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30 - bez cen - Brno, Touškova, Svotoplukova I - rekonstrukce kanalizace a vodovodu\"/>
    </mc:Choice>
  </mc:AlternateContent>
  <bookViews>
    <workbookView xWindow="0" yWindow="0" windowWidth="28800" windowHeight="12300"/>
  </bookViews>
  <sheets>
    <sheet name="Rekapitulace stavby" sheetId="1" r:id="rId1"/>
    <sheet name="SO 110 - VOZOVKY" sheetId="2" r:id="rId2"/>
    <sheet name="SO 120 - ODVODNĚNÍ VOZOVKY" sheetId="3" r:id="rId3"/>
    <sheet name="SO 130 - PARKOVIŠTĚ" sheetId="4" r:id="rId4"/>
    <sheet name="SO 140 - CHODNÍKY" sheetId="5" r:id="rId5"/>
    <sheet name="SO 310 - KANALIZACE" sheetId="6" r:id="rId6"/>
    <sheet name="SO 320 - KANALIZAČNÍ PŘÍP..." sheetId="7" r:id="rId7"/>
    <sheet name="SO 330 - VODOVOD" sheetId="8" r:id="rId8"/>
    <sheet name="SO 340 - VODOVODNÍ PŘÍPOJKY" sheetId="9" r:id="rId9"/>
    <sheet name="SO 810 - NÁHRADNÍ VÝSADBA..." sheetId="10" r:id="rId10"/>
    <sheet name="99 - OSTATNÍ NÁKLADY" sheetId="11" r:id="rId11"/>
    <sheet name="Seznam figur" sheetId="12" r:id="rId12"/>
    <sheet name="Pokyny pro vyplnění" sheetId="13" r:id="rId13"/>
  </sheets>
  <definedNames>
    <definedName name="_xlnm._FilterDatabase" localSheetId="10" hidden="1">'99 - OSTATNÍ NÁKLADY'!$C$80:$K$162</definedName>
    <definedName name="_xlnm._FilterDatabase" localSheetId="1" hidden="1">'SO 110 - VOZOVKY'!$C$93:$K$460</definedName>
    <definedName name="_xlnm._FilterDatabase" localSheetId="2" hidden="1">'SO 120 - ODVODNĚNÍ VOZOVKY'!$C$90:$K$255</definedName>
    <definedName name="_xlnm._FilterDatabase" localSheetId="3" hidden="1">'SO 130 - PARKOVIŠTĚ'!$C$91:$K$397</definedName>
    <definedName name="_xlnm._FilterDatabase" localSheetId="4" hidden="1">'SO 140 - CHODNÍKY'!$C$91:$K$384</definedName>
    <definedName name="_xlnm._FilterDatabase" localSheetId="5" hidden="1">'SO 310 - KANALIZACE'!$C$86:$K$90</definedName>
    <definedName name="_xlnm._FilterDatabase" localSheetId="6" hidden="1">'SO 320 - KANALIZAČNÍ PŘÍP...'!$C$86:$K$90</definedName>
    <definedName name="_xlnm._FilterDatabase" localSheetId="7" hidden="1">'SO 330 - VODOVOD'!$C$93:$K$1384</definedName>
    <definedName name="_xlnm._FilterDatabase" localSheetId="8" hidden="1">'SO 340 - VODOVODNÍ PŘÍPOJKY'!$C$95:$K$1550</definedName>
    <definedName name="_xlnm._FilterDatabase" localSheetId="9" hidden="1">'SO 810 - NÁHRADNÍ VÝSADBA...'!$C$86:$K$117</definedName>
    <definedName name="_xlnm.Print_Titles" localSheetId="10">'99 - OSTATNÍ NÁKLADY'!$80:$80</definedName>
    <definedName name="_xlnm.Print_Titles" localSheetId="0">'Rekapitulace stavby'!$52:$52</definedName>
    <definedName name="_xlnm.Print_Titles" localSheetId="11">'Seznam figur'!$9:$9</definedName>
    <definedName name="_xlnm.Print_Titles" localSheetId="1">'SO 110 - VOZOVKY'!$93:$93</definedName>
    <definedName name="_xlnm.Print_Titles" localSheetId="2">'SO 120 - ODVODNĚNÍ VOZOVKY'!$90:$90</definedName>
    <definedName name="_xlnm.Print_Titles" localSheetId="3">'SO 130 - PARKOVIŠTĚ'!$91:$91</definedName>
    <definedName name="_xlnm.Print_Titles" localSheetId="4">'SO 140 - CHODNÍKY'!$91:$91</definedName>
    <definedName name="_xlnm.Print_Titles" localSheetId="5">'SO 310 - KANALIZACE'!$86:$86</definedName>
    <definedName name="_xlnm.Print_Titles" localSheetId="6">'SO 320 - KANALIZAČNÍ PŘÍP...'!$86:$86</definedName>
    <definedName name="_xlnm.Print_Titles" localSheetId="7">'SO 330 - VODOVOD'!$93:$93</definedName>
    <definedName name="_xlnm.Print_Titles" localSheetId="8">'SO 340 - VODOVODNÍ PŘÍPOJKY'!$95:$95</definedName>
    <definedName name="_xlnm.Print_Titles" localSheetId="9">'SO 810 - NÁHRADNÍ VÝSADBA...'!$86:$86</definedName>
    <definedName name="_xlnm.Print_Area" localSheetId="10">'99 - OSTATNÍ NÁKLADY'!$C$4:$J$39,'99 - OSTATNÍ NÁKLADY'!$C$45:$J$62,'99 - OSTATNÍ NÁKLADY'!$C$68:$K$162</definedName>
    <definedName name="_xlnm.Print_Area" localSheetId="1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stavby'!$C$42:$AQ$68</definedName>
    <definedName name="_xlnm.Print_Area" localSheetId="11">'Seznam figur'!$C$4:$G$1435</definedName>
    <definedName name="_xlnm.Print_Area" localSheetId="1">'SO 110 - VOZOVKY'!$C$4:$J$41,'SO 110 - VOZOVKY'!$C$47:$J$73,'SO 110 - VOZOVKY'!$C$79:$K$460</definedName>
    <definedName name="_xlnm.Print_Area" localSheetId="2">'SO 120 - ODVODNĚNÍ VOZOVKY'!$C$4:$J$41,'SO 120 - ODVODNĚNÍ VOZOVKY'!$C$47:$J$70,'SO 120 - ODVODNĚNÍ VOZOVKY'!$C$76:$K$255</definedName>
    <definedName name="_xlnm.Print_Area" localSheetId="3">'SO 130 - PARKOVIŠTĚ'!$C$4:$J$41,'SO 130 - PARKOVIŠTĚ'!$C$47:$J$71,'SO 130 - PARKOVIŠTĚ'!$C$77:$K$397</definedName>
    <definedName name="_xlnm.Print_Area" localSheetId="4">'SO 140 - CHODNÍKY'!$C$4:$J$41,'SO 140 - CHODNÍKY'!$C$47:$J$71,'SO 140 - CHODNÍKY'!$C$77:$K$384</definedName>
    <definedName name="_xlnm.Print_Area" localSheetId="5">'SO 310 - KANALIZACE'!$C$4:$J$41,'SO 310 - KANALIZACE'!$C$47:$J$66,'SO 310 - KANALIZACE'!$C$72:$K$90</definedName>
    <definedName name="_xlnm.Print_Area" localSheetId="6">'SO 320 - KANALIZAČNÍ PŘÍP...'!$C$4:$J$41,'SO 320 - KANALIZAČNÍ PŘÍP...'!$C$47:$J$66,'SO 320 - KANALIZAČNÍ PŘÍP...'!$C$72:$K$90</definedName>
    <definedName name="_xlnm.Print_Area" localSheetId="7">'SO 330 - VODOVOD'!$C$4:$J$41,'SO 330 - VODOVOD'!$C$47:$J$73,'SO 330 - VODOVOD'!$C$79:$K$1384</definedName>
    <definedName name="_xlnm.Print_Area" localSheetId="8">'SO 340 - VODOVODNÍ PŘÍPOJKY'!$C$4:$J$41,'SO 340 - VODOVODNÍ PŘÍPOJKY'!$C$47:$J$75,'SO 340 - VODOVODNÍ PŘÍPOJKY'!$C$81:$K$1550</definedName>
    <definedName name="_xlnm.Print_Area" localSheetId="9">'SO 810 - NÁHRADNÍ VÝSADBA...'!$C$4:$J$41,'SO 810 - NÁHRADNÍ VÝSADBA...'!$C$47:$J$66,'SO 810 - NÁHRADNÍ VÝSADBA...'!$C$72:$K$117</definedName>
  </definedNames>
  <calcPr calcId="162913"/>
</workbook>
</file>

<file path=xl/calcChain.xml><?xml version="1.0" encoding="utf-8"?>
<calcChain xmlns="http://schemas.openxmlformats.org/spreadsheetml/2006/main">
  <c r="D7" i="12" l="1"/>
  <c r="J37" i="11"/>
  <c r="J36" i="11"/>
  <c r="AY67" i="1"/>
  <c r="J35" i="11"/>
  <c r="AX67" i="1" s="1"/>
  <c r="BI161" i="11"/>
  <c r="BH161" i="11"/>
  <c r="BG161" i="11"/>
  <c r="BF161" i="11"/>
  <c r="T161" i="11"/>
  <c r="R161" i="11"/>
  <c r="P161" i="11"/>
  <c r="BI159" i="11"/>
  <c r="BH159" i="11"/>
  <c r="BG159" i="11"/>
  <c r="BF159" i="11"/>
  <c r="T159" i="11"/>
  <c r="R159" i="11"/>
  <c r="P159" i="11"/>
  <c r="BI157" i="11"/>
  <c r="BH157" i="11"/>
  <c r="BG157" i="11"/>
  <c r="BF157" i="11"/>
  <c r="T157" i="11"/>
  <c r="R157" i="11"/>
  <c r="P157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6" i="11"/>
  <c r="BH136" i="11"/>
  <c r="BG136" i="11"/>
  <c r="BF136" i="11"/>
  <c r="T136" i="11"/>
  <c r="R136" i="11"/>
  <c r="P136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BI119" i="11"/>
  <c r="BH119" i="11"/>
  <c r="BG119" i="11"/>
  <c r="BF119" i="11"/>
  <c r="T119" i="11"/>
  <c r="R119" i="11"/>
  <c r="P119" i="11"/>
  <c r="BI117" i="11"/>
  <c r="BH117" i="11"/>
  <c r="BG117" i="11"/>
  <c r="BF117" i="11"/>
  <c r="T117" i="11"/>
  <c r="R117" i="11"/>
  <c r="P117" i="1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1" i="11"/>
  <c r="BH111" i="11"/>
  <c r="BG111" i="11"/>
  <c r="BF111" i="11"/>
  <c r="T111" i="11"/>
  <c r="R111" i="11"/>
  <c r="P111" i="1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96" i="11"/>
  <c r="BH96" i="11"/>
  <c r="BG96" i="11"/>
  <c r="BF96" i="11"/>
  <c r="T96" i="11"/>
  <c r="R96" i="11"/>
  <c r="P96" i="11"/>
  <c r="BI94" i="11"/>
  <c r="BH94" i="11"/>
  <c r="BG94" i="11"/>
  <c r="BF94" i="11"/>
  <c r="T94" i="11"/>
  <c r="R94" i="11"/>
  <c r="P94" i="11"/>
  <c r="BI90" i="11"/>
  <c r="BH90" i="11"/>
  <c r="BG90" i="11"/>
  <c r="BF90" i="11"/>
  <c r="T90" i="11"/>
  <c r="R90" i="11"/>
  <c r="P90" i="11"/>
  <c r="BI88" i="11"/>
  <c r="BH88" i="11"/>
  <c r="BG88" i="11"/>
  <c r="BF88" i="11"/>
  <c r="T88" i="11"/>
  <c r="R88" i="11"/>
  <c r="P88" i="11"/>
  <c r="BI84" i="11"/>
  <c r="BH84" i="11"/>
  <c r="BG84" i="11"/>
  <c r="BF84" i="11"/>
  <c r="T84" i="11"/>
  <c r="R84" i="11"/>
  <c r="P84" i="11"/>
  <c r="J77" i="11"/>
  <c r="F77" i="11"/>
  <c r="F75" i="11"/>
  <c r="E73" i="11"/>
  <c r="J54" i="11"/>
  <c r="F54" i="11"/>
  <c r="F52" i="11"/>
  <c r="E50" i="11"/>
  <c r="J24" i="11"/>
  <c r="E24" i="11"/>
  <c r="J78" i="11" s="1"/>
  <c r="J23" i="11"/>
  <c r="J18" i="11"/>
  <c r="E18" i="11"/>
  <c r="F78" i="11" s="1"/>
  <c r="J17" i="11"/>
  <c r="J52" i="11"/>
  <c r="E7" i="11"/>
  <c r="E71" i="11"/>
  <c r="J39" i="10"/>
  <c r="J38" i="10"/>
  <c r="AY66" i="1" s="1"/>
  <c r="J37" i="10"/>
  <c r="AX66" i="1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89" i="10"/>
  <c r="BH89" i="10"/>
  <c r="BG89" i="10"/>
  <c r="BF89" i="10"/>
  <c r="T89" i="10"/>
  <c r="R89" i="10"/>
  <c r="P89" i="10"/>
  <c r="J83" i="10"/>
  <c r="F83" i="10"/>
  <c r="F81" i="10"/>
  <c r="E79" i="10"/>
  <c r="J58" i="10"/>
  <c r="F58" i="10"/>
  <c r="F56" i="10"/>
  <c r="E54" i="10"/>
  <c r="J26" i="10"/>
  <c r="E26" i="10"/>
  <c r="J84" i="10"/>
  <c r="J25" i="10"/>
  <c r="J20" i="10"/>
  <c r="E20" i="10"/>
  <c r="F59" i="10"/>
  <c r="J19" i="10"/>
  <c r="J81" i="10"/>
  <c r="E7" i="10"/>
  <c r="E50" i="10" s="1"/>
  <c r="J39" i="9"/>
  <c r="J38" i="9"/>
  <c r="AY64" i="1"/>
  <c r="J37" i="9"/>
  <c r="AX64" i="1"/>
  <c r="BI1549" i="9"/>
  <c r="BH1549" i="9"/>
  <c r="BG1549" i="9"/>
  <c r="BF1549" i="9"/>
  <c r="T1549" i="9"/>
  <c r="R1549" i="9"/>
  <c r="P1549" i="9"/>
  <c r="BI1547" i="9"/>
  <c r="BH1547" i="9"/>
  <c r="BG1547" i="9"/>
  <c r="BF1547" i="9"/>
  <c r="T1547" i="9"/>
  <c r="R1547" i="9"/>
  <c r="P1547" i="9"/>
  <c r="BI1544" i="9"/>
  <c r="BH1544" i="9"/>
  <c r="BG1544" i="9"/>
  <c r="BF1544" i="9"/>
  <c r="T1544" i="9"/>
  <c r="R1544" i="9"/>
  <c r="P1544" i="9"/>
  <c r="BI1540" i="9"/>
  <c r="BH1540" i="9"/>
  <c r="BG1540" i="9"/>
  <c r="BF1540" i="9"/>
  <c r="T1540" i="9"/>
  <c r="T1539" i="9" s="1"/>
  <c r="R1540" i="9"/>
  <c r="R1539" i="9" s="1"/>
  <c r="P1540" i="9"/>
  <c r="P1539" i="9" s="1"/>
  <c r="BI1538" i="9"/>
  <c r="BH1538" i="9"/>
  <c r="BG1538" i="9"/>
  <c r="BF1538" i="9"/>
  <c r="T1538" i="9"/>
  <c r="R1538" i="9"/>
  <c r="P1538" i="9"/>
  <c r="BI1535" i="9"/>
  <c r="BH1535" i="9"/>
  <c r="BG1535" i="9"/>
  <c r="BF1535" i="9"/>
  <c r="T1535" i="9"/>
  <c r="R1535" i="9"/>
  <c r="P1535" i="9"/>
  <c r="BI1533" i="9"/>
  <c r="BH1533" i="9"/>
  <c r="BG1533" i="9"/>
  <c r="BF1533" i="9"/>
  <c r="T1533" i="9"/>
  <c r="R1533" i="9"/>
  <c r="P1533" i="9"/>
  <c r="BI1532" i="9"/>
  <c r="BH1532" i="9"/>
  <c r="BG1532" i="9"/>
  <c r="BF1532" i="9"/>
  <c r="T1532" i="9"/>
  <c r="R1532" i="9"/>
  <c r="P1532" i="9"/>
  <c r="BI1529" i="9"/>
  <c r="BH1529" i="9"/>
  <c r="BG1529" i="9"/>
  <c r="BF1529" i="9"/>
  <c r="T1529" i="9"/>
  <c r="R1529" i="9"/>
  <c r="P1529" i="9"/>
  <c r="BI1527" i="9"/>
  <c r="BH1527" i="9"/>
  <c r="BG1527" i="9"/>
  <c r="BF1527" i="9"/>
  <c r="T1527" i="9"/>
  <c r="R1527" i="9"/>
  <c r="P1527" i="9"/>
  <c r="BI1525" i="9"/>
  <c r="BH1525" i="9"/>
  <c r="BG1525" i="9"/>
  <c r="BF1525" i="9"/>
  <c r="T1525" i="9"/>
  <c r="R1525" i="9"/>
  <c r="P1525" i="9"/>
  <c r="BI1522" i="9"/>
  <c r="BH1522" i="9"/>
  <c r="BG1522" i="9"/>
  <c r="BF1522" i="9"/>
  <c r="T1522" i="9"/>
  <c r="R1522" i="9"/>
  <c r="P1522" i="9"/>
  <c r="BI1520" i="9"/>
  <c r="BH1520" i="9"/>
  <c r="BG1520" i="9"/>
  <c r="BF1520" i="9"/>
  <c r="T1520" i="9"/>
  <c r="R1520" i="9"/>
  <c r="P1520" i="9"/>
  <c r="BI1518" i="9"/>
  <c r="BH1518" i="9"/>
  <c r="BG1518" i="9"/>
  <c r="BF1518" i="9"/>
  <c r="T1518" i="9"/>
  <c r="R1518" i="9"/>
  <c r="P1518" i="9"/>
  <c r="BI1516" i="9"/>
  <c r="BH1516" i="9"/>
  <c r="BG1516" i="9"/>
  <c r="BF1516" i="9"/>
  <c r="T1516" i="9"/>
  <c r="R1516" i="9"/>
  <c r="P1516" i="9"/>
  <c r="BI1513" i="9"/>
  <c r="BH1513" i="9"/>
  <c r="BG1513" i="9"/>
  <c r="BF1513" i="9"/>
  <c r="T1513" i="9"/>
  <c r="R1513" i="9"/>
  <c r="P1513" i="9"/>
  <c r="BI1510" i="9"/>
  <c r="BH1510" i="9"/>
  <c r="BG1510" i="9"/>
  <c r="BF1510" i="9"/>
  <c r="T1510" i="9"/>
  <c r="R1510" i="9"/>
  <c r="P1510" i="9"/>
  <c r="BI1508" i="9"/>
  <c r="BH1508" i="9"/>
  <c r="BG1508" i="9"/>
  <c r="BF1508" i="9"/>
  <c r="T1508" i="9"/>
  <c r="R1508" i="9"/>
  <c r="P1508" i="9"/>
  <c r="BI1505" i="9"/>
  <c r="BH1505" i="9"/>
  <c r="BG1505" i="9"/>
  <c r="BF1505" i="9"/>
  <c r="T1505" i="9"/>
  <c r="R1505" i="9"/>
  <c r="P1505" i="9"/>
  <c r="BI1503" i="9"/>
  <c r="BH1503" i="9"/>
  <c r="BG1503" i="9"/>
  <c r="BF1503" i="9"/>
  <c r="T1503" i="9"/>
  <c r="R1503" i="9"/>
  <c r="P1503" i="9"/>
  <c r="BI1501" i="9"/>
  <c r="BH1501" i="9"/>
  <c r="BG1501" i="9"/>
  <c r="BF1501" i="9"/>
  <c r="T1501" i="9"/>
  <c r="R1501" i="9"/>
  <c r="P1501" i="9"/>
  <c r="BI1498" i="9"/>
  <c r="BH1498" i="9"/>
  <c r="BG1498" i="9"/>
  <c r="BF1498" i="9"/>
  <c r="T1498" i="9"/>
  <c r="R1498" i="9"/>
  <c r="P1498" i="9"/>
  <c r="BI1495" i="9"/>
  <c r="BH1495" i="9"/>
  <c r="BG1495" i="9"/>
  <c r="BF1495" i="9"/>
  <c r="T1495" i="9"/>
  <c r="R1495" i="9"/>
  <c r="P1495" i="9"/>
  <c r="BI1492" i="9"/>
  <c r="BH1492" i="9"/>
  <c r="BG1492" i="9"/>
  <c r="BF1492" i="9"/>
  <c r="T1492" i="9"/>
  <c r="R1492" i="9"/>
  <c r="P1492" i="9"/>
  <c r="BI1489" i="9"/>
  <c r="BH1489" i="9"/>
  <c r="BG1489" i="9"/>
  <c r="BF1489" i="9"/>
  <c r="T1489" i="9"/>
  <c r="R1489" i="9"/>
  <c r="P1489" i="9"/>
  <c r="BI1487" i="9"/>
  <c r="BH1487" i="9"/>
  <c r="BG1487" i="9"/>
  <c r="BF1487" i="9"/>
  <c r="T1487" i="9"/>
  <c r="R1487" i="9"/>
  <c r="P1487" i="9"/>
  <c r="BI1476" i="9"/>
  <c r="BH1476" i="9"/>
  <c r="BG1476" i="9"/>
  <c r="BF1476" i="9"/>
  <c r="T1476" i="9"/>
  <c r="R1476" i="9"/>
  <c r="P1476" i="9"/>
  <c r="BI1472" i="9"/>
  <c r="BH1472" i="9"/>
  <c r="BG1472" i="9"/>
  <c r="BF1472" i="9"/>
  <c r="T1472" i="9"/>
  <c r="R1472" i="9"/>
  <c r="P1472" i="9"/>
  <c r="BI1468" i="9"/>
  <c r="BH1468" i="9"/>
  <c r="BG1468" i="9"/>
  <c r="BF1468" i="9"/>
  <c r="T1468" i="9"/>
  <c r="R1468" i="9"/>
  <c r="P1468" i="9"/>
  <c r="BI1460" i="9"/>
  <c r="BH1460" i="9"/>
  <c r="BG1460" i="9"/>
  <c r="BF1460" i="9"/>
  <c r="T1460" i="9"/>
  <c r="R1460" i="9"/>
  <c r="P1460" i="9"/>
  <c r="BI1453" i="9"/>
  <c r="BH1453" i="9"/>
  <c r="BG1453" i="9"/>
  <c r="BF1453" i="9"/>
  <c r="T1453" i="9"/>
  <c r="R1453" i="9"/>
  <c r="P1453" i="9"/>
  <c r="BI1445" i="9"/>
  <c r="BH1445" i="9"/>
  <c r="BG1445" i="9"/>
  <c r="BF1445" i="9"/>
  <c r="T1445" i="9"/>
  <c r="R1445" i="9"/>
  <c r="P1445" i="9"/>
  <c r="BI1437" i="9"/>
  <c r="BH1437" i="9"/>
  <c r="BG1437" i="9"/>
  <c r="BF1437" i="9"/>
  <c r="T1437" i="9"/>
  <c r="R1437" i="9"/>
  <c r="P1437" i="9"/>
  <c r="BI1413" i="9"/>
  <c r="BH1413" i="9"/>
  <c r="BG1413" i="9"/>
  <c r="BF1413" i="9"/>
  <c r="T1413" i="9"/>
  <c r="R1413" i="9"/>
  <c r="P1413" i="9"/>
  <c r="BI1406" i="9"/>
  <c r="BH1406" i="9"/>
  <c r="BG1406" i="9"/>
  <c r="BF1406" i="9"/>
  <c r="T1406" i="9"/>
  <c r="R1406" i="9"/>
  <c r="P1406" i="9"/>
  <c r="BI1374" i="9"/>
  <c r="BH1374" i="9"/>
  <c r="BG1374" i="9"/>
  <c r="BF1374" i="9"/>
  <c r="T1374" i="9"/>
  <c r="R1374" i="9"/>
  <c r="P1374" i="9"/>
  <c r="BI1344" i="9"/>
  <c r="BH1344" i="9"/>
  <c r="BG1344" i="9"/>
  <c r="BF1344" i="9"/>
  <c r="T1344" i="9"/>
  <c r="R1344" i="9"/>
  <c r="P1344" i="9"/>
  <c r="BI1342" i="9"/>
  <c r="BH1342" i="9"/>
  <c r="BG1342" i="9"/>
  <c r="BF1342" i="9"/>
  <c r="T1342" i="9"/>
  <c r="R1342" i="9"/>
  <c r="P1342" i="9"/>
  <c r="BI1329" i="9"/>
  <c r="BH1329" i="9"/>
  <c r="BG1329" i="9"/>
  <c r="BF1329" i="9"/>
  <c r="T1329" i="9"/>
  <c r="R1329" i="9"/>
  <c r="P1329" i="9"/>
  <c r="BI1317" i="9"/>
  <c r="BH1317" i="9"/>
  <c r="BG1317" i="9"/>
  <c r="BF1317" i="9"/>
  <c r="T1317" i="9"/>
  <c r="R1317" i="9"/>
  <c r="P1317" i="9"/>
  <c r="BI1314" i="9"/>
  <c r="BH1314" i="9"/>
  <c r="BG1314" i="9"/>
  <c r="BF1314" i="9"/>
  <c r="T1314" i="9"/>
  <c r="R1314" i="9"/>
  <c r="P1314" i="9"/>
  <c r="BI1310" i="9"/>
  <c r="BH1310" i="9"/>
  <c r="BG1310" i="9"/>
  <c r="BF1310" i="9"/>
  <c r="T1310" i="9"/>
  <c r="R1310" i="9"/>
  <c r="P1310" i="9"/>
  <c r="BI1307" i="9"/>
  <c r="BH1307" i="9"/>
  <c r="BG1307" i="9"/>
  <c r="BF1307" i="9"/>
  <c r="T1307" i="9"/>
  <c r="R1307" i="9"/>
  <c r="P1307" i="9"/>
  <c r="BI1303" i="9"/>
  <c r="BH1303" i="9"/>
  <c r="BG1303" i="9"/>
  <c r="BF1303" i="9"/>
  <c r="T1303" i="9"/>
  <c r="R1303" i="9"/>
  <c r="P1303" i="9"/>
  <c r="BI1299" i="9"/>
  <c r="BH1299" i="9"/>
  <c r="BG1299" i="9"/>
  <c r="BF1299" i="9"/>
  <c r="T1299" i="9"/>
  <c r="R1299" i="9"/>
  <c r="P1299" i="9"/>
  <c r="BI1296" i="9"/>
  <c r="BH1296" i="9"/>
  <c r="BG1296" i="9"/>
  <c r="BF1296" i="9"/>
  <c r="T1296" i="9"/>
  <c r="R1296" i="9"/>
  <c r="P1296" i="9"/>
  <c r="BI1292" i="9"/>
  <c r="BH1292" i="9"/>
  <c r="BG1292" i="9"/>
  <c r="BF1292" i="9"/>
  <c r="T1292" i="9"/>
  <c r="R1292" i="9"/>
  <c r="P1292" i="9"/>
  <c r="BI1280" i="9"/>
  <c r="BH1280" i="9"/>
  <c r="BG1280" i="9"/>
  <c r="BF1280" i="9"/>
  <c r="T1280" i="9"/>
  <c r="R1280" i="9"/>
  <c r="P1280" i="9"/>
  <c r="BI1277" i="9"/>
  <c r="BH1277" i="9"/>
  <c r="BG1277" i="9"/>
  <c r="BF1277" i="9"/>
  <c r="T1277" i="9"/>
  <c r="R1277" i="9"/>
  <c r="P1277" i="9"/>
  <c r="BI1273" i="9"/>
  <c r="BH1273" i="9"/>
  <c r="BG1273" i="9"/>
  <c r="BF1273" i="9"/>
  <c r="T1273" i="9"/>
  <c r="R1273" i="9"/>
  <c r="P1273" i="9"/>
  <c r="BI1270" i="9"/>
  <c r="BH1270" i="9"/>
  <c r="BG1270" i="9"/>
  <c r="BF1270" i="9"/>
  <c r="T1270" i="9"/>
  <c r="R1270" i="9"/>
  <c r="P1270" i="9"/>
  <c r="BI1211" i="9"/>
  <c r="BH1211" i="9"/>
  <c r="BG1211" i="9"/>
  <c r="BF1211" i="9"/>
  <c r="T1211" i="9"/>
  <c r="R1211" i="9"/>
  <c r="P1211" i="9"/>
  <c r="BI1139" i="9"/>
  <c r="BH1139" i="9"/>
  <c r="BG1139" i="9"/>
  <c r="BF1139" i="9"/>
  <c r="T1139" i="9"/>
  <c r="R1139" i="9"/>
  <c r="P1139" i="9"/>
  <c r="BI1066" i="9"/>
  <c r="BH1066" i="9"/>
  <c r="BG1066" i="9"/>
  <c r="BF1066" i="9"/>
  <c r="T1066" i="9"/>
  <c r="R1066" i="9"/>
  <c r="P1066" i="9"/>
  <c r="BI995" i="9"/>
  <c r="BH995" i="9"/>
  <c r="BG995" i="9"/>
  <c r="BF995" i="9"/>
  <c r="T995" i="9"/>
  <c r="R995" i="9"/>
  <c r="P995" i="9"/>
  <c r="BI924" i="9"/>
  <c r="BH924" i="9"/>
  <c r="BG924" i="9"/>
  <c r="BF924" i="9"/>
  <c r="T924" i="9"/>
  <c r="R924" i="9"/>
  <c r="P924" i="9"/>
  <c r="BI918" i="9"/>
  <c r="BH918" i="9"/>
  <c r="BG918" i="9"/>
  <c r="BF918" i="9"/>
  <c r="T918" i="9"/>
  <c r="R918" i="9"/>
  <c r="P918" i="9"/>
  <c r="BI916" i="9"/>
  <c r="BH916" i="9"/>
  <c r="BG916" i="9"/>
  <c r="BF916" i="9"/>
  <c r="T916" i="9"/>
  <c r="R916" i="9"/>
  <c r="P916" i="9"/>
  <c r="BI904" i="9"/>
  <c r="BH904" i="9"/>
  <c r="BG904" i="9"/>
  <c r="BF904" i="9"/>
  <c r="T904" i="9"/>
  <c r="R904" i="9"/>
  <c r="P904" i="9"/>
  <c r="BI902" i="9"/>
  <c r="BH902" i="9"/>
  <c r="BG902" i="9"/>
  <c r="BF902" i="9"/>
  <c r="T902" i="9"/>
  <c r="R902" i="9"/>
  <c r="P902" i="9"/>
  <c r="BI899" i="9"/>
  <c r="BH899" i="9"/>
  <c r="BG899" i="9"/>
  <c r="BF899" i="9"/>
  <c r="T899" i="9"/>
  <c r="R899" i="9"/>
  <c r="P899" i="9"/>
  <c r="BI888" i="9"/>
  <c r="BH888" i="9"/>
  <c r="BG888" i="9"/>
  <c r="BF888" i="9"/>
  <c r="T888" i="9"/>
  <c r="R888" i="9"/>
  <c r="P888" i="9"/>
  <c r="BI886" i="9"/>
  <c r="BH886" i="9"/>
  <c r="BG886" i="9"/>
  <c r="BF886" i="9"/>
  <c r="T886" i="9"/>
  <c r="R886" i="9"/>
  <c r="P886" i="9"/>
  <c r="BI872" i="9"/>
  <c r="BH872" i="9"/>
  <c r="BG872" i="9"/>
  <c r="BF872" i="9"/>
  <c r="T872" i="9"/>
  <c r="R872" i="9"/>
  <c r="P872" i="9"/>
  <c r="BI865" i="9"/>
  <c r="BH865" i="9"/>
  <c r="BG865" i="9"/>
  <c r="BF865" i="9"/>
  <c r="T865" i="9"/>
  <c r="R865" i="9"/>
  <c r="P865" i="9"/>
  <c r="BI819" i="9"/>
  <c r="BH819" i="9"/>
  <c r="BG819" i="9"/>
  <c r="BF819" i="9"/>
  <c r="T819" i="9"/>
  <c r="R819" i="9"/>
  <c r="P819" i="9"/>
  <c r="BI798" i="9"/>
  <c r="BH798" i="9"/>
  <c r="BG798" i="9"/>
  <c r="BF798" i="9"/>
  <c r="T798" i="9"/>
  <c r="R798" i="9"/>
  <c r="P798" i="9"/>
  <c r="BI788" i="9"/>
  <c r="BH788" i="9"/>
  <c r="BG788" i="9"/>
  <c r="BF788" i="9"/>
  <c r="T788" i="9"/>
  <c r="R788" i="9"/>
  <c r="P788" i="9"/>
  <c r="BI784" i="9"/>
  <c r="BH784" i="9"/>
  <c r="BG784" i="9"/>
  <c r="BF784" i="9"/>
  <c r="T784" i="9"/>
  <c r="R784" i="9"/>
  <c r="P784" i="9"/>
  <c r="BI783" i="9"/>
  <c r="BH783" i="9"/>
  <c r="BG783" i="9"/>
  <c r="BF783" i="9"/>
  <c r="T783" i="9"/>
  <c r="R783" i="9"/>
  <c r="P783" i="9"/>
  <c r="BI780" i="9"/>
  <c r="BH780" i="9"/>
  <c r="BG780" i="9"/>
  <c r="BF780" i="9"/>
  <c r="T780" i="9"/>
  <c r="R780" i="9"/>
  <c r="P780" i="9"/>
  <c r="BI778" i="9"/>
  <c r="BH778" i="9"/>
  <c r="BG778" i="9"/>
  <c r="BF778" i="9"/>
  <c r="T778" i="9"/>
  <c r="R778" i="9"/>
  <c r="P778" i="9"/>
  <c r="BI774" i="9"/>
  <c r="BH774" i="9"/>
  <c r="BG774" i="9"/>
  <c r="BF774" i="9"/>
  <c r="T774" i="9"/>
  <c r="R774" i="9"/>
  <c r="P774" i="9"/>
  <c r="BI769" i="9"/>
  <c r="BH769" i="9"/>
  <c r="BG769" i="9"/>
  <c r="BF769" i="9"/>
  <c r="T769" i="9"/>
  <c r="R769" i="9"/>
  <c r="P769" i="9"/>
  <c r="BI754" i="9"/>
  <c r="BH754" i="9"/>
  <c r="BG754" i="9"/>
  <c r="BF754" i="9"/>
  <c r="T754" i="9"/>
  <c r="R754" i="9"/>
  <c r="P754" i="9"/>
  <c r="BI738" i="9"/>
  <c r="BH738" i="9"/>
  <c r="BG738" i="9"/>
  <c r="BF738" i="9"/>
  <c r="T738" i="9"/>
  <c r="R738" i="9"/>
  <c r="P738" i="9"/>
  <c r="BI737" i="9"/>
  <c r="BH737" i="9"/>
  <c r="BG737" i="9"/>
  <c r="BF737" i="9"/>
  <c r="T737" i="9"/>
  <c r="R737" i="9"/>
  <c r="P737" i="9"/>
  <c r="BI734" i="9"/>
  <c r="BH734" i="9"/>
  <c r="BG734" i="9"/>
  <c r="BF734" i="9"/>
  <c r="T734" i="9"/>
  <c r="R734" i="9"/>
  <c r="P734" i="9"/>
  <c r="BI732" i="9"/>
  <c r="BH732" i="9"/>
  <c r="BG732" i="9"/>
  <c r="BF732" i="9"/>
  <c r="T732" i="9"/>
  <c r="R732" i="9"/>
  <c r="P732" i="9"/>
  <c r="BI725" i="9"/>
  <c r="BH725" i="9"/>
  <c r="BG725" i="9"/>
  <c r="BF725" i="9"/>
  <c r="T725" i="9"/>
  <c r="R725" i="9"/>
  <c r="P725" i="9"/>
  <c r="BI718" i="9"/>
  <c r="BH718" i="9"/>
  <c r="BG718" i="9"/>
  <c r="BF718" i="9"/>
  <c r="T718" i="9"/>
  <c r="R718" i="9"/>
  <c r="P718" i="9"/>
  <c r="BI701" i="9"/>
  <c r="BH701" i="9"/>
  <c r="BG701" i="9"/>
  <c r="BF701" i="9"/>
  <c r="T701" i="9"/>
  <c r="R701" i="9"/>
  <c r="P701" i="9"/>
  <c r="BI684" i="9"/>
  <c r="BH684" i="9"/>
  <c r="BG684" i="9"/>
  <c r="BF684" i="9"/>
  <c r="T684" i="9"/>
  <c r="R684" i="9"/>
  <c r="P684" i="9"/>
  <c r="BI667" i="9"/>
  <c r="BH667" i="9"/>
  <c r="BG667" i="9"/>
  <c r="BF667" i="9"/>
  <c r="T667" i="9"/>
  <c r="R667" i="9"/>
  <c r="P667" i="9"/>
  <c r="BI650" i="9"/>
  <c r="BH650" i="9"/>
  <c r="BG650" i="9"/>
  <c r="BF650" i="9"/>
  <c r="T650" i="9"/>
  <c r="R650" i="9"/>
  <c r="P650" i="9"/>
  <c r="BI636" i="9"/>
  <c r="BH636" i="9"/>
  <c r="BG636" i="9"/>
  <c r="BF636" i="9"/>
  <c r="T636" i="9"/>
  <c r="R636" i="9"/>
  <c r="P636" i="9"/>
  <c r="BI632" i="9"/>
  <c r="BH632" i="9"/>
  <c r="BG632" i="9"/>
  <c r="BF632" i="9"/>
  <c r="T632" i="9"/>
  <c r="R632" i="9"/>
  <c r="P632" i="9"/>
  <c r="BI617" i="9"/>
  <c r="BH617" i="9"/>
  <c r="BG617" i="9"/>
  <c r="BF617" i="9"/>
  <c r="T617" i="9"/>
  <c r="R617" i="9"/>
  <c r="P617" i="9"/>
  <c r="BI608" i="9"/>
  <c r="BH608" i="9"/>
  <c r="BG608" i="9"/>
  <c r="BF608" i="9"/>
  <c r="T608" i="9"/>
  <c r="R608" i="9"/>
  <c r="P608" i="9"/>
  <c r="BI604" i="9"/>
  <c r="BH604" i="9"/>
  <c r="BG604" i="9"/>
  <c r="BF604" i="9"/>
  <c r="T604" i="9"/>
  <c r="R604" i="9"/>
  <c r="P604" i="9"/>
  <c r="BI598" i="9"/>
  <c r="BH598" i="9"/>
  <c r="BG598" i="9"/>
  <c r="BF598" i="9"/>
  <c r="T598" i="9"/>
  <c r="R598" i="9"/>
  <c r="P598" i="9"/>
  <c r="BI594" i="9"/>
  <c r="BH594" i="9"/>
  <c r="BG594" i="9"/>
  <c r="BF594" i="9"/>
  <c r="T594" i="9"/>
  <c r="R594" i="9"/>
  <c r="P594" i="9"/>
  <c r="BI590" i="9"/>
  <c r="BH590" i="9"/>
  <c r="BG590" i="9"/>
  <c r="BF590" i="9"/>
  <c r="T590" i="9"/>
  <c r="R590" i="9"/>
  <c r="P590" i="9"/>
  <c r="BI580" i="9"/>
  <c r="BH580" i="9"/>
  <c r="BG580" i="9"/>
  <c r="BF580" i="9"/>
  <c r="T580" i="9"/>
  <c r="R580" i="9"/>
  <c r="P580" i="9"/>
  <c r="BI577" i="9"/>
  <c r="BH577" i="9"/>
  <c r="BG577" i="9"/>
  <c r="BF577" i="9"/>
  <c r="T577" i="9"/>
  <c r="R577" i="9"/>
  <c r="P577" i="9"/>
  <c r="BI573" i="9"/>
  <c r="BH573" i="9"/>
  <c r="BG573" i="9"/>
  <c r="BF573" i="9"/>
  <c r="T573" i="9"/>
  <c r="R573" i="9"/>
  <c r="P573" i="9"/>
  <c r="BI571" i="9"/>
  <c r="BH571" i="9"/>
  <c r="BG571" i="9"/>
  <c r="BF571" i="9"/>
  <c r="T571" i="9"/>
  <c r="R571" i="9"/>
  <c r="P571" i="9"/>
  <c r="BI533" i="9"/>
  <c r="BH533" i="9"/>
  <c r="BG533" i="9"/>
  <c r="BF533" i="9"/>
  <c r="T533" i="9"/>
  <c r="R533" i="9"/>
  <c r="P533" i="9"/>
  <c r="BI486" i="9"/>
  <c r="BH486" i="9"/>
  <c r="BG486" i="9"/>
  <c r="BF486" i="9"/>
  <c r="T486" i="9"/>
  <c r="R486" i="9"/>
  <c r="P486" i="9"/>
  <c r="BI438" i="9"/>
  <c r="BH438" i="9"/>
  <c r="BG438" i="9"/>
  <c r="BF438" i="9"/>
  <c r="T438" i="9"/>
  <c r="R438" i="9"/>
  <c r="P438" i="9"/>
  <c r="BI392" i="9"/>
  <c r="BH392" i="9"/>
  <c r="BG392" i="9"/>
  <c r="BF392" i="9"/>
  <c r="T392" i="9"/>
  <c r="R392" i="9"/>
  <c r="P392" i="9"/>
  <c r="BI346" i="9"/>
  <c r="BH346" i="9"/>
  <c r="BG346" i="9"/>
  <c r="BF346" i="9"/>
  <c r="T346" i="9"/>
  <c r="R346" i="9"/>
  <c r="P346" i="9"/>
  <c r="BI342" i="9"/>
  <c r="BH342" i="9"/>
  <c r="BG342" i="9"/>
  <c r="BF342" i="9"/>
  <c r="T342" i="9"/>
  <c r="R342" i="9"/>
  <c r="P342" i="9"/>
  <c r="BI340" i="9"/>
  <c r="BH340" i="9"/>
  <c r="BG340" i="9"/>
  <c r="BF340" i="9"/>
  <c r="T340" i="9"/>
  <c r="R340" i="9"/>
  <c r="P340" i="9"/>
  <c r="BI334" i="9"/>
  <c r="BH334" i="9"/>
  <c r="BG334" i="9"/>
  <c r="BF334" i="9"/>
  <c r="T334" i="9"/>
  <c r="R334" i="9"/>
  <c r="P334" i="9"/>
  <c r="BI329" i="9"/>
  <c r="BH329" i="9"/>
  <c r="BG329" i="9"/>
  <c r="BF329" i="9"/>
  <c r="T329" i="9"/>
  <c r="R329" i="9"/>
  <c r="P329" i="9"/>
  <c r="BI299" i="9"/>
  <c r="BH299" i="9"/>
  <c r="BG299" i="9"/>
  <c r="BF299" i="9"/>
  <c r="T299" i="9"/>
  <c r="R299" i="9"/>
  <c r="P299" i="9"/>
  <c r="BI278" i="9"/>
  <c r="BH278" i="9"/>
  <c r="BG278" i="9"/>
  <c r="BF278" i="9"/>
  <c r="T278" i="9"/>
  <c r="R278" i="9"/>
  <c r="P278" i="9"/>
  <c r="BI270" i="9"/>
  <c r="BH270" i="9"/>
  <c r="BG270" i="9"/>
  <c r="BF270" i="9"/>
  <c r="T270" i="9"/>
  <c r="R270" i="9"/>
  <c r="P270" i="9"/>
  <c r="BI245" i="9"/>
  <c r="BH245" i="9"/>
  <c r="BG245" i="9"/>
  <c r="BF245" i="9"/>
  <c r="T245" i="9"/>
  <c r="R245" i="9"/>
  <c r="P245" i="9"/>
  <c r="BI235" i="9"/>
  <c r="BH235" i="9"/>
  <c r="BG235" i="9"/>
  <c r="BF235" i="9"/>
  <c r="T235" i="9"/>
  <c r="R235" i="9"/>
  <c r="P235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7" i="9"/>
  <c r="BH227" i="9"/>
  <c r="BG227" i="9"/>
  <c r="BF227" i="9"/>
  <c r="T227" i="9"/>
  <c r="R227" i="9"/>
  <c r="P227" i="9"/>
  <c r="BI225" i="9"/>
  <c r="BH225" i="9"/>
  <c r="BG225" i="9"/>
  <c r="BF225" i="9"/>
  <c r="T225" i="9"/>
  <c r="R225" i="9"/>
  <c r="P225" i="9"/>
  <c r="BI219" i="9"/>
  <c r="BH219" i="9"/>
  <c r="BG219" i="9"/>
  <c r="BF219" i="9"/>
  <c r="T219" i="9"/>
  <c r="R219" i="9"/>
  <c r="P219" i="9"/>
  <c r="BI212" i="9"/>
  <c r="BH212" i="9"/>
  <c r="BG212" i="9"/>
  <c r="BF212" i="9"/>
  <c r="T212" i="9"/>
  <c r="R212" i="9"/>
  <c r="P212" i="9"/>
  <c r="BI206" i="9"/>
  <c r="BH206" i="9"/>
  <c r="BG206" i="9"/>
  <c r="BF206" i="9"/>
  <c r="T206" i="9"/>
  <c r="R206" i="9"/>
  <c r="P206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R193" i="9"/>
  <c r="P193" i="9"/>
  <c r="BI184" i="9"/>
  <c r="BH184" i="9"/>
  <c r="BG184" i="9"/>
  <c r="BF184" i="9"/>
  <c r="T184" i="9"/>
  <c r="R184" i="9"/>
  <c r="P184" i="9"/>
  <c r="BI175" i="9"/>
  <c r="BH175" i="9"/>
  <c r="BG175" i="9"/>
  <c r="BF175" i="9"/>
  <c r="T175" i="9"/>
  <c r="R175" i="9"/>
  <c r="P175" i="9"/>
  <c r="BI166" i="9"/>
  <c r="BH166" i="9"/>
  <c r="BG166" i="9"/>
  <c r="BF166" i="9"/>
  <c r="T166" i="9"/>
  <c r="R166" i="9"/>
  <c r="P166" i="9"/>
  <c r="BI148" i="9"/>
  <c r="BH148" i="9"/>
  <c r="BG148" i="9"/>
  <c r="BF148" i="9"/>
  <c r="T148" i="9"/>
  <c r="R148" i="9"/>
  <c r="P148" i="9"/>
  <c r="BI141" i="9"/>
  <c r="BH141" i="9"/>
  <c r="BG141" i="9"/>
  <c r="BF141" i="9"/>
  <c r="T141" i="9"/>
  <c r="R141" i="9"/>
  <c r="P141" i="9"/>
  <c r="BI137" i="9"/>
  <c r="BH137" i="9"/>
  <c r="BG137" i="9"/>
  <c r="BF137" i="9"/>
  <c r="T137" i="9"/>
  <c r="R137" i="9"/>
  <c r="P137" i="9"/>
  <c r="BI131" i="9"/>
  <c r="BH131" i="9"/>
  <c r="BG131" i="9"/>
  <c r="BF131" i="9"/>
  <c r="T131" i="9"/>
  <c r="R131" i="9"/>
  <c r="P131" i="9"/>
  <c r="BI127" i="9"/>
  <c r="BH127" i="9"/>
  <c r="BG127" i="9"/>
  <c r="BF127" i="9"/>
  <c r="T127" i="9"/>
  <c r="R127" i="9"/>
  <c r="P127" i="9"/>
  <c r="BI123" i="9"/>
  <c r="BH123" i="9"/>
  <c r="BG123" i="9"/>
  <c r="BF123" i="9"/>
  <c r="T123" i="9"/>
  <c r="R123" i="9"/>
  <c r="P123" i="9"/>
  <c r="BI112" i="9"/>
  <c r="BH112" i="9"/>
  <c r="BG112" i="9"/>
  <c r="BF112" i="9"/>
  <c r="T112" i="9"/>
  <c r="R112" i="9"/>
  <c r="P112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J92" i="9"/>
  <c r="F92" i="9"/>
  <c r="F90" i="9"/>
  <c r="E88" i="9"/>
  <c r="J58" i="9"/>
  <c r="F58" i="9"/>
  <c r="F56" i="9"/>
  <c r="E54" i="9"/>
  <c r="J26" i="9"/>
  <c r="E26" i="9"/>
  <c r="J59" i="9" s="1"/>
  <c r="J25" i="9"/>
  <c r="J20" i="9"/>
  <c r="E20" i="9"/>
  <c r="F93" i="9" s="1"/>
  <c r="J19" i="9"/>
  <c r="J90" i="9"/>
  <c r="E7" i="9"/>
  <c r="E50" i="9"/>
  <c r="J39" i="8"/>
  <c r="J38" i="8"/>
  <c r="AY63" i="1"/>
  <c r="J37" i="8"/>
  <c r="AX63" i="1"/>
  <c r="BI1383" i="8"/>
  <c r="BH1383" i="8"/>
  <c r="BG1383" i="8"/>
  <c r="BF1383" i="8"/>
  <c r="T1383" i="8"/>
  <c r="T1382" i="8"/>
  <c r="R1383" i="8"/>
  <c r="R1382" i="8"/>
  <c r="P1383" i="8"/>
  <c r="P1382" i="8"/>
  <c r="BI1380" i="8"/>
  <c r="BH1380" i="8"/>
  <c r="BG1380" i="8"/>
  <c r="BF1380" i="8"/>
  <c r="T1380" i="8"/>
  <c r="R1380" i="8"/>
  <c r="P1380" i="8"/>
  <c r="BI1379" i="8"/>
  <c r="BH1379" i="8"/>
  <c r="BG1379" i="8"/>
  <c r="BF1379" i="8"/>
  <c r="T1379" i="8"/>
  <c r="R1379" i="8"/>
  <c r="P1379" i="8"/>
  <c r="BI1377" i="8"/>
  <c r="BH1377" i="8"/>
  <c r="BG1377" i="8"/>
  <c r="BF1377" i="8"/>
  <c r="T1377" i="8"/>
  <c r="R1377" i="8"/>
  <c r="P1377" i="8"/>
  <c r="BI1376" i="8"/>
  <c r="BH1376" i="8"/>
  <c r="BG1376" i="8"/>
  <c r="BF1376" i="8"/>
  <c r="T1376" i="8"/>
  <c r="R1376" i="8"/>
  <c r="P1376" i="8"/>
  <c r="BI1374" i="8"/>
  <c r="BH1374" i="8"/>
  <c r="BG1374" i="8"/>
  <c r="BF1374" i="8"/>
  <c r="T1374" i="8"/>
  <c r="R1374" i="8"/>
  <c r="P1374" i="8"/>
  <c r="BI1373" i="8"/>
  <c r="BH1373" i="8"/>
  <c r="BG1373" i="8"/>
  <c r="BF1373" i="8"/>
  <c r="T1373" i="8"/>
  <c r="R1373" i="8"/>
  <c r="P1373" i="8"/>
  <c r="BI1371" i="8"/>
  <c r="BH1371" i="8"/>
  <c r="BG1371" i="8"/>
  <c r="BF1371" i="8"/>
  <c r="T1371" i="8"/>
  <c r="R1371" i="8"/>
  <c r="P1371" i="8"/>
  <c r="BI1370" i="8"/>
  <c r="BH1370" i="8"/>
  <c r="BG1370" i="8"/>
  <c r="BF1370" i="8"/>
  <c r="T1370" i="8"/>
  <c r="R1370" i="8"/>
  <c r="P1370" i="8"/>
  <c r="BI1368" i="8"/>
  <c r="BH1368" i="8"/>
  <c r="BG1368" i="8"/>
  <c r="BF1368" i="8"/>
  <c r="T1368" i="8"/>
  <c r="R1368" i="8"/>
  <c r="P1368" i="8"/>
  <c r="BI1366" i="8"/>
  <c r="BH1366" i="8"/>
  <c r="BG1366" i="8"/>
  <c r="BF1366" i="8"/>
  <c r="T1366" i="8"/>
  <c r="R1366" i="8"/>
  <c r="P1366" i="8"/>
  <c r="BI1364" i="8"/>
  <c r="BH1364" i="8"/>
  <c r="BG1364" i="8"/>
  <c r="BF1364" i="8"/>
  <c r="T1364" i="8"/>
  <c r="R1364" i="8"/>
  <c r="P1364" i="8"/>
  <c r="BI1362" i="8"/>
  <c r="BH1362" i="8"/>
  <c r="BG1362" i="8"/>
  <c r="BF1362" i="8"/>
  <c r="T1362" i="8"/>
  <c r="R1362" i="8"/>
  <c r="P1362" i="8"/>
  <c r="BI1361" i="8"/>
  <c r="BH1361" i="8"/>
  <c r="BG1361" i="8"/>
  <c r="BF1361" i="8"/>
  <c r="T1361" i="8"/>
  <c r="R1361" i="8"/>
  <c r="P1361" i="8"/>
  <c r="BI1360" i="8"/>
  <c r="BH1360" i="8"/>
  <c r="BG1360" i="8"/>
  <c r="BF1360" i="8"/>
  <c r="T1360" i="8"/>
  <c r="R1360" i="8"/>
  <c r="P1360" i="8"/>
  <c r="BI1358" i="8"/>
  <c r="BH1358" i="8"/>
  <c r="BG1358" i="8"/>
  <c r="BF1358" i="8"/>
  <c r="T1358" i="8"/>
  <c r="R1358" i="8"/>
  <c r="P1358" i="8"/>
  <c r="BI1357" i="8"/>
  <c r="BH1357" i="8"/>
  <c r="BG1357" i="8"/>
  <c r="BF1357" i="8"/>
  <c r="T1357" i="8"/>
  <c r="R1357" i="8"/>
  <c r="P1357" i="8"/>
  <c r="BI1356" i="8"/>
  <c r="BH1356" i="8"/>
  <c r="BG1356" i="8"/>
  <c r="BF1356" i="8"/>
  <c r="T1356" i="8"/>
  <c r="R1356" i="8"/>
  <c r="P1356" i="8"/>
  <c r="BI1355" i="8"/>
  <c r="BH1355" i="8"/>
  <c r="BG1355" i="8"/>
  <c r="BF1355" i="8"/>
  <c r="T1355" i="8"/>
  <c r="R1355" i="8"/>
  <c r="P1355" i="8"/>
  <c r="BI1354" i="8"/>
  <c r="BH1354" i="8"/>
  <c r="BG1354" i="8"/>
  <c r="BF1354" i="8"/>
  <c r="T1354" i="8"/>
  <c r="R1354" i="8"/>
  <c r="P1354" i="8"/>
  <c r="BI1353" i="8"/>
  <c r="BH1353" i="8"/>
  <c r="BG1353" i="8"/>
  <c r="BF1353" i="8"/>
  <c r="T1353" i="8"/>
  <c r="R1353" i="8"/>
  <c r="P1353" i="8"/>
  <c r="BI1349" i="8"/>
  <c r="BH1349" i="8"/>
  <c r="BG1349" i="8"/>
  <c r="BF1349" i="8"/>
  <c r="T1349" i="8"/>
  <c r="R1349" i="8"/>
  <c r="P1349" i="8"/>
  <c r="BI1347" i="8"/>
  <c r="BH1347" i="8"/>
  <c r="BG1347" i="8"/>
  <c r="BF1347" i="8"/>
  <c r="T1347" i="8"/>
  <c r="R1347" i="8"/>
  <c r="P1347" i="8"/>
  <c r="BI1345" i="8"/>
  <c r="BH1345" i="8"/>
  <c r="BG1345" i="8"/>
  <c r="BF1345" i="8"/>
  <c r="T1345" i="8"/>
  <c r="R1345" i="8"/>
  <c r="P1345" i="8"/>
  <c r="BI1343" i="8"/>
  <c r="BH1343" i="8"/>
  <c r="BG1343" i="8"/>
  <c r="BF1343" i="8"/>
  <c r="T1343" i="8"/>
  <c r="R1343" i="8"/>
  <c r="P1343" i="8"/>
  <c r="BI1342" i="8"/>
  <c r="BH1342" i="8"/>
  <c r="BG1342" i="8"/>
  <c r="BF1342" i="8"/>
  <c r="T1342" i="8"/>
  <c r="R1342" i="8"/>
  <c r="P1342" i="8"/>
  <c r="BI1341" i="8"/>
  <c r="BH1341" i="8"/>
  <c r="BG1341" i="8"/>
  <c r="BF1341" i="8"/>
  <c r="T1341" i="8"/>
  <c r="R1341" i="8"/>
  <c r="P1341" i="8"/>
  <c r="BI1339" i="8"/>
  <c r="BH1339" i="8"/>
  <c r="BG1339" i="8"/>
  <c r="BF1339" i="8"/>
  <c r="T1339" i="8"/>
  <c r="R1339" i="8"/>
  <c r="P1339" i="8"/>
  <c r="BI1338" i="8"/>
  <c r="BH1338" i="8"/>
  <c r="BG1338" i="8"/>
  <c r="BF1338" i="8"/>
  <c r="T1338" i="8"/>
  <c r="R1338" i="8"/>
  <c r="P1338" i="8"/>
  <c r="BI1336" i="8"/>
  <c r="BH1336" i="8"/>
  <c r="BG1336" i="8"/>
  <c r="BF1336" i="8"/>
  <c r="T1336" i="8"/>
  <c r="R1336" i="8"/>
  <c r="P1336" i="8"/>
  <c r="BI1334" i="8"/>
  <c r="BH1334" i="8"/>
  <c r="BG1334" i="8"/>
  <c r="BF1334" i="8"/>
  <c r="T1334" i="8"/>
  <c r="R1334" i="8"/>
  <c r="P1334" i="8"/>
  <c r="BI1332" i="8"/>
  <c r="BH1332" i="8"/>
  <c r="BG1332" i="8"/>
  <c r="BF1332" i="8"/>
  <c r="T1332" i="8"/>
  <c r="R1332" i="8"/>
  <c r="P1332" i="8"/>
  <c r="BI1330" i="8"/>
  <c r="BH1330" i="8"/>
  <c r="BG1330" i="8"/>
  <c r="BF1330" i="8"/>
  <c r="T1330" i="8"/>
  <c r="R1330" i="8"/>
  <c r="P1330" i="8"/>
  <c r="BI1327" i="8"/>
  <c r="BH1327" i="8"/>
  <c r="BG1327" i="8"/>
  <c r="BF1327" i="8"/>
  <c r="T1327" i="8"/>
  <c r="R1327" i="8"/>
  <c r="P1327" i="8"/>
  <c r="BI1324" i="8"/>
  <c r="BH1324" i="8"/>
  <c r="BG1324" i="8"/>
  <c r="BF1324" i="8"/>
  <c r="T1324" i="8"/>
  <c r="R1324" i="8"/>
  <c r="P1324" i="8"/>
  <c r="BI1323" i="8"/>
  <c r="BH1323" i="8"/>
  <c r="BG1323" i="8"/>
  <c r="BF1323" i="8"/>
  <c r="T1323" i="8"/>
  <c r="R1323" i="8"/>
  <c r="P1323" i="8"/>
  <c r="BI1320" i="8"/>
  <c r="BH1320" i="8"/>
  <c r="BG1320" i="8"/>
  <c r="BF1320" i="8"/>
  <c r="T1320" i="8"/>
  <c r="R1320" i="8"/>
  <c r="P1320" i="8"/>
  <c r="BI1319" i="8"/>
  <c r="BH1319" i="8"/>
  <c r="BG1319" i="8"/>
  <c r="BF1319" i="8"/>
  <c r="T1319" i="8"/>
  <c r="R1319" i="8"/>
  <c r="P1319" i="8"/>
  <c r="BI1316" i="8"/>
  <c r="BH1316" i="8"/>
  <c r="BG1316" i="8"/>
  <c r="BF1316" i="8"/>
  <c r="T1316" i="8"/>
  <c r="R1316" i="8"/>
  <c r="P1316" i="8"/>
  <c r="BI1313" i="8"/>
  <c r="BH1313" i="8"/>
  <c r="BG1313" i="8"/>
  <c r="BF1313" i="8"/>
  <c r="T1313" i="8"/>
  <c r="R1313" i="8"/>
  <c r="P1313" i="8"/>
  <c r="BI1312" i="8"/>
  <c r="BH1312" i="8"/>
  <c r="BG1312" i="8"/>
  <c r="BF1312" i="8"/>
  <c r="T1312" i="8"/>
  <c r="R1312" i="8"/>
  <c r="P1312" i="8"/>
  <c r="BI1311" i="8"/>
  <c r="BH1311" i="8"/>
  <c r="BG1311" i="8"/>
  <c r="BF1311" i="8"/>
  <c r="T1311" i="8"/>
  <c r="R1311" i="8"/>
  <c r="P1311" i="8"/>
  <c r="BI1310" i="8"/>
  <c r="BH1310" i="8"/>
  <c r="BG1310" i="8"/>
  <c r="BF1310" i="8"/>
  <c r="T1310" i="8"/>
  <c r="R1310" i="8"/>
  <c r="P1310" i="8"/>
  <c r="BI1308" i="8"/>
  <c r="BH1308" i="8"/>
  <c r="BG1308" i="8"/>
  <c r="BF1308" i="8"/>
  <c r="T1308" i="8"/>
  <c r="R1308" i="8"/>
  <c r="P1308" i="8"/>
  <c r="BI1307" i="8"/>
  <c r="BH1307" i="8"/>
  <c r="BG1307" i="8"/>
  <c r="BF1307" i="8"/>
  <c r="T1307" i="8"/>
  <c r="R1307" i="8"/>
  <c r="P1307" i="8"/>
  <c r="BI1306" i="8"/>
  <c r="BH1306" i="8"/>
  <c r="BG1306" i="8"/>
  <c r="BF1306" i="8"/>
  <c r="T1306" i="8"/>
  <c r="R1306" i="8"/>
  <c r="P1306" i="8"/>
  <c r="BI1305" i="8"/>
  <c r="BH1305" i="8"/>
  <c r="BG1305" i="8"/>
  <c r="BF1305" i="8"/>
  <c r="T1305" i="8"/>
  <c r="R1305" i="8"/>
  <c r="P1305" i="8"/>
  <c r="BI1304" i="8"/>
  <c r="BH1304" i="8"/>
  <c r="BG1304" i="8"/>
  <c r="BF1304" i="8"/>
  <c r="T1304" i="8"/>
  <c r="R1304" i="8"/>
  <c r="P1304" i="8"/>
  <c r="BI1303" i="8"/>
  <c r="BH1303" i="8"/>
  <c r="BG1303" i="8"/>
  <c r="BF1303" i="8"/>
  <c r="T1303" i="8"/>
  <c r="R1303" i="8"/>
  <c r="P1303" i="8"/>
  <c r="BI1302" i="8"/>
  <c r="BH1302" i="8"/>
  <c r="BG1302" i="8"/>
  <c r="BF1302" i="8"/>
  <c r="T1302" i="8"/>
  <c r="R1302" i="8"/>
  <c r="P1302" i="8"/>
  <c r="BI1299" i="8"/>
  <c r="BH1299" i="8"/>
  <c r="BG1299" i="8"/>
  <c r="BF1299" i="8"/>
  <c r="T1299" i="8"/>
  <c r="R1299" i="8"/>
  <c r="P1299" i="8"/>
  <c r="BI1298" i="8"/>
  <c r="BH1298" i="8"/>
  <c r="BG1298" i="8"/>
  <c r="BF1298" i="8"/>
  <c r="T1298" i="8"/>
  <c r="R1298" i="8"/>
  <c r="P1298" i="8"/>
  <c r="BI1297" i="8"/>
  <c r="BH1297" i="8"/>
  <c r="BG1297" i="8"/>
  <c r="BF1297" i="8"/>
  <c r="T1297" i="8"/>
  <c r="R1297" i="8"/>
  <c r="P1297" i="8"/>
  <c r="BI1296" i="8"/>
  <c r="BH1296" i="8"/>
  <c r="BG1296" i="8"/>
  <c r="BF1296" i="8"/>
  <c r="T1296" i="8"/>
  <c r="R1296" i="8"/>
  <c r="P1296" i="8"/>
  <c r="BI1295" i="8"/>
  <c r="BH1295" i="8"/>
  <c r="BG1295" i="8"/>
  <c r="BF1295" i="8"/>
  <c r="T1295" i="8"/>
  <c r="R1295" i="8"/>
  <c r="P1295" i="8"/>
  <c r="BI1292" i="8"/>
  <c r="BH1292" i="8"/>
  <c r="BG1292" i="8"/>
  <c r="BF1292" i="8"/>
  <c r="T1292" i="8"/>
  <c r="R1292" i="8"/>
  <c r="P1292" i="8"/>
  <c r="BI1291" i="8"/>
  <c r="BH1291" i="8"/>
  <c r="BG1291" i="8"/>
  <c r="BF1291" i="8"/>
  <c r="T1291" i="8"/>
  <c r="R1291" i="8"/>
  <c r="P1291" i="8"/>
  <c r="BI1290" i="8"/>
  <c r="BH1290" i="8"/>
  <c r="BG1290" i="8"/>
  <c r="BF1290" i="8"/>
  <c r="T1290" i="8"/>
  <c r="R1290" i="8"/>
  <c r="P1290" i="8"/>
  <c r="BI1287" i="8"/>
  <c r="BH1287" i="8"/>
  <c r="BG1287" i="8"/>
  <c r="BF1287" i="8"/>
  <c r="T1287" i="8"/>
  <c r="R1287" i="8"/>
  <c r="P1287" i="8"/>
  <c r="BI1286" i="8"/>
  <c r="BH1286" i="8"/>
  <c r="BG1286" i="8"/>
  <c r="BF1286" i="8"/>
  <c r="T1286" i="8"/>
  <c r="R1286" i="8"/>
  <c r="P1286" i="8"/>
  <c r="BI1284" i="8"/>
  <c r="BH1284" i="8"/>
  <c r="BG1284" i="8"/>
  <c r="BF1284" i="8"/>
  <c r="T1284" i="8"/>
  <c r="R1284" i="8"/>
  <c r="P1284" i="8"/>
  <c r="BI1283" i="8"/>
  <c r="BH1283" i="8"/>
  <c r="BG1283" i="8"/>
  <c r="BF1283" i="8"/>
  <c r="T1283" i="8"/>
  <c r="R1283" i="8"/>
  <c r="P1283" i="8"/>
  <c r="BI1281" i="8"/>
  <c r="BH1281" i="8"/>
  <c r="BG1281" i="8"/>
  <c r="BF1281" i="8"/>
  <c r="T1281" i="8"/>
  <c r="R1281" i="8"/>
  <c r="P1281" i="8"/>
  <c r="BI1280" i="8"/>
  <c r="BH1280" i="8"/>
  <c r="BG1280" i="8"/>
  <c r="BF1280" i="8"/>
  <c r="T1280" i="8"/>
  <c r="R1280" i="8"/>
  <c r="P1280" i="8"/>
  <c r="BI1279" i="8"/>
  <c r="BH1279" i="8"/>
  <c r="BG1279" i="8"/>
  <c r="BF1279" i="8"/>
  <c r="T1279" i="8"/>
  <c r="R1279" i="8"/>
  <c r="P1279" i="8"/>
  <c r="BI1277" i="8"/>
  <c r="BH1277" i="8"/>
  <c r="BG1277" i="8"/>
  <c r="BF1277" i="8"/>
  <c r="T1277" i="8"/>
  <c r="R1277" i="8"/>
  <c r="P1277" i="8"/>
  <c r="BI1274" i="8"/>
  <c r="BH1274" i="8"/>
  <c r="BG1274" i="8"/>
  <c r="BF1274" i="8"/>
  <c r="T1274" i="8"/>
  <c r="R1274" i="8"/>
  <c r="P1274" i="8"/>
  <c r="BI1272" i="8"/>
  <c r="BH1272" i="8"/>
  <c r="BG1272" i="8"/>
  <c r="BF1272" i="8"/>
  <c r="T1272" i="8"/>
  <c r="R1272" i="8"/>
  <c r="P1272" i="8"/>
  <c r="BI1267" i="8"/>
  <c r="BH1267" i="8"/>
  <c r="BG1267" i="8"/>
  <c r="BF1267" i="8"/>
  <c r="T1267" i="8"/>
  <c r="R1267" i="8"/>
  <c r="P1267" i="8"/>
  <c r="BI1261" i="8"/>
  <c r="BH1261" i="8"/>
  <c r="BG1261" i="8"/>
  <c r="BF1261" i="8"/>
  <c r="T1261" i="8"/>
  <c r="R1261" i="8"/>
  <c r="P1261" i="8"/>
  <c r="BI1258" i="8"/>
  <c r="BH1258" i="8"/>
  <c r="BG1258" i="8"/>
  <c r="BF1258" i="8"/>
  <c r="T1258" i="8"/>
  <c r="R1258" i="8"/>
  <c r="P1258" i="8"/>
  <c r="BI1256" i="8"/>
  <c r="BH1256" i="8"/>
  <c r="BG1256" i="8"/>
  <c r="BF1256" i="8"/>
  <c r="T1256" i="8"/>
  <c r="R1256" i="8"/>
  <c r="P1256" i="8"/>
  <c r="BI1250" i="8"/>
  <c r="BH1250" i="8"/>
  <c r="BG1250" i="8"/>
  <c r="BF1250" i="8"/>
  <c r="T1250" i="8"/>
  <c r="R1250" i="8"/>
  <c r="P1250" i="8"/>
  <c r="BI1246" i="8"/>
  <c r="BH1246" i="8"/>
  <c r="BG1246" i="8"/>
  <c r="BF1246" i="8"/>
  <c r="T1246" i="8"/>
  <c r="R1246" i="8"/>
  <c r="P1246" i="8"/>
  <c r="BI1244" i="8"/>
  <c r="BH1244" i="8"/>
  <c r="BG1244" i="8"/>
  <c r="BF1244" i="8"/>
  <c r="T1244" i="8"/>
  <c r="R1244" i="8"/>
  <c r="P1244" i="8"/>
  <c r="BI1242" i="8"/>
  <c r="BH1242" i="8"/>
  <c r="BG1242" i="8"/>
  <c r="BF1242" i="8"/>
  <c r="T1242" i="8"/>
  <c r="R1242" i="8"/>
  <c r="P1242" i="8"/>
  <c r="BI1235" i="8"/>
  <c r="BH1235" i="8"/>
  <c r="BG1235" i="8"/>
  <c r="BF1235" i="8"/>
  <c r="T1235" i="8"/>
  <c r="R1235" i="8"/>
  <c r="P1235" i="8"/>
  <c r="BI1228" i="8"/>
  <c r="BH1228" i="8"/>
  <c r="BG1228" i="8"/>
  <c r="BF1228" i="8"/>
  <c r="T1228" i="8"/>
  <c r="R1228" i="8"/>
  <c r="P1228" i="8"/>
  <c r="BI1226" i="8"/>
  <c r="BH1226" i="8"/>
  <c r="BG1226" i="8"/>
  <c r="BF1226" i="8"/>
  <c r="T1226" i="8"/>
  <c r="R1226" i="8"/>
  <c r="P1226" i="8"/>
  <c r="BI1224" i="8"/>
  <c r="BH1224" i="8"/>
  <c r="BG1224" i="8"/>
  <c r="BF1224" i="8"/>
  <c r="T1224" i="8"/>
  <c r="R1224" i="8"/>
  <c r="P1224" i="8"/>
  <c r="BI1218" i="8"/>
  <c r="BH1218" i="8"/>
  <c r="BG1218" i="8"/>
  <c r="BF1218" i="8"/>
  <c r="T1218" i="8"/>
  <c r="R1218" i="8"/>
  <c r="P1218" i="8"/>
  <c r="BI1212" i="8"/>
  <c r="BH1212" i="8"/>
  <c r="BG1212" i="8"/>
  <c r="BF1212" i="8"/>
  <c r="T1212" i="8"/>
  <c r="R1212" i="8"/>
  <c r="P1212" i="8"/>
  <c r="BI1211" i="8"/>
  <c r="BH1211" i="8"/>
  <c r="BG1211" i="8"/>
  <c r="BF1211" i="8"/>
  <c r="T1211" i="8"/>
  <c r="R1211" i="8"/>
  <c r="P1211" i="8"/>
  <c r="BI1207" i="8"/>
  <c r="BH1207" i="8"/>
  <c r="BG1207" i="8"/>
  <c r="BF1207" i="8"/>
  <c r="T1207" i="8"/>
  <c r="R1207" i="8"/>
  <c r="P1207" i="8"/>
  <c r="BI1204" i="8"/>
  <c r="BH1204" i="8"/>
  <c r="BG1204" i="8"/>
  <c r="BF1204" i="8"/>
  <c r="T1204" i="8"/>
  <c r="R1204" i="8"/>
  <c r="P1204" i="8"/>
  <c r="BI1197" i="8"/>
  <c r="BH1197" i="8"/>
  <c r="BG1197" i="8"/>
  <c r="BF1197" i="8"/>
  <c r="T1197" i="8"/>
  <c r="R1197" i="8"/>
  <c r="P1197" i="8"/>
  <c r="BI1191" i="8"/>
  <c r="BH1191" i="8"/>
  <c r="BG1191" i="8"/>
  <c r="BF1191" i="8"/>
  <c r="T1191" i="8"/>
  <c r="R1191" i="8"/>
  <c r="P1191" i="8"/>
  <c r="BI1184" i="8"/>
  <c r="BH1184" i="8"/>
  <c r="BG1184" i="8"/>
  <c r="BF1184" i="8"/>
  <c r="T1184" i="8"/>
  <c r="R1184" i="8"/>
  <c r="P1184" i="8"/>
  <c r="BI1178" i="8"/>
  <c r="BH1178" i="8"/>
  <c r="BG1178" i="8"/>
  <c r="BF1178" i="8"/>
  <c r="T1178" i="8"/>
  <c r="R1178" i="8"/>
  <c r="P1178" i="8"/>
  <c r="BI1173" i="8"/>
  <c r="BH1173" i="8"/>
  <c r="BG1173" i="8"/>
  <c r="BF1173" i="8"/>
  <c r="T1173" i="8"/>
  <c r="R1173" i="8"/>
  <c r="P1173" i="8"/>
  <c r="BI1171" i="8"/>
  <c r="BH1171" i="8"/>
  <c r="BG1171" i="8"/>
  <c r="BF1171" i="8"/>
  <c r="T1171" i="8"/>
  <c r="R1171" i="8"/>
  <c r="P1171" i="8"/>
  <c r="BI1167" i="8"/>
  <c r="BH1167" i="8"/>
  <c r="BG1167" i="8"/>
  <c r="BF1167" i="8"/>
  <c r="T1167" i="8"/>
  <c r="R1167" i="8"/>
  <c r="P1167" i="8"/>
  <c r="BI1165" i="8"/>
  <c r="BH1165" i="8"/>
  <c r="BG1165" i="8"/>
  <c r="BF1165" i="8"/>
  <c r="T1165" i="8"/>
  <c r="R1165" i="8"/>
  <c r="P1165" i="8"/>
  <c r="BI1161" i="8"/>
  <c r="BH1161" i="8"/>
  <c r="BG1161" i="8"/>
  <c r="BF1161" i="8"/>
  <c r="T1161" i="8"/>
  <c r="R1161" i="8"/>
  <c r="P1161" i="8"/>
  <c r="BI1159" i="8"/>
  <c r="BH1159" i="8"/>
  <c r="BG1159" i="8"/>
  <c r="BF1159" i="8"/>
  <c r="T1159" i="8"/>
  <c r="R1159" i="8"/>
  <c r="P1159" i="8"/>
  <c r="BI1155" i="8"/>
  <c r="BH1155" i="8"/>
  <c r="BG1155" i="8"/>
  <c r="BF1155" i="8"/>
  <c r="T1155" i="8"/>
  <c r="R1155" i="8"/>
  <c r="P1155" i="8"/>
  <c r="BI1150" i="8"/>
  <c r="BH1150" i="8"/>
  <c r="BG1150" i="8"/>
  <c r="BF1150" i="8"/>
  <c r="T1150" i="8"/>
  <c r="R1150" i="8"/>
  <c r="P1150" i="8"/>
  <c r="BI1143" i="8"/>
  <c r="BH1143" i="8"/>
  <c r="BG1143" i="8"/>
  <c r="BF1143" i="8"/>
  <c r="T1143" i="8"/>
  <c r="R1143" i="8"/>
  <c r="P1143" i="8"/>
  <c r="BI1117" i="8"/>
  <c r="BH1117" i="8"/>
  <c r="BG1117" i="8"/>
  <c r="BF1117" i="8"/>
  <c r="T1117" i="8"/>
  <c r="R1117" i="8"/>
  <c r="P1117" i="8"/>
  <c r="BI1115" i="8"/>
  <c r="BH1115" i="8"/>
  <c r="BG1115" i="8"/>
  <c r="BF1115" i="8"/>
  <c r="T1115" i="8"/>
  <c r="R1115" i="8"/>
  <c r="P1115" i="8"/>
  <c r="BI1091" i="8"/>
  <c r="BH1091" i="8"/>
  <c r="BG1091" i="8"/>
  <c r="BF1091" i="8"/>
  <c r="T1091" i="8"/>
  <c r="R1091" i="8"/>
  <c r="P1091" i="8"/>
  <c r="BI1068" i="8"/>
  <c r="BH1068" i="8"/>
  <c r="BG1068" i="8"/>
  <c r="BF1068" i="8"/>
  <c r="T1068" i="8"/>
  <c r="R1068" i="8"/>
  <c r="P1068" i="8"/>
  <c r="BI1053" i="8"/>
  <c r="BH1053" i="8"/>
  <c r="BG1053" i="8"/>
  <c r="BF1053" i="8"/>
  <c r="T1053" i="8"/>
  <c r="R1053" i="8"/>
  <c r="P1053" i="8"/>
  <c r="BI1051" i="8"/>
  <c r="BH1051" i="8"/>
  <c r="BG1051" i="8"/>
  <c r="BF1051" i="8"/>
  <c r="T1051" i="8"/>
  <c r="R1051" i="8"/>
  <c r="P1051" i="8"/>
  <c r="BI1047" i="8"/>
  <c r="BH1047" i="8"/>
  <c r="BG1047" i="8"/>
  <c r="BF1047" i="8"/>
  <c r="T1047" i="8"/>
  <c r="R1047" i="8"/>
  <c r="P1047" i="8"/>
  <c r="BI1044" i="8"/>
  <c r="BH1044" i="8"/>
  <c r="BG1044" i="8"/>
  <c r="BF1044" i="8"/>
  <c r="T1044" i="8"/>
  <c r="R1044" i="8"/>
  <c r="P1044" i="8"/>
  <c r="BI1040" i="8"/>
  <c r="BH1040" i="8"/>
  <c r="BG1040" i="8"/>
  <c r="BF1040" i="8"/>
  <c r="T1040" i="8"/>
  <c r="R1040" i="8"/>
  <c r="P1040" i="8"/>
  <c r="BI1036" i="8"/>
  <c r="BH1036" i="8"/>
  <c r="BG1036" i="8"/>
  <c r="BF1036" i="8"/>
  <c r="T1036" i="8"/>
  <c r="R1036" i="8"/>
  <c r="P1036" i="8"/>
  <c r="BI1034" i="8"/>
  <c r="BH1034" i="8"/>
  <c r="BG1034" i="8"/>
  <c r="BF1034" i="8"/>
  <c r="T1034" i="8"/>
  <c r="R1034" i="8"/>
  <c r="P1034" i="8"/>
  <c r="BI1032" i="8"/>
  <c r="BH1032" i="8"/>
  <c r="BG1032" i="8"/>
  <c r="BF1032" i="8"/>
  <c r="T1032" i="8"/>
  <c r="R1032" i="8"/>
  <c r="P1032" i="8"/>
  <c r="BI1030" i="8"/>
  <c r="BH1030" i="8"/>
  <c r="BG1030" i="8"/>
  <c r="BF1030" i="8"/>
  <c r="T1030" i="8"/>
  <c r="R1030" i="8"/>
  <c r="P1030" i="8"/>
  <c r="BI1028" i="8"/>
  <c r="BH1028" i="8"/>
  <c r="BG1028" i="8"/>
  <c r="BF1028" i="8"/>
  <c r="T1028" i="8"/>
  <c r="R1028" i="8"/>
  <c r="P1028" i="8"/>
  <c r="BI1026" i="8"/>
  <c r="BH1026" i="8"/>
  <c r="BG1026" i="8"/>
  <c r="BF1026" i="8"/>
  <c r="T1026" i="8"/>
  <c r="R1026" i="8"/>
  <c r="P1026" i="8"/>
  <c r="BI1022" i="8"/>
  <c r="BH1022" i="8"/>
  <c r="BG1022" i="8"/>
  <c r="BF1022" i="8"/>
  <c r="T1022" i="8"/>
  <c r="R1022" i="8"/>
  <c r="P1022" i="8"/>
  <c r="BI1012" i="8"/>
  <c r="BH1012" i="8"/>
  <c r="BG1012" i="8"/>
  <c r="BF1012" i="8"/>
  <c r="T1012" i="8"/>
  <c r="R1012" i="8"/>
  <c r="P1012" i="8"/>
  <c r="BI1007" i="8"/>
  <c r="BH1007" i="8"/>
  <c r="BG1007" i="8"/>
  <c r="BF1007" i="8"/>
  <c r="T1007" i="8"/>
  <c r="R1007" i="8"/>
  <c r="P1007" i="8"/>
  <c r="BI1003" i="8"/>
  <c r="BH1003" i="8"/>
  <c r="BG1003" i="8"/>
  <c r="BF1003" i="8"/>
  <c r="T1003" i="8"/>
  <c r="R1003" i="8"/>
  <c r="P1003" i="8"/>
  <c r="BI1000" i="8"/>
  <c r="BH1000" i="8"/>
  <c r="BG1000" i="8"/>
  <c r="BF1000" i="8"/>
  <c r="T1000" i="8"/>
  <c r="R1000" i="8"/>
  <c r="P1000" i="8"/>
  <c r="BI960" i="8"/>
  <c r="BH960" i="8"/>
  <c r="BG960" i="8"/>
  <c r="BF960" i="8"/>
  <c r="T960" i="8"/>
  <c r="R960" i="8"/>
  <c r="P960" i="8"/>
  <c r="BI910" i="8"/>
  <c r="BH910" i="8"/>
  <c r="BG910" i="8"/>
  <c r="BF910" i="8"/>
  <c r="T910" i="8"/>
  <c r="R910" i="8"/>
  <c r="P910" i="8"/>
  <c r="BI859" i="8"/>
  <c r="BH859" i="8"/>
  <c r="BG859" i="8"/>
  <c r="BF859" i="8"/>
  <c r="T859" i="8"/>
  <c r="R859" i="8"/>
  <c r="P859" i="8"/>
  <c r="BI810" i="8"/>
  <c r="BH810" i="8"/>
  <c r="BG810" i="8"/>
  <c r="BF810" i="8"/>
  <c r="T810" i="8"/>
  <c r="R810" i="8"/>
  <c r="P810" i="8"/>
  <c r="BI761" i="8"/>
  <c r="BH761" i="8"/>
  <c r="BG761" i="8"/>
  <c r="BF761" i="8"/>
  <c r="T761" i="8"/>
  <c r="R761" i="8"/>
  <c r="P761" i="8"/>
  <c r="BI759" i="8"/>
  <c r="BH759" i="8"/>
  <c r="BG759" i="8"/>
  <c r="BF759" i="8"/>
  <c r="T759" i="8"/>
  <c r="R759" i="8"/>
  <c r="P759" i="8"/>
  <c r="BI747" i="8"/>
  <c r="BH747" i="8"/>
  <c r="BG747" i="8"/>
  <c r="BF747" i="8"/>
  <c r="T747" i="8"/>
  <c r="R747" i="8"/>
  <c r="P747" i="8"/>
  <c r="BI745" i="8"/>
  <c r="BH745" i="8"/>
  <c r="BG745" i="8"/>
  <c r="BF745" i="8"/>
  <c r="T745" i="8"/>
  <c r="R745" i="8"/>
  <c r="P745" i="8"/>
  <c r="BI742" i="8"/>
  <c r="BH742" i="8"/>
  <c r="BG742" i="8"/>
  <c r="BF742" i="8"/>
  <c r="T742" i="8"/>
  <c r="R742" i="8"/>
  <c r="P742" i="8"/>
  <c r="BI731" i="8"/>
  <c r="BH731" i="8"/>
  <c r="BG731" i="8"/>
  <c r="BF731" i="8"/>
  <c r="T731" i="8"/>
  <c r="R731" i="8"/>
  <c r="P731" i="8"/>
  <c r="BI729" i="8"/>
  <c r="BH729" i="8"/>
  <c r="BG729" i="8"/>
  <c r="BF729" i="8"/>
  <c r="T729" i="8"/>
  <c r="R729" i="8"/>
  <c r="P729" i="8"/>
  <c r="BI720" i="8"/>
  <c r="BH720" i="8"/>
  <c r="BG720" i="8"/>
  <c r="BF720" i="8"/>
  <c r="T720" i="8"/>
  <c r="R720" i="8"/>
  <c r="P720" i="8"/>
  <c r="BI704" i="8"/>
  <c r="BH704" i="8"/>
  <c r="BG704" i="8"/>
  <c r="BF704" i="8"/>
  <c r="T704" i="8"/>
  <c r="R704" i="8"/>
  <c r="P704" i="8"/>
  <c r="BI683" i="8"/>
  <c r="BH683" i="8"/>
  <c r="BG683" i="8"/>
  <c r="BF683" i="8"/>
  <c r="T683" i="8"/>
  <c r="R683" i="8"/>
  <c r="P683" i="8"/>
  <c r="BI673" i="8"/>
  <c r="BH673" i="8"/>
  <c r="BG673" i="8"/>
  <c r="BF673" i="8"/>
  <c r="T673" i="8"/>
  <c r="R673" i="8"/>
  <c r="P673" i="8"/>
  <c r="BI663" i="8"/>
  <c r="BH663" i="8"/>
  <c r="BG663" i="8"/>
  <c r="BF663" i="8"/>
  <c r="T663" i="8"/>
  <c r="R663" i="8"/>
  <c r="P663" i="8"/>
  <c r="BI659" i="8"/>
  <c r="BH659" i="8"/>
  <c r="BG659" i="8"/>
  <c r="BF659" i="8"/>
  <c r="T659" i="8"/>
  <c r="R659" i="8"/>
  <c r="P659" i="8"/>
  <c r="BI658" i="8"/>
  <c r="BH658" i="8"/>
  <c r="BG658" i="8"/>
  <c r="BF658" i="8"/>
  <c r="T658" i="8"/>
  <c r="R658" i="8"/>
  <c r="P658" i="8"/>
  <c r="BI655" i="8"/>
  <c r="BH655" i="8"/>
  <c r="BG655" i="8"/>
  <c r="BF655" i="8"/>
  <c r="T655" i="8"/>
  <c r="R655" i="8"/>
  <c r="P655" i="8"/>
  <c r="BI653" i="8"/>
  <c r="BH653" i="8"/>
  <c r="BG653" i="8"/>
  <c r="BF653" i="8"/>
  <c r="T653" i="8"/>
  <c r="R653" i="8"/>
  <c r="P653" i="8"/>
  <c r="BI649" i="8"/>
  <c r="BH649" i="8"/>
  <c r="BG649" i="8"/>
  <c r="BF649" i="8"/>
  <c r="T649" i="8"/>
  <c r="R649" i="8"/>
  <c r="P649" i="8"/>
  <c r="BI644" i="8"/>
  <c r="BH644" i="8"/>
  <c r="BG644" i="8"/>
  <c r="BF644" i="8"/>
  <c r="T644" i="8"/>
  <c r="R644" i="8"/>
  <c r="P644" i="8"/>
  <c r="BI638" i="8"/>
  <c r="BH638" i="8"/>
  <c r="BG638" i="8"/>
  <c r="BF638" i="8"/>
  <c r="T638" i="8"/>
  <c r="R638" i="8"/>
  <c r="P638" i="8"/>
  <c r="BI630" i="8"/>
  <c r="BH630" i="8"/>
  <c r="BG630" i="8"/>
  <c r="BF630" i="8"/>
  <c r="T630" i="8"/>
  <c r="R630" i="8"/>
  <c r="P630" i="8"/>
  <c r="BI629" i="8"/>
  <c r="BH629" i="8"/>
  <c r="BG629" i="8"/>
  <c r="BF629" i="8"/>
  <c r="T629" i="8"/>
  <c r="R629" i="8"/>
  <c r="P629" i="8"/>
  <c r="BI626" i="8"/>
  <c r="BH626" i="8"/>
  <c r="BG626" i="8"/>
  <c r="BF626" i="8"/>
  <c r="T626" i="8"/>
  <c r="R626" i="8"/>
  <c r="P626" i="8"/>
  <c r="BI624" i="8"/>
  <c r="BH624" i="8"/>
  <c r="BG624" i="8"/>
  <c r="BF624" i="8"/>
  <c r="T624" i="8"/>
  <c r="R624" i="8"/>
  <c r="P624" i="8"/>
  <c r="BI617" i="8"/>
  <c r="BH617" i="8"/>
  <c r="BG617" i="8"/>
  <c r="BF617" i="8"/>
  <c r="T617" i="8"/>
  <c r="R617" i="8"/>
  <c r="P617" i="8"/>
  <c r="BI610" i="8"/>
  <c r="BH610" i="8"/>
  <c r="BG610" i="8"/>
  <c r="BF610" i="8"/>
  <c r="T610" i="8"/>
  <c r="R610" i="8"/>
  <c r="P610" i="8"/>
  <c r="BI598" i="8"/>
  <c r="BH598" i="8"/>
  <c r="BG598" i="8"/>
  <c r="BF598" i="8"/>
  <c r="T598" i="8"/>
  <c r="R598" i="8"/>
  <c r="P598" i="8"/>
  <c r="BI586" i="8"/>
  <c r="BH586" i="8"/>
  <c r="BG586" i="8"/>
  <c r="BF586" i="8"/>
  <c r="T586" i="8"/>
  <c r="R586" i="8"/>
  <c r="P586" i="8"/>
  <c r="BI582" i="8"/>
  <c r="BH582" i="8"/>
  <c r="BG582" i="8"/>
  <c r="BF582" i="8"/>
  <c r="T582" i="8"/>
  <c r="R582" i="8"/>
  <c r="P582" i="8"/>
  <c r="BI561" i="8"/>
  <c r="BH561" i="8"/>
  <c r="BG561" i="8"/>
  <c r="BF561" i="8"/>
  <c r="T561" i="8"/>
  <c r="R561" i="8"/>
  <c r="P561" i="8"/>
  <c r="BI556" i="8"/>
  <c r="BH556" i="8"/>
  <c r="BG556" i="8"/>
  <c r="BF556" i="8"/>
  <c r="T556" i="8"/>
  <c r="R556" i="8"/>
  <c r="P556" i="8"/>
  <c r="BI552" i="8"/>
  <c r="BH552" i="8"/>
  <c r="BG552" i="8"/>
  <c r="BF552" i="8"/>
  <c r="T552" i="8"/>
  <c r="R552" i="8"/>
  <c r="P552" i="8"/>
  <c r="BI550" i="8"/>
  <c r="BH550" i="8"/>
  <c r="BG550" i="8"/>
  <c r="BF550" i="8"/>
  <c r="T550" i="8"/>
  <c r="R550" i="8"/>
  <c r="P550" i="8"/>
  <c r="BI503" i="8"/>
  <c r="BH503" i="8"/>
  <c r="BG503" i="8"/>
  <c r="BF503" i="8"/>
  <c r="T503" i="8"/>
  <c r="R503" i="8"/>
  <c r="P503" i="8"/>
  <c r="BI463" i="8"/>
  <c r="BH463" i="8"/>
  <c r="BG463" i="8"/>
  <c r="BF463" i="8"/>
  <c r="T463" i="8"/>
  <c r="R463" i="8"/>
  <c r="P463" i="8"/>
  <c r="BI422" i="8"/>
  <c r="BH422" i="8"/>
  <c r="BG422" i="8"/>
  <c r="BF422" i="8"/>
  <c r="T422" i="8"/>
  <c r="R422" i="8"/>
  <c r="P422" i="8"/>
  <c r="BI383" i="8"/>
  <c r="BH383" i="8"/>
  <c r="BG383" i="8"/>
  <c r="BF383" i="8"/>
  <c r="T383" i="8"/>
  <c r="R383" i="8"/>
  <c r="P383" i="8"/>
  <c r="BI344" i="8"/>
  <c r="BH344" i="8"/>
  <c r="BG344" i="8"/>
  <c r="BF344" i="8"/>
  <c r="T344" i="8"/>
  <c r="R344" i="8"/>
  <c r="P344" i="8"/>
  <c r="BI342" i="8"/>
  <c r="BH342" i="8"/>
  <c r="BG342" i="8"/>
  <c r="BF342" i="8"/>
  <c r="T342" i="8"/>
  <c r="R342" i="8"/>
  <c r="P342" i="8"/>
  <c r="BI334" i="8"/>
  <c r="BH334" i="8"/>
  <c r="BG334" i="8"/>
  <c r="BF334" i="8"/>
  <c r="T334" i="8"/>
  <c r="R334" i="8"/>
  <c r="P334" i="8"/>
  <c r="BI319" i="8"/>
  <c r="BH319" i="8"/>
  <c r="BG319" i="8"/>
  <c r="BF319" i="8"/>
  <c r="T319" i="8"/>
  <c r="R319" i="8"/>
  <c r="P319" i="8"/>
  <c r="BI298" i="8"/>
  <c r="BH298" i="8"/>
  <c r="BG298" i="8"/>
  <c r="BF298" i="8"/>
  <c r="T298" i="8"/>
  <c r="R298" i="8"/>
  <c r="P298" i="8"/>
  <c r="BI288" i="8"/>
  <c r="BH288" i="8"/>
  <c r="BG288" i="8"/>
  <c r="BF288" i="8"/>
  <c r="T288" i="8"/>
  <c r="R288" i="8"/>
  <c r="P288" i="8"/>
  <c r="BI279" i="8"/>
  <c r="BH279" i="8"/>
  <c r="BG279" i="8"/>
  <c r="BF279" i="8"/>
  <c r="T279" i="8"/>
  <c r="R279" i="8"/>
  <c r="P279" i="8"/>
  <c r="BI252" i="8"/>
  <c r="BH252" i="8"/>
  <c r="BG252" i="8"/>
  <c r="BF252" i="8"/>
  <c r="T252" i="8"/>
  <c r="R252" i="8"/>
  <c r="P252" i="8"/>
  <c r="BI242" i="8"/>
  <c r="BH242" i="8"/>
  <c r="BG242" i="8"/>
  <c r="BF242" i="8"/>
  <c r="T242" i="8"/>
  <c r="R242" i="8"/>
  <c r="P242" i="8"/>
  <c r="BI238" i="8"/>
  <c r="BH238" i="8"/>
  <c r="BG238" i="8"/>
  <c r="BF238" i="8"/>
  <c r="T238" i="8"/>
  <c r="R238" i="8"/>
  <c r="P238" i="8"/>
  <c r="BI235" i="8"/>
  <c r="BH235" i="8"/>
  <c r="BG235" i="8"/>
  <c r="BF235" i="8"/>
  <c r="T235" i="8"/>
  <c r="R235" i="8"/>
  <c r="P235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17" i="8"/>
  <c r="BH217" i="8"/>
  <c r="BG217" i="8"/>
  <c r="BF217" i="8"/>
  <c r="T217" i="8"/>
  <c r="R217" i="8"/>
  <c r="P217" i="8"/>
  <c r="BI205" i="8"/>
  <c r="BH205" i="8"/>
  <c r="BG205" i="8"/>
  <c r="BF205" i="8"/>
  <c r="T205" i="8"/>
  <c r="R205" i="8"/>
  <c r="P205" i="8"/>
  <c r="BI193" i="8"/>
  <c r="BH193" i="8"/>
  <c r="BG193" i="8"/>
  <c r="BF193" i="8"/>
  <c r="T193" i="8"/>
  <c r="R193" i="8"/>
  <c r="P193" i="8"/>
  <c r="BI188" i="8"/>
  <c r="BH188" i="8"/>
  <c r="BG188" i="8"/>
  <c r="BF188" i="8"/>
  <c r="T188" i="8"/>
  <c r="R188" i="8"/>
  <c r="P188" i="8"/>
  <c r="BI181" i="8"/>
  <c r="BH181" i="8"/>
  <c r="BG181" i="8"/>
  <c r="BF181" i="8"/>
  <c r="T181" i="8"/>
  <c r="R181" i="8"/>
  <c r="P181" i="8"/>
  <c r="BI177" i="8"/>
  <c r="BH177" i="8"/>
  <c r="BG177" i="8"/>
  <c r="BF177" i="8"/>
  <c r="T177" i="8"/>
  <c r="R177" i="8"/>
  <c r="P177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58" i="8"/>
  <c r="BH158" i="8"/>
  <c r="BG158" i="8"/>
  <c r="BF158" i="8"/>
  <c r="T158" i="8"/>
  <c r="R158" i="8"/>
  <c r="P158" i="8"/>
  <c r="BI152" i="8"/>
  <c r="BH152" i="8"/>
  <c r="BG152" i="8"/>
  <c r="BF152" i="8"/>
  <c r="T152" i="8"/>
  <c r="R152" i="8"/>
  <c r="P152" i="8"/>
  <c r="BI140" i="8"/>
  <c r="BH140" i="8"/>
  <c r="BG140" i="8"/>
  <c r="BF140" i="8"/>
  <c r="T140" i="8"/>
  <c r="R140" i="8"/>
  <c r="P140" i="8"/>
  <c r="BI134" i="8"/>
  <c r="BH134" i="8"/>
  <c r="BG134" i="8"/>
  <c r="BF134" i="8"/>
  <c r="T134" i="8"/>
  <c r="R134" i="8"/>
  <c r="P134" i="8"/>
  <c r="BI122" i="8"/>
  <c r="BH122" i="8"/>
  <c r="BG122" i="8"/>
  <c r="BF122" i="8"/>
  <c r="T122" i="8"/>
  <c r="R122" i="8"/>
  <c r="P122" i="8"/>
  <c r="BI118" i="8"/>
  <c r="BH118" i="8"/>
  <c r="BG118" i="8"/>
  <c r="BF118" i="8"/>
  <c r="T118" i="8"/>
  <c r="R118" i="8"/>
  <c r="P118" i="8"/>
  <c r="BI108" i="8"/>
  <c r="BH108" i="8"/>
  <c r="BG108" i="8"/>
  <c r="BF108" i="8"/>
  <c r="T108" i="8"/>
  <c r="R108" i="8"/>
  <c r="P108" i="8"/>
  <c r="BI100" i="8"/>
  <c r="BH100" i="8"/>
  <c r="BG100" i="8"/>
  <c r="BF100" i="8"/>
  <c r="T100" i="8"/>
  <c r="R100" i="8"/>
  <c r="P100" i="8"/>
  <c r="BI97" i="8"/>
  <c r="BH97" i="8"/>
  <c r="BG97" i="8"/>
  <c r="BF97" i="8"/>
  <c r="T97" i="8"/>
  <c r="R97" i="8"/>
  <c r="P97" i="8"/>
  <c r="J90" i="8"/>
  <c r="F90" i="8"/>
  <c r="F88" i="8"/>
  <c r="E86" i="8"/>
  <c r="J58" i="8"/>
  <c r="F58" i="8"/>
  <c r="F56" i="8"/>
  <c r="E54" i="8"/>
  <c r="J26" i="8"/>
  <c r="E26" i="8"/>
  <c r="J91" i="8" s="1"/>
  <c r="J25" i="8"/>
  <c r="J20" i="8"/>
  <c r="E20" i="8"/>
  <c r="F91" i="8" s="1"/>
  <c r="J19" i="8"/>
  <c r="J56" i="8"/>
  <c r="E7" i="8"/>
  <c r="E82" i="8"/>
  <c r="J39" i="7"/>
  <c r="J38" i="7"/>
  <c r="AY62" i="1"/>
  <c r="J37" i="7"/>
  <c r="AX62" i="1"/>
  <c r="BI90" i="7"/>
  <c r="BH90" i="7"/>
  <c r="BG90" i="7"/>
  <c r="BF90" i="7"/>
  <c r="J36" i="7" s="1"/>
  <c r="AW62" i="1" s="1"/>
  <c r="T90" i="7"/>
  <c r="T89" i="7"/>
  <c r="T88" i="7"/>
  <c r="T87" i="7"/>
  <c r="R90" i="7"/>
  <c r="R89" i="7"/>
  <c r="R88" i="7"/>
  <c r="R87" i="7"/>
  <c r="P90" i="7"/>
  <c r="P89" i="7" s="1"/>
  <c r="P88" i="7" s="1"/>
  <c r="P87" i="7" s="1"/>
  <c r="AU62" i="1" s="1"/>
  <c r="J83" i="7"/>
  <c r="F83" i="7"/>
  <c r="F81" i="7"/>
  <c r="E79" i="7"/>
  <c r="J58" i="7"/>
  <c r="F58" i="7"/>
  <c r="F56" i="7"/>
  <c r="E54" i="7"/>
  <c r="J26" i="7"/>
  <c r="E26" i="7"/>
  <c r="J84" i="7"/>
  <c r="J25" i="7"/>
  <c r="J20" i="7"/>
  <c r="E20" i="7"/>
  <c r="F84" i="7"/>
  <c r="J19" i="7"/>
  <c r="J81" i="7"/>
  <c r="E7" i="7"/>
  <c r="E75" i="7" s="1"/>
  <c r="J39" i="6"/>
  <c r="J38" i="6"/>
  <c r="AY61" i="1"/>
  <c r="J37" i="6"/>
  <c r="AX61" i="1" s="1"/>
  <c r="BI90" i="6"/>
  <c r="BH90" i="6"/>
  <c r="BG90" i="6"/>
  <c r="BF90" i="6"/>
  <c r="T90" i="6"/>
  <c r="T89" i="6"/>
  <c r="T88" i="6" s="1"/>
  <c r="T87" i="6" s="1"/>
  <c r="R90" i="6"/>
  <c r="R89" i="6"/>
  <c r="R88" i="6" s="1"/>
  <c r="R87" i="6" s="1"/>
  <c r="P90" i="6"/>
  <c r="P89" i="6"/>
  <c r="P88" i="6" s="1"/>
  <c r="P87" i="6" s="1"/>
  <c r="AU61" i="1" s="1"/>
  <c r="J83" i="6"/>
  <c r="F83" i="6"/>
  <c r="F81" i="6"/>
  <c r="E79" i="6"/>
  <c r="J58" i="6"/>
  <c r="F58" i="6"/>
  <c r="F56" i="6"/>
  <c r="E54" i="6"/>
  <c r="J26" i="6"/>
  <c r="E26" i="6"/>
  <c r="J59" i="6" s="1"/>
  <c r="J25" i="6"/>
  <c r="J20" i="6"/>
  <c r="E20" i="6"/>
  <c r="F84" i="6" s="1"/>
  <c r="J19" i="6"/>
  <c r="J56" i="6"/>
  <c r="E7" i="6"/>
  <c r="E75" i="6"/>
  <c r="J39" i="5"/>
  <c r="J38" i="5"/>
  <c r="AY59" i="1" s="1"/>
  <c r="J37" i="5"/>
  <c r="AX59" i="1"/>
  <c r="BI382" i="5"/>
  <c r="BH382" i="5"/>
  <c r="BG382" i="5"/>
  <c r="BF382" i="5"/>
  <c r="T382" i="5"/>
  <c r="T381" i="5" s="1"/>
  <c r="R382" i="5"/>
  <c r="R381" i="5"/>
  <c r="P382" i="5"/>
  <c r="P381" i="5" s="1"/>
  <c r="BI379" i="5"/>
  <c r="BH379" i="5"/>
  <c r="BG379" i="5"/>
  <c r="BF379" i="5"/>
  <c r="T379" i="5"/>
  <c r="R379" i="5"/>
  <c r="P379" i="5"/>
  <c r="BI377" i="5"/>
  <c r="BH377" i="5"/>
  <c r="BG377" i="5"/>
  <c r="BF377" i="5"/>
  <c r="T377" i="5"/>
  <c r="R377" i="5"/>
  <c r="P377" i="5"/>
  <c r="BI375" i="5"/>
  <c r="BH375" i="5"/>
  <c r="BG375" i="5"/>
  <c r="BF375" i="5"/>
  <c r="T375" i="5"/>
  <c r="R375" i="5"/>
  <c r="P375" i="5"/>
  <c r="BI373" i="5"/>
  <c r="BH373" i="5"/>
  <c r="BG373" i="5"/>
  <c r="BF373" i="5"/>
  <c r="T373" i="5"/>
  <c r="R373" i="5"/>
  <c r="P373" i="5"/>
  <c r="BI371" i="5"/>
  <c r="BH371" i="5"/>
  <c r="BG371" i="5"/>
  <c r="BF371" i="5"/>
  <c r="T371" i="5"/>
  <c r="R371" i="5"/>
  <c r="P371" i="5"/>
  <c r="BI370" i="5"/>
  <c r="BH370" i="5"/>
  <c r="BG370" i="5"/>
  <c r="BF370" i="5"/>
  <c r="T370" i="5"/>
  <c r="R370" i="5"/>
  <c r="P370" i="5"/>
  <c r="BI364" i="5"/>
  <c r="BH364" i="5"/>
  <c r="BG364" i="5"/>
  <c r="BF364" i="5"/>
  <c r="T364" i="5"/>
  <c r="R364" i="5"/>
  <c r="P364" i="5"/>
  <c r="BI362" i="5"/>
  <c r="BH362" i="5"/>
  <c r="BG362" i="5"/>
  <c r="BF362" i="5"/>
  <c r="T362" i="5"/>
  <c r="R362" i="5"/>
  <c r="P362" i="5"/>
  <c r="BI360" i="5"/>
  <c r="BH360" i="5"/>
  <c r="BG360" i="5"/>
  <c r="BF360" i="5"/>
  <c r="T360" i="5"/>
  <c r="R360" i="5"/>
  <c r="P360" i="5"/>
  <c r="BI354" i="5"/>
  <c r="BH354" i="5"/>
  <c r="BG354" i="5"/>
  <c r="BF354" i="5"/>
  <c r="T354" i="5"/>
  <c r="R354" i="5"/>
  <c r="P354" i="5"/>
  <c r="BI352" i="5"/>
  <c r="BH352" i="5"/>
  <c r="BG352" i="5"/>
  <c r="BF352" i="5"/>
  <c r="T352" i="5"/>
  <c r="R352" i="5"/>
  <c r="P352" i="5"/>
  <c r="BI350" i="5"/>
  <c r="BH350" i="5"/>
  <c r="BG350" i="5"/>
  <c r="BF350" i="5"/>
  <c r="T350" i="5"/>
  <c r="R350" i="5"/>
  <c r="P350" i="5"/>
  <c r="BI347" i="5"/>
  <c r="BH347" i="5"/>
  <c r="BG347" i="5"/>
  <c r="BF347" i="5"/>
  <c r="T347" i="5"/>
  <c r="R347" i="5"/>
  <c r="P347" i="5"/>
  <c r="BI345" i="5"/>
  <c r="BH345" i="5"/>
  <c r="BG345" i="5"/>
  <c r="BF345" i="5"/>
  <c r="T345" i="5"/>
  <c r="R345" i="5"/>
  <c r="P345" i="5"/>
  <c r="BI342" i="5"/>
  <c r="BH342" i="5"/>
  <c r="BG342" i="5"/>
  <c r="BF342" i="5"/>
  <c r="T342" i="5"/>
  <c r="T341" i="5"/>
  <c r="R342" i="5"/>
  <c r="R341" i="5"/>
  <c r="P342" i="5"/>
  <c r="P341" i="5"/>
  <c r="BI338" i="5"/>
  <c r="BH338" i="5"/>
  <c r="BG338" i="5"/>
  <c r="BF338" i="5"/>
  <c r="T338" i="5"/>
  <c r="R338" i="5"/>
  <c r="P338" i="5"/>
  <c r="BI336" i="5"/>
  <c r="BH336" i="5"/>
  <c r="BG336" i="5"/>
  <c r="BF336" i="5"/>
  <c r="T336" i="5"/>
  <c r="R336" i="5"/>
  <c r="P336" i="5"/>
  <c r="BI333" i="5"/>
  <c r="BH333" i="5"/>
  <c r="BG333" i="5"/>
  <c r="BF333" i="5"/>
  <c r="T333" i="5"/>
  <c r="R333" i="5"/>
  <c r="P333" i="5"/>
  <c r="BI331" i="5"/>
  <c r="BH331" i="5"/>
  <c r="BG331" i="5"/>
  <c r="BF331" i="5"/>
  <c r="T331" i="5"/>
  <c r="R331" i="5"/>
  <c r="P331" i="5"/>
  <c r="BI329" i="5"/>
  <c r="BH329" i="5"/>
  <c r="BG329" i="5"/>
  <c r="BF329" i="5"/>
  <c r="T329" i="5"/>
  <c r="R329" i="5"/>
  <c r="P329" i="5"/>
  <c r="BI327" i="5"/>
  <c r="BH327" i="5"/>
  <c r="BG327" i="5"/>
  <c r="BF327" i="5"/>
  <c r="T327" i="5"/>
  <c r="R327" i="5"/>
  <c r="P327" i="5"/>
  <c r="BI323" i="5"/>
  <c r="BH323" i="5"/>
  <c r="BG323" i="5"/>
  <c r="BF323" i="5"/>
  <c r="T323" i="5"/>
  <c r="R323" i="5"/>
  <c r="P323" i="5"/>
  <c r="BI321" i="5"/>
  <c r="BH321" i="5"/>
  <c r="BG321" i="5"/>
  <c r="BF321" i="5"/>
  <c r="T321" i="5"/>
  <c r="R321" i="5"/>
  <c r="P321" i="5"/>
  <c r="BI319" i="5"/>
  <c r="BH319" i="5"/>
  <c r="BG319" i="5"/>
  <c r="BF319" i="5"/>
  <c r="T319" i="5"/>
  <c r="R319" i="5"/>
  <c r="P319" i="5"/>
  <c r="BI317" i="5"/>
  <c r="BH317" i="5"/>
  <c r="BG317" i="5"/>
  <c r="BF317" i="5"/>
  <c r="T317" i="5"/>
  <c r="R317" i="5"/>
  <c r="P317" i="5"/>
  <c r="BI315" i="5"/>
  <c r="BH315" i="5"/>
  <c r="BG315" i="5"/>
  <c r="BF315" i="5"/>
  <c r="T315" i="5"/>
  <c r="R315" i="5"/>
  <c r="P315" i="5"/>
  <c r="BI311" i="5"/>
  <c r="BH311" i="5"/>
  <c r="BG311" i="5"/>
  <c r="BF311" i="5"/>
  <c r="T311" i="5"/>
  <c r="R311" i="5"/>
  <c r="P311" i="5"/>
  <c r="BI307" i="5"/>
  <c r="BH307" i="5"/>
  <c r="BG307" i="5"/>
  <c r="BF307" i="5"/>
  <c r="T307" i="5"/>
  <c r="R307" i="5"/>
  <c r="P307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299" i="5"/>
  <c r="BH299" i="5"/>
  <c r="BG299" i="5"/>
  <c r="BF299" i="5"/>
  <c r="T299" i="5"/>
  <c r="R299" i="5"/>
  <c r="P299" i="5"/>
  <c r="BI296" i="5"/>
  <c r="BH296" i="5"/>
  <c r="BG296" i="5"/>
  <c r="BF296" i="5"/>
  <c r="T296" i="5"/>
  <c r="R296" i="5"/>
  <c r="P296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6" i="5"/>
  <c r="BH286" i="5"/>
  <c r="BG286" i="5"/>
  <c r="BF286" i="5"/>
  <c r="T286" i="5"/>
  <c r="R286" i="5"/>
  <c r="P286" i="5"/>
  <c r="BI281" i="5"/>
  <c r="BH281" i="5"/>
  <c r="BG281" i="5"/>
  <c r="BF281" i="5"/>
  <c r="T281" i="5"/>
  <c r="R281" i="5"/>
  <c r="P281" i="5"/>
  <c r="BI277" i="5"/>
  <c r="BH277" i="5"/>
  <c r="BG277" i="5"/>
  <c r="BF277" i="5"/>
  <c r="T277" i="5"/>
  <c r="R277" i="5"/>
  <c r="P277" i="5"/>
  <c r="BI274" i="5"/>
  <c r="BH274" i="5"/>
  <c r="BG274" i="5"/>
  <c r="BF274" i="5"/>
  <c r="T274" i="5"/>
  <c r="R274" i="5"/>
  <c r="P274" i="5"/>
  <c r="BI271" i="5"/>
  <c r="BH271" i="5"/>
  <c r="BG271" i="5"/>
  <c r="BF271" i="5"/>
  <c r="T271" i="5"/>
  <c r="R271" i="5"/>
  <c r="P271" i="5"/>
  <c r="BI269" i="5"/>
  <c r="BH269" i="5"/>
  <c r="BG269" i="5"/>
  <c r="BF269" i="5"/>
  <c r="T269" i="5"/>
  <c r="R269" i="5"/>
  <c r="P269" i="5"/>
  <c r="BI248" i="5"/>
  <c r="BH248" i="5"/>
  <c r="BG248" i="5"/>
  <c r="BF248" i="5"/>
  <c r="T248" i="5"/>
  <c r="R248" i="5"/>
  <c r="P248" i="5"/>
  <c r="BI243" i="5"/>
  <c r="BH243" i="5"/>
  <c r="BG243" i="5"/>
  <c r="BF243" i="5"/>
  <c r="T243" i="5"/>
  <c r="R243" i="5"/>
  <c r="P243" i="5"/>
  <c r="BI239" i="5"/>
  <c r="BH239" i="5"/>
  <c r="BG239" i="5"/>
  <c r="BF239" i="5"/>
  <c r="T239" i="5"/>
  <c r="R239" i="5"/>
  <c r="P239" i="5"/>
  <c r="BI235" i="5"/>
  <c r="BH235" i="5"/>
  <c r="BG235" i="5"/>
  <c r="BF235" i="5"/>
  <c r="T235" i="5"/>
  <c r="R235" i="5"/>
  <c r="P235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7" i="5"/>
  <c r="BH227" i="5"/>
  <c r="BG227" i="5"/>
  <c r="BF227" i="5"/>
  <c r="T227" i="5"/>
  <c r="R227" i="5"/>
  <c r="P227" i="5"/>
  <c r="BI225" i="5"/>
  <c r="BH225" i="5"/>
  <c r="BG225" i="5"/>
  <c r="BF225" i="5"/>
  <c r="T225" i="5"/>
  <c r="R225" i="5"/>
  <c r="P225" i="5"/>
  <c r="BI222" i="5"/>
  <c r="BH222" i="5"/>
  <c r="BG222" i="5"/>
  <c r="BF222" i="5"/>
  <c r="T222" i="5"/>
  <c r="R222" i="5"/>
  <c r="P222" i="5"/>
  <c r="BI218" i="5"/>
  <c r="BH218" i="5"/>
  <c r="BG218" i="5"/>
  <c r="BF218" i="5"/>
  <c r="T218" i="5"/>
  <c r="R218" i="5"/>
  <c r="P218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2" i="5"/>
  <c r="BH162" i="5"/>
  <c r="BG162" i="5"/>
  <c r="BF162" i="5"/>
  <c r="T162" i="5"/>
  <c r="R162" i="5"/>
  <c r="P162" i="5"/>
  <c r="BI156" i="5"/>
  <c r="BH156" i="5"/>
  <c r="BG156" i="5"/>
  <c r="BF156" i="5"/>
  <c r="T156" i="5"/>
  <c r="R156" i="5"/>
  <c r="P156" i="5"/>
  <c r="BI150" i="5"/>
  <c r="BH150" i="5"/>
  <c r="BG150" i="5"/>
  <c r="BF150" i="5"/>
  <c r="T150" i="5"/>
  <c r="R150" i="5"/>
  <c r="P150" i="5"/>
  <c r="BI135" i="5"/>
  <c r="BH135" i="5"/>
  <c r="BG135" i="5"/>
  <c r="BF135" i="5"/>
  <c r="T135" i="5"/>
  <c r="R135" i="5"/>
  <c r="P135" i="5"/>
  <c r="BI130" i="5"/>
  <c r="BH130" i="5"/>
  <c r="BG130" i="5"/>
  <c r="BF130" i="5"/>
  <c r="T130" i="5"/>
  <c r="R130" i="5"/>
  <c r="P130" i="5"/>
  <c r="BI126" i="5"/>
  <c r="BH126" i="5"/>
  <c r="BG126" i="5"/>
  <c r="BF126" i="5"/>
  <c r="T126" i="5"/>
  <c r="R126" i="5"/>
  <c r="P126" i="5"/>
  <c r="BI123" i="5"/>
  <c r="BH123" i="5"/>
  <c r="BG123" i="5"/>
  <c r="BF123" i="5"/>
  <c r="T123" i="5"/>
  <c r="R123" i="5"/>
  <c r="P123" i="5"/>
  <c r="BI115" i="5"/>
  <c r="BH115" i="5"/>
  <c r="BG115" i="5"/>
  <c r="BF115" i="5"/>
  <c r="T115" i="5"/>
  <c r="R115" i="5"/>
  <c r="P115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3" i="5"/>
  <c r="BH103" i="5"/>
  <c r="BG103" i="5"/>
  <c r="BF103" i="5"/>
  <c r="T103" i="5"/>
  <c r="R103" i="5"/>
  <c r="P103" i="5"/>
  <c r="BI98" i="5"/>
  <c r="BH98" i="5"/>
  <c r="BG98" i="5"/>
  <c r="BF98" i="5"/>
  <c r="T98" i="5"/>
  <c r="R98" i="5"/>
  <c r="P98" i="5"/>
  <c r="BI95" i="5"/>
  <c r="BH95" i="5"/>
  <c r="BG95" i="5"/>
  <c r="BF95" i="5"/>
  <c r="T95" i="5"/>
  <c r="R95" i="5"/>
  <c r="P95" i="5"/>
  <c r="J88" i="5"/>
  <c r="F88" i="5"/>
  <c r="F86" i="5"/>
  <c r="E84" i="5"/>
  <c r="J58" i="5"/>
  <c r="F58" i="5"/>
  <c r="F56" i="5"/>
  <c r="E54" i="5"/>
  <c r="J26" i="5"/>
  <c r="E26" i="5"/>
  <c r="J89" i="5" s="1"/>
  <c r="J25" i="5"/>
  <c r="J20" i="5"/>
  <c r="E20" i="5"/>
  <c r="F59" i="5" s="1"/>
  <c r="J19" i="5"/>
  <c r="J56" i="5"/>
  <c r="E7" i="5"/>
  <c r="E80" i="5"/>
  <c r="J39" i="4"/>
  <c r="J38" i="4"/>
  <c r="AY58" i="1" s="1"/>
  <c r="J37" i="4"/>
  <c r="AX58" i="1" s="1"/>
  <c r="BI395" i="4"/>
  <c r="BH395" i="4"/>
  <c r="BG395" i="4"/>
  <c r="BF395" i="4"/>
  <c r="T395" i="4"/>
  <c r="T394" i="4" s="1"/>
  <c r="R395" i="4"/>
  <c r="R394" i="4" s="1"/>
  <c r="P395" i="4"/>
  <c r="P394" i="4" s="1"/>
  <c r="BI391" i="4"/>
  <c r="BH391" i="4"/>
  <c r="BG391" i="4"/>
  <c r="BF391" i="4"/>
  <c r="T391" i="4"/>
  <c r="R391" i="4"/>
  <c r="P391" i="4"/>
  <c r="BI388" i="4"/>
  <c r="BH388" i="4"/>
  <c r="BG388" i="4"/>
  <c r="BF388" i="4"/>
  <c r="T388" i="4"/>
  <c r="R388" i="4"/>
  <c r="P388" i="4"/>
  <c r="BI385" i="4"/>
  <c r="BH385" i="4"/>
  <c r="BG385" i="4"/>
  <c r="BF385" i="4"/>
  <c r="T385" i="4"/>
  <c r="R385" i="4"/>
  <c r="P385" i="4"/>
  <c r="BI382" i="4"/>
  <c r="BH382" i="4"/>
  <c r="BG382" i="4"/>
  <c r="BF382" i="4"/>
  <c r="T382" i="4"/>
  <c r="R382" i="4"/>
  <c r="P382" i="4"/>
  <c r="BI379" i="4"/>
  <c r="BH379" i="4"/>
  <c r="BG379" i="4"/>
  <c r="BF379" i="4"/>
  <c r="T379" i="4"/>
  <c r="R379" i="4"/>
  <c r="P379" i="4"/>
  <c r="BI376" i="4"/>
  <c r="BH376" i="4"/>
  <c r="BG376" i="4"/>
  <c r="BF376" i="4"/>
  <c r="T376" i="4"/>
  <c r="R376" i="4"/>
  <c r="P376" i="4"/>
  <c r="BI373" i="4"/>
  <c r="BH373" i="4"/>
  <c r="BG373" i="4"/>
  <c r="BF373" i="4"/>
  <c r="T373" i="4"/>
  <c r="R373" i="4"/>
  <c r="P373" i="4"/>
  <c r="BI370" i="4"/>
  <c r="BH370" i="4"/>
  <c r="BG370" i="4"/>
  <c r="BF370" i="4"/>
  <c r="T370" i="4"/>
  <c r="R370" i="4"/>
  <c r="P370" i="4"/>
  <c r="BI368" i="4"/>
  <c r="BH368" i="4"/>
  <c r="BG368" i="4"/>
  <c r="BF368" i="4"/>
  <c r="T368" i="4"/>
  <c r="R368" i="4"/>
  <c r="P368" i="4"/>
  <c r="BI366" i="4"/>
  <c r="BH366" i="4"/>
  <c r="BG366" i="4"/>
  <c r="BF366" i="4"/>
  <c r="T366" i="4"/>
  <c r="R366" i="4"/>
  <c r="P366" i="4"/>
  <c r="BI358" i="4"/>
  <c r="BH358" i="4"/>
  <c r="BG358" i="4"/>
  <c r="BF358" i="4"/>
  <c r="T358" i="4"/>
  <c r="R358" i="4"/>
  <c r="P358" i="4"/>
  <c r="BI355" i="4"/>
  <c r="BH355" i="4"/>
  <c r="BG355" i="4"/>
  <c r="BF355" i="4"/>
  <c r="T355" i="4"/>
  <c r="R355" i="4"/>
  <c r="P355" i="4"/>
  <c r="BI353" i="4"/>
  <c r="BH353" i="4"/>
  <c r="BG353" i="4"/>
  <c r="BF353" i="4"/>
  <c r="T353" i="4"/>
  <c r="R353" i="4"/>
  <c r="P353" i="4"/>
  <c r="BI350" i="4"/>
  <c r="BH350" i="4"/>
  <c r="BG350" i="4"/>
  <c r="BF350" i="4"/>
  <c r="T350" i="4"/>
  <c r="T349" i="4"/>
  <c r="R350" i="4"/>
  <c r="R349" i="4"/>
  <c r="P350" i="4"/>
  <c r="P349" i="4"/>
  <c r="BI346" i="4"/>
  <c r="BH346" i="4"/>
  <c r="BG346" i="4"/>
  <c r="BF346" i="4"/>
  <c r="T346" i="4"/>
  <c r="R346" i="4"/>
  <c r="P346" i="4"/>
  <c r="BI343" i="4"/>
  <c r="BH343" i="4"/>
  <c r="BG343" i="4"/>
  <c r="BF343" i="4"/>
  <c r="T343" i="4"/>
  <c r="R343" i="4"/>
  <c r="P343" i="4"/>
  <c r="BI340" i="4"/>
  <c r="BH340" i="4"/>
  <c r="BG340" i="4"/>
  <c r="BF340" i="4"/>
  <c r="T340" i="4"/>
  <c r="R340" i="4"/>
  <c r="P340" i="4"/>
  <c r="BI337" i="4"/>
  <c r="BH337" i="4"/>
  <c r="BG337" i="4"/>
  <c r="BF337" i="4"/>
  <c r="T337" i="4"/>
  <c r="R337" i="4"/>
  <c r="P337" i="4"/>
  <c r="BI335" i="4"/>
  <c r="BH335" i="4"/>
  <c r="BG335" i="4"/>
  <c r="BF335" i="4"/>
  <c r="T335" i="4"/>
  <c r="R335" i="4"/>
  <c r="P335" i="4"/>
  <c r="BI333" i="4"/>
  <c r="BH333" i="4"/>
  <c r="BG333" i="4"/>
  <c r="BF333" i="4"/>
  <c r="T333" i="4"/>
  <c r="R333" i="4"/>
  <c r="P333" i="4"/>
  <c r="BI331" i="4"/>
  <c r="BH331" i="4"/>
  <c r="BG331" i="4"/>
  <c r="BF331" i="4"/>
  <c r="T331" i="4"/>
  <c r="R331" i="4"/>
  <c r="P331" i="4"/>
  <c r="BI327" i="4"/>
  <c r="BH327" i="4"/>
  <c r="BG327" i="4"/>
  <c r="BF327" i="4"/>
  <c r="T327" i="4"/>
  <c r="R327" i="4"/>
  <c r="P327" i="4"/>
  <c r="BI323" i="4"/>
  <c r="BH323" i="4"/>
  <c r="BG323" i="4"/>
  <c r="BF323" i="4"/>
  <c r="T323" i="4"/>
  <c r="R323" i="4"/>
  <c r="P323" i="4"/>
  <c r="BI309" i="4"/>
  <c r="BH309" i="4"/>
  <c r="BG309" i="4"/>
  <c r="BF309" i="4"/>
  <c r="T309" i="4"/>
  <c r="R309" i="4"/>
  <c r="P309" i="4"/>
  <c r="BI306" i="4"/>
  <c r="BH306" i="4"/>
  <c r="BG306" i="4"/>
  <c r="BF306" i="4"/>
  <c r="T306" i="4"/>
  <c r="R306" i="4"/>
  <c r="P306" i="4"/>
  <c r="BI294" i="4"/>
  <c r="BH294" i="4"/>
  <c r="BG294" i="4"/>
  <c r="BF294" i="4"/>
  <c r="T294" i="4"/>
  <c r="R294" i="4"/>
  <c r="P294" i="4"/>
  <c r="BI290" i="4"/>
  <c r="BH290" i="4"/>
  <c r="BG290" i="4"/>
  <c r="BF290" i="4"/>
  <c r="T290" i="4"/>
  <c r="R290" i="4"/>
  <c r="P290" i="4"/>
  <c r="BI283" i="4"/>
  <c r="BH283" i="4"/>
  <c r="BG283" i="4"/>
  <c r="BF283" i="4"/>
  <c r="T283" i="4"/>
  <c r="R283" i="4"/>
  <c r="P283" i="4"/>
  <c r="BI279" i="4"/>
  <c r="BH279" i="4"/>
  <c r="BG279" i="4"/>
  <c r="BF279" i="4"/>
  <c r="T279" i="4"/>
  <c r="R279" i="4"/>
  <c r="P279" i="4"/>
  <c r="BI264" i="4"/>
  <c r="BH264" i="4"/>
  <c r="BG264" i="4"/>
  <c r="BF264" i="4"/>
  <c r="T264" i="4"/>
  <c r="R264" i="4"/>
  <c r="P264" i="4"/>
  <c r="BI243" i="4"/>
  <c r="BH243" i="4"/>
  <c r="BG243" i="4"/>
  <c r="BF243" i="4"/>
  <c r="T243" i="4"/>
  <c r="R243" i="4"/>
  <c r="P243" i="4"/>
  <c r="BI227" i="4"/>
  <c r="BH227" i="4"/>
  <c r="BG227" i="4"/>
  <c r="BF227" i="4"/>
  <c r="T227" i="4"/>
  <c r="R227" i="4"/>
  <c r="P227" i="4"/>
  <c r="BI211" i="4"/>
  <c r="BH211" i="4"/>
  <c r="BG211" i="4"/>
  <c r="BF211" i="4"/>
  <c r="T211" i="4"/>
  <c r="R211" i="4"/>
  <c r="P211" i="4"/>
  <c r="BI206" i="4"/>
  <c r="BH206" i="4"/>
  <c r="BG206" i="4"/>
  <c r="BF206" i="4"/>
  <c r="T206" i="4"/>
  <c r="R206" i="4"/>
  <c r="P206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2" i="4"/>
  <c r="BH182" i="4"/>
  <c r="BG182" i="4"/>
  <c r="BF182" i="4"/>
  <c r="T182" i="4"/>
  <c r="R182" i="4"/>
  <c r="P182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6" i="4"/>
  <c r="BH166" i="4"/>
  <c r="BG166" i="4"/>
  <c r="BF166" i="4"/>
  <c r="T166" i="4"/>
  <c r="R166" i="4"/>
  <c r="P166" i="4"/>
  <c r="BI159" i="4"/>
  <c r="BH159" i="4"/>
  <c r="BG159" i="4"/>
  <c r="BF159" i="4"/>
  <c r="T159" i="4"/>
  <c r="R159" i="4"/>
  <c r="P159" i="4"/>
  <c r="BI152" i="4"/>
  <c r="BH152" i="4"/>
  <c r="BG152" i="4"/>
  <c r="BF152" i="4"/>
  <c r="T152" i="4"/>
  <c r="R152" i="4"/>
  <c r="P152" i="4"/>
  <c r="BI145" i="4"/>
  <c r="BH145" i="4"/>
  <c r="BG145" i="4"/>
  <c r="BF145" i="4"/>
  <c r="T145" i="4"/>
  <c r="R145" i="4"/>
  <c r="P145" i="4"/>
  <c r="BI138" i="4"/>
  <c r="BH138" i="4"/>
  <c r="BG138" i="4"/>
  <c r="BF138" i="4"/>
  <c r="T138" i="4"/>
  <c r="R138" i="4"/>
  <c r="P138" i="4"/>
  <c r="BI133" i="4"/>
  <c r="BH133" i="4"/>
  <c r="BG133" i="4"/>
  <c r="BF133" i="4"/>
  <c r="T133" i="4"/>
  <c r="R133" i="4"/>
  <c r="P133" i="4"/>
  <c r="BI124" i="4"/>
  <c r="BH124" i="4"/>
  <c r="BG124" i="4"/>
  <c r="BF124" i="4"/>
  <c r="T124" i="4"/>
  <c r="R124" i="4"/>
  <c r="P124" i="4"/>
  <c r="BI117" i="4"/>
  <c r="BH117" i="4"/>
  <c r="BG117" i="4"/>
  <c r="BF117" i="4"/>
  <c r="T117" i="4"/>
  <c r="R117" i="4"/>
  <c r="P117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1" i="4"/>
  <c r="BH101" i="4"/>
  <c r="BG101" i="4"/>
  <c r="BF101" i="4"/>
  <c r="T101" i="4"/>
  <c r="R101" i="4"/>
  <c r="P101" i="4"/>
  <c r="BI98" i="4"/>
  <c r="BH98" i="4"/>
  <c r="BG98" i="4"/>
  <c r="BF98" i="4"/>
  <c r="T98" i="4"/>
  <c r="R98" i="4"/>
  <c r="P98" i="4"/>
  <c r="BI95" i="4"/>
  <c r="BH95" i="4"/>
  <c r="BG95" i="4"/>
  <c r="BF95" i="4"/>
  <c r="T95" i="4"/>
  <c r="R95" i="4"/>
  <c r="P95" i="4"/>
  <c r="J88" i="4"/>
  <c r="F88" i="4"/>
  <c r="F86" i="4"/>
  <c r="E84" i="4"/>
  <c r="J58" i="4"/>
  <c r="F58" i="4"/>
  <c r="F56" i="4"/>
  <c r="E54" i="4"/>
  <c r="J26" i="4"/>
  <c r="E26" i="4"/>
  <c r="J59" i="4" s="1"/>
  <c r="J25" i="4"/>
  <c r="J20" i="4"/>
  <c r="E20" i="4"/>
  <c r="F89" i="4" s="1"/>
  <c r="J19" i="4"/>
  <c r="J56" i="4"/>
  <c r="E7" i="4"/>
  <c r="E80" i="4"/>
  <c r="J39" i="3"/>
  <c r="J38" i="3"/>
  <c r="AY57" i="1" s="1"/>
  <c r="J37" i="3"/>
  <c r="AX57" i="1" s="1"/>
  <c r="BI253" i="3"/>
  <c r="BH253" i="3"/>
  <c r="BG253" i="3"/>
  <c r="BF253" i="3"/>
  <c r="T253" i="3"/>
  <c r="T252" i="3" s="1"/>
  <c r="R253" i="3"/>
  <c r="R252" i="3" s="1"/>
  <c r="P253" i="3"/>
  <c r="P252" i="3" s="1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36" i="3"/>
  <c r="BH136" i="3"/>
  <c r="BG136" i="3"/>
  <c r="BF136" i="3"/>
  <c r="T136" i="3"/>
  <c r="R136" i="3"/>
  <c r="P136" i="3"/>
  <c r="BI125" i="3"/>
  <c r="BH125" i="3"/>
  <c r="BG125" i="3"/>
  <c r="BF125" i="3"/>
  <c r="T125" i="3"/>
  <c r="R125" i="3"/>
  <c r="P125" i="3"/>
  <c r="BI116" i="3"/>
  <c r="BH116" i="3"/>
  <c r="BG116" i="3"/>
  <c r="BF116" i="3"/>
  <c r="T116" i="3"/>
  <c r="R116" i="3"/>
  <c r="P116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0" i="3"/>
  <c r="BH100" i="3"/>
  <c r="BG100" i="3"/>
  <c r="BF100" i="3"/>
  <c r="T100" i="3"/>
  <c r="R100" i="3"/>
  <c r="P100" i="3"/>
  <c r="BI94" i="3"/>
  <c r="BH94" i="3"/>
  <c r="BG94" i="3"/>
  <c r="BF94" i="3"/>
  <c r="T94" i="3"/>
  <c r="R94" i="3"/>
  <c r="P94" i="3"/>
  <c r="J87" i="3"/>
  <c r="F87" i="3"/>
  <c r="F85" i="3"/>
  <c r="E83" i="3"/>
  <c r="J58" i="3"/>
  <c r="F58" i="3"/>
  <c r="F56" i="3"/>
  <c r="E54" i="3"/>
  <c r="J26" i="3"/>
  <c r="E26" i="3"/>
  <c r="J88" i="3" s="1"/>
  <c r="J25" i="3"/>
  <c r="J20" i="3"/>
  <c r="E20" i="3"/>
  <c r="F59" i="3" s="1"/>
  <c r="J19" i="3"/>
  <c r="J85" i="3"/>
  <c r="E7" i="3"/>
  <c r="E79" i="3"/>
  <c r="J39" i="2"/>
  <c r="J38" i="2"/>
  <c r="AY56" i="1"/>
  <c r="J37" i="2"/>
  <c r="AX56" i="1"/>
  <c r="BI456" i="2"/>
  <c r="BH456" i="2"/>
  <c r="BG456" i="2"/>
  <c r="BF456" i="2"/>
  <c r="T456" i="2"/>
  <c r="R456" i="2"/>
  <c r="P456" i="2"/>
  <c r="BI451" i="2"/>
  <c r="BH451" i="2"/>
  <c r="BG451" i="2"/>
  <c r="BF451" i="2"/>
  <c r="T451" i="2"/>
  <c r="R451" i="2"/>
  <c r="P451" i="2"/>
  <c r="BI448" i="2"/>
  <c r="BH448" i="2"/>
  <c r="BG448" i="2"/>
  <c r="BF448" i="2"/>
  <c r="T448" i="2"/>
  <c r="R448" i="2"/>
  <c r="P448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09" i="2"/>
  <c r="BH409" i="2"/>
  <c r="BG409" i="2"/>
  <c r="BF409" i="2"/>
  <c r="T409" i="2"/>
  <c r="T408" i="2" s="1"/>
  <c r="R409" i="2"/>
  <c r="R408" i="2" s="1"/>
  <c r="P409" i="2"/>
  <c r="P408" i="2" s="1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T375" i="2" s="1"/>
  <c r="R376" i="2"/>
  <c r="R375" i="2" s="1"/>
  <c r="P376" i="2"/>
  <c r="P375" i="2" s="1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80" i="2"/>
  <c r="BH280" i="2"/>
  <c r="BG280" i="2"/>
  <c r="BF280" i="2"/>
  <c r="T280" i="2"/>
  <c r="R280" i="2"/>
  <c r="P280" i="2"/>
  <c r="BI259" i="2"/>
  <c r="BH259" i="2"/>
  <c r="BG259" i="2"/>
  <c r="BF259" i="2"/>
  <c r="T259" i="2"/>
  <c r="R259" i="2"/>
  <c r="P259" i="2"/>
  <c r="BI243" i="2"/>
  <c r="BH243" i="2"/>
  <c r="BG243" i="2"/>
  <c r="BF243" i="2"/>
  <c r="T243" i="2"/>
  <c r="R243" i="2"/>
  <c r="P243" i="2"/>
  <c r="BI227" i="2"/>
  <c r="BH227" i="2"/>
  <c r="BG227" i="2"/>
  <c r="BF227" i="2"/>
  <c r="T227" i="2"/>
  <c r="R227" i="2"/>
  <c r="P227" i="2"/>
  <c r="BI222" i="2"/>
  <c r="BH222" i="2"/>
  <c r="BG222" i="2"/>
  <c r="BF222" i="2"/>
  <c r="T222" i="2"/>
  <c r="R222" i="2"/>
  <c r="P222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88" i="2"/>
  <c r="BH188" i="2"/>
  <c r="BG188" i="2"/>
  <c r="BF188" i="2"/>
  <c r="T188" i="2"/>
  <c r="R188" i="2"/>
  <c r="P188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5" i="2"/>
  <c r="BH165" i="2"/>
  <c r="BG165" i="2"/>
  <c r="BF165" i="2"/>
  <c r="T165" i="2"/>
  <c r="R165" i="2"/>
  <c r="P165" i="2"/>
  <c r="BI158" i="2"/>
  <c r="BH158" i="2"/>
  <c r="BG158" i="2"/>
  <c r="BF158" i="2"/>
  <c r="T158" i="2"/>
  <c r="R158" i="2"/>
  <c r="P158" i="2"/>
  <c r="BI151" i="2"/>
  <c r="BH151" i="2"/>
  <c r="BG151" i="2"/>
  <c r="BF151" i="2"/>
  <c r="T151" i="2"/>
  <c r="R151" i="2"/>
  <c r="P151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0" i="2"/>
  <c r="BH130" i="2"/>
  <c r="BG130" i="2"/>
  <c r="BF130" i="2"/>
  <c r="T130" i="2"/>
  <c r="R130" i="2"/>
  <c r="P130" i="2"/>
  <c r="BI123" i="2"/>
  <c r="BH123" i="2"/>
  <c r="BG123" i="2"/>
  <c r="BF123" i="2"/>
  <c r="T123" i="2"/>
  <c r="R123" i="2"/>
  <c r="P123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07" i="2"/>
  <c r="BH107" i="2"/>
  <c r="BG107" i="2"/>
  <c r="BF107" i="2"/>
  <c r="T107" i="2"/>
  <c r="R107" i="2"/>
  <c r="P107" i="2"/>
  <c r="BI102" i="2"/>
  <c r="BH102" i="2"/>
  <c r="BG102" i="2"/>
  <c r="BF102" i="2"/>
  <c r="T102" i="2"/>
  <c r="R102" i="2"/>
  <c r="P102" i="2"/>
  <c r="BI97" i="2"/>
  <c r="BH97" i="2"/>
  <c r="BG97" i="2"/>
  <c r="BF97" i="2"/>
  <c r="T97" i="2"/>
  <c r="R97" i="2"/>
  <c r="P97" i="2"/>
  <c r="J90" i="2"/>
  <c r="F90" i="2"/>
  <c r="F88" i="2"/>
  <c r="E86" i="2"/>
  <c r="J58" i="2"/>
  <c r="F58" i="2"/>
  <c r="F56" i="2"/>
  <c r="E54" i="2"/>
  <c r="J26" i="2"/>
  <c r="E26" i="2"/>
  <c r="J59" i="2"/>
  <c r="J25" i="2"/>
  <c r="J20" i="2"/>
  <c r="E20" i="2"/>
  <c r="F91" i="2"/>
  <c r="J19" i="2"/>
  <c r="J88" i="2"/>
  <c r="E7" i="2"/>
  <c r="E82" i="2" s="1"/>
  <c r="L50" i="1"/>
  <c r="AM50" i="1"/>
  <c r="AM49" i="1"/>
  <c r="L49" i="1"/>
  <c r="AM47" i="1"/>
  <c r="L47" i="1"/>
  <c r="L45" i="1"/>
  <c r="L44" i="1"/>
  <c r="BK364" i="2"/>
  <c r="BK176" i="2"/>
  <c r="J322" i="2"/>
  <c r="BK172" i="2"/>
  <c r="BK360" i="2"/>
  <c r="BK205" i="2"/>
  <c r="BK402" i="2"/>
  <c r="BK310" i="2"/>
  <c r="J182" i="2"/>
  <c r="J209" i="3"/>
  <c r="J236" i="3"/>
  <c r="BK160" i="3"/>
  <c r="J224" i="3"/>
  <c r="BK136" i="3"/>
  <c r="BK201" i="3"/>
  <c r="BK353" i="4"/>
  <c r="J290" i="4"/>
  <c r="J395" i="4"/>
  <c r="J182" i="4"/>
  <c r="BK379" i="4"/>
  <c r="J159" i="4"/>
  <c r="J211" i="4"/>
  <c r="BK354" i="5"/>
  <c r="BK331" i="5"/>
  <c r="BK281" i="5"/>
  <c r="J123" i="5"/>
  <c r="BK293" i="5"/>
  <c r="BK379" i="5"/>
  <c r="J162" i="5"/>
  <c r="BK319" i="5"/>
  <c r="J156" i="5"/>
  <c r="F37" i="7"/>
  <c r="BB62" i="1"/>
  <c r="J1292" i="8"/>
  <c r="BK1204" i="8"/>
  <c r="J1044" i="8"/>
  <c r="BK761" i="8"/>
  <c r="J630" i="8"/>
  <c r="BK334" i="8"/>
  <c r="J1336" i="8"/>
  <c r="J1287" i="8"/>
  <c r="BK1250" i="8"/>
  <c r="J1117" i="8"/>
  <c r="J1022" i="8"/>
  <c r="BK644" i="8"/>
  <c r="BK188" i="8"/>
  <c r="BK1341" i="8"/>
  <c r="J1302" i="8"/>
  <c r="J1224" i="8"/>
  <c r="BK1051" i="8"/>
  <c r="J704" i="8"/>
  <c r="J582" i="8"/>
  <c r="J238" i="8"/>
  <c r="BK158" i="8"/>
  <c r="J1379" i="8"/>
  <c r="J167" i="8"/>
  <c r="J100" i="8"/>
  <c r="J1489" i="9"/>
  <c r="BK774" i="9"/>
  <c r="BK533" i="9"/>
  <c r="BK206" i="9"/>
  <c r="J1516" i="9"/>
  <c r="J1292" i="9"/>
  <c r="BK738" i="9"/>
  <c r="J245" i="9"/>
  <c r="BK148" i="9"/>
  <c r="BK1445" i="9"/>
  <c r="J1273" i="9"/>
  <c r="BK636" i="9"/>
  <c r="BK199" i="9"/>
  <c r="BK1525" i="9"/>
  <c r="BK1296" i="9"/>
  <c r="BK754" i="9"/>
  <c r="J571" i="9"/>
  <c r="BK141" i="9"/>
  <c r="BK101" i="10"/>
  <c r="BK108" i="10"/>
  <c r="BK93" i="10"/>
  <c r="BK149" i="11"/>
  <c r="J147" i="11"/>
  <c r="J141" i="11"/>
  <c r="J88" i="11"/>
  <c r="BK392" i="2"/>
  <c r="J165" i="2"/>
  <c r="BK416" i="2"/>
  <c r="J208" i="2"/>
  <c r="BK350" i="2"/>
  <c r="BK208" i="2"/>
  <c r="J438" i="2"/>
  <c r="J350" i="2"/>
  <c r="J139" i="2"/>
  <c r="BK195" i="3"/>
  <c r="J207" i="3"/>
  <c r="BK107" i="3"/>
  <c r="J199" i="3"/>
  <c r="J94" i="3"/>
  <c r="BK164" i="3"/>
  <c r="J327" i="4"/>
  <c r="BK166" i="4"/>
  <c r="BK211" i="4"/>
  <c r="J152" i="4"/>
  <c r="J376" i="4"/>
  <c r="BK170" i="4"/>
  <c r="J192" i="4"/>
  <c r="J274" i="5"/>
  <c r="BK95" i="5"/>
  <c r="BK218" i="5"/>
  <c r="BK360" i="5"/>
  <c r="BK231" i="5"/>
  <c r="J362" i="5"/>
  <c r="BK290" i="5"/>
  <c r="BK90" i="6"/>
  <c r="BK1368" i="8"/>
  <c r="J1341" i="8"/>
  <c r="BK1302" i="8"/>
  <c r="BK1261" i="8"/>
  <c r="BK1167" i="8"/>
  <c r="J1012" i="8"/>
  <c r="J629" i="8"/>
  <c r="J288" i="8"/>
  <c r="BK1343" i="8"/>
  <c r="J1304" i="8"/>
  <c r="BK1256" i="8"/>
  <c r="J1143" i="8"/>
  <c r="J1000" i="8"/>
  <c r="J503" i="8"/>
  <c r="J171" i="8"/>
  <c r="BK1323" i="8"/>
  <c r="BK1280" i="8"/>
  <c r="J1191" i="8"/>
  <c r="BK1028" i="8"/>
  <c r="BK683" i="8"/>
  <c r="J610" i="8"/>
  <c r="J252" i="8"/>
  <c r="BK165" i="8"/>
  <c r="J1377" i="8"/>
  <c r="BK1356" i="8"/>
  <c r="BK1533" i="9"/>
  <c r="J1487" i="9"/>
  <c r="J1211" i="9"/>
  <c r="J195" i="9"/>
  <c r="J1495" i="9"/>
  <c r="BK1280" i="9"/>
  <c r="J392" i="9"/>
  <c r="J193" i="9"/>
  <c r="J1492" i="9"/>
  <c r="J888" i="9"/>
  <c r="J650" i="9"/>
  <c r="J235" i="9"/>
  <c r="J1529" i="9"/>
  <c r="BK1211" i="9"/>
  <c r="BK734" i="9"/>
  <c r="BK245" i="9"/>
  <c r="BK114" i="10"/>
  <c r="BK91" i="10"/>
  <c r="BK105" i="10"/>
  <c r="BK110" i="10"/>
  <c r="BK141" i="11"/>
  <c r="BK90" i="11"/>
  <c r="BK159" i="11"/>
  <c r="J84" i="11"/>
  <c r="J409" i="2"/>
  <c r="J151" i="2"/>
  <c r="BK394" i="2"/>
  <c r="J107" i="2"/>
  <c r="J345" i="2"/>
  <c r="BK193" i="2"/>
  <c r="BK409" i="2"/>
  <c r="BK280" i="2"/>
  <c r="J176" i="2"/>
  <c r="BK146" i="3"/>
  <c r="J216" i="3"/>
  <c r="BK253" i="3"/>
  <c r="J190" i="3"/>
  <c r="J243" i="3"/>
  <c r="BK188" i="3"/>
  <c r="BK368" i="4"/>
  <c r="J172" i="4"/>
  <c r="BK391" i="4"/>
  <c r="BK193" i="4"/>
  <c r="BK382" i="4"/>
  <c r="J133" i="4"/>
  <c r="J264" i="4"/>
  <c r="J360" i="5"/>
  <c r="BK302" i="5"/>
  <c r="J225" i="5"/>
  <c r="BK311" i="5"/>
  <c r="BK174" i="5"/>
  <c r="BK347" i="5"/>
  <c r="BK222" i="5"/>
  <c r="BK371" i="5"/>
  <c r="J302" i="5"/>
  <c r="J95" i="5"/>
  <c r="BK1361" i="8"/>
  <c r="BK1310" i="8"/>
  <c r="BK1291" i="8"/>
  <c r="J1207" i="8"/>
  <c r="J1068" i="8"/>
  <c r="J910" i="8"/>
  <c r="J550" i="8"/>
  <c r="BK181" i="8"/>
  <c r="BK1327" i="8"/>
  <c r="BK1296" i="8"/>
  <c r="BK1242" i="8"/>
  <c r="J1051" i="8"/>
  <c r="J683" i="8"/>
  <c r="J228" i="8"/>
  <c r="BK1358" i="8"/>
  <c r="BK1319" i="8"/>
  <c r="BK1279" i="8"/>
  <c r="BK1211" i="8"/>
  <c r="BK1012" i="8"/>
  <c r="BK629" i="8"/>
  <c r="J383" i="8"/>
  <c r="J181" i="8"/>
  <c r="J1376" i="8"/>
  <c r="BK1360" i="8"/>
  <c r="J188" i="8"/>
  <c r="BK1139" i="9"/>
  <c r="J175" i="9"/>
  <c r="J1406" i="9"/>
  <c r="BK865" i="9"/>
  <c r="BK617" i="9"/>
  <c r="J148" i="9"/>
  <c r="J1527" i="9"/>
  <c r="BK1344" i="9"/>
  <c r="J865" i="9"/>
  <c r="J533" i="9"/>
  <c r="J103" i="10"/>
  <c r="BK115" i="10"/>
  <c r="BK106" i="10"/>
  <c r="BK97" i="10"/>
  <c r="J145" i="11"/>
  <c r="BK161" i="11"/>
  <c r="J416" i="2"/>
  <c r="BK144" i="2"/>
  <c r="BK399" i="2"/>
  <c r="J203" i="2"/>
  <c r="J392" i="2"/>
  <c r="BK325" i="2"/>
  <c r="AS55" i="1"/>
  <c r="BK226" i="3"/>
  <c r="BK100" i="3"/>
  <c r="J184" i="3"/>
  <c r="J366" i="4"/>
  <c r="J176" i="4"/>
  <c r="J206" i="4"/>
  <c r="J391" i="4"/>
  <c r="J340" i="4"/>
  <c r="BK340" i="4"/>
  <c r="BK133" i="4"/>
  <c r="BK277" i="5"/>
  <c r="BK106" i="5"/>
  <c r="J194" i="5"/>
  <c r="J364" i="5"/>
  <c r="BK150" i="5"/>
  <c r="BK352" i="5"/>
  <c r="BK296" i="5"/>
  <c r="BK135" i="5"/>
  <c r="F38" i="7"/>
  <c r="BC62" i="1"/>
  <c r="BK1305" i="8"/>
  <c r="BK1283" i="8"/>
  <c r="J1212" i="8"/>
  <c r="J1032" i="8"/>
  <c r="BK658" i="8"/>
  <c r="BK552" i="8"/>
  <c r="BK1345" i="8"/>
  <c r="BK1316" i="8"/>
  <c r="J1291" i="8"/>
  <c r="J1235" i="8"/>
  <c r="BK1040" i="8"/>
  <c r="J729" i="8"/>
  <c r="BK235" i="8"/>
  <c r="J1343" i="8"/>
  <c r="J1298" i="8"/>
  <c r="J1218" i="8"/>
  <c r="J1053" i="8"/>
  <c r="J859" i="8"/>
  <c r="J649" i="8"/>
  <c r="J342" i="8"/>
  <c r="BK217" i="8"/>
  <c r="BK1374" i="8"/>
  <c r="J1358" i="8"/>
  <c r="J134" i="8"/>
  <c r="BK1476" i="9"/>
  <c r="BK783" i="9"/>
  <c r="J486" i="9"/>
  <c r="BK123" i="9"/>
  <c r="BK1299" i="9"/>
  <c r="BK684" i="9"/>
  <c r="J199" i="9"/>
  <c r="BK1460" i="9"/>
  <c r="J918" i="9"/>
  <c r="J769" i="9"/>
  <c r="BK573" i="9"/>
  <c r="BK1547" i="9"/>
  <c r="BK1487" i="9"/>
  <c r="J872" i="9"/>
  <c r="BK438" i="9"/>
  <c r="BK184" i="9"/>
  <c r="BK102" i="10"/>
  <c r="BK111" i="10"/>
  <c r="BK95" i="10"/>
  <c r="BK147" i="11"/>
  <c r="J109" i="11"/>
  <c r="BK113" i="11"/>
  <c r="BK397" i="2"/>
  <c r="J158" i="2"/>
  <c r="J402" i="2"/>
  <c r="BK196" i="2"/>
  <c r="J379" i="2"/>
  <c r="J299" i="2"/>
  <c r="J97" i="2"/>
  <c r="J390" i="2"/>
  <c r="BK243" i="2"/>
  <c r="BK102" i="2"/>
  <c r="J164" i="3"/>
  <c r="BK209" i="3"/>
  <c r="BK233" i="3"/>
  <c r="J185" i="3"/>
  <c r="J231" i="3"/>
  <c r="J382" i="4"/>
  <c r="BK333" i="4"/>
  <c r="BK159" i="4"/>
  <c r="BK331" i="4"/>
  <c r="BK145" i="4"/>
  <c r="J343" i="4"/>
  <c r="J385" i="4"/>
  <c r="BK283" i="4"/>
  <c r="J377" i="5"/>
  <c r="J338" i="5"/>
  <c r="J299" i="5"/>
  <c r="BK227" i="5"/>
  <c r="BK269" i="5"/>
  <c r="BK98" i="5"/>
  <c r="J342" i="5"/>
  <c r="J379" i="5"/>
  <c r="J329" i="5"/>
  <c r="BK248" i="5"/>
  <c r="F37" i="6"/>
  <c r="BB61" i="1" s="1"/>
  <c r="J1306" i="8"/>
  <c r="BK1272" i="8"/>
  <c r="J1173" i="8"/>
  <c r="J1007" i="8"/>
  <c r="BK610" i="8"/>
  <c r="J242" i="8"/>
  <c r="J1339" i="8"/>
  <c r="J1295" i="8"/>
  <c r="J1211" i="8"/>
  <c r="BK1032" i="8"/>
  <c r="BK582" i="8"/>
  <c r="J223" i="8"/>
  <c r="J1347" i="8"/>
  <c r="J1320" i="8"/>
  <c r="J1286" i="8"/>
  <c r="BK1197" i="8"/>
  <c r="BK810" i="8"/>
  <c r="BK624" i="8"/>
  <c r="BK223" i="8"/>
  <c r="BK1376" i="8"/>
  <c r="J1357" i="8"/>
  <c r="J140" i="8"/>
  <c r="BK1277" i="9"/>
  <c r="J902" i="9"/>
  <c r="J718" i="9"/>
  <c r="BK346" i="9"/>
  <c r="BK99" i="9"/>
  <c r="J1317" i="9"/>
  <c r="J819" i="9"/>
  <c r="BK299" i="9"/>
  <c r="J1505" i="9"/>
  <c r="J1374" i="9"/>
  <c r="BK778" i="9"/>
  <c r="BK577" i="9"/>
  <c r="BK103" i="9"/>
  <c r="J1501" i="9"/>
  <c r="J1066" i="9"/>
  <c r="J684" i="9"/>
  <c r="BK235" i="9"/>
  <c r="J112" i="10"/>
  <c r="BK99" i="10"/>
  <c r="J111" i="10"/>
  <c r="J157" i="11"/>
  <c r="J115" i="11"/>
  <c r="J119" i="11"/>
  <c r="BK105" i="11"/>
  <c r="J456" i="2"/>
  <c r="J178" i="2"/>
  <c r="J446" i="2"/>
  <c r="J360" i="2"/>
  <c r="BK165" i="2"/>
  <c r="J280" i="2"/>
  <c r="BK113" i="2"/>
  <c r="BK379" i="2"/>
  <c r="J227" i="2"/>
  <c r="AS65" i="1"/>
  <c r="BK116" i="3"/>
  <c r="BK211" i="3"/>
  <c r="J156" i="3"/>
  <c r="BK221" i="3"/>
  <c r="J232" i="3"/>
  <c r="BK185" i="3"/>
  <c r="BK355" i="4"/>
  <c r="BK187" i="4"/>
  <c r="BK370" i="4"/>
  <c r="J187" i="4"/>
  <c r="J353" i="4"/>
  <c r="J379" i="4"/>
  <c r="BK279" i="4"/>
  <c r="J117" i="4"/>
  <c r="BK197" i="5"/>
  <c r="J248" i="5"/>
  <c r="BK115" i="5"/>
  <c r="J350" i="5"/>
  <c r="BK377" i="5"/>
  <c r="J323" i="5"/>
  <c r="J230" i="5"/>
  <c r="F39" i="6"/>
  <c r="BD61" i="1"/>
  <c r="J1330" i="8"/>
  <c r="BK1295" i="8"/>
  <c r="BK1224" i="8"/>
  <c r="BK1117" i="8"/>
  <c r="BK1030" i="8"/>
  <c r="J659" i="8"/>
  <c r="J586" i="8"/>
  <c r="J217" i="8"/>
  <c r="J1334" i="8"/>
  <c r="BK1292" i="8"/>
  <c r="BK1173" i="8"/>
  <c r="J1030" i="8"/>
  <c r="BK704" i="8"/>
  <c r="BK229" i="8"/>
  <c r="BK1354" i="8"/>
  <c r="J1303" i="8"/>
  <c r="BK1246" i="8"/>
  <c r="J1150" i="8"/>
  <c r="BK1000" i="8"/>
  <c r="J658" i="8"/>
  <c r="J422" i="8"/>
  <c r="J205" i="8"/>
  <c r="J1380" i="8"/>
  <c r="BK1364" i="8"/>
  <c r="J193" i="8"/>
  <c r="BK1516" i="9"/>
  <c r="J1303" i="9"/>
  <c r="J738" i="9"/>
  <c r="J438" i="9"/>
  <c r="J127" i="9"/>
  <c r="J1344" i="9"/>
  <c r="J995" i="9"/>
  <c r="BK718" i="9"/>
  <c r="J166" i="9"/>
  <c r="BK1437" i="9"/>
  <c r="BK725" i="9"/>
  <c r="J198" i="9"/>
  <c r="BK1538" i="9"/>
  <c r="J1476" i="9"/>
  <c r="J886" i="9"/>
  <c r="J701" i="9"/>
  <c r="J219" i="9"/>
  <c r="BK104" i="10"/>
  <c r="BK113" i="10"/>
  <c r="J101" i="10"/>
  <c r="BK151" i="11"/>
  <c r="J149" i="11"/>
  <c r="J90" i="11"/>
  <c r="J121" i="11"/>
  <c r="BK436" i="2"/>
  <c r="BK295" i="2"/>
  <c r="BK451" i="2"/>
  <c r="J200" i="2"/>
  <c r="J371" i="2"/>
  <c r="J243" i="2"/>
  <c r="J418" i="2"/>
  <c r="BK354" i="2"/>
  <c r="J188" i="2"/>
  <c r="BK224" i="3"/>
  <c r="BK94" i="3"/>
  <c r="BK166" i="3"/>
  <c r="J229" i="3"/>
  <c r="BK150" i="3"/>
  <c r="J230" i="3"/>
  <c r="BK171" i="3"/>
  <c r="J306" i="4"/>
  <c r="J283" i="4"/>
  <c r="J110" i="4"/>
  <c r="BK346" i="4"/>
  <c r="J368" i="4"/>
  <c r="BK182" i="4"/>
  <c r="BK350" i="5"/>
  <c r="J296" i="5"/>
  <c r="J171" i="5"/>
  <c r="J222" i="5"/>
  <c r="J371" i="5"/>
  <c r="BK230" i="5"/>
  <c r="BK345" i="5"/>
  <c r="J231" i="5"/>
  <c r="F36" i="6"/>
  <c r="BA61" i="1" s="1"/>
  <c r="J1338" i="8"/>
  <c r="BK1297" i="8"/>
  <c r="J1246" i="8"/>
  <c r="J1040" i="8"/>
  <c r="BK663" i="8"/>
  <c r="J561" i="8"/>
  <c r="BK1338" i="8"/>
  <c r="BK1290" i="8"/>
  <c r="BK1218" i="8"/>
  <c r="J1034" i="8"/>
  <c r="J626" i="8"/>
  <c r="BK193" i="8"/>
  <c r="J1345" i="8"/>
  <c r="J1307" i="8"/>
  <c r="J1258" i="8"/>
  <c r="J1178" i="8"/>
  <c r="J1036" i="8"/>
  <c r="BK731" i="8"/>
  <c r="BK598" i="8"/>
  <c r="BK228" i="8"/>
  <c r="BK122" i="8"/>
  <c r="J1371" i="8"/>
  <c r="BK152" i="8"/>
  <c r="BK1518" i="9"/>
  <c r="BK1501" i="9"/>
  <c r="BK1374" i="9"/>
  <c r="BK995" i="9"/>
  <c r="BK571" i="9"/>
  <c r="J299" i="9"/>
  <c r="BK212" i="9"/>
  <c r="BK1529" i="9"/>
  <c r="BK1492" i="9"/>
  <c r="J1296" i="9"/>
  <c r="J778" i="9"/>
  <c r="BK486" i="9"/>
  <c r="BK230" i="9"/>
  <c r="BK1532" i="9"/>
  <c r="BK1453" i="9"/>
  <c r="J1270" i="9"/>
  <c r="BK667" i="9"/>
  <c r="BK329" i="9"/>
  <c r="BK1549" i="9"/>
  <c r="J1508" i="9"/>
  <c r="J899" i="9"/>
  <c r="J231" i="9"/>
  <c r="J116" i="10"/>
  <c r="J107" i="10"/>
  <c r="J114" i="10"/>
  <c r="BK112" i="10"/>
  <c r="J107" i="11"/>
  <c r="J151" i="11"/>
  <c r="J451" i="2"/>
  <c r="J172" i="2"/>
  <c r="BK448" i="2"/>
  <c r="BK343" i="2"/>
  <c r="J113" i="2"/>
  <c r="BK347" i="2"/>
  <c r="BK139" i="2"/>
  <c r="BK381" i="2"/>
  <c r="BK322" i="2"/>
  <c r="BK178" i="2"/>
  <c r="BK180" i="3"/>
  <c r="J100" i="3"/>
  <c r="BK177" i="3"/>
  <c r="BK234" i="3"/>
  <c r="BK153" i="3"/>
  <c r="BK214" i="3"/>
  <c r="J388" i="4"/>
  <c r="BK206" i="4"/>
  <c r="BK388" i="4"/>
  <c r="J189" i="4"/>
  <c r="J323" i="4"/>
  <c r="J95" i="4"/>
  <c r="BK175" i="4"/>
  <c r="BK95" i="4"/>
  <c r="J235" i="5"/>
  <c r="BK307" i="5"/>
  <c r="J126" i="5"/>
  <c r="J345" i="5"/>
  <c r="J197" i="5"/>
  <c r="J327" i="5"/>
  <c r="J218" i="5"/>
  <c r="BK90" i="7"/>
  <c r="BK1357" i="8"/>
  <c r="BK1336" i="8"/>
  <c r="BK1299" i="8"/>
  <c r="J1256" i="8"/>
  <c r="BK1171" i="8"/>
  <c r="J1026" i="8"/>
  <c r="BK742" i="8"/>
  <c r="J624" i="8"/>
  <c r="J319" i="8"/>
  <c r="J170" i="8"/>
  <c r="J1310" i="8"/>
  <c r="BK1281" i="8"/>
  <c r="BK1191" i="8"/>
  <c r="BK1026" i="8"/>
  <c r="J663" i="8"/>
  <c r="J225" i="8"/>
  <c r="BK1334" i="8"/>
  <c r="BK1306" i="8"/>
  <c r="J1261" i="8"/>
  <c r="BK1207" i="8"/>
  <c r="BK1047" i="8"/>
  <c r="J745" i="8"/>
  <c r="J617" i="8"/>
  <c r="BK288" i="8"/>
  <c r="J152" i="8"/>
  <c r="BK1380" i="8"/>
  <c r="BK1366" i="8"/>
  <c r="J165" i="8"/>
  <c r="BK1503" i="9"/>
  <c r="BK888" i="9"/>
  <c r="J573" i="9"/>
  <c r="BK193" i="9"/>
  <c r="J1538" i="9"/>
  <c r="BK1270" i="9"/>
  <c r="J774" i="9"/>
  <c r="J270" i="9"/>
  <c r="J1520" i="9"/>
  <c r="BK1413" i="9"/>
  <c r="J783" i="9"/>
  <c r="BK598" i="9"/>
  <c r="J131" i="9"/>
  <c r="J1513" i="9"/>
  <c r="J1280" i="9"/>
  <c r="J725" i="9"/>
  <c r="J342" i="9"/>
  <c r="BK137" i="9"/>
  <c r="BK96" i="10"/>
  <c r="J102" i="10"/>
  <c r="BK107" i="10"/>
  <c r="BK117" i="11"/>
  <c r="BK157" i="11"/>
  <c r="BK131" i="11"/>
  <c r="BK96" i="11"/>
  <c r="BK443" i="2"/>
  <c r="BK222" i="2"/>
  <c r="BK438" i="2"/>
  <c r="J209" i="2"/>
  <c r="J448" i="2"/>
  <c r="BK259" i="2"/>
  <c r="J443" i="2"/>
  <c r="BK368" i="2"/>
  <c r="BK203" i="2"/>
  <c r="BK237" i="3"/>
  <c r="J174" i="3"/>
  <c r="BK230" i="3"/>
  <c r="BK105" i="3"/>
  <c r="J211" i="3"/>
  <c r="BK249" i="3"/>
  <c r="BK174" i="3"/>
  <c r="BK373" i="4"/>
  <c r="BK110" i="4"/>
  <c r="BK192" i="4"/>
  <c r="BK107" i="4"/>
  <c r="BK335" i="4"/>
  <c r="BK350" i="4"/>
  <c r="BK138" i="4"/>
  <c r="BK364" i="5"/>
  <c r="BK305" i="5"/>
  <c r="J243" i="5"/>
  <c r="J315" i="5"/>
  <c r="BK235" i="5"/>
  <c r="BK370" i="5"/>
  <c r="J307" i="5"/>
  <c r="J373" i="5"/>
  <c r="J281" i="5"/>
  <c r="J109" i="5"/>
  <c r="J1364" i="8"/>
  <c r="J1324" i="8"/>
  <c r="BK1298" i="8"/>
  <c r="BK1244" i="8"/>
  <c r="BK1165" i="8"/>
  <c r="J1028" i="8"/>
  <c r="BK673" i="8"/>
  <c r="BK556" i="8"/>
  <c r="BK177" i="8"/>
  <c r="BK1320" i="8"/>
  <c r="J1279" i="8"/>
  <c r="J1167" i="8"/>
  <c r="J720" i="8"/>
  <c r="BK242" i="8"/>
  <c r="J1362" i="8"/>
  <c r="BK1308" i="8"/>
  <c r="J1250" i="8"/>
  <c r="BK1161" i="8"/>
  <c r="BK1034" i="8"/>
  <c r="J655" i="8"/>
  <c r="J463" i="8"/>
  <c r="J177" i="8"/>
  <c r="J1383" i="8"/>
  <c r="J1368" i="8"/>
  <c r="J1525" i="9"/>
  <c r="J1445" i="9"/>
  <c r="J1139" i="9"/>
  <c r="J590" i="9"/>
  <c r="BK270" i="9"/>
  <c r="BK1498" i="9"/>
  <c r="J916" i="9"/>
  <c r="J632" i="9"/>
  <c r="J212" i="9"/>
  <c r="BK1527" i="9"/>
  <c r="BK886" i="9"/>
  <c r="J604" i="9"/>
  <c r="J141" i="9"/>
  <c r="J1533" i="9"/>
  <c r="J1413" i="9"/>
  <c r="BK788" i="9"/>
  <c r="J346" i="9"/>
  <c r="J103" i="9"/>
  <c r="J95" i="10"/>
  <c r="J104" i="10"/>
  <c r="J110" i="10"/>
  <c r="BK89" i="10"/>
  <c r="J105" i="11"/>
  <c r="J96" i="11"/>
  <c r="J133" i="11"/>
  <c r="J414" i="2"/>
  <c r="BK227" i="2"/>
  <c r="J102" i="2"/>
  <c r="J310" i="2"/>
  <c r="AS60" i="1"/>
  <c r="BK414" i="2"/>
  <c r="J362" i="2"/>
  <c r="J181" i="2"/>
  <c r="J172" i="3"/>
  <c r="J249" i="3"/>
  <c r="BK184" i="3"/>
  <c r="BK232" i="3"/>
  <c r="J146" i="3"/>
  <c r="J226" i="3"/>
  <c r="J107" i="3"/>
  <c r="BK227" i="4"/>
  <c r="BK395" i="4"/>
  <c r="J279" i="4"/>
  <c r="BK101" i="4"/>
  <c r="BK306" i="4"/>
  <c r="BK98" i="4"/>
  <c r="BK327" i="4"/>
  <c r="BK172" i="4"/>
  <c r="J239" i="5"/>
  <c r="BK317" i="5"/>
  <c r="J150" i="5"/>
  <c r="BK373" i="5"/>
  <c r="BK194" i="5"/>
  <c r="BK342" i="5"/>
  <c r="J305" i="5"/>
  <c r="BK162" i="5"/>
  <c r="J90" i="7"/>
  <c r="BK1362" i="8"/>
  <c r="J1312" i="8"/>
  <c r="BK1286" i="8"/>
  <c r="J1242" i="8"/>
  <c r="J1047" i="8"/>
  <c r="J810" i="8"/>
  <c r="BK617" i="8"/>
  <c r="J344" i="8"/>
  <c r="J1353" i="8"/>
  <c r="BK1312" i="8"/>
  <c r="J1283" i="8"/>
  <c r="J1204" i="8"/>
  <c r="BK1036" i="8"/>
  <c r="BK638" i="8"/>
  <c r="J1361" i="8"/>
  <c r="BK1332" i="8"/>
  <c r="J1297" i="8"/>
  <c r="BK1212" i="8"/>
  <c r="BK1091" i="8"/>
  <c r="BK729" i="8"/>
  <c r="J556" i="8"/>
  <c r="J229" i="8"/>
  <c r="J118" i="8"/>
  <c r="J1374" i="8"/>
  <c r="BK1353" i="8"/>
  <c r="BK118" i="8"/>
  <c r="J1460" i="9"/>
  <c r="J784" i="9"/>
  <c r="J594" i="9"/>
  <c r="BK225" i="9"/>
  <c r="BK1522" i="9"/>
  <c r="BK872" i="9"/>
  <c r="J608" i="9"/>
  <c r="J227" i="9"/>
  <c r="BK1508" i="9"/>
  <c r="J1277" i="9"/>
  <c r="BK608" i="9"/>
  <c r="J137" i="9"/>
  <c r="J1510" i="9"/>
  <c r="BK1310" i="9"/>
  <c r="BK798" i="9"/>
  <c r="J577" i="9"/>
  <c r="J112" i="9"/>
  <c r="BK94" i="10"/>
  <c r="J113" i="10"/>
  <c r="J115" i="10"/>
  <c r="J159" i="11"/>
  <c r="BK111" i="11"/>
  <c r="BK115" i="11"/>
  <c r="J113" i="11"/>
  <c r="BK390" i="2"/>
  <c r="BK116" i="2"/>
  <c r="J347" i="2"/>
  <c r="BK182" i="2"/>
  <c r="BK358" i="2"/>
  <c r="J130" i="2"/>
  <c r="BK371" i="2"/>
  <c r="J205" i="2"/>
  <c r="J116" i="2"/>
  <c r="BK190" i="3"/>
  <c r="J234" i="3"/>
  <c r="BK125" i="3"/>
  <c r="BK219" i="3"/>
  <c r="J125" i="3"/>
  <c r="BK216" i="3"/>
  <c r="BK385" i="4"/>
  <c r="J193" i="4"/>
  <c r="J107" i="4"/>
  <c r="J227" i="4"/>
  <c r="J355" i="4"/>
  <c r="BK176" i="4"/>
  <c r="J309" i="4"/>
  <c r="BK362" i="5"/>
  <c r="J321" i="5"/>
  <c r="J269" i="5"/>
  <c r="BK327" i="5"/>
  <c r="BK123" i="5"/>
  <c r="J354" i="5"/>
  <c r="BK156" i="5"/>
  <c r="J333" i="5"/>
  <c r="BK286" i="5"/>
  <c r="BK130" i="5"/>
  <c r="J1366" i="8"/>
  <c r="J1323" i="8"/>
  <c r="J1281" i="8"/>
  <c r="BK1178" i="8"/>
  <c r="J1003" i="8"/>
  <c r="BK653" i="8"/>
  <c r="BK279" i="8"/>
  <c r="BK140" i="8"/>
  <c r="J1313" i="8"/>
  <c r="J1280" i="8"/>
  <c r="J1184" i="8"/>
  <c r="J731" i="8"/>
  <c r="BK252" i="8"/>
  <c r="J108" i="8"/>
  <c r="BK1339" i="8"/>
  <c r="J1299" i="8"/>
  <c r="J1159" i="8"/>
  <c r="BK910" i="8"/>
  <c r="BK659" i="8"/>
  <c r="J552" i="8"/>
  <c r="BK171" i="8"/>
  <c r="BK1379" i="8"/>
  <c r="J1535" i="9"/>
  <c r="BK1468" i="9"/>
  <c r="BK1273" i="9"/>
  <c r="J798" i="9"/>
  <c r="BK780" i="9"/>
  <c r="BK650" i="9"/>
  <c r="BK340" i="9"/>
  <c r="BK131" i="9"/>
  <c r="BK112" i="9"/>
  <c r="J1503" i="9"/>
  <c r="J1329" i="9"/>
  <c r="J904" i="9"/>
  <c r="J617" i="9"/>
  <c r="J334" i="9"/>
  <c r="J206" i="9"/>
  <c r="J1498" i="9"/>
  <c r="BK1303" i="9"/>
  <c r="BK737" i="9"/>
  <c r="BK594" i="9"/>
  <c r="BK1544" i="9"/>
  <c r="BK1472" i="9"/>
  <c r="BK924" i="9"/>
  <c r="J667" i="9"/>
  <c r="BK195" i="9"/>
  <c r="J97" i="10"/>
  <c r="J100" i="10"/>
  <c r="J94" i="10"/>
  <c r="BK119" i="11"/>
  <c r="J117" i="11"/>
  <c r="BK133" i="11"/>
  <c r="J94" i="11"/>
  <c r="J381" i="2"/>
  <c r="BK123" i="2"/>
  <c r="BK362" i="2"/>
  <c r="BK181" i="2"/>
  <c r="J364" i="2"/>
  <c r="J196" i="2"/>
  <c r="BK376" i="2"/>
  <c r="J259" i="2"/>
  <c r="J123" i="2"/>
  <c r="J221" i="3"/>
  <c r="J136" i="3"/>
  <c r="J214" i="3"/>
  <c r="J153" i="3"/>
  <c r="J195" i="3"/>
  <c r="BK228" i="3"/>
  <c r="J150" i="3"/>
  <c r="J335" i="4"/>
  <c r="J145" i="4"/>
  <c r="BK264" i="4"/>
  <c r="J138" i="4"/>
  <c r="J350" i="4"/>
  <c r="J370" i="4"/>
  <c r="J294" i="4"/>
  <c r="J370" i="5"/>
  <c r="J174" i="5"/>
  <c r="BK271" i="5"/>
  <c r="J106" i="5"/>
  <c r="BK323" i="5"/>
  <c r="J115" i="5"/>
  <c r="J336" i="5"/>
  <c r="J271" i="5"/>
  <c r="F38" i="6"/>
  <c r="BC61" i="1" s="1"/>
  <c r="J1296" i="8"/>
  <c r="BK1235" i="8"/>
  <c r="BK1159" i="8"/>
  <c r="J759" i="8"/>
  <c r="J638" i="8"/>
  <c r="BK383" i="8"/>
  <c r="J97" i="8"/>
  <c r="BK1303" i="8"/>
  <c r="BK1258" i="8"/>
  <c r="J1115" i="8"/>
  <c r="BK586" i="8"/>
  <c r="BK134" i="8"/>
  <c r="BK1349" i="8"/>
  <c r="BK1313" i="8"/>
  <c r="BK1284" i="8"/>
  <c r="J1171" i="8"/>
  <c r="BK1022" i="8"/>
  <c r="BK720" i="8"/>
  <c r="BK561" i="8"/>
  <c r="J235" i="8"/>
  <c r="BK100" i="8"/>
  <c r="BK1371" i="8"/>
  <c r="BK225" i="8"/>
  <c r="BK1520" i="9"/>
  <c r="J1299" i="9"/>
  <c r="J737" i="9"/>
  <c r="J329" i="9"/>
  <c r="J1342" i="9"/>
  <c r="BK899" i="9"/>
  <c r="BK342" i="9"/>
  <c r="BK127" i="9"/>
  <c r="BK1342" i="9"/>
  <c r="BK819" i="9"/>
  <c r="BK701" i="9"/>
  <c r="BK166" i="9"/>
  <c r="J1532" i="9"/>
  <c r="J1314" i="9"/>
  <c r="BK784" i="9"/>
  <c r="BK227" i="9"/>
  <c r="J108" i="10"/>
  <c r="BK116" i="10"/>
  <c r="BK117" i="10"/>
  <c r="J98" i="10"/>
  <c r="BK94" i="11"/>
  <c r="BK145" i="11"/>
  <c r="J420" i="2"/>
  <c r="BK107" i="2"/>
  <c r="J368" i="2"/>
  <c r="BK97" i="2"/>
  <c r="J354" i="2"/>
  <c r="J144" i="2"/>
  <c r="BK345" i="2"/>
  <c r="BK158" i="2"/>
  <c r="J105" i="3"/>
  <c r="J188" i="3"/>
  <c r="J246" i="3"/>
  <c r="J171" i="3"/>
  <c r="J219" i="3"/>
  <c r="BK156" i="3"/>
  <c r="BK189" i="4"/>
  <c r="BK366" i="4"/>
  <c r="J243" i="4"/>
  <c r="BK358" i="4"/>
  <c r="BK294" i="4"/>
  <c r="J333" i="4"/>
  <c r="J101" i="4"/>
  <c r="J347" i="5"/>
  <c r="J290" i="5"/>
  <c r="BK333" i="5"/>
  <c r="J135" i="5"/>
  <c r="J352" i="5"/>
  <c r="BK225" i="5"/>
  <c r="BK338" i="5"/>
  <c r="BK299" i="5"/>
  <c r="J90" i="6"/>
  <c r="BK1342" i="8"/>
  <c r="J1311" i="8"/>
  <c r="J1284" i="8"/>
  <c r="J1226" i="8"/>
  <c r="J1091" i="8"/>
  <c r="BK655" i="8"/>
  <c r="BK422" i="8"/>
  <c r="J1355" i="8"/>
  <c r="J1308" i="8"/>
  <c r="J1272" i="8"/>
  <c r="BK1044" i="8"/>
  <c r="BK859" i="8"/>
  <c r="BK344" i="8"/>
  <c r="J1356" i="8"/>
  <c r="BK1330" i="8"/>
  <c r="BK1274" i="8"/>
  <c r="BK1143" i="8"/>
  <c r="J742" i="8"/>
  <c r="J644" i="8"/>
  <c r="BK319" i="8"/>
  <c r="BK108" i="8"/>
  <c r="J1373" i="8"/>
  <c r="BK1347" i="8"/>
  <c r="BK1513" i="9"/>
  <c r="BK1317" i="9"/>
  <c r="J1472" i="9"/>
  <c r="BK1066" i="9"/>
  <c r="BK590" i="9"/>
  <c r="J184" i="9"/>
  <c r="BK1489" i="9"/>
  <c r="BK1307" i="9"/>
  <c r="J734" i="9"/>
  <c r="J278" i="9"/>
  <c r="J1547" i="9"/>
  <c r="J1468" i="9"/>
  <c r="BK902" i="9"/>
  <c r="BK604" i="9"/>
  <c r="BK198" i="9"/>
  <c r="J106" i="10"/>
  <c r="J89" i="10"/>
  <c r="J91" i="10"/>
  <c r="BK103" i="10"/>
  <c r="J131" i="11"/>
  <c r="J161" i="11"/>
  <c r="BK123" i="11"/>
  <c r="BK109" i="11"/>
  <c r="BK339" i="2"/>
  <c r="BK130" i="2"/>
  <c r="J376" i="2"/>
  <c r="BK188" i="2"/>
  <c r="J339" i="2"/>
  <c r="BK151" i="2"/>
  <c r="J397" i="2"/>
  <c r="BK306" i="2"/>
  <c r="BK200" i="2"/>
  <c r="J228" i="3"/>
  <c r="J160" i="3"/>
  <c r="BK231" i="3"/>
  <c r="BK243" i="3"/>
  <c r="BK172" i="3"/>
  <c r="BK207" i="3"/>
  <c r="BK376" i="4"/>
  <c r="BK117" i="4"/>
  <c r="BK309" i="4"/>
  <c r="BK124" i="4"/>
  <c r="J337" i="4"/>
  <c r="J346" i="4"/>
  <c r="BK315" i="5"/>
  <c r="BK126" i="5"/>
  <c r="J277" i="5"/>
  <c r="J382" i="5"/>
  <c r="BK329" i="5"/>
  <c r="J130" i="5"/>
  <c r="J331" i="5"/>
  <c r="BK274" i="5"/>
  <c r="BK103" i="5"/>
  <c r="F39" i="7"/>
  <c r="BD62" i="1"/>
  <c r="BK1307" i="8"/>
  <c r="BK1277" i="8"/>
  <c r="J1197" i="8"/>
  <c r="BK745" i="8"/>
  <c r="BK649" i="8"/>
  <c r="BK550" i="8"/>
  <c r="BK167" i="8"/>
  <c r="J1319" i="8"/>
  <c r="J1277" i="8"/>
  <c r="BK1226" i="8"/>
  <c r="BK1068" i="8"/>
  <c r="BK759" i="8"/>
  <c r="J279" i="8"/>
  <c r="BK205" i="8"/>
  <c r="J1342" i="8"/>
  <c r="BK1311" i="8"/>
  <c r="BK1267" i="8"/>
  <c r="J1165" i="8"/>
  <c r="J761" i="8"/>
  <c r="BK630" i="8"/>
  <c r="J334" i="8"/>
  <c r="BK1383" i="8"/>
  <c r="BK1370" i="8"/>
  <c r="J158" i="8"/>
  <c r="BK1505" i="9"/>
  <c r="BK918" i="9"/>
  <c r="BK732" i="9"/>
  <c r="BK334" i="9"/>
  <c r="J1540" i="9"/>
  <c r="J1307" i="9"/>
  <c r="BK769" i="9"/>
  <c r="BK278" i="9"/>
  <c r="J1522" i="9"/>
  <c r="BK1314" i="9"/>
  <c r="J788" i="9"/>
  <c r="J580" i="9"/>
  <c r="J1549" i="9"/>
  <c r="J1437" i="9"/>
  <c r="BK916" i="9"/>
  <c r="BK392" i="9"/>
  <c r="BK175" i="9"/>
  <c r="J99" i="10"/>
  <c r="BK98" i="10"/>
  <c r="BK100" i="10"/>
  <c r="BK121" i="11"/>
  <c r="BK143" i="11"/>
  <c r="BK136" i="11"/>
  <c r="BK107" i="11"/>
  <c r="BK209" i="2"/>
  <c r="BK420" i="2"/>
  <c r="J306" i="2"/>
  <c r="J436" i="2"/>
  <c r="J295" i="2"/>
  <c r="BK446" i="2"/>
  <c r="J394" i="2"/>
  <c r="J343" i="2"/>
  <c r="BK246" i="3"/>
  <c r="BK168" i="3"/>
  <c r="BK199" i="3"/>
  <c r="J237" i="3"/>
  <c r="J177" i="3"/>
  <c r="J116" i="3"/>
  <c r="BK337" i="4"/>
  <c r="BK152" i="4"/>
  <c r="J358" i="4"/>
  <c r="J175" i="4"/>
  <c r="J331" i="4"/>
  <c r="BK343" i="4"/>
  <c r="J124" i="4"/>
  <c r="BK336" i="5"/>
  <c r="J286" i="5"/>
  <c r="J103" i="5"/>
  <c r="BK243" i="5"/>
  <c r="BK382" i="5"/>
  <c r="J311" i="5"/>
  <c r="BK109" i="5"/>
  <c r="BK321" i="5"/>
  <c r="BK171" i="5"/>
  <c r="BK1304" i="8"/>
  <c r="BK1228" i="8"/>
  <c r="J1161" i="8"/>
  <c r="J747" i="8"/>
  <c r="BK626" i="8"/>
  <c r="BK342" i="8"/>
  <c r="J1349" i="8"/>
  <c r="J1305" i="8"/>
  <c r="J1267" i="8"/>
  <c r="J1155" i="8"/>
  <c r="BK1003" i="8"/>
  <c r="BK463" i="8"/>
  <c r="J1327" i="8"/>
  <c r="BK1287" i="8"/>
  <c r="J1228" i="8"/>
  <c r="BK1115" i="8"/>
  <c r="BK747" i="8"/>
  <c r="J653" i="8"/>
  <c r="J298" i="8"/>
  <c r="BK97" i="8"/>
  <c r="BK1373" i="8"/>
  <c r="BK1355" i="8"/>
  <c r="J122" i="8"/>
  <c r="J754" i="9"/>
  <c r="J1518" i="9"/>
  <c r="BK1329" i="9"/>
  <c r="J780" i="9"/>
  <c r="J230" i="9"/>
  <c r="BK1535" i="9"/>
  <c r="BK1292" i="9"/>
  <c r="J732" i="9"/>
  <c r="J340" i="9"/>
  <c r="J123" i="9"/>
  <c r="BK92" i="10"/>
  <c r="J92" i="10"/>
  <c r="J105" i="10"/>
  <c r="BK84" i="11"/>
  <c r="BK88" i="11"/>
  <c r="J111" i="11"/>
  <c r="J325" i="2"/>
  <c r="BK418" i="2"/>
  <c r="BK299" i="2"/>
  <c r="BK456" i="2"/>
  <c r="J222" i="2"/>
  <c r="J399" i="2"/>
  <c r="J358" i="2"/>
  <c r="J193" i="2"/>
  <c r="BK229" i="3"/>
  <c r="J166" i="3"/>
  <c r="J233" i="3"/>
  <c r="J201" i="3"/>
  <c r="J253" i="3"/>
  <c r="J180" i="3"/>
  <c r="BK236" i="3"/>
  <c r="J168" i="3"/>
  <c r="BK323" i="4"/>
  <c r="J98" i="4"/>
  <c r="BK290" i="4"/>
  <c r="J170" i="4"/>
  <c r="J373" i="4"/>
  <c r="J166" i="4"/>
  <c r="BK243" i="4"/>
  <c r="J293" i="5"/>
  <c r="J319" i="5"/>
  <c r="BK239" i="5"/>
  <c r="BK375" i="5"/>
  <c r="J227" i="5"/>
  <c r="J375" i="5"/>
  <c r="J317" i="5"/>
  <c r="J98" i="5"/>
  <c r="J1370" i="8"/>
  <c r="J1316" i="8"/>
  <c r="J1290" i="8"/>
  <c r="BK1184" i="8"/>
  <c r="BK1053" i="8"/>
  <c r="J960" i="8"/>
  <c r="J598" i="8"/>
  <c r="BK238" i="8"/>
  <c r="J1332" i="8"/>
  <c r="J1274" i="8"/>
  <c r="BK1150" i="8"/>
  <c r="BK960" i="8"/>
  <c r="BK298" i="8"/>
  <c r="J1360" i="8"/>
  <c r="BK1324" i="8"/>
  <c r="J1244" i="8"/>
  <c r="BK1155" i="8"/>
  <c r="BK1007" i="8"/>
  <c r="J673" i="8"/>
  <c r="BK503" i="8"/>
  <c r="BK170" i="8"/>
  <c r="BK1377" i="8"/>
  <c r="J1354" i="8"/>
  <c r="BK1540" i="9"/>
  <c r="BK1406" i="9"/>
  <c r="J598" i="9"/>
  <c r="BK219" i="9"/>
  <c r="BK1510" i="9"/>
  <c r="J924" i="9"/>
  <c r="BK580" i="9"/>
  <c r="J225" i="9"/>
  <c r="BK1495" i="9"/>
  <c r="J1310" i="9"/>
  <c r="BK632" i="9"/>
  <c r="BK231" i="9"/>
  <c r="J1544" i="9"/>
  <c r="J1453" i="9"/>
  <c r="BK904" i="9"/>
  <c r="J636" i="9"/>
  <c r="J99" i="9"/>
  <c r="J93" i="10"/>
  <c r="J96" i="10"/>
  <c r="J117" i="10"/>
  <c r="J136" i="11"/>
  <c r="J123" i="11"/>
  <c r="J143" i="11"/>
  <c r="BK96" i="2" l="1"/>
  <c r="J96" i="2" s="1"/>
  <c r="J65" i="2" s="1"/>
  <c r="P298" i="2"/>
  <c r="R342" i="2"/>
  <c r="BK378" i="2"/>
  <c r="J378" i="2"/>
  <c r="J69" i="2"/>
  <c r="T413" i="2"/>
  <c r="T412" i="2" s="1"/>
  <c r="BK93" i="3"/>
  <c r="J93" i="3"/>
  <c r="J65" i="3" s="1"/>
  <c r="P159" i="3"/>
  <c r="BK176" i="3"/>
  <c r="J176" i="3"/>
  <c r="J67" i="3" s="1"/>
  <c r="R194" i="3"/>
  <c r="BK94" i="4"/>
  <c r="J94" i="4"/>
  <c r="J65" i="4" s="1"/>
  <c r="BK282" i="4"/>
  <c r="J282" i="4"/>
  <c r="J66" i="4"/>
  <c r="BK326" i="4"/>
  <c r="J326" i="4" s="1"/>
  <c r="J67" i="4" s="1"/>
  <c r="BK352" i="4"/>
  <c r="J352" i="4" s="1"/>
  <c r="J69" i="4" s="1"/>
  <c r="R94" i="5"/>
  <c r="R301" i="5"/>
  <c r="P310" i="5"/>
  <c r="P344" i="5"/>
  <c r="T96" i="8"/>
  <c r="T585" i="8"/>
  <c r="R1025" i="8"/>
  <c r="T1067" i="8"/>
  <c r="BK1116" i="8"/>
  <c r="J1116" i="8"/>
  <c r="J69" i="8" s="1"/>
  <c r="T1210" i="8"/>
  <c r="P1352" i="8"/>
  <c r="R98" i="9"/>
  <c r="R593" i="9"/>
  <c r="R1295" i="9"/>
  <c r="R1316" i="9"/>
  <c r="P1343" i="9"/>
  <c r="P1475" i="9"/>
  <c r="T1531" i="9"/>
  <c r="BK1543" i="9"/>
  <c r="J1543" i="9"/>
  <c r="J74" i="9" s="1"/>
  <c r="T88" i="10"/>
  <c r="T109" i="10"/>
  <c r="T87" i="10" s="1"/>
  <c r="P96" i="2"/>
  <c r="R298" i="2"/>
  <c r="BK342" i="2"/>
  <c r="J342" i="2"/>
  <c r="J67" i="2" s="1"/>
  <c r="R378" i="2"/>
  <c r="BK413" i="2"/>
  <c r="J413" i="2"/>
  <c r="J72" i="2" s="1"/>
  <c r="R93" i="3"/>
  <c r="T159" i="3"/>
  <c r="R176" i="3"/>
  <c r="BK194" i="3"/>
  <c r="J194" i="3" s="1"/>
  <c r="J68" i="3" s="1"/>
  <c r="R94" i="4"/>
  <c r="R282" i="4"/>
  <c r="R326" i="4"/>
  <c r="P352" i="4"/>
  <c r="BK94" i="5"/>
  <c r="J94" i="5" s="1"/>
  <c r="J65" i="5" s="1"/>
  <c r="BK301" i="5"/>
  <c r="J301" i="5"/>
  <c r="J66" i="5" s="1"/>
  <c r="BK310" i="5"/>
  <c r="J310" i="5"/>
  <c r="J67" i="5"/>
  <c r="BK344" i="5"/>
  <c r="J344" i="5" s="1"/>
  <c r="J69" i="5" s="1"/>
  <c r="R96" i="8"/>
  <c r="R585" i="8"/>
  <c r="P1025" i="8"/>
  <c r="P1067" i="8"/>
  <c r="R1116" i="8"/>
  <c r="BK1210" i="8"/>
  <c r="J1210" i="8" s="1"/>
  <c r="J70" i="8" s="1"/>
  <c r="BK1352" i="8"/>
  <c r="J1352" i="8" s="1"/>
  <c r="J71" i="8" s="1"/>
  <c r="P98" i="9"/>
  <c r="P593" i="9"/>
  <c r="P1295" i="9"/>
  <c r="BK1316" i="9"/>
  <c r="J1316" i="9"/>
  <c r="J68" i="9"/>
  <c r="T1343" i="9"/>
  <c r="R1475" i="9"/>
  <c r="R1531" i="9"/>
  <c r="T1543" i="9"/>
  <c r="T1542" i="9" s="1"/>
  <c r="R88" i="10"/>
  <c r="P109" i="10"/>
  <c r="P83" i="11"/>
  <c r="P82" i="11" s="1"/>
  <c r="P81" i="11" s="1"/>
  <c r="AU67" i="1" s="1"/>
  <c r="T96" i="2"/>
  <c r="T298" i="2"/>
  <c r="P342" i="2"/>
  <c r="T378" i="2"/>
  <c r="R413" i="2"/>
  <c r="R412" i="2" s="1"/>
  <c r="R94" i="2" s="1"/>
  <c r="P93" i="3"/>
  <c r="R159" i="3"/>
  <c r="P176" i="3"/>
  <c r="T194" i="3"/>
  <c r="T94" i="4"/>
  <c r="P282" i="4"/>
  <c r="P326" i="4"/>
  <c r="P93" i="4" s="1"/>
  <c r="P92" i="4" s="1"/>
  <c r="AU58" i="1" s="1"/>
  <c r="R352" i="4"/>
  <c r="P94" i="5"/>
  <c r="P93" i="5"/>
  <c r="P92" i="5"/>
  <c r="AU59" i="1" s="1"/>
  <c r="P301" i="5"/>
  <c r="T310" i="5"/>
  <c r="T344" i="5"/>
  <c r="BK96" i="8"/>
  <c r="J96" i="8" s="1"/>
  <c r="J65" i="8" s="1"/>
  <c r="BK585" i="8"/>
  <c r="J585" i="8" s="1"/>
  <c r="J66" i="8" s="1"/>
  <c r="T1025" i="8"/>
  <c r="R1067" i="8"/>
  <c r="P1116" i="8"/>
  <c r="P1210" i="8"/>
  <c r="T1352" i="8"/>
  <c r="BK98" i="9"/>
  <c r="J98" i="9" s="1"/>
  <c r="J65" i="9" s="1"/>
  <c r="BK593" i="9"/>
  <c r="J593" i="9"/>
  <c r="J66" i="9" s="1"/>
  <c r="BK1295" i="9"/>
  <c r="J1295" i="9"/>
  <c r="J67" i="9"/>
  <c r="P1316" i="9"/>
  <c r="R1343" i="9"/>
  <c r="T1475" i="9"/>
  <c r="P1531" i="9"/>
  <c r="R1543" i="9"/>
  <c r="R1542" i="9" s="1"/>
  <c r="P88" i="10"/>
  <c r="P87" i="10"/>
  <c r="AU66" i="1" s="1"/>
  <c r="AU65" i="1" s="1"/>
  <c r="R109" i="10"/>
  <c r="R83" i="11"/>
  <c r="R82" i="11"/>
  <c r="R81" i="11" s="1"/>
  <c r="R96" i="2"/>
  <c r="R95" i="2"/>
  <c r="BK298" i="2"/>
  <c r="J298" i="2" s="1"/>
  <c r="J66" i="2" s="1"/>
  <c r="T342" i="2"/>
  <c r="P378" i="2"/>
  <c r="P413" i="2"/>
  <c r="P412" i="2"/>
  <c r="T93" i="3"/>
  <c r="BK159" i="3"/>
  <c r="J159" i="3" s="1"/>
  <c r="J66" i="3" s="1"/>
  <c r="T176" i="3"/>
  <c r="P194" i="3"/>
  <c r="P94" i="4"/>
  <c r="T282" i="4"/>
  <c r="T326" i="4"/>
  <c r="T352" i="4"/>
  <c r="T94" i="5"/>
  <c r="T93" i="5" s="1"/>
  <c r="T92" i="5" s="1"/>
  <c r="T301" i="5"/>
  <c r="R310" i="5"/>
  <c r="R344" i="5"/>
  <c r="P96" i="8"/>
  <c r="P585" i="8"/>
  <c r="BK1025" i="8"/>
  <c r="J1025" i="8" s="1"/>
  <c r="J67" i="8" s="1"/>
  <c r="BK1067" i="8"/>
  <c r="J1067" i="8" s="1"/>
  <c r="J68" i="8" s="1"/>
  <c r="T1116" i="8"/>
  <c r="R1210" i="8"/>
  <c r="R1352" i="8"/>
  <c r="T98" i="9"/>
  <c r="T593" i="9"/>
  <c r="T1295" i="9"/>
  <c r="T1316" i="9"/>
  <c r="BK1343" i="9"/>
  <c r="J1343" i="9"/>
  <c r="J69" i="9"/>
  <c r="BK1475" i="9"/>
  <c r="J1475" i="9" s="1"/>
  <c r="J70" i="9" s="1"/>
  <c r="BK1531" i="9"/>
  <c r="J1531" i="9" s="1"/>
  <c r="J71" i="9" s="1"/>
  <c r="P1543" i="9"/>
  <c r="P1542" i="9"/>
  <c r="BK88" i="10"/>
  <c r="J88" i="10" s="1"/>
  <c r="J64" i="10" s="1"/>
  <c r="BK109" i="10"/>
  <c r="J109" i="10" s="1"/>
  <c r="J65" i="10" s="1"/>
  <c r="BK83" i="11"/>
  <c r="J83" i="11"/>
  <c r="J61" i="11" s="1"/>
  <c r="T83" i="11"/>
  <c r="T82" i="11"/>
  <c r="T81" i="11"/>
  <c r="BK408" i="2"/>
  <c r="J408" i="2" s="1"/>
  <c r="J70" i="2" s="1"/>
  <c r="BK394" i="4"/>
  <c r="J394" i="4" s="1"/>
  <c r="J70" i="4" s="1"/>
  <c r="BK375" i="2"/>
  <c r="J375" i="2"/>
  <c r="J68" i="2" s="1"/>
  <c r="BK252" i="3"/>
  <c r="J252" i="3"/>
  <c r="J69" i="3"/>
  <c r="BK341" i="5"/>
  <c r="J341" i="5" s="1"/>
  <c r="J68" i="5" s="1"/>
  <c r="BK89" i="6"/>
  <c r="J89" i="6" s="1"/>
  <c r="J65" i="6" s="1"/>
  <c r="BK89" i="7"/>
  <c r="J89" i="7"/>
  <c r="J65" i="7" s="1"/>
  <c r="BK1382" i="8"/>
  <c r="J1382" i="8"/>
  <c r="J72" i="8"/>
  <c r="BK349" i="4"/>
  <c r="J349" i="4" s="1"/>
  <c r="J68" i="4" s="1"/>
  <c r="BK381" i="5"/>
  <c r="J381" i="5" s="1"/>
  <c r="J70" i="5" s="1"/>
  <c r="BK1539" i="9"/>
  <c r="J1539" i="9"/>
  <c r="J72" i="9" s="1"/>
  <c r="F55" i="11"/>
  <c r="BE88" i="11"/>
  <c r="BE113" i="11"/>
  <c r="BE115" i="11"/>
  <c r="BE123" i="11"/>
  <c r="BE143" i="11"/>
  <c r="BE151" i="11"/>
  <c r="BE159" i="11"/>
  <c r="J55" i="11"/>
  <c r="BE90" i="11"/>
  <c r="BE94" i="11"/>
  <c r="BE105" i="11"/>
  <c r="BE107" i="11"/>
  <c r="BE109" i="11"/>
  <c r="BE141" i="11"/>
  <c r="BE147" i="11"/>
  <c r="E48" i="11"/>
  <c r="J75" i="11"/>
  <c r="BE96" i="11"/>
  <c r="BE111" i="11"/>
  <c r="BE119" i="11"/>
  <c r="BE131" i="11"/>
  <c r="BE133" i="11"/>
  <c r="BE136" i="11"/>
  <c r="BE149" i="11"/>
  <c r="BE157" i="11"/>
  <c r="BE84" i="11"/>
  <c r="BE117" i="11"/>
  <c r="BE121" i="11"/>
  <c r="BE145" i="11"/>
  <c r="BE161" i="11"/>
  <c r="E75" i="10"/>
  <c r="F84" i="10"/>
  <c r="BE91" i="10"/>
  <c r="BE92" i="10"/>
  <c r="BE93" i="10"/>
  <c r="BE105" i="10"/>
  <c r="BE112" i="10"/>
  <c r="BE115" i="10"/>
  <c r="BE116" i="10"/>
  <c r="J56" i="10"/>
  <c r="J59" i="10"/>
  <c r="BE89" i="10"/>
  <c r="BE96" i="10"/>
  <c r="BE98" i="10"/>
  <c r="BE101" i="10"/>
  <c r="BE107" i="10"/>
  <c r="BE108" i="10"/>
  <c r="BE113" i="10"/>
  <c r="BE114" i="10"/>
  <c r="BE117" i="10"/>
  <c r="BE94" i="10"/>
  <c r="BE95" i="10"/>
  <c r="BE97" i="10"/>
  <c r="BE102" i="10"/>
  <c r="BE103" i="10"/>
  <c r="BE99" i="10"/>
  <c r="BE100" i="10"/>
  <c r="BE104" i="10"/>
  <c r="BE106" i="10"/>
  <c r="BE110" i="10"/>
  <c r="BE111" i="10"/>
  <c r="E84" i="9"/>
  <c r="BE127" i="9"/>
  <c r="BE131" i="9"/>
  <c r="BE148" i="9"/>
  <c r="BE199" i="9"/>
  <c r="BE206" i="9"/>
  <c r="BE212" i="9"/>
  <c r="BE230" i="9"/>
  <c r="BE270" i="9"/>
  <c r="BE278" i="9"/>
  <c r="BE486" i="9"/>
  <c r="BE533" i="9"/>
  <c r="BE571" i="9"/>
  <c r="BE590" i="9"/>
  <c r="BE608" i="9"/>
  <c r="BE725" i="9"/>
  <c r="BE734" i="9"/>
  <c r="BE778" i="9"/>
  <c r="BE784" i="9"/>
  <c r="BE886" i="9"/>
  <c r="BE1270" i="9"/>
  <c r="BE1277" i="9"/>
  <c r="BE1299" i="9"/>
  <c r="BE1303" i="9"/>
  <c r="BE1317" i="9"/>
  <c r="BE1406" i="9"/>
  <c r="BE1487" i="9"/>
  <c r="BE1492" i="9"/>
  <c r="BE1498" i="9"/>
  <c r="BE1503" i="9"/>
  <c r="BE1505" i="9"/>
  <c r="BE1520" i="9"/>
  <c r="BE1522" i="9"/>
  <c r="BE1538" i="9"/>
  <c r="BE1540" i="9"/>
  <c r="BE1544" i="9"/>
  <c r="BE1547" i="9"/>
  <c r="BE1549" i="9"/>
  <c r="F59" i="9"/>
  <c r="BE99" i="9"/>
  <c r="BE123" i="9"/>
  <c r="BE175" i="9"/>
  <c r="BE184" i="9"/>
  <c r="BE193" i="9"/>
  <c r="BE195" i="9"/>
  <c r="BE219" i="9"/>
  <c r="BE225" i="9"/>
  <c r="BE235" i="9"/>
  <c r="BE299" i="9"/>
  <c r="BE573" i="9"/>
  <c r="BE580" i="9"/>
  <c r="BE632" i="9"/>
  <c r="BE684" i="9"/>
  <c r="BE701" i="9"/>
  <c r="BE732" i="9"/>
  <c r="BE738" i="9"/>
  <c r="BE783" i="9"/>
  <c r="BE788" i="9"/>
  <c r="BE798" i="9"/>
  <c r="BE888" i="9"/>
  <c r="BE899" i="9"/>
  <c r="BE902" i="9"/>
  <c r="BE916" i="9"/>
  <c r="BE924" i="9"/>
  <c r="BE995" i="9"/>
  <c r="BE1139" i="9"/>
  <c r="BE1292" i="9"/>
  <c r="BE1296" i="9"/>
  <c r="BE1314" i="9"/>
  <c r="BE1468" i="9"/>
  <c r="BE1476" i="9"/>
  <c r="BE1489" i="9"/>
  <c r="BE1501" i="9"/>
  <c r="BE1510" i="9"/>
  <c r="BE1513" i="9"/>
  <c r="BE1533" i="9"/>
  <c r="J56" i="9"/>
  <c r="J93" i="9"/>
  <c r="BE112" i="9"/>
  <c r="BE137" i="9"/>
  <c r="BE329" i="9"/>
  <c r="BE334" i="9"/>
  <c r="BE340" i="9"/>
  <c r="BE594" i="9"/>
  <c r="BE604" i="9"/>
  <c r="BE636" i="9"/>
  <c r="BE650" i="9"/>
  <c r="BE667" i="9"/>
  <c r="BE737" i="9"/>
  <c r="BE780" i="9"/>
  <c r="BE918" i="9"/>
  <c r="BE1273" i="9"/>
  <c r="BE1310" i="9"/>
  <c r="BE1374" i="9"/>
  <c r="BE1413" i="9"/>
  <c r="BE1445" i="9"/>
  <c r="BE1453" i="9"/>
  <c r="BE1460" i="9"/>
  <c r="BE1495" i="9"/>
  <c r="BE1516" i="9"/>
  <c r="BE1518" i="9"/>
  <c r="BE1525" i="9"/>
  <c r="BE1535" i="9"/>
  <c r="BE103" i="9"/>
  <c r="BE141" i="9"/>
  <c r="BE166" i="9"/>
  <c r="BE198" i="9"/>
  <c r="BE227" i="9"/>
  <c r="BE231" i="9"/>
  <c r="BE245" i="9"/>
  <c r="BE342" i="9"/>
  <c r="BE346" i="9"/>
  <c r="BE392" i="9"/>
  <c r="BE438" i="9"/>
  <c r="BE577" i="9"/>
  <c r="BE598" i="9"/>
  <c r="BE617" i="9"/>
  <c r="BE718" i="9"/>
  <c r="BE754" i="9"/>
  <c r="BE769" i="9"/>
  <c r="BE774" i="9"/>
  <c r="BE819" i="9"/>
  <c r="BE865" i="9"/>
  <c r="BE872" i="9"/>
  <c r="BE904" i="9"/>
  <c r="BE1066" i="9"/>
  <c r="BE1211" i="9"/>
  <c r="BE1280" i="9"/>
  <c r="BE1307" i="9"/>
  <c r="BE1329" i="9"/>
  <c r="BE1342" i="9"/>
  <c r="BE1344" i="9"/>
  <c r="BE1437" i="9"/>
  <c r="BE1472" i="9"/>
  <c r="BE1508" i="9"/>
  <c r="BE1527" i="9"/>
  <c r="BE1529" i="9"/>
  <c r="BE1532" i="9"/>
  <c r="J59" i="8"/>
  <c r="BE108" i="8"/>
  <c r="BE170" i="8"/>
  <c r="BE205" i="8"/>
  <c r="BE229" i="8"/>
  <c r="BE235" i="8"/>
  <c r="BE1343" i="8"/>
  <c r="BE1345" i="8"/>
  <c r="BE1353" i="8"/>
  <c r="BE1371" i="8"/>
  <c r="BE1373" i="8"/>
  <c r="BE1374" i="8"/>
  <c r="BE1376" i="8"/>
  <c r="BE1377" i="8"/>
  <c r="BE1379" i="8"/>
  <c r="BE1380" i="8"/>
  <c r="BE1383" i="8"/>
  <c r="F59" i="8"/>
  <c r="J88" i="8"/>
  <c r="BE134" i="8"/>
  <c r="BE177" i="8"/>
  <c r="BE181" i="8"/>
  <c r="BE188" i="8"/>
  <c r="BE288" i="8"/>
  <c r="BE298" i="8"/>
  <c r="BE334" i="8"/>
  <c r="BE342" i="8"/>
  <c r="BE383" i="8"/>
  <c r="BE463" i="8"/>
  <c r="BE556" i="8"/>
  <c r="BE582" i="8"/>
  <c r="BE598" i="8"/>
  <c r="BE617" i="8"/>
  <c r="BE638" i="8"/>
  <c r="BE704" i="8"/>
  <c r="BE729" i="8"/>
  <c r="BE960" i="8"/>
  <c r="BE1026" i="8"/>
  <c r="BE1032" i="8"/>
  <c r="BE1044" i="8"/>
  <c r="BE1068" i="8"/>
  <c r="BE1117" i="8"/>
  <c r="BE1159" i="8"/>
  <c r="BE1167" i="8"/>
  <c r="BE1173" i="8"/>
  <c r="BE1184" i="8"/>
  <c r="BE1204" i="8"/>
  <c r="BE1224" i="8"/>
  <c r="BE1244" i="8"/>
  <c r="BE1272" i="8"/>
  <c r="BE1277" i="8"/>
  <c r="BE1283" i="8"/>
  <c r="BE1290" i="8"/>
  <c r="BE1292" i="8"/>
  <c r="BE1296" i="8"/>
  <c r="BE1305" i="8"/>
  <c r="BE1312" i="8"/>
  <c r="BE1316" i="8"/>
  <c r="BE1330" i="8"/>
  <c r="BE1338" i="8"/>
  <c r="BE1347" i="8"/>
  <c r="BE1349" i="8"/>
  <c r="BE1356" i="8"/>
  <c r="BE1362" i="8"/>
  <c r="BE1370" i="8"/>
  <c r="E50" i="8"/>
  <c r="BE118" i="8"/>
  <c r="BE122" i="8"/>
  <c r="BE140" i="8"/>
  <c r="BE152" i="8"/>
  <c r="BE165" i="8"/>
  <c r="BE167" i="8"/>
  <c r="BE238" i="8"/>
  <c r="BE422" i="8"/>
  <c r="BE561" i="8"/>
  <c r="BE626" i="8"/>
  <c r="BE629" i="8"/>
  <c r="BE630" i="8"/>
  <c r="BE673" i="8"/>
  <c r="BE683" i="8"/>
  <c r="BE720" i="8"/>
  <c r="BE745" i="8"/>
  <c r="BE761" i="8"/>
  <c r="BE859" i="8"/>
  <c r="BE1012" i="8"/>
  <c r="BE1030" i="8"/>
  <c r="BE1034" i="8"/>
  <c r="BE1036" i="8"/>
  <c r="BE1047" i="8"/>
  <c r="BE1091" i="8"/>
  <c r="BE1143" i="8"/>
  <c r="BE1171" i="8"/>
  <c r="BE1212" i="8"/>
  <c r="BE1228" i="8"/>
  <c r="BE1235" i="8"/>
  <c r="BE1246" i="8"/>
  <c r="BE1250" i="8"/>
  <c r="BE1256" i="8"/>
  <c r="BE1261" i="8"/>
  <c r="BE1280" i="8"/>
  <c r="BE1286" i="8"/>
  <c r="BE1287" i="8"/>
  <c r="BE1302" i="8"/>
  <c r="BE1306" i="8"/>
  <c r="BE1319" i="8"/>
  <c r="BE1324" i="8"/>
  <c r="BE1336" i="8"/>
  <c r="BE1342" i="8"/>
  <c r="BE1357" i="8"/>
  <c r="BE1358" i="8"/>
  <c r="BE1360" i="8"/>
  <c r="BE1361" i="8"/>
  <c r="BE1366" i="8"/>
  <c r="BE1368" i="8"/>
  <c r="BE97" i="8"/>
  <c r="BE100" i="8"/>
  <c r="BE158" i="8"/>
  <c r="BE171" i="8"/>
  <c r="BE193" i="8"/>
  <c r="BE217" i="8"/>
  <c r="BE223" i="8"/>
  <c r="BE225" i="8"/>
  <c r="BE228" i="8"/>
  <c r="BE242" i="8"/>
  <c r="BE252" i="8"/>
  <c r="BE279" i="8"/>
  <c r="BE319" i="8"/>
  <c r="BE344" i="8"/>
  <c r="BE503" i="8"/>
  <c r="BE550" i="8"/>
  <c r="BE552" i="8"/>
  <c r="BE586" i="8"/>
  <c r="BE610" i="8"/>
  <c r="BE624" i="8"/>
  <c r="BE644" i="8"/>
  <c r="BE649" i="8"/>
  <c r="BE653" i="8"/>
  <c r="BE655" i="8"/>
  <c r="BE658" i="8"/>
  <c r="BE659" i="8"/>
  <c r="BE663" i="8"/>
  <c r="BE731" i="8"/>
  <c r="BE742" i="8"/>
  <c r="BE747" i="8"/>
  <c r="BE759" i="8"/>
  <c r="BE810" i="8"/>
  <c r="BE910" i="8"/>
  <c r="BE1000" i="8"/>
  <c r="BE1003" i="8"/>
  <c r="BE1007" i="8"/>
  <c r="BE1022" i="8"/>
  <c r="BE1028" i="8"/>
  <c r="BE1040" i="8"/>
  <c r="BE1051" i="8"/>
  <c r="BE1053" i="8"/>
  <c r="BE1115" i="8"/>
  <c r="BE1150" i="8"/>
  <c r="BE1155" i="8"/>
  <c r="BE1161" i="8"/>
  <c r="BE1165" i="8"/>
  <c r="BE1178" i="8"/>
  <c r="BE1191" i="8"/>
  <c r="BE1197" i="8"/>
  <c r="BE1207" i="8"/>
  <c r="BE1211" i="8"/>
  <c r="BE1218" i="8"/>
  <c r="BE1226" i="8"/>
  <c r="BE1242" i="8"/>
  <c r="BE1258" i="8"/>
  <c r="BE1267" i="8"/>
  <c r="BE1274" i="8"/>
  <c r="BE1279" i="8"/>
  <c r="BE1281" i="8"/>
  <c r="BE1284" i="8"/>
  <c r="BE1291" i="8"/>
  <c r="BE1295" i="8"/>
  <c r="BE1297" i="8"/>
  <c r="BE1298" i="8"/>
  <c r="BE1299" i="8"/>
  <c r="BE1303" i="8"/>
  <c r="BE1304" i="8"/>
  <c r="BE1307" i="8"/>
  <c r="BE1308" i="8"/>
  <c r="BE1310" i="8"/>
  <c r="BE1311" i="8"/>
  <c r="BE1313" i="8"/>
  <c r="BE1320" i="8"/>
  <c r="BE1323" i="8"/>
  <c r="BE1327" i="8"/>
  <c r="BE1332" i="8"/>
  <c r="BE1334" i="8"/>
  <c r="BE1339" i="8"/>
  <c r="BE1341" i="8"/>
  <c r="BE1354" i="8"/>
  <c r="BE1355" i="8"/>
  <c r="BE1364" i="8"/>
  <c r="F59" i="7"/>
  <c r="J59" i="7"/>
  <c r="E50" i="7"/>
  <c r="BE90" i="7"/>
  <c r="J56" i="7"/>
  <c r="F59" i="6"/>
  <c r="J84" i="6"/>
  <c r="E50" i="6"/>
  <c r="J81" i="6"/>
  <c r="BE90" i="6"/>
  <c r="J59" i="5"/>
  <c r="J86" i="5"/>
  <c r="F89" i="5"/>
  <c r="BE106" i="5"/>
  <c r="BE115" i="5"/>
  <c r="BE123" i="5"/>
  <c r="BE218" i="5"/>
  <c r="BE231" i="5"/>
  <c r="BE239" i="5"/>
  <c r="BE248" i="5"/>
  <c r="BE271" i="5"/>
  <c r="BE281" i="5"/>
  <c r="BE286" i="5"/>
  <c r="BE296" i="5"/>
  <c r="BE311" i="5"/>
  <c r="BE327" i="5"/>
  <c r="BE350" i="5"/>
  <c r="BE360" i="5"/>
  <c r="BE370" i="5"/>
  <c r="BE375" i="5"/>
  <c r="BE95" i="5"/>
  <c r="BE103" i="5"/>
  <c r="BE126" i="5"/>
  <c r="BE162" i="5"/>
  <c r="BE171" i="5"/>
  <c r="BE235" i="5"/>
  <c r="BE269" i="5"/>
  <c r="BE315" i="5"/>
  <c r="BE317" i="5"/>
  <c r="BE323" i="5"/>
  <c r="BE345" i="5"/>
  <c r="BE354" i="5"/>
  <c r="BE364" i="5"/>
  <c r="BE373" i="5"/>
  <c r="BE379" i="5"/>
  <c r="BE382" i="5"/>
  <c r="BE156" i="5"/>
  <c r="BE194" i="5"/>
  <c r="BE222" i="5"/>
  <c r="BE227" i="5"/>
  <c r="BE230" i="5"/>
  <c r="BE293" i="5"/>
  <c r="BE299" i="5"/>
  <c r="BE319" i="5"/>
  <c r="BE331" i="5"/>
  <c r="BE336" i="5"/>
  <c r="E50" i="5"/>
  <c r="BE98" i="5"/>
  <c r="BE109" i="5"/>
  <c r="BE130" i="5"/>
  <c r="BE135" i="5"/>
  <c r="BE150" i="5"/>
  <c r="BE174" i="5"/>
  <c r="BE197" i="5"/>
  <c r="BE225" i="5"/>
  <c r="BE243" i="5"/>
  <c r="BE274" i="5"/>
  <c r="BE277" i="5"/>
  <c r="BE290" i="5"/>
  <c r="BE302" i="5"/>
  <c r="BE305" i="5"/>
  <c r="BE307" i="5"/>
  <c r="BE321" i="5"/>
  <c r="BE329" i="5"/>
  <c r="BE333" i="5"/>
  <c r="BE338" i="5"/>
  <c r="BE342" i="5"/>
  <c r="BE347" i="5"/>
  <c r="BE352" i="5"/>
  <c r="BE362" i="5"/>
  <c r="BE371" i="5"/>
  <c r="BE377" i="5"/>
  <c r="J86" i="4"/>
  <c r="J89" i="4"/>
  <c r="BE95" i="4"/>
  <c r="BE98" i="4"/>
  <c r="BE101" i="4"/>
  <c r="BE145" i="4"/>
  <c r="BE152" i="4"/>
  <c r="BE166" i="4"/>
  <c r="BE309" i="4"/>
  <c r="BE331" i="4"/>
  <c r="BE337" i="4"/>
  <c r="BE355" i="4"/>
  <c r="BE368" i="4"/>
  <c r="BE373" i="4"/>
  <c r="BE376" i="4"/>
  <c r="BE379" i="4"/>
  <c r="BE382" i="4"/>
  <c r="BE107" i="4"/>
  <c r="BE110" i="4"/>
  <c r="BE133" i="4"/>
  <c r="BE138" i="4"/>
  <c r="BE172" i="4"/>
  <c r="BE279" i="4"/>
  <c r="BE333" i="4"/>
  <c r="BE358" i="4"/>
  <c r="BE366" i="4"/>
  <c r="BE385" i="4"/>
  <c r="E50" i="4"/>
  <c r="F59" i="4"/>
  <c r="BE159" i="4"/>
  <c r="BE170" i="4"/>
  <c r="BE175" i="4"/>
  <c r="BE176" i="4"/>
  <c r="BE187" i="4"/>
  <c r="BE193" i="4"/>
  <c r="BE227" i="4"/>
  <c r="BE243" i="4"/>
  <c r="BE264" i="4"/>
  <c r="BE283" i="4"/>
  <c r="BE290" i="4"/>
  <c r="BE294" i="4"/>
  <c r="BE306" i="4"/>
  <c r="BE323" i="4"/>
  <c r="BE335" i="4"/>
  <c r="BE340" i="4"/>
  <c r="BE353" i="4"/>
  <c r="BE388" i="4"/>
  <c r="BE391" i="4"/>
  <c r="BE395" i="4"/>
  <c r="BE117" i="4"/>
  <c r="BE124" i="4"/>
  <c r="BE182" i="4"/>
  <c r="BE189" i="4"/>
  <c r="BE192" i="4"/>
  <c r="BE206" i="4"/>
  <c r="BE211" i="4"/>
  <c r="BE327" i="4"/>
  <c r="BE343" i="4"/>
  <c r="BE346" i="4"/>
  <c r="BE350" i="4"/>
  <c r="BE370" i="4"/>
  <c r="J59" i="3"/>
  <c r="BE94" i="3"/>
  <c r="BE105" i="3"/>
  <c r="BE107" i="3"/>
  <c r="BE125" i="3"/>
  <c r="BE136" i="3"/>
  <c r="BE168" i="3"/>
  <c r="BE177" i="3"/>
  <c r="BE224" i="3"/>
  <c r="BE230" i="3"/>
  <c r="BE237" i="3"/>
  <c r="J56" i="3"/>
  <c r="F88" i="3"/>
  <c r="BE100" i="3"/>
  <c r="BE156" i="3"/>
  <c r="BE160" i="3"/>
  <c r="BE180" i="3"/>
  <c r="BE195" i="3"/>
  <c r="BE201" i="3"/>
  <c r="BE207" i="3"/>
  <c r="BE229" i="3"/>
  <c r="BE249" i="3"/>
  <c r="BE253" i="3"/>
  <c r="E50" i="3"/>
  <c r="BE116" i="3"/>
  <c r="BE146" i="3"/>
  <c r="BE150" i="3"/>
  <c r="BE166" i="3"/>
  <c r="BE171" i="3"/>
  <c r="BE172" i="3"/>
  <c r="BE174" i="3"/>
  <c r="BE188" i="3"/>
  <c r="BE190" i="3"/>
  <c r="BE214" i="3"/>
  <c r="BE216" i="3"/>
  <c r="BE219" i="3"/>
  <c r="BE221" i="3"/>
  <c r="BE226" i="3"/>
  <c r="BE231" i="3"/>
  <c r="BE232" i="3"/>
  <c r="BE233" i="3"/>
  <c r="BE236" i="3"/>
  <c r="BE246" i="3"/>
  <c r="BE153" i="3"/>
  <c r="BE164" i="3"/>
  <c r="BE184" i="3"/>
  <c r="BE185" i="3"/>
  <c r="BE199" i="3"/>
  <c r="BE209" i="3"/>
  <c r="BE211" i="3"/>
  <c r="BE228" i="3"/>
  <c r="BE234" i="3"/>
  <c r="BE243" i="3"/>
  <c r="E50" i="2"/>
  <c r="F59" i="2"/>
  <c r="BE97" i="2"/>
  <c r="BE107" i="2"/>
  <c r="BE139" i="2"/>
  <c r="BE151" i="2"/>
  <c r="BE181" i="2"/>
  <c r="BE193" i="2"/>
  <c r="BE196" i="2"/>
  <c r="BE208" i="2"/>
  <c r="BE295" i="2"/>
  <c r="BE325" i="2"/>
  <c r="BE358" i="2"/>
  <c r="BE362" i="2"/>
  <c r="BE390" i="2"/>
  <c r="BE414" i="2"/>
  <c r="BE420" i="2"/>
  <c r="J56" i="2"/>
  <c r="BE102" i="2"/>
  <c r="BE165" i="2"/>
  <c r="BE172" i="2"/>
  <c r="BE178" i="2"/>
  <c r="BE203" i="2"/>
  <c r="BE227" i="2"/>
  <c r="BE322" i="2"/>
  <c r="BE343" i="2"/>
  <c r="BE364" i="2"/>
  <c r="BE368" i="2"/>
  <c r="BE371" i="2"/>
  <c r="BE381" i="2"/>
  <c r="BE394" i="2"/>
  <c r="BE397" i="2"/>
  <c r="BE416" i="2"/>
  <c r="BE418" i="2"/>
  <c r="BE438" i="2"/>
  <c r="BE451" i="2"/>
  <c r="J91" i="2"/>
  <c r="BE116" i="2"/>
  <c r="BE123" i="2"/>
  <c r="BE130" i="2"/>
  <c r="BE144" i="2"/>
  <c r="BE176" i="2"/>
  <c r="BE200" i="2"/>
  <c r="BE209" i="2"/>
  <c r="BE222" i="2"/>
  <c r="BE243" i="2"/>
  <c r="BE280" i="2"/>
  <c r="BE339" i="2"/>
  <c r="BE345" i="2"/>
  <c r="BE347" i="2"/>
  <c r="BE354" i="2"/>
  <c r="BE392" i="2"/>
  <c r="BE409" i="2"/>
  <c r="BE436" i="2"/>
  <c r="BE113" i="2"/>
  <c r="BE158" i="2"/>
  <c r="BE182" i="2"/>
  <c r="BE188" i="2"/>
  <c r="BE205" i="2"/>
  <c r="BE259" i="2"/>
  <c r="BE299" i="2"/>
  <c r="BE306" i="2"/>
  <c r="BE310" i="2"/>
  <c r="BE350" i="2"/>
  <c r="BE360" i="2"/>
  <c r="BE376" i="2"/>
  <c r="BE379" i="2"/>
  <c r="BE399" i="2"/>
  <c r="BE402" i="2"/>
  <c r="BE443" i="2"/>
  <c r="BE446" i="2"/>
  <c r="BE448" i="2"/>
  <c r="BE456" i="2"/>
  <c r="F39" i="2"/>
  <c r="BD56" i="1"/>
  <c r="J36" i="10"/>
  <c r="AW66" i="1" s="1"/>
  <c r="F36" i="10"/>
  <c r="BA66" i="1"/>
  <c r="BA65" i="1" s="1"/>
  <c r="AW65" i="1" s="1"/>
  <c r="F35" i="11"/>
  <c r="BB67" i="1"/>
  <c r="F34" i="11"/>
  <c r="BA67" i="1" s="1"/>
  <c r="J36" i="3"/>
  <c r="AW57" i="1"/>
  <c r="J36" i="4"/>
  <c r="AW58" i="1" s="1"/>
  <c r="F37" i="5"/>
  <c r="BB59" i="1"/>
  <c r="J36" i="8"/>
  <c r="AW63" i="1" s="1"/>
  <c r="F37" i="4"/>
  <c r="BB58" i="1"/>
  <c r="F36" i="9"/>
  <c r="BA64" i="1" s="1"/>
  <c r="F37" i="11"/>
  <c r="BD67" i="1"/>
  <c r="F38" i="3"/>
  <c r="BC57" i="1" s="1"/>
  <c r="J35" i="6"/>
  <c r="AV61" i="1"/>
  <c r="J35" i="7"/>
  <c r="AV62" i="1" s="1"/>
  <c r="AT62" i="1" s="1"/>
  <c r="F37" i="8"/>
  <c r="BB63" i="1" s="1"/>
  <c r="F37" i="2"/>
  <c r="BB56" i="1"/>
  <c r="F38" i="2"/>
  <c r="BC56" i="1" s="1"/>
  <c r="F36" i="7"/>
  <c r="BA62" i="1"/>
  <c r="F39" i="8"/>
  <c r="BD63" i="1" s="1"/>
  <c r="F38" i="8"/>
  <c r="BC63" i="1"/>
  <c r="F36" i="4"/>
  <c r="BA58" i="1" s="1"/>
  <c r="F39" i="9"/>
  <c r="BD64" i="1"/>
  <c r="F38" i="9"/>
  <c r="BC64" i="1" s="1"/>
  <c r="F38" i="5"/>
  <c r="BC59" i="1"/>
  <c r="F39" i="10"/>
  <c r="BD66" i="1" s="1"/>
  <c r="BD65" i="1" s="1"/>
  <c r="J36" i="2"/>
  <c r="AW56" i="1" s="1"/>
  <c r="F39" i="3"/>
  <c r="BD57" i="1"/>
  <c r="F39" i="5"/>
  <c r="BD59" i="1" s="1"/>
  <c r="F36" i="5"/>
  <c r="BA59" i="1"/>
  <c r="F37" i="10"/>
  <c r="BB66" i="1" s="1"/>
  <c r="BB65" i="1" s="1"/>
  <c r="AX65" i="1" s="1"/>
  <c r="F38" i="10"/>
  <c r="BC66" i="1" s="1"/>
  <c r="BC65" i="1" s="1"/>
  <c r="AY65" i="1" s="1"/>
  <c r="F36" i="11"/>
  <c r="BC67" i="1" s="1"/>
  <c r="F36" i="3"/>
  <c r="BA57" i="1"/>
  <c r="J36" i="5"/>
  <c r="AW59" i="1" s="1"/>
  <c r="F36" i="2"/>
  <c r="BA56" i="1" s="1"/>
  <c r="J36" i="6"/>
  <c r="AW61" i="1" s="1"/>
  <c r="F37" i="9"/>
  <c r="BB64" i="1"/>
  <c r="F39" i="4"/>
  <c r="BD58" i="1" s="1"/>
  <c r="F36" i="8"/>
  <c r="BA63" i="1"/>
  <c r="J34" i="11"/>
  <c r="AW67" i="1" s="1"/>
  <c r="AS54" i="1"/>
  <c r="F37" i="3"/>
  <c r="BB57" i="1"/>
  <c r="F38" i="4"/>
  <c r="BC58" i="1" s="1"/>
  <c r="J36" i="9"/>
  <c r="AW64" i="1"/>
  <c r="T92" i="3" l="1"/>
  <c r="T91" i="3" s="1"/>
  <c r="T95" i="2"/>
  <c r="T94" i="2" s="1"/>
  <c r="R87" i="10"/>
  <c r="R95" i="8"/>
  <c r="R94" i="8"/>
  <c r="R93" i="5"/>
  <c r="R92" i="5" s="1"/>
  <c r="P92" i="3"/>
  <c r="P91" i="3" s="1"/>
  <c r="AU57" i="1" s="1"/>
  <c r="R92" i="3"/>
  <c r="R91" i="3"/>
  <c r="R97" i="9"/>
  <c r="R96" i="9"/>
  <c r="T97" i="9"/>
  <c r="T96" i="9"/>
  <c r="P95" i="8"/>
  <c r="P94" i="8" s="1"/>
  <c r="AU63" i="1" s="1"/>
  <c r="T93" i="4"/>
  <c r="T92" i="4"/>
  <c r="P97" i="9"/>
  <c r="P96" i="9" s="1"/>
  <c r="AU64" i="1" s="1"/>
  <c r="R93" i="4"/>
  <c r="R92" i="4" s="1"/>
  <c r="P95" i="2"/>
  <c r="P94" i="2"/>
  <c r="AU56" i="1"/>
  <c r="T95" i="8"/>
  <c r="T94" i="8" s="1"/>
  <c r="BK95" i="2"/>
  <c r="J95" i="2" s="1"/>
  <c r="J64" i="2" s="1"/>
  <c r="BK92" i="3"/>
  <c r="J92" i="3"/>
  <c r="J64" i="3"/>
  <c r="BK93" i="5"/>
  <c r="J93" i="5" s="1"/>
  <c r="J64" i="5" s="1"/>
  <c r="BK88" i="7"/>
  <c r="J88" i="7" s="1"/>
  <c r="J64" i="7" s="1"/>
  <c r="BK87" i="10"/>
  <c r="J87" i="10"/>
  <c r="BK412" i="2"/>
  <c r="J412" i="2" s="1"/>
  <c r="J71" i="2" s="1"/>
  <c r="BK93" i="4"/>
  <c r="J93" i="4" s="1"/>
  <c r="J64" i="4" s="1"/>
  <c r="BK88" i="6"/>
  <c r="J88" i="6"/>
  <c r="J64" i="6" s="1"/>
  <c r="BK95" i="8"/>
  <c r="J95" i="8"/>
  <c r="J64" i="8"/>
  <c r="BK97" i="9"/>
  <c r="J97" i="9" s="1"/>
  <c r="J64" i="9" s="1"/>
  <c r="BK1542" i="9"/>
  <c r="J1542" i="9"/>
  <c r="J73" i="9" s="1"/>
  <c r="BK82" i="11"/>
  <c r="J82" i="11"/>
  <c r="J60" i="11"/>
  <c r="J35" i="2"/>
  <c r="AV56" i="1" s="1"/>
  <c r="AT56" i="1" s="1"/>
  <c r="F35" i="6"/>
  <c r="AZ61" i="1"/>
  <c r="F35" i="8"/>
  <c r="AZ63" i="1" s="1"/>
  <c r="AT61" i="1"/>
  <c r="J35" i="10"/>
  <c r="AV66" i="1"/>
  <c r="AT66" i="1" s="1"/>
  <c r="J33" i="11"/>
  <c r="AV67" i="1"/>
  <c r="AT67" i="1"/>
  <c r="J32" i="10"/>
  <c r="AG66" i="1"/>
  <c r="AG65" i="1"/>
  <c r="F35" i="2"/>
  <c r="AZ56" i="1" s="1"/>
  <c r="F35" i="5"/>
  <c r="AZ59" i="1"/>
  <c r="BA60" i="1"/>
  <c r="AW60" i="1" s="1"/>
  <c r="F35" i="10"/>
  <c r="AZ66" i="1"/>
  <c r="AZ65" i="1"/>
  <c r="AV65" i="1" s="1"/>
  <c r="AT65" i="1" s="1"/>
  <c r="AN65" i="1" s="1"/>
  <c r="F33" i="11"/>
  <c r="AZ67" i="1" s="1"/>
  <c r="F35" i="3"/>
  <c r="AZ57" i="1"/>
  <c r="J35" i="4"/>
  <c r="AV58" i="1" s="1"/>
  <c r="AT58" i="1" s="1"/>
  <c r="BC55" i="1"/>
  <c r="AY55" i="1" s="1"/>
  <c r="BB60" i="1"/>
  <c r="J35" i="9"/>
  <c r="AV64" i="1" s="1"/>
  <c r="AT64" i="1" s="1"/>
  <c r="J35" i="5"/>
  <c r="AV59" i="1"/>
  <c r="AT59" i="1"/>
  <c r="F35" i="4"/>
  <c r="AZ58" i="1" s="1"/>
  <c r="J35" i="3"/>
  <c r="AV57" i="1"/>
  <c r="AT57" i="1"/>
  <c r="BD55" i="1"/>
  <c r="BA55" i="1"/>
  <c r="AW55" i="1" s="1"/>
  <c r="BB55" i="1"/>
  <c r="AX55" i="1" s="1"/>
  <c r="F35" i="7"/>
  <c r="AZ62" i="1"/>
  <c r="BD60" i="1"/>
  <c r="BC60" i="1"/>
  <c r="F35" i="9"/>
  <c r="AZ64" i="1" s="1"/>
  <c r="J35" i="8"/>
  <c r="AV63" i="1" s="1"/>
  <c r="AT63" i="1" s="1"/>
  <c r="BK91" i="3" l="1"/>
  <c r="J91" i="3" s="1"/>
  <c r="J63" i="3" s="1"/>
  <c r="BK94" i="2"/>
  <c r="J94" i="2" s="1"/>
  <c r="J63" i="2" s="1"/>
  <c r="BK92" i="4"/>
  <c r="J92" i="4"/>
  <c r="J63" i="4" s="1"/>
  <c r="BK92" i="5"/>
  <c r="J92" i="5"/>
  <c r="BK87" i="7"/>
  <c r="J87" i="7" s="1"/>
  <c r="J63" i="7" s="1"/>
  <c r="BK87" i="6"/>
  <c r="J87" i="6"/>
  <c r="J63" i="6" s="1"/>
  <c r="BK81" i="11"/>
  <c r="J81" i="11"/>
  <c r="J59" i="11"/>
  <c r="BK94" i="8"/>
  <c r="J94" i="8" s="1"/>
  <c r="J63" i="8" s="1"/>
  <c r="BK96" i="9"/>
  <c r="J96" i="9" s="1"/>
  <c r="J63" i="9" s="1"/>
  <c r="J63" i="10"/>
  <c r="J41" i="10"/>
  <c r="AN66" i="1"/>
  <c r="AZ55" i="1"/>
  <c r="AV55" i="1" s="1"/>
  <c r="AT55" i="1" s="1"/>
  <c r="BA54" i="1"/>
  <c r="W30" i="1" s="1"/>
  <c r="J32" i="5"/>
  <c r="AG59" i="1"/>
  <c r="AY60" i="1"/>
  <c r="BB54" i="1"/>
  <c r="W31" i="1" s="1"/>
  <c r="AU60" i="1"/>
  <c r="AU54" i="1" s="1"/>
  <c r="BC54" i="1"/>
  <c r="W32" i="1" s="1"/>
  <c r="AU55" i="1"/>
  <c r="AX60" i="1"/>
  <c r="BD54" i="1"/>
  <c r="W33" i="1" s="1"/>
  <c r="AZ60" i="1"/>
  <c r="AV60" i="1" s="1"/>
  <c r="AT60" i="1" s="1"/>
  <c r="J41" i="5" l="1"/>
  <c r="J63" i="5"/>
  <c r="AN59" i="1"/>
  <c r="J30" i="11"/>
  <c r="AG67" i="1" s="1"/>
  <c r="J32" i="2"/>
  <c r="AG56" i="1"/>
  <c r="AN56" i="1"/>
  <c r="J32" i="9"/>
  <c r="AG64" i="1"/>
  <c r="J32" i="7"/>
  <c r="J41" i="7"/>
  <c r="AW54" i="1"/>
  <c r="AK30" i="1" s="1"/>
  <c r="AX54" i="1"/>
  <c r="J32" i="8"/>
  <c r="AG63" i="1" s="1"/>
  <c r="AZ54" i="1"/>
  <c r="W29" i="1" s="1"/>
  <c r="J32" i="6"/>
  <c r="AG61" i="1" s="1"/>
  <c r="AY54" i="1"/>
  <c r="J32" i="4"/>
  <c r="AG58" i="1"/>
  <c r="J32" i="3"/>
  <c r="AG57" i="1"/>
  <c r="AN57" i="1"/>
  <c r="J41" i="4" l="1"/>
  <c r="J41" i="8"/>
  <c r="J39" i="11"/>
  <c r="J41" i="3"/>
  <c r="J41" i="2"/>
  <c r="J41" i="6"/>
  <c r="AG62" i="1"/>
  <c r="AN62" i="1"/>
  <c r="J41" i="9"/>
  <c r="AN61" i="1"/>
  <c r="AN63" i="1"/>
  <c r="AN67" i="1"/>
  <c r="AN58" i="1"/>
  <c r="AN64" i="1"/>
  <c r="AG55" i="1"/>
  <c r="AV54" i="1"/>
  <c r="AK29" i="1" s="1"/>
  <c r="AN55" i="1" l="1"/>
  <c r="AT54" i="1"/>
  <c r="AG60" i="1"/>
  <c r="AN60" i="1" l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<sst xmlns="http://schemas.openxmlformats.org/spreadsheetml/2006/main" count="33187" uniqueCount="3340">
  <si>
    <t>Export Komplet</t>
  </si>
  <si>
    <t>VZ</t>
  </si>
  <si>
    <t>2.0</t>
  </si>
  <si>
    <t/>
  </si>
  <si>
    <t>False</t>
  </si>
  <si>
    <t>{9e61a75e-a12c-4cf3-8dbb-bb781a82210d}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</si>
  <si>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</si>
  <si>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</si>
  <si>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</si>
  <si>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</si>
  <si>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</si>
  <si>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</si>
  <si>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</si>
  <si>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</si>
  <si>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</si>
  <si>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18073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</si>
  <si>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</si>
  <si>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</si>
  <si>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BRNO, TOUŠKOVA, SVATOPLUKOVA I – REKONSTRUKCE KANALIZACE A VODOVODU</t>
  </si>
  <si>
    <t>0,1</t>
  </si>
  <si>
    <t>KSO:</t>
  </si>
  <si>
    <t>CC-CZ:</t>
  </si>
  <si>
    <t>Místo:</t>
  </si>
  <si>
    <t>BRNO</t>
  </si>
  <si>
    <t>Datum:</t>
  </si>
  <si>
    <t>1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</si>
  <si>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</si>
  <si>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</si>
  <si>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</si>
  <si>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</si>
  <si>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</si>
  <si>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</si>
  <si>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</si>
  <si>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JV PROJEKT VH s.r.o.</t>
  </si>
  <si>
    <t>True</t>
  </si>
  <si>
    <t>Zpracovatel:</t>
  </si>
  <si>
    <t xml:space="preserve"> </t>
  </si>
  <si>
    <t>Poznámka:</t>
  </si>
  <si>
    <t xml:space="preserve">Soupis prací je sestaven za využití položek cenových soustav ÚRS, RTS aj. (CS). Cenové a technické podmínky položek CS ÚRS, které nejsou uvedeny v soupisu prací (tzv. úvodní části katalogů) jsou neomezeně dálkově k dispozici na www.cs-urs.cz. Položky soupisu prací, které nemají ve sloupci "Cenová soustava" uveden žádný údaj, nepochází z CS. Tyto položky byly vytvořeny pouze pro tento rozpočet a nenacházejí se v žádné cenové soustavě.  _x000D_
Výměra, která se vztahuje k více položkám je nahrazena odpovídajícím slovem  "FIGUROU".  Figura je uvedena ve sloupci "Kód" v položce, kde byla spočítána. _x000D_
Pokud byl v rozpočtu uveden konkrétní obchodní název materiálu nebo výrobku, byl použit s cílem zadavatele stanovit minimální kvalitativní standard. Je možné použít jakýkoliv obdobný výrobek._x000D_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</si>
  <si>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</si>
  <si>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</si>
  <si>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</si>
  <si>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</si>
  <si>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</si>
  <si>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</si>
  <si>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</si>
  <si>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</si>
  <si>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</si>
  <si>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</si>
  <si>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</si>
  <si>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</si>
  <si>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</si>
  <si>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</si>
  <si>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</si>
  <si>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</si>
  <si>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</si>
  <si>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</si>
  <si>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</si>
  <si>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</si>
  <si>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</si>
  <si>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</si>
  <si>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</si>
  <si>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</si>
  <si>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</si>
  <si>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</si>
  <si>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</si>
  <si>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</si>
  <si>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</si>
  <si>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</si>
  <si>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</si>
  <si>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</si>
  <si>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</si>
  <si>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</si>
  <si>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</si>
  <si>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</si>
  <si>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</si>
  <si>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</si>
  <si>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100</t>
  </si>
  <si>
    <t>OBJEKTY POZEMNÍCH KOMUNIKACÍ</t>
  </si>
  <si>
    <t>ING</t>
  </si>
  <si>
    <t>{938bf9cb-5588-41ca-8baf-d98c4858df49}</t>
  </si>
  <si>
    <t>2</t>
  </si>
  <si>
    <t>/</t>
  </si>
  <si>
    <t>SO 110</t>
  </si>
  <si>
    <t>VOZOVKY</t>
  </si>
  <si>
    <t>Soupis</t>
  </si>
  <si>
    <t>{3665929f-4394-4660-a3cc-43d2694ff60d}</t>
  </si>
  <si>
    <t>822 29</t>
  </si>
  <si>
    <t>SO 120</t>
  </si>
  <si>
    <t>ODVODNĚNÍ VOZOVKY</t>
  </si>
  <si>
    <t>{d0b0e8f5-c124-4041-be2f-9b2414157e1b}</t>
  </si>
  <si>
    <t>827 29</t>
  </si>
  <si>
    <t>SO 130</t>
  </si>
  <si>
    <t>PARKOVIŠTĚ</t>
  </si>
  <si>
    <t>{4ba6db96-4826-412c-b702-fc5a10c149c0}</t>
  </si>
  <si>
    <t>SO 140</t>
  </si>
  <si>
    <t>CHODNÍKY</t>
  </si>
  <si>
    <t>{188cd553-11c8-4b21-b8ff-15cd6088531a}</t>
  </si>
  <si>
    <t>SO 300</t>
  </si>
  <si>
    <t>VODOHOSPODÁŘSKÉ OBJEKTY</t>
  </si>
  <si>
    <t>{e68f82cd-f154-40d4-998c-3f84c38a43ee}</t>
  </si>
  <si>
    <t>SO 310</t>
  </si>
  <si>
    <t>KANALIZACE</t>
  </si>
  <si>
    <t>{24e0c335-9543-41f0-9e08-3f00ff3203aa}</t>
  </si>
  <si>
    <t>SO 320</t>
  </si>
  <si>
    <t>KANALIZAČNÍ PŘÍPOJKY</t>
  </si>
  <si>
    <t>{58a985dc-a86d-4e1f-bf91-3212a7457c65}</t>
  </si>
  <si>
    <t>SO 330</t>
  </si>
  <si>
    <t>VODOVOD</t>
  </si>
  <si>
    <t>{09c149a6-f7f3-4b58-bff8-7e7aa71dd804}</t>
  </si>
  <si>
    <t>827 19</t>
  </si>
  <si>
    <t>SO 340</t>
  </si>
  <si>
    <t>VODOVODNÍ PŘÍPOJKY</t>
  </si>
  <si>
    <t>{7fdada19-1bd0-4449-b017-7ded08128121}</t>
  </si>
  <si>
    <t>SO 800</t>
  </si>
  <si>
    <t>OBJEKTY ÚPRAVY ÚZEMÍ</t>
  </si>
  <si>
    <t>{c7677cd0-dfdf-437c-95a6-eaa364446510}</t>
  </si>
  <si>
    <t>SO 810</t>
  </si>
  <si>
    <t>NÁHRADNÍ VÝSADBA ZELENĚ, SADOVÉ ÚPRAVY</t>
  </si>
  <si>
    <t>{ff07541a-0ca3-460e-a87a-9bfb8cf0c071}</t>
  </si>
  <si>
    <t>823 27</t>
  </si>
  <si>
    <t>99</t>
  </si>
  <si>
    <t>OSTATNÍ NÁKLADY</t>
  </si>
  <si>
    <t>OST</t>
  </si>
  <si>
    <t>{8aafbe48-b298-4c74-86b8-37a4a3dca0bc}</t>
  </si>
  <si>
    <t>BASFALT1</t>
  </si>
  <si>
    <t>139,88</t>
  </si>
  <si>
    <t>BASFALT2</t>
  </si>
  <si>
    <t>240,2</t>
  </si>
  <si>
    <t>KRYCÍ LIST SOUPISU PRACÍ</t>
  </si>
  <si>
    <t>DRENAZ</t>
  </si>
  <si>
    <t>143</t>
  </si>
  <si>
    <t>KOSTKYm</t>
  </si>
  <si>
    <t>176,2</t>
  </si>
  <si>
    <t>NAVAZKA11</t>
  </si>
  <si>
    <t>386,325</t>
  </si>
  <si>
    <t>OBSYP</t>
  </si>
  <si>
    <t>43,328</t>
  </si>
  <si>
    <t>Objekt:</t>
  </si>
  <si>
    <t>ODKOP11</t>
  </si>
  <si>
    <t>116,85</t>
  </si>
  <si>
    <t>SO 100 - OBJEKTY POZEMNÍCH KOMUNIKACÍ</t>
  </si>
  <si>
    <t>ODKOP12</t>
  </si>
  <si>
    <t>311,22</t>
  </si>
  <si>
    <t>Soupis:</t>
  </si>
  <si>
    <t>ODVOZ11</t>
  </si>
  <si>
    <t>478,12</t>
  </si>
  <si>
    <t>SO 110 - VOZOVKY</t>
  </si>
  <si>
    <t>ODVOZm</t>
  </si>
  <si>
    <t>6,51</t>
  </si>
  <si>
    <t>SUTkus</t>
  </si>
  <si>
    <t>12,13</t>
  </si>
  <si>
    <t>VYKOP1</t>
  </si>
  <si>
    <t>50,05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</si>
  <si>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</si>
  <si>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</si>
  <si>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</si>
  <si>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</si>
  <si>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</si>
  <si>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</si>
  <si>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</si>
  <si>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</si>
  <si>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8 - Trubní vedení</t>
  </si>
  <si>
    <t xml:space="preserve">    9 - Ostatní konstrukce a práce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</si>
  <si>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</si>
  <si>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</si>
  <si>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</si>
  <si>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</si>
  <si>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</si>
  <si>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</si>
  <si>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</si>
  <si>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</si>
  <si>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</si>
  <si>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</si>
  <si>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</si>
  <si>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</si>
  <si>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</si>
  <si>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</si>
  <si>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</si>
  <si>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</si>
  <si>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</si>
  <si>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</si>
  <si>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</si>
  <si>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</si>
  <si>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</si>
  <si>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</si>
  <si>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</si>
  <si>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</si>
  <si>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CS ÚRS 2024 01</t>
  </si>
  <si>
    <t>4</t>
  </si>
  <si>
    <t>-623399225</t>
  </si>
  <si>
    <t>Online PSC</t>
  </si>
  <si>
    <t>https://podminky.urs.cz/item/CS_URS_2024_01/113201112</t>
  </si>
  <si>
    <t>VV</t>
  </si>
  <si>
    <t xml:space="preserve">" výkaz výměr - položka 11 "     </t>
  </si>
  <si>
    <t>"po odpočtu bourání z kanalizace a vodovodu"</t>
  </si>
  <si>
    <t>82</t>
  </si>
  <si>
    <t>113202111</t>
  </si>
  <si>
    <t>Vytrhání obrub s vybouráním lože, s přemístěním hmot na skládku na vzdálenost do 3 m nebo s naložením na dopravní prostředek z krajníků nebo obrubníků stojatých</t>
  </si>
  <si>
    <t>1408812678</t>
  </si>
  <si>
    <t>https://podminky.urs.cz/item/CS_URS_2024_01/113202111</t>
  </si>
  <si>
    <t xml:space="preserve">" výkaz výměr - položka 12 "     </t>
  </si>
  <si>
    <t>"po odpočtu bourání z kanalizace a vodovodu a bourání v rámci parkoviště "</t>
  </si>
  <si>
    <t>170,0</t>
  </si>
  <si>
    <t>3</t>
  </si>
  <si>
    <t>997221561</t>
  </si>
  <si>
    <t>Vodorovná doprava suti bez naložení, ale se složením a s hrubým urovnáním z kusových materiálů, na vzdálenost do 1 km</t>
  </si>
  <si>
    <t>t</t>
  </si>
  <si>
    <t>-946613866</t>
  </si>
  <si>
    <t>https://podminky.urs.cz/item/CS_URS_2024_01/997221561</t>
  </si>
  <si>
    <t xml:space="preserve">" odvoz na skládku "     </t>
  </si>
  <si>
    <t>" výkaz výměr - položka 11 obrubník beton. ležatý "     82,0*0,065</t>
  </si>
  <si>
    <t>" výkaz výměr - položka 12 obrubník beton. stojatý "     170*0,04</t>
  </si>
  <si>
    <t>Součet</t>
  </si>
  <si>
    <t>997221569</t>
  </si>
  <si>
    <t>Vodorovná doprava suti bez naložení, ale se složením a s hrubým urovnáním Příplatek k ceně za každý další započatý 1 km přes 1 km</t>
  </si>
  <si>
    <t>542030984</t>
  </si>
  <si>
    <t>https://podminky.urs.cz/item/CS_URS_2024_01/997221569</t>
  </si>
  <si>
    <t>12,13*7 "Přepočtené koeficientem množství</t>
  </si>
  <si>
    <t>5</t>
  </si>
  <si>
    <t>979098110.1</t>
  </si>
  <si>
    <t>Poplatek za skládku suti (bez živice) s příměsí</t>
  </si>
  <si>
    <t>vlastní</t>
  </si>
  <si>
    <t>1642638430</t>
  </si>
  <si>
    <t>FIG</t>
  </si>
  <si>
    <t>Rozpad figury: SUTkus</t>
  </si>
  <si>
    <t>6</t>
  </si>
  <si>
    <t>113203111</t>
  </si>
  <si>
    <t>Vytrhání obrub s vybouráním lože, s přemístěním hmot na skládku na vzdálenost do 3 m nebo s naložením na dopravní prostředek z dlažebních kostek</t>
  </si>
  <si>
    <t>-1470244926</t>
  </si>
  <si>
    <t>https://podminky.urs.cz/item/CS_URS_2024_01/113203111</t>
  </si>
  <si>
    <t xml:space="preserve">" výkaz výměr - položka 13 "     </t>
  </si>
  <si>
    <t>" Vybourání obrub z kamenných kostek (jednořádek) po odpočtu kanalizace a vodovodu a bourání v rámci parkoviště "</t>
  </si>
  <si>
    <t>" odvoz do BKOMu "</t>
  </si>
  <si>
    <t>" dvouřádek "     88,1*2</t>
  </si>
  <si>
    <t>7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</si>
  <si>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</si>
  <si>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kamenivem těženým</t>
  </si>
  <si>
    <t>m2</t>
  </si>
  <si>
    <t>1786345915</t>
  </si>
  <si>
    <t>https://podminky.urs.cz/item/CS_URS_2024_01/979071121</t>
  </si>
  <si>
    <t>KOSTKYm*0,11</t>
  </si>
  <si>
    <t>Rozpad figury: KOSTKYm</t>
  </si>
  <si>
    <t>8</t>
  </si>
  <si>
    <t>9972216R1</t>
  </si>
  <si>
    <t xml:space="preserve">Paletizace , naložení, potřebné vodorovné přemístění, složení </t>
  </si>
  <si>
    <t>-2143004662</t>
  </si>
  <si>
    <t>" odvoz na skládku BKOM   (5km) "</t>
  </si>
  <si>
    <t xml:space="preserve">" kostka přídlažba "     </t>
  </si>
  <si>
    <t>" výkaz výměr - položka 13 "          176,2*0,11*0,14</t>
  </si>
  <si>
    <t>9</t>
  </si>
  <si>
    <t>113107172</t>
  </si>
  <si>
    <t>Odstranění podkladů nebo krytů strojně plochy jednotlivě přes 50 m2 do 200 m2 s přemístěním hmot na skládku na vzdálenost do 20 m nebo s naložením na dopravní prostředek z betonu prostého, o tl. vrstvy přes 150 do 300 mm</t>
  </si>
  <si>
    <t>671044263</t>
  </si>
  <si>
    <t>https://podminky.urs.cz/item/CS_URS_2024_01/113107172</t>
  </si>
  <si>
    <t>" vozovka - beton 17cm ul. Svatoplukova "    BASFALT1</t>
  </si>
  <si>
    <t>Rozpad figury: BASFALT1</t>
  </si>
  <si>
    <t xml:space="preserve">" vozovka  - asfalt tl. 430mm - ul. Svatoplukova "     </t>
  </si>
  <si>
    <t>" výkaz výměr - položka 8 "     139,88</t>
  </si>
  <si>
    <t>Mezisoučet</t>
  </si>
  <si>
    <t>10</t>
  </si>
  <si>
    <t>113106221</t>
  </si>
  <si>
    <t>Rozebrání dlažeb vozovek a ploch s přemístěním hmot na skládku na vzdálenost do 3 m nebo s naložením na dopravní prostředek, s jakoukoliv výplní spár strojně plochy jednotlivě přes 50 m2 do 200 m2 z drobných kostek nebo odseků s ložem z kameniva</t>
  </si>
  <si>
    <t>-775837263</t>
  </si>
  <si>
    <t>https://podminky.urs.cz/item/CS_URS_2024_01/113106221</t>
  </si>
  <si>
    <t>" vozovka - dlažba 10cm - ul. Svatoplukova "    BASFALT1</t>
  </si>
  <si>
    <t>11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</si>
  <si>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</si>
  <si>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</si>
  <si>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1910776235</t>
  </si>
  <si>
    <t>https://podminky.urs.cz/item/CS_URS_2024_01/113107223</t>
  </si>
  <si>
    <t>" vozovka - makadam - 24cm - ul. Touškova "    BASFALT2</t>
  </si>
  <si>
    <t>Rozpad figury: BASFALT2</t>
  </si>
  <si>
    <t xml:space="preserve">" vozovka  - asfalt tl. 190mm - ul. Touškova "     </t>
  </si>
  <si>
    <t>" výkaz výměr - položka 9 "     240,2</t>
  </si>
  <si>
    <t>113106521</t>
  </si>
  <si>
    <t>Rozebrání dlažeb vozovek a ploch s přemístěním hmot na skládku na vzdálenost do 3 m nebo s naložením na dopravní prostředek, s jakoukoliv výplní spár strojně plochy jednotlivě přes 200 m2 z drobných kostek nebo odseků s ložem z kameniva těženého</t>
  </si>
  <si>
    <t>-1431720047</t>
  </si>
  <si>
    <t>https://podminky.urs.cz/item/CS_URS_2024_01/113106521</t>
  </si>
  <si>
    <t>" vozovka - makadam - 24cm -ul. Touškova "    BASFALT2</t>
  </si>
  <si>
    <t>13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</si>
  <si>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</si>
  <si>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</si>
  <si>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658579911</t>
  </si>
  <si>
    <t>https://podminky.urs.cz/item/CS_URS_2024_01/113107162</t>
  </si>
  <si>
    <t>" odstranění provizorní vrstvy vozovky v pásu rýhy "</t>
  </si>
  <si>
    <t>" výkaz výměr - položka 10 "     444,6</t>
  </si>
  <si>
    <t>14</t>
  </si>
  <si>
    <t>997221551</t>
  </si>
  <si>
    <t>Vodorovná doprava suti bez naložení, ale se složením a s hrubým urovnáním ze sypkých materiálů, na vzdálenost do 1 km</t>
  </si>
  <si>
    <t>564316275</t>
  </si>
  <si>
    <t>https://podminky.urs.cz/item/CS_URS_2024_01/997221551</t>
  </si>
  <si>
    <t>15</t>
  </si>
  <si>
    <t>997221559</t>
  </si>
  <si>
    <t>1321762749</t>
  </si>
  <si>
    <t>https://podminky.urs.cz/item/CS_URS_2024_01/997221559</t>
  </si>
  <si>
    <t>443,673*7 "Přepočtené koeficientem množství</t>
  </si>
  <si>
    <t>16</t>
  </si>
  <si>
    <t>-227503326</t>
  </si>
  <si>
    <t>17</t>
  </si>
  <si>
    <t>113107244</t>
  </si>
  <si>
    <t>Odstranění podkladů nebo krytů strojně plochy jednotlivě přes 200 m2 s přemístěním hmot na skládku na vzdálenost do 20 m nebo s naložením na dopravní prostředek živičných, o tl. vrstvy přes 150 do 200 mm</t>
  </si>
  <si>
    <t>1687561630</t>
  </si>
  <si>
    <t>https://podminky.urs.cz/item/CS_URS_2024_01/113107244</t>
  </si>
  <si>
    <t>18</t>
  </si>
  <si>
    <t>113107189.1</t>
  </si>
  <si>
    <t>Odstranění podkladu živičného tl 450 mm strojně pl přes 50 do 200 m2</t>
  </si>
  <si>
    <t>-686542811</t>
  </si>
  <si>
    <t>19</t>
  </si>
  <si>
    <t>113154113</t>
  </si>
  <si>
    <t>Frézování živičného podkladu nebo krytu s naložením na dopravní prostředek plochy do 500 m2 bez překážek v trase pruhu šířky do 0,5 m, tloušťky vrstvy 50 mm</t>
  </si>
  <si>
    <t>892118288</t>
  </si>
  <si>
    <t>https://podminky.urs.cz/item/CS_URS_2024_01/113154113</t>
  </si>
  <si>
    <t>" výkaz výměr - položka 6 "     3,0</t>
  </si>
  <si>
    <t>20</t>
  </si>
  <si>
    <t>113154124</t>
  </si>
  <si>
    <t>Frézování živičného podkladu nebo krytu s naložením na dopravní prostředek plochy do 500 m2 bez překážek v trase pruhu šířky přes 0,5 m do 1 m, tloušťky vrstvy 100 mm</t>
  </si>
  <si>
    <t>197350730</t>
  </si>
  <si>
    <t>https://podminky.urs.cz/item/CS_URS_2024_01/113154124</t>
  </si>
  <si>
    <t>" tl. 70mm v podkl. vrstvě "</t>
  </si>
  <si>
    <t>" výkaz výměr - položka 7 "     6,0</t>
  </si>
  <si>
    <t>919735111</t>
  </si>
  <si>
    <t>Řezání stávajícího živičného krytu nebo podkladu hloubky do 50 mm</t>
  </si>
  <si>
    <t>1265655232</t>
  </si>
  <si>
    <t>https://podminky.urs.cz/item/CS_URS_2024_01/919735111</t>
  </si>
  <si>
    <t>" výkaz výměr - položka 14 "     15,7</t>
  </si>
  <si>
    <t>22</t>
  </si>
  <si>
    <t>1974754925</t>
  </si>
  <si>
    <t>23</t>
  </si>
  <si>
    <t>836874834</t>
  </si>
  <si>
    <t>248,491*7 "Přepočtené koeficientem množství</t>
  </si>
  <si>
    <t>24</t>
  </si>
  <si>
    <t>979098110.2</t>
  </si>
  <si>
    <t>Poplatek za skládku suti - živice a příměsí</t>
  </si>
  <si>
    <t>1624113380</t>
  </si>
  <si>
    <t>25</t>
  </si>
  <si>
    <t>122251104</t>
  </si>
  <si>
    <t>Odkopávky a prokopávky nezapažené strojně v hornině třídy těžitelnosti I skupiny 3 přes 100 do 500 m3, VČETNĚ svislého přemístění, započtena lepivost</t>
  </si>
  <si>
    <t>m3</t>
  </si>
  <si>
    <t>-1159634044</t>
  </si>
  <si>
    <t>https://podminky.urs.cz/item/CS_URS_2024_01/122251104</t>
  </si>
  <si>
    <t xml:space="preserve">" výkaz výměr - položka 1 "     </t>
  </si>
  <si>
    <t>" Odkopávky pro spodní stavbu silnic nad rámec bourání "     116,85</t>
  </si>
  <si>
    <t>" ve 3. třídě - 100 % "     ODKOP11</t>
  </si>
  <si>
    <t>" Odstranění NZM (náhr. zásypového materiálu) pod provizorní vozovkou "</t>
  </si>
  <si>
    <t>" výkaz výměr - položka 3 "     311,22</t>
  </si>
  <si>
    <t>Rozpad figury: ODKOP11</t>
  </si>
  <si>
    <t>26</t>
  </si>
  <si>
    <t>132251103</t>
  </si>
  <si>
    <t>Hloubení nezapažených rýh šířky do 800 mm strojně s urovnáním dna do předepsaného profilu a spádu v hornině třídy těžitelnosti I skupiny 3 přes 50 do 100 m3, VČETNĚ svislého přemístění, započtena lepivost</t>
  </si>
  <si>
    <t>-178784425</t>
  </si>
  <si>
    <t>https://podminky.urs.cz/item/CS_URS_2024_01/132251103</t>
  </si>
  <si>
    <t>" Výkop rýhy pro trativody  "</t>
  </si>
  <si>
    <t>" výkaz výměr - položka 2 "     50,05</t>
  </si>
  <si>
    <t>27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</si>
  <si>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</si>
  <si>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</si>
  <si>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764998735</t>
  </si>
  <si>
    <t>https://podminky.urs.cz/item/CS_URS_2024_01/162751115</t>
  </si>
  <si>
    <t xml:space="preserve">" výkaz výměr - položka 4 "     </t>
  </si>
  <si>
    <t>ODKOP11+ODKOP12+VYKOP1</t>
  </si>
  <si>
    <t>Rozpad figury: ODKOP12</t>
  </si>
  <si>
    <t>Rozpad figury: VYKOP1</t>
  </si>
  <si>
    <t>28</t>
  </si>
  <si>
    <t>171251201</t>
  </si>
  <si>
    <t>Uložení sypaniny na skládky nebo meziskládky bez hutnění s upravením uložené sypaniny do předepsaného tvaru</t>
  </si>
  <si>
    <t>852572671</t>
  </si>
  <si>
    <t>https://podminky.urs.cz/item/CS_URS_2024_01/171251201</t>
  </si>
  <si>
    <t>29</t>
  </si>
  <si>
    <t>202410201</t>
  </si>
  <si>
    <t xml:space="preserve">Poplatek za skládku zeminy v tř. 1 - 4 </t>
  </si>
  <si>
    <t>-541800304</t>
  </si>
  <si>
    <t>ODVOZ11-NAVAZKA11</t>
  </si>
  <si>
    <t>Rozpad figury: ODVOZ11</t>
  </si>
  <si>
    <t>Rozpad figury: NAVAZKA11</t>
  </si>
  <si>
    <t>" podíl suti ve výkopu - 45% "   (ODKOP11+VYKOP1)*0,45</t>
  </si>
  <si>
    <t>30</t>
  </si>
  <si>
    <t>202410203</t>
  </si>
  <si>
    <t>Poplatek za skládku "navážky"</t>
  </si>
  <si>
    <t>656477689</t>
  </si>
  <si>
    <t>31</t>
  </si>
  <si>
    <t>181951112</t>
  </si>
  <si>
    <t>Úprava pláně vyrovnáním výškových rozdílů strojně v hornině třídy těžitelnosti I, skupiny 1 až 3 se zhutněním</t>
  </si>
  <si>
    <t>-667864078</t>
  </si>
  <si>
    <t>https://podminky.urs.cz/item/CS_URS_2024_01/181951112</t>
  </si>
  <si>
    <t>" výkaz výměr - položka 5 "     1487,71</t>
  </si>
  <si>
    <t>Zakládání</t>
  </si>
  <si>
    <t>32</t>
  </si>
  <si>
    <t>212312111</t>
  </si>
  <si>
    <t>Lože pro trativody z betonu prostého</t>
  </si>
  <si>
    <t>98705361</t>
  </si>
  <si>
    <t>https://podminky.urs.cz/item/CS_URS_2024_01/212312111</t>
  </si>
  <si>
    <t xml:space="preserve">" výkaz výměr - položka 26 "     </t>
  </si>
  <si>
    <t>0,1*(0,3+0,45)/2*DRENAZ</t>
  </si>
  <si>
    <t>Rozpad figury: DRENAZ</t>
  </si>
  <si>
    <t>"  výkaz výměr - položka 26 "     143,0</t>
  </si>
  <si>
    <t>33</t>
  </si>
  <si>
    <t>212755214</t>
  </si>
  <si>
    <t>Trativody bez lože z drenážních trubek plastových flexibilních D 100 mm</t>
  </si>
  <si>
    <t>1066755644</t>
  </si>
  <si>
    <t>https://podminky.urs.cz/item/CS_URS_2024_01/212755214</t>
  </si>
  <si>
    <t>34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</si>
  <si>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</si>
  <si>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</si>
  <si>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920800132</t>
  </si>
  <si>
    <t>https://podminky.urs.cz/item/CS_URS_2024_01/175151101</t>
  </si>
  <si>
    <t xml:space="preserve">" výkaz výměr - položka 26 "      </t>
  </si>
  <si>
    <t>" výpočet objemu obsypu "</t>
  </si>
  <si>
    <t>" výkop pro trativod - výměra položka 2 "     50,05</t>
  </si>
  <si>
    <t>" odpočet vestavěných konstrukcí "</t>
  </si>
  <si>
    <t>" beton. lože "     -0,1*(0,3+0,45)/2*DRENAZ</t>
  </si>
  <si>
    <t>" potrubí "     -PI*(0,11/2)^2*DRENAZ</t>
  </si>
  <si>
    <t>35</t>
  </si>
  <si>
    <t>M</t>
  </si>
  <si>
    <t>5833365101</t>
  </si>
  <si>
    <t>kamenivo těžené hrubé frakce 8-16</t>
  </si>
  <si>
    <t>671045202</t>
  </si>
  <si>
    <t>43,328*1,1*1,05*1,8</t>
  </si>
  <si>
    <t>36</t>
  </si>
  <si>
    <t>167151101</t>
  </si>
  <si>
    <t>Nakládání, skládání a překládání neulehlého výkopku nebo sypaniny strojně nakládání, množství do 100 m3, z horniny třídy těžitelnosti I, skupiny 1 až 3</t>
  </si>
  <si>
    <t>-1417401352</t>
  </si>
  <si>
    <t>https://podminky.urs.cz/item/CS_URS_2024_01/167151101</t>
  </si>
  <si>
    <t>" přesun hmot "     OBSYP</t>
  </si>
  <si>
    <t>Rozpad figury: OBSYP</t>
  </si>
  <si>
    <t>37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</si>
  <si>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</si>
  <si>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</si>
  <si>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-1548264867</t>
  </si>
  <si>
    <t>https://podminky.urs.cz/item/CS_URS_2024_01/162351103</t>
  </si>
  <si>
    <t>Komunikace</t>
  </si>
  <si>
    <t>38</t>
  </si>
  <si>
    <t>577144121.1</t>
  </si>
  <si>
    <t>Asfaltový beton vrstva obrusná ACO 11 (ABS) s rozprostřením a se zhutněním z nemodifikovaného asfaltu v pruhu šířky přes 3 m tř. I (ACO 11+), po zhutnění tl. 50 mm</t>
  </si>
  <si>
    <t>-315926532</t>
  </si>
  <si>
    <t>" výkaz výměr - položka - 18 "     591,53</t>
  </si>
  <si>
    <t>39</t>
  </si>
  <si>
    <t>565155111.1</t>
  </si>
  <si>
    <t>Asfaltový beton vrstva podkladní ACP 16+ (obalované kamenivo OKS) tl 70 mm</t>
  </si>
  <si>
    <t>1115980587</t>
  </si>
  <si>
    <t>" výkaz výměr - položka - 19 "    588,53</t>
  </si>
  <si>
    <t>40</t>
  </si>
  <si>
    <t>573191111.1</t>
  </si>
  <si>
    <t>Postřik infiltrační kationaktivní emulzí v množství 0,2 kg/m2</t>
  </si>
  <si>
    <t>402205723</t>
  </si>
  <si>
    <t xml:space="preserve">" výkaz výměr - položka - 20 "    </t>
  </si>
  <si>
    <t>" pod vrstvu ACO11+ "     591,53</t>
  </si>
  <si>
    <t>41</t>
  </si>
  <si>
    <t>573111111.6</t>
  </si>
  <si>
    <t>Postřik infiltrační kationaktivní emultzí 0,50 kg/m2</t>
  </si>
  <si>
    <t>145895469</t>
  </si>
  <si>
    <t xml:space="preserve">" výkaz výměr - položka - 21 "  </t>
  </si>
  <si>
    <t>" pod vrstvou ACP 16+ "</t>
  </si>
  <si>
    <t>588,53</t>
  </si>
  <si>
    <t>42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</si>
  <si>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</si>
  <si>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</si>
  <si>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-307723750</t>
  </si>
  <si>
    <t>https://podminky.urs.cz/item/CS_URS_2024_01/596212210</t>
  </si>
  <si>
    <t>" výkaz výměr - položka 25 "     100,4</t>
  </si>
  <si>
    <t>ZAMKOVA8</t>
  </si>
  <si>
    <t>43</t>
  </si>
  <si>
    <t>596212214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</si>
  <si>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Příplatek k cenám za dlažbu z prvků dvou barev</t>
  </si>
  <si>
    <t>123050844</t>
  </si>
  <si>
    <t>https://podminky.urs.cz/item/CS_URS_2024_01/596212214</t>
  </si>
  <si>
    <t>44</t>
  </si>
  <si>
    <t>59245213</t>
  </si>
  <si>
    <t>dlažba zámková betonová tvaru I 200x165mm tl 80mm přírodní</t>
  </si>
  <si>
    <t>185585157</t>
  </si>
  <si>
    <t>87,85*1,03 "Přepočtené koeficientem množství</t>
  </si>
  <si>
    <t>45</t>
  </si>
  <si>
    <t>59245203</t>
  </si>
  <si>
    <t>dlažba zámková betonová tvaru I 200x165mm tl 80mm barevná</t>
  </si>
  <si>
    <t>108851468</t>
  </si>
  <si>
    <t>12,55*1,03 "Přepočtené koeficientem množství</t>
  </si>
  <si>
    <t>46</t>
  </si>
  <si>
    <t>567132113</t>
  </si>
  <si>
    <t>Podklad ze směsi stmelené cementem SC bez dilatačních spár, s rozprostřením a zhutněním SC C 8/10 (KSC I), po zhutnění tl. 180 mm</t>
  </si>
  <si>
    <t>901342819</t>
  </si>
  <si>
    <t>https://podminky.urs.cz/item/CS_URS_2024_01/567132113</t>
  </si>
  <si>
    <t xml:space="preserve">" výkaz výměr - položka - 22 "  </t>
  </si>
  <si>
    <t>685,93</t>
  </si>
  <si>
    <t>47</t>
  </si>
  <si>
    <t>919111112</t>
  </si>
  <si>
    <t>Řezání dilatačních spár v čerstvém cementobetonovém krytu příčných nebo podélných, šířky 4 mm, hloubky přes 60 do 80 mm</t>
  </si>
  <si>
    <t>-596173374</t>
  </si>
  <si>
    <t>https://podminky.urs.cz/item/CS_URS_2024_01/919111112</t>
  </si>
  <si>
    <t>" výkaz výměr - položka - 23 "     504,0</t>
  </si>
  <si>
    <t>48</t>
  </si>
  <si>
    <t>564861111</t>
  </si>
  <si>
    <t>Podklad ze štěrkodrti ŠD s rozprostřením a zhutněním plochy přes 100 m2, po zhutnění tl. 200 mm</t>
  </si>
  <si>
    <t>-1346375145</t>
  </si>
  <si>
    <t>https://podminky.urs.cz/item/CS_URS_2024_01/564861111</t>
  </si>
  <si>
    <t>" výkaz výměr položka - 24 (podkladní vrstva) "     2231,565</t>
  </si>
  <si>
    <t>ŠD20</t>
  </si>
  <si>
    <t>Trubní vedení</t>
  </si>
  <si>
    <t>49</t>
  </si>
  <si>
    <t>899332111</t>
  </si>
  <si>
    <t>Výšková úprava uličního vstupu nebo vpusti do 200 mm snížením poklopu</t>
  </si>
  <si>
    <t>kus</t>
  </si>
  <si>
    <t>-1970690067</t>
  </si>
  <si>
    <t>" výkaz výměr - položka 27 "      9</t>
  </si>
  <si>
    <t>Ostatní konstrukce a práce</t>
  </si>
  <si>
    <t>50</t>
  </si>
  <si>
    <t>920231912.1</t>
  </si>
  <si>
    <t>Obnova komunikační zeleně viz PD</t>
  </si>
  <si>
    <t>kpl</t>
  </si>
  <si>
    <t>-504137356</t>
  </si>
  <si>
    <t>51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</si>
  <si>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</si>
  <si>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</si>
  <si>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1197580761</t>
  </si>
  <si>
    <t>https://podminky.urs.cz/item/CS_URS_2024_01/916131213</t>
  </si>
  <si>
    <t xml:space="preserve">" výkaz výměr - položka - 15 "     </t>
  </si>
  <si>
    <t>"stojaté (100/25/15) "     210,2</t>
  </si>
  <si>
    <t>"nájezdové 100/15/15 "     11,5</t>
  </si>
  <si>
    <t>"přechodové levé"     5,0</t>
  </si>
  <si>
    <t>"přechodové pravé"    5,0</t>
  </si>
  <si>
    <t>"stojaté (10/10/25) "     12,5</t>
  </si>
  <si>
    <t>52</t>
  </si>
  <si>
    <t>59217023</t>
  </si>
  <si>
    <t>obrubník betonový chodníkový 1000x150x250mm</t>
  </si>
  <si>
    <t>-2121310295</t>
  </si>
  <si>
    <t>210,2*1,01 "Přepočtené koeficientem množství</t>
  </si>
  <si>
    <t>53</t>
  </si>
  <si>
    <t>59217029</t>
  </si>
  <si>
    <t>obrubník silniční betonový nájezdový 1000x150x150mm</t>
  </si>
  <si>
    <t>1654162975</t>
  </si>
  <si>
    <t>11,5*1,01 "Přepočtené koeficientem množství</t>
  </si>
  <si>
    <t>54</t>
  </si>
  <si>
    <t>59217030</t>
  </si>
  <si>
    <t>obrubník silniční betonový přechodový 1000x150x150-250mm</t>
  </si>
  <si>
    <t>-1320309330</t>
  </si>
  <si>
    <t>5+5</t>
  </si>
  <si>
    <t>10*1,01 "Přepočtené koeficientem množství</t>
  </si>
  <si>
    <t>55</t>
  </si>
  <si>
    <t>59217017</t>
  </si>
  <si>
    <t>obrubník betonový chodníkový 1000x100x250mm</t>
  </si>
  <si>
    <t>240685547</t>
  </si>
  <si>
    <t>12,5*1,01 "Přepočtené koeficientem množství</t>
  </si>
  <si>
    <t>56</t>
  </si>
  <si>
    <t>916991121</t>
  </si>
  <si>
    <t>Lože pod obrubníky, krajníky nebo obruby z dlažebních kostek z betonu prostého</t>
  </si>
  <si>
    <t>-1492830913</t>
  </si>
  <si>
    <t>https://podminky.urs.cz/item/CS_URS_2024_01/916991121</t>
  </si>
  <si>
    <t>"zvětšení lože pod obrubou výměry pol.č.16 "     4,884</t>
  </si>
  <si>
    <t>57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</si>
  <si>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</si>
  <si>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</si>
  <si>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2093602158</t>
  </si>
  <si>
    <t>https://podminky.urs.cz/item/CS_URS_2024_01/919732211</t>
  </si>
  <si>
    <t xml:space="preserve">" výkaz výměr - položka 17 "     </t>
  </si>
  <si>
    <t>" Prořezání spáry v napojení nového živičného krytu v tl.50mm "</t>
  </si>
  <si>
    <t>" Zalití prořezané spáry pružnou modifikovanou asf. zálivkou "</t>
  </si>
  <si>
    <t>15,7</t>
  </si>
  <si>
    <t>998</t>
  </si>
  <si>
    <t>Přesun hmot</t>
  </si>
  <si>
    <t>58</t>
  </si>
  <si>
    <t>998223011</t>
  </si>
  <si>
    <t>Přesun hmot pro pozemní komunikace s krytem dlážděným dopravní vzdálenost do 200 m jakékoliv délky objektu</t>
  </si>
  <si>
    <t>1539692509</t>
  </si>
  <si>
    <t>https://podminky.urs.cz/item/CS_URS_2024_01/998223011</t>
  </si>
  <si>
    <t>111,266</t>
  </si>
  <si>
    <t>Práce a dodávky M</t>
  </si>
  <si>
    <t>46-M</t>
  </si>
  <si>
    <t>Zemní práce při extr.mont.pracích</t>
  </si>
  <si>
    <t>59</t>
  </si>
  <si>
    <t>460202053</t>
  </si>
  <si>
    <t>Hloubení kabelových nezapažených rýh š 40 cm, hl 70 cm, v hornině tř 3</t>
  </si>
  <si>
    <t>64</t>
  </si>
  <si>
    <t>1777406844</t>
  </si>
  <si>
    <t>" pro chráničku výměra pol. 28 "     15,5</t>
  </si>
  <si>
    <t>60</t>
  </si>
  <si>
    <t>460520174</t>
  </si>
  <si>
    <t>Montáž trubek ochranných plastových ohebných do 110 mm uložených do rýhy</t>
  </si>
  <si>
    <t>1959565641</t>
  </si>
  <si>
    <t>" výkaz výměr - položka - 28 "     15,0</t>
  </si>
  <si>
    <t>61</t>
  </si>
  <si>
    <t>34571356</t>
  </si>
  <si>
    <t>trubka elektroinstalační ohebná dvouplášťová korugovaná (chránička) D 108/125mm, HDPE+LDPE</t>
  </si>
  <si>
    <t>128</t>
  </si>
  <si>
    <t>-631810961</t>
  </si>
  <si>
    <t>15*1,01 "Přepočtené koeficientem množství</t>
  </si>
  <si>
    <t>62</t>
  </si>
  <si>
    <t>460561821</t>
  </si>
  <si>
    <t>Zásyp rýh včetně zhutnění a urovnání povrchu - v zástavbě</t>
  </si>
  <si>
    <t>-397056668</t>
  </si>
  <si>
    <t xml:space="preserve">" pro chráničku výměra pol. 28 "    </t>
  </si>
  <si>
    <t>" výkop "     0,6*(1,2-0,5)*15,5</t>
  </si>
  <si>
    <t>" odpočet tělesa chráničky vč. obsypu "     -0,6*0,3*15,5</t>
  </si>
  <si>
    <t>63</t>
  </si>
  <si>
    <t>58344197</t>
  </si>
  <si>
    <t>štěrkodrť frakce 0/63</t>
  </si>
  <si>
    <t>-147806219</t>
  </si>
  <si>
    <t>3,72*1,1*1,05*1,8</t>
  </si>
  <si>
    <t>460561891.1</t>
  </si>
  <si>
    <t>Obsyp chrániček z písku nebo štěrkopísku (M+D)</t>
  </si>
  <si>
    <t>-1850176584</t>
  </si>
  <si>
    <t>" výkop "     0,6*0,3*15,5</t>
  </si>
  <si>
    <t>" odpočet tělesa chráničky "     -PI*(0,11/2)^2*15,0</t>
  </si>
  <si>
    <t>65</t>
  </si>
  <si>
    <t>460600023</t>
  </si>
  <si>
    <t>Vodorovné přemístění horniny jakékoliv třídy do 1000 m</t>
  </si>
  <si>
    <t>-1526334972</t>
  </si>
  <si>
    <t>66</t>
  </si>
  <si>
    <t>460600031</t>
  </si>
  <si>
    <t>Příplatek k vodorovnému přemístění horniny za každých dalších 1000 m</t>
  </si>
  <si>
    <t>-887621795</t>
  </si>
  <si>
    <t>6,51*7 "Přepočtené koeficientem množství</t>
  </si>
  <si>
    <t>67</t>
  </si>
  <si>
    <t>977809686</t>
  </si>
  <si>
    <t>68</t>
  </si>
  <si>
    <t>-1544769657</t>
  </si>
  <si>
    <t>ODVOZm*0,55</t>
  </si>
  <si>
    <t>Rozpad figury: ODVOZm</t>
  </si>
  <si>
    <t>69</t>
  </si>
  <si>
    <t>143256043</t>
  </si>
  <si>
    <t>ODVOZm*0,45</t>
  </si>
  <si>
    <t>DN150</t>
  </si>
  <si>
    <t>31,9</t>
  </si>
  <si>
    <t>LOZE3</t>
  </si>
  <si>
    <t>7,964</t>
  </si>
  <si>
    <t>ODVOZ3</t>
  </si>
  <si>
    <t>128,276</t>
  </si>
  <si>
    <t>VYKOP3</t>
  </si>
  <si>
    <t>SO 120 - ODVODNĚNÍ VOZOVKY</t>
  </si>
  <si>
    <t xml:space="preserve">    3 - Svislé a kompletní konstrukce</t>
  </si>
  <si>
    <t xml:space="preserve">    4 - Vodorovné konstrukce</t>
  </si>
  <si>
    <t>132254204</t>
  </si>
  <si>
    <t>Hloubení zapažených rýh šířky přes 800 do 2 000 mm strojně s urovnáním dna do předepsaného profilu a spádu v hornině třídy těžitelnosti I skupiny 3 přes 100 do 500 m3, VČETNĚ svislého přemístění do 4 m, započtena lepivost</t>
  </si>
  <si>
    <t>1157273584</t>
  </si>
  <si>
    <t>https://podminky.urs.cz/item/CS_URS_2024_01/132254204</t>
  </si>
  <si>
    <t>" výkop pro přípojky UV, UV "</t>
  </si>
  <si>
    <t>" výměry pol.č. 1 "     45,281</t>
  </si>
  <si>
    <t>" výměry pol.č. 2 "     82,995</t>
  </si>
  <si>
    <t>151101102</t>
  </si>
  <si>
    <t>Zřízení pažení a rozepření stěn rýh pro podzemní vedení příložné pro jakoukoliv mezerovitost, hloubky přes 2 do 4 m</t>
  </si>
  <si>
    <t>-288463509</t>
  </si>
  <si>
    <t>https://podminky.urs.cz/item/CS_URS_2024_01/151101102</t>
  </si>
  <si>
    <t>" výměry pol.č. 4  "    118,5</t>
  </si>
  <si>
    <t>" výměry pol.č. 5  "    112,44</t>
  </si>
  <si>
    <t>151101112</t>
  </si>
  <si>
    <t>Odstranění pažení a rozepření stěn rýh pro podzemní vedení s uložením materiálu na vzdálenost do 3 m od kraje výkopu příložné, hloubky přes 2 do 4 m</t>
  </si>
  <si>
    <t>-631346669</t>
  </si>
  <si>
    <t>https://podminky.urs.cz/item/CS_URS_2024_01/151101112</t>
  </si>
  <si>
    <t>124311947</t>
  </si>
  <si>
    <t>" výměry pol.č.3 "       VYKOP3</t>
  </si>
  <si>
    <t>Rozpad figury: VYKOP3</t>
  </si>
  <si>
    <t>2035709724</t>
  </si>
  <si>
    <t>1251767364</t>
  </si>
  <si>
    <t>" podíl suti ve výkopu - 25% "</t>
  </si>
  <si>
    <t>ODVOZ3*0,75</t>
  </si>
  <si>
    <t>Rozpad figury: ODVOZ3</t>
  </si>
  <si>
    <t>-1678518367</t>
  </si>
  <si>
    <t>ODVOZ3*0,25</t>
  </si>
  <si>
    <t>174151101</t>
  </si>
  <si>
    <t>Zásyp sypaninou z jakékoliv horniny strojně s uložením výkopku ve vrstvách se zhutněním jam, šachet, rýh nebo kolem objektů v těchto vykopávkách</t>
  </si>
  <si>
    <t>1819028349</t>
  </si>
  <si>
    <t>https://podminky.urs.cz/item/CS_URS_2024_01/174151101</t>
  </si>
  <si>
    <t>" výměry pol.č.8   "    100,675</t>
  </si>
  <si>
    <t>58344199R</t>
  </si>
  <si>
    <t>Nahradní zásypový materiál</t>
  </si>
  <si>
    <t>-1276642032</t>
  </si>
  <si>
    <t>100,675*1,1*1,05*1,8</t>
  </si>
  <si>
    <t>167151111</t>
  </si>
  <si>
    <t>Nakládání, skládání a překládání neulehlého výkopku nebo sypaniny strojně nakládání, množství přes 100 m3, z hornin třídy těžitelnosti I, skupiny 1 až 3</t>
  </si>
  <si>
    <t>-207781901</t>
  </si>
  <si>
    <t>100,675*1,1*1,05</t>
  </si>
  <si>
    <t>1391777560</t>
  </si>
  <si>
    <t>116,28</t>
  </si>
  <si>
    <t>Svislé a kompletní konstrukce</t>
  </si>
  <si>
    <t>358315114</t>
  </si>
  <si>
    <t>Bourání stoky kompletní nebo vybourání otvorů průřezové plochy do 4 m2 ve stokách ze zdiva z prostého betonu</t>
  </si>
  <si>
    <t>569148141</t>
  </si>
  <si>
    <t>https://podminky.urs.cz/item/CS_URS_2024_01/358315114</t>
  </si>
  <si>
    <t>" stávající potrubí UV, UV "</t>
  </si>
  <si>
    <t>" výměry pol.č.12 "     12,2605</t>
  </si>
  <si>
    <t>997013211</t>
  </si>
  <si>
    <t>Vnitrostaveništní doprava suti a vybouraných hmot vodorovně do 50 m s naložením ručně pro budovy a haly výšky do 6 m</t>
  </si>
  <si>
    <t>-345332405</t>
  </si>
  <si>
    <t>https://podminky.urs.cz/item/CS_URS_2024_01/997013211</t>
  </si>
  <si>
    <t>997013501</t>
  </si>
  <si>
    <t>Odvoz suti a vybouraných hmot na skládku nebo meziskládku se složením, na vzdálenost do 1 km</t>
  </si>
  <si>
    <t>147635704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</si>
  <si>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</si>
  <si>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</si>
  <si>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</si>
  <si>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-1710983434</t>
  </si>
  <si>
    <t>https://podminky.urs.cz/item/CS_URS_2024_01/997013509</t>
  </si>
  <si>
    <t>26,974*7 "Přepočtené koeficientem množství</t>
  </si>
  <si>
    <t>97909811</t>
  </si>
  <si>
    <t>Poplatek za skládku suti s příměsí</t>
  </si>
  <si>
    <t>1760752320</t>
  </si>
  <si>
    <t>451311201</t>
  </si>
  <si>
    <t>Zalití zálivkou cementopopílkovou směsí včetně souvisejích prací, (ucpávky, utěsnění, zazdívky atd.)</t>
  </si>
  <si>
    <t>705961675</t>
  </si>
  <si>
    <t>" výměry pol.č.9   "    0,883</t>
  </si>
  <si>
    <t>899201211.1</t>
  </si>
  <si>
    <t>Demontáž mříží litinových vč. rámů UV vč. odvozu a likvidace dle pokynů investora</t>
  </si>
  <si>
    <t>1631626828</t>
  </si>
  <si>
    <t>" výměry pol.č. 14 "     7</t>
  </si>
  <si>
    <t>Vodorovné konstrukce</t>
  </si>
  <si>
    <t>451541111</t>
  </si>
  <si>
    <t>Lože pod potrubí, stoky a drobné objekty v otevřeném výkopu ze štěrkodrtě 0-63 mm</t>
  </si>
  <si>
    <t>1080204855</t>
  </si>
  <si>
    <t>https://podminky.urs.cz/item/CS_URS_2024_01/451541111</t>
  </si>
  <si>
    <t>" výměry pol.č.15 "    7,9635</t>
  </si>
  <si>
    <t>1060746681</t>
  </si>
  <si>
    <t>" přesun hmot "     LOZE3</t>
  </si>
  <si>
    <t>Rozpad figury: LOZE3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</si>
  <si>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</si>
  <si>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</si>
  <si>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-2081599073</t>
  </si>
  <si>
    <t>452111111</t>
  </si>
  <si>
    <t>Osazení betonových dílců pražců pod potrubí v otevřeném výkopu, průřezové plochy do 25000 mm2</t>
  </si>
  <si>
    <t>-1161051596</t>
  </si>
  <si>
    <t>https://podminky.urs.cz/item/CS_URS_2024_01/452111111</t>
  </si>
  <si>
    <t>" výměry pol.č. 16 "    16</t>
  </si>
  <si>
    <t>59223R</t>
  </si>
  <si>
    <t>podkladek betonový pod hrdlové trouby - do DN 200</t>
  </si>
  <si>
    <t>-1094025095</t>
  </si>
  <si>
    <t>16*1,01 "Přepočtené koeficientem množství</t>
  </si>
  <si>
    <t>452311121</t>
  </si>
  <si>
    <t>Podkladní a zajišťovací konstrukce z betonu prostého v otevřeném výkopu bez zvýšených nároků na prostředí desky pod potrubí, stoky a drobné objekty z betonu tř. C 8/10</t>
  </si>
  <si>
    <t>-107524116</t>
  </si>
  <si>
    <t>https://podminky.urs.cz/item/CS_URS_2024_01/452311121</t>
  </si>
  <si>
    <t>" pro přípojky a UV "</t>
  </si>
  <si>
    <t>" výměry pol.č.18   "    4,2472</t>
  </si>
  <si>
    <t>831312121</t>
  </si>
  <si>
    <t>Montáž potrubí z trub kameninových hrdlových s integrovaným těsněním v otevřeném výkopu ve sklonu do 20 % DN 150</t>
  </si>
  <si>
    <t>1923877247</t>
  </si>
  <si>
    <t>https://podminky.urs.cz/item/CS_URS_2024_01/831312121</t>
  </si>
  <si>
    <t>" výměry pol.č. 20 "     31,9</t>
  </si>
  <si>
    <t>597106750</t>
  </si>
  <si>
    <t>trouba kameninová glazovaná DN 150mm L1,50m spojovací systém F</t>
  </si>
  <si>
    <t>-1888248668</t>
  </si>
  <si>
    <t>31,9*1,015 "Přepočtené koeficientem množství</t>
  </si>
  <si>
    <t>831262191</t>
  </si>
  <si>
    <t>Montáž potrubí z trub kameninových hrdlových s integrovaným těsněním Příplatek k cenám za práce v otevřeném výkopu ve sklonu přes 20 %, pro DN od 100 do 300</t>
  </si>
  <si>
    <t>-727438409</t>
  </si>
  <si>
    <t>https://podminky.urs.cz/item/CS_URS_2024_01/831262191</t>
  </si>
  <si>
    <t>" výměry pol.č. 19  "    DN150</t>
  </si>
  <si>
    <t>Rozpad figury: DN150</t>
  </si>
  <si>
    <t>837314111.1</t>
  </si>
  <si>
    <t>Odbočka DN 150 dl. 40cm kamenina, jádrový vývrt osazení do stávající stoky těsnění vč. dodávky tvarovky</t>
  </si>
  <si>
    <t>2035062630</t>
  </si>
  <si>
    <t>" výměry pol.č.11   "    2</t>
  </si>
  <si>
    <t>837314112.1</t>
  </si>
  <si>
    <t>Přepojení přípojky DN150 do stávajícího otvoru po vybourané stávající přípojce, těsnění zapravení</t>
  </si>
  <si>
    <t>258529099</t>
  </si>
  <si>
    <t>" výměry pol.č.10   "    2</t>
  </si>
  <si>
    <t>837311221</t>
  </si>
  <si>
    <t>Montáž kameninových tvarovek na potrubí z trub kameninových v otevřeném výkopu s integrovaným těsněním odbočných DN 150</t>
  </si>
  <si>
    <t>1268614564</t>
  </si>
  <si>
    <t>https://podminky.urs.cz/item/CS_URS_2024_01/837311221</t>
  </si>
  <si>
    <t>" výměry pol.č.21 "    2</t>
  </si>
  <si>
    <t>597115380</t>
  </si>
  <si>
    <t>odbočka kameninová glazovaná jednoduchá šikmá DN 150/100 pryžové těsnění (spojovací systém F/F)L 400mm</t>
  </si>
  <si>
    <t>-83896959</t>
  </si>
  <si>
    <t>2*1,015 "Přepočtené koeficientem množství</t>
  </si>
  <si>
    <t>837312221</t>
  </si>
  <si>
    <t>Montáž kameninových tvarovek na potrubí z trub kameninových v otevřeném výkopu s integrovaným těsněním jednoosých DN 150</t>
  </si>
  <si>
    <t>785368387</t>
  </si>
  <si>
    <t>https://podminky.urs.cz/item/CS_URS_2024_01/837312221</t>
  </si>
  <si>
    <t>" výměry pol.č.22 "    32</t>
  </si>
  <si>
    <t>597110240</t>
  </si>
  <si>
    <t>koleno kameninové glazované DN 150 90° spojovací systém F</t>
  </si>
  <si>
    <t>331186038</t>
  </si>
  <si>
    <t>8*1,015 "Přepočtené koeficientem množství</t>
  </si>
  <si>
    <t>597109640</t>
  </si>
  <si>
    <t>koleno kameninové glazované DN 150 30° spojovací systém F</t>
  </si>
  <si>
    <t>2135233574</t>
  </si>
  <si>
    <t>16+8</t>
  </si>
  <si>
    <t>24*1,015 "Přepočtené koeficientem množství</t>
  </si>
  <si>
    <t>895170202.1</t>
  </si>
  <si>
    <t>Osazení a dodání drenážní šachty DN400 vč. krycího víka vč. všech potřebných zemních prací, výkop lože obsyp</t>
  </si>
  <si>
    <t>1933870021</t>
  </si>
  <si>
    <t>" výměry pol.č.27 "    1</t>
  </si>
  <si>
    <t>895941111</t>
  </si>
  <si>
    <t>Zřízení vpusti kanalizační uliční z betonových dílců typ UV-50 normální</t>
  </si>
  <si>
    <t>980171537</t>
  </si>
  <si>
    <t>" výměry pol.č.23 "      8</t>
  </si>
  <si>
    <t>R5922385413.VL</t>
  </si>
  <si>
    <t>uliční vpust-průběžný dílec vysoký s odtokem vor Brno TBV-Q 50/59 SO</t>
  </si>
  <si>
    <t>-587035354</t>
  </si>
  <si>
    <t>R5922385901.VL</t>
  </si>
  <si>
    <t>uliční vpust-horní dílec pro čtvercovou mříž TBV-Q 50/20 CP</t>
  </si>
  <si>
    <t>-1678323082</t>
  </si>
  <si>
    <t>R5922386312.VL</t>
  </si>
  <si>
    <t>uliční vpust-průběžný dílec vysoký TBV-Q 50/59 SV</t>
  </si>
  <si>
    <t>-714696653</t>
  </si>
  <si>
    <t>R5922386311.VL</t>
  </si>
  <si>
    <t>uliční vpust-průběžný dílec nízký TBV-Q 50/29 SN</t>
  </si>
  <si>
    <t>-1661058019</t>
  </si>
  <si>
    <t>R5922386313.VL</t>
  </si>
  <si>
    <t>uliční vpust-kaliště vysoké TBV-Q 50/79 KV Brno</t>
  </si>
  <si>
    <t>-393728315</t>
  </si>
  <si>
    <t>R592238401.VL</t>
  </si>
  <si>
    <t>Vyrovnávací prstenec betonový pod mříže vpusti</t>
  </si>
  <si>
    <t>97988267</t>
  </si>
  <si>
    <t>899202111.VL</t>
  </si>
  <si>
    <t xml:space="preserve">Osazení mříží plastových včetně litinového rámu </t>
  </si>
  <si>
    <t>-273543771</t>
  </si>
  <si>
    <t>899201111.VL</t>
  </si>
  <si>
    <t xml:space="preserve">Dodání mříže plastové s litinovým rámem pro zatížení D400  </t>
  </si>
  <si>
    <t>-1539453717</t>
  </si>
  <si>
    <t>899623141</t>
  </si>
  <si>
    <t>Obetonování potrubí nebo zdiva stok betonem prostým v otevřeném výkopu, betonem tř. C 12/15</t>
  </si>
  <si>
    <t>-1283038282</t>
  </si>
  <si>
    <t>https://podminky.urs.cz/item/CS_URS_2024_01/899623141</t>
  </si>
  <si>
    <t>" výměry pol.č.24 "     DN150*0,211</t>
  </si>
  <si>
    <t>899623151</t>
  </si>
  <si>
    <t>Obetonování potrubí nebo zdiva stok betonem prostým v otevřeném výkopu, betonem tř. C 16/20</t>
  </si>
  <si>
    <t>1479819264</t>
  </si>
  <si>
    <t>https://podminky.urs.cz/item/CS_URS_2024_01/899623151</t>
  </si>
  <si>
    <t>" výměry pol.č.25 - UV "     8*1,5</t>
  </si>
  <si>
    <t>899643121</t>
  </si>
  <si>
    <t>Bednění pro obetonování potrubí v otevřeném výkopu zřízení</t>
  </si>
  <si>
    <t>952807671</t>
  </si>
  <si>
    <t>https://podminky.urs.cz/item/CS_URS_2024_01/899643121</t>
  </si>
  <si>
    <t>" UV "     1,6*0,5*2*8</t>
  </si>
  <si>
    <t>899643122</t>
  </si>
  <si>
    <t>Bednění pro obetonování potrubí v otevřeném výkopu odstranění</t>
  </si>
  <si>
    <t>491455331</t>
  </si>
  <si>
    <t>https://podminky.urs.cz/item/CS_URS_2024_01/899643122</t>
  </si>
  <si>
    <t>12,80</t>
  </si>
  <si>
    <t>998275101</t>
  </si>
  <si>
    <t>Přesun hmot pro trubní vedení hloubené z trub kameninových pro kanalizace v otevřeném výkopu dopravní vzdálenost do 15 m</t>
  </si>
  <si>
    <t>548303731</t>
  </si>
  <si>
    <t>https://podminky.urs.cz/item/CS_URS_2024_01/998275101</t>
  </si>
  <si>
    <t>78,546</t>
  </si>
  <si>
    <t>246,91</t>
  </si>
  <si>
    <t>94,64</t>
  </si>
  <si>
    <t>132,4</t>
  </si>
  <si>
    <t>77,692</t>
  </si>
  <si>
    <t>20,906</t>
  </si>
  <si>
    <t>67,32</t>
  </si>
  <si>
    <t>36,53</t>
  </si>
  <si>
    <t>SO 130 - PARKOVIŠTĚ</t>
  </si>
  <si>
    <t>6,575</t>
  </si>
  <si>
    <t>24,15</t>
  </si>
  <si>
    <t>-1537339104</t>
  </si>
  <si>
    <t>" výkaz výměr - položka 9 "     63,0</t>
  </si>
  <si>
    <t>295853267</t>
  </si>
  <si>
    <t>" výkaz výměr - položka 10 "     62,0</t>
  </si>
  <si>
    <t>2080481002</t>
  </si>
  <si>
    <t>" výkaz výměr - položka 9 obrubník beton. ležatý "     63,0*0,065</t>
  </si>
  <si>
    <t>" výkaz výměr - položka 10 obrubník beton. stojatý "     62,0*0,04</t>
  </si>
  <si>
    <t>84303679</t>
  </si>
  <si>
    <t>6,575*7 "Přepočtené koeficientem množství</t>
  </si>
  <si>
    <t>-27395457</t>
  </si>
  <si>
    <t>1963176371</t>
  </si>
  <si>
    <t>" dvouřádek "     66,2*2</t>
  </si>
  <si>
    <t>223988773</t>
  </si>
  <si>
    <t>-1001228579</t>
  </si>
  <si>
    <t>" výkaz výměr - položka 11 "          132,4*0,11*0,14</t>
  </si>
  <si>
    <t>113107232</t>
  </si>
  <si>
    <t>Odstranění podkladů nebo krytů strojně plochy jednotlivě přes 200 m2 s přemístěním hmot na skládku na vzdálenost do 20 m nebo s naložením na dopravní prostředek z betonu prostého, o tl. vrstvy přes 150 do 300 mm</t>
  </si>
  <si>
    <t>-1125601833</t>
  </si>
  <si>
    <t>https://podminky.urs.cz/item/CS_URS_2024_01/113107232</t>
  </si>
  <si>
    <t>" výkaz výměr - položka 6 "     246,91</t>
  </si>
  <si>
    <t>47543485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</si>
  <si>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</si>
  <si>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</si>
  <si>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728076396</t>
  </si>
  <si>
    <t>https://podminky.urs.cz/item/CS_URS_2024_01/113107163</t>
  </si>
  <si>
    <t>" výkaz výměr - položka 7 "     94,64</t>
  </si>
  <si>
    <t>-2065617278</t>
  </si>
  <si>
    <t>652639405</t>
  </si>
  <si>
    <t>" výkaz výměr - položka 8 "     56,2</t>
  </si>
  <si>
    <t>-941406291</t>
  </si>
  <si>
    <t>-1892826325</t>
  </si>
  <si>
    <t>321,554*7 "Přepočtené koeficientem množství</t>
  </si>
  <si>
    <t>1930156714</t>
  </si>
  <si>
    <t>113107184</t>
  </si>
  <si>
    <t>Odstranění podkladů nebo krytů strojně plochy jednotlivě přes 50 m2 do 200 m2 s přemístěním hmot na skládku na vzdálenost do 20 m nebo s naložením na dopravní prostředek živičných, o tl. vrstvy přes 150 do 200 mm</t>
  </si>
  <si>
    <t>-39792770</t>
  </si>
  <si>
    <t>https://podminky.urs.cz/item/CS_URS_2024_01/113107184</t>
  </si>
  <si>
    <t>113107190.2</t>
  </si>
  <si>
    <t>Odstranění podkladu živičného tl 450 mm strojně pl přes 200 m2</t>
  </si>
  <si>
    <t>-346405760</t>
  </si>
  <si>
    <t>-1743355369</t>
  </si>
  <si>
    <t>-556125106</t>
  </si>
  <si>
    <t>287,029*7 "Přepočtené koeficientem množství</t>
  </si>
  <si>
    <t>Poplatek za skládku suti - živice s příměsí</t>
  </si>
  <si>
    <t>1486727579</t>
  </si>
  <si>
    <t>-619013177</t>
  </si>
  <si>
    <t>" Odkopávky pro spodní stavbu silnic nad rámec bourání "     67,32</t>
  </si>
  <si>
    <t>" výkaz výměr - položka 3 "     36,53</t>
  </si>
  <si>
    <t>132251102</t>
  </si>
  <si>
    <t>Hloubení nezapažených rýh šířky do 800 mm strojně s urovnáním dna do předepsaného profilu a spádu v hornině třídy těžitelnosti I skupiny 3 přes 20 do 50 m3, VČETNĚ svislého přemístění, započtena lepivost</t>
  </si>
  <si>
    <t>-1371829899</t>
  </si>
  <si>
    <t>https://podminky.urs.cz/item/CS_URS_2024_01/132251102</t>
  </si>
  <si>
    <t>" výkaz výměr - položka 2 "     24,15</t>
  </si>
  <si>
    <t>-1943647801</t>
  </si>
  <si>
    <t>751783394</t>
  </si>
  <si>
    <t>-1214149194</t>
  </si>
  <si>
    <t>1463537534</t>
  </si>
  <si>
    <t>2144625291</t>
  </si>
  <si>
    <t>" výkaz výměr - položka 5 "     820,56</t>
  </si>
  <si>
    <t>2052852613</t>
  </si>
  <si>
    <t xml:space="preserve">" výkaz výměr - položka 20 "     </t>
  </si>
  <si>
    <t>"  výkaz výměr - položka 20 "     69,0</t>
  </si>
  <si>
    <t>-2019468425</t>
  </si>
  <si>
    <t>1625070640</t>
  </si>
  <si>
    <t xml:space="preserve">" výkaz výměr - položka 20 "      </t>
  </si>
  <si>
    <t>" výkop pro trativod - výměra položka 2 "     24,15</t>
  </si>
  <si>
    <t>-1877799546</t>
  </si>
  <si>
    <t>20,906*1,1*1,05*1,8</t>
  </si>
  <si>
    <t>-499974756</t>
  </si>
  <si>
    <t>713850041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</si>
  <si>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</si>
  <si>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</si>
  <si>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-597426069</t>
  </si>
  <si>
    <t>https://podminky.urs.cz/item/CS_URS_2024_01/596212213</t>
  </si>
  <si>
    <t>" výkaz výměr - položka 15 "     374,83</t>
  </si>
  <si>
    <t>1851220999</t>
  </si>
  <si>
    <t>-71025853</t>
  </si>
  <si>
    <t>359,08*1,01 "Přepočtené koeficientem množství</t>
  </si>
  <si>
    <t>-1554092539</t>
  </si>
  <si>
    <t>15,75*1,03 "Přepočtené koeficientem množství</t>
  </si>
  <si>
    <t>249441597</t>
  </si>
  <si>
    <t>" výkaz výměr - položka - 16"    374,83</t>
  </si>
  <si>
    <t>349478218</t>
  </si>
  <si>
    <t>" výkaz výměr - položka - 17 "     128,0</t>
  </si>
  <si>
    <t>564851111</t>
  </si>
  <si>
    <t>Podklad ze štěrkodrti ŠD s rozprostřením a zhutněním plochy přes 100 m2, po zhutnění tl. 150 mm</t>
  </si>
  <si>
    <t>-209072012</t>
  </si>
  <si>
    <t>https://podminky.urs.cz/item/CS_URS_2024_01/564851111</t>
  </si>
  <si>
    <t>" výkaz výměr položka - 18 (podkladní vrstva) "     410,28</t>
  </si>
  <si>
    <t>1896151187</t>
  </si>
  <si>
    <t>" výkaz výměr položka - 19 (podkladní vrstva) "     410,28*2</t>
  </si>
  <si>
    <t>-695010391</t>
  </si>
  <si>
    <t>" výkaz výměr - položka 21 "      1</t>
  </si>
  <si>
    <t>916111123.1</t>
  </si>
  <si>
    <t>Osazení obruby z dlažby 20/10/8 s boční opěrou do lože z betonu prostého</t>
  </si>
  <si>
    <t>-2038251829</t>
  </si>
  <si>
    <t>" výkaz výměr - položka 13 - dvojřádek "      126,9*2</t>
  </si>
  <si>
    <t>59245020</t>
  </si>
  <si>
    <t>dlažba skladebná betonová 200x100mm tl 80mm přírodní</t>
  </si>
  <si>
    <t>1711558007</t>
  </si>
  <si>
    <t>253,8*0,1</t>
  </si>
  <si>
    <t>25,38*1,03 "Přepočtené koeficientem množství</t>
  </si>
  <si>
    <t>1286813436</t>
  </si>
  <si>
    <t xml:space="preserve">" výkaz výměr - položka - 12 "     </t>
  </si>
  <si>
    <t>"stojaté (100/25/15) "     126,2</t>
  </si>
  <si>
    <t>"nájezdové 100/15/15 "     10,6</t>
  </si>
  <si>
    <t>"přechodové levé"     3,0</t>
  </si>
  <si>
    <t>"přechodové pravé"    2,0</t>
  </si>
  <si>
    <t>256</t>
  </si>
  <si>
    <t>971670951</t>
  </si>
  <si>
    <t>126,2*1,01 "Přepočtené koeficientem množství</t>
  </si>
  <si>
    <t>444457411</t>
  </si>
  <si>
    <t>10,6*1,01 "Přepočtené koeficientem množství</t>
  </si>
  <si>
    <t>1840604143</t>
  </si>
  <si>
    <t>3+2</t>
  </si>
  <si>
    <t>5*1,01 "Přepočtené koeficientem množství</t>
  </si>
  <si>
    <t>1682732850</t>
  </si>
  <si>
    <t>"zvětšení lože pod obrubou výměry pol.č.14 "     2,836</t>
  </si>
  <si>
    <t>915621111</t>
  </si>
  <si>
    <t>Předznačení pro vodorovné značení stříkané barvou nebo prováděné z nátěrových hmot plošné šipky, symboly, nápisy</t>
  </si>
  <si>
    <t>-714493131</t>
  </si>
  <si>
    <t>https://podminky.urs.cz/item/CS_URS_2024_01/915621111</t>
  </si>
  <si>
    <t>" výkaz výměr - položka - 22 -pro vozíčkáře "    1,0</t>
  </si>
  <si>
    <t>915131111</t>
  </si>
  <si>
    <t>Vodorovné dopravní značení stříkané barvou přechody pro chodce, šipky, symboly bílé základní</t>
  </si>
  <si>
    <t>1129078954</t>
  </si>
  <si>
    <t>https://podminky.urs.cz/item/CS_URS_2024_01/915131111</t>
  </si>
  <si>
    <t>" výkaz výměr - položka - 24 -pro vozíčkáře "    1,0</t>
  </si>
  <si>
    <t>915231112</t>
  </si>
  <si>
    <t>Vodorovné dopravní značení stříkaným plastem přechody pro chodce, šipky, symboly nápisy bílé retroreflexní</t>
  </si>
  <si>
    <t>-1198820467</t>
  </si>
  <si>
    <t>https://podminky.urs.cz/item/CS_URS_2024_01/915231112</t>
  </si>
  <si>
    <t>" výkaz výměr - položka - 26 -pro vozíčkáře "    1,0</t>
  </si>
  <si>
    <t>915611111</t>
  </si>
  <si>
    <t>Předznačení pro vodorovné značení stříkané barvou nebo prováděné z nátěrových hmot liniové dělicí čáry, vodicí proužky</t>
  </si>
  <si>
    <t>1697648123</t>
  </si>
  <si>
    <t>https://podminky.urs.cz/item/CS_URS_2024_01/915611111</t>
  </si>
  <si>
    <t>" výkaz výměr - položka - 23 "    88</t>
  </si>
  <si>
    <t>915111111</t>
  </si>
  <si>
    <t>Vodorovné dopravní značení stříkané barvou dělící čára šířky 125 mm souvislá bílá základní</t>
  </si>
  <si>
    <t>-865329323</t>
  </si>
  <si>
    <t>https://podminky.urs.cz/item/CS_URS_2024_01/915111111</t>
  </si>
  <si>
    <t>" výkaz výměr - položka - 25 "     88,0</t>
  </si>
  <si>
    <t>915211112</t>
  </si>
  <si>
    <t>Vodorovné dopravní značení stříkaným plastem dělící čára šířky 125 mm souvislá bílá retroreflexní</t>
  </si>
  <si>
    <t>401613495</t>
  </si>
  <si>
    <t>https://podminky.urs.cz/item/CS_URS_2024_01/915211112</t>
  </si>
  <si>
    <t>" výkaz výměr - položka - 27 "    88,0</t>
  </si>
  <si>
    <t>-743436382</t>
  </si>
  <si>
    <t>339,677</t>
  </si>
  <si>
    <t>BBETON</t>
  </si>
  <si>
    <t>BDL30</t>
  </si>
  <si>
    <t>300</t>
  </si>
  <si>
    <t>BKK</t>
  </si>
  <si>
    <t>BLA</t>
  </si>
  <si>
    <t>194</t>
  </si>
  <si>
    <t>BZAM6</t>
  </si>
  <si>
    <t>ODVOZ</t>
  </si>
  <si>
    <t>42,55</t>
  </si>
  <si>
    <t>ORNICE</t>
  </si>
  <si>
    <t>565</t>
  </si>
  <si>
    <t>SUT</t>
  </si>
  <si>
    <t>246,37</t>
  </si>
  <si>
    <t>SUTbkom</t>
  </si>
  <si>
    <t>3,08</t>
  </si>
  <si>
    <t>SO 140 - CHODNÍKY</t>
  </si>
  <si>
    <t>12,92</t>
  </si>
  <si>
    <t>113204111</t>
  </si>
  <si>
    <t>Vytrhání obrub s vybouráním lože, s přemístěním hmot na skládku na vzdálenost do 3 m nebo s naložením na dopravní prostředek záhonových</t>
  </si>
  <si>
    <t>1057782743</t>
  </si>
  <si>
    <t>https://podminky.urs.cz/item/CS_URS_2024_01/113204111</t>
  </si>
  <si>
    <t>" výkaz výměr - položka 8 "     323</t>
  </si>
  <si>
    <t>963560916</t>
  </si>
  <si>
    <t>" výkaz výměr - položka 8 obrubník "     323,0*0,04</t>
  </si>
  <si>
    <t>-772547857</t>
  </si>
  <si>
    <t>12,92*7 "Přepočtené koeficientem množství</t>
  </si>
  <si>
    <t>113106185.1</t>
  </si>
  <si>
    <t>Rozebrání dlažeb vozovek z drobných kostek s ložem z kameniva strojně pl do 50 m2 k dalšímu použití</t>
  </si>
  <si>
    <t>1928830091</t>
  </si>
  <si>
    <t>" výkaz výměr - položka 7 "     22,0</t>
  </si>
  <si>
    <t>979071022</t>
  </si>
  <si>
    <t>Očištění vybouraných dlažebních kostek při překopech inženýrských sítí od spojovacího materiálu, s přemístěním hmot na skládku na vzdálenost do 3 m nebo s naložením na dopravní prostředek drobných, s původním vyplněním spár živicí nebo cementovou maltou</t>
  </si>
  <si>
    <t>-1114218100</t>
  </si>
  <si>
    <t>https://podminky.urs.cz/item/CS_URS_2024_01/979071022</t>
  </si>
  <si>
    <t>" výkaz výměr - položka 7 "     BKK</t>
  </si>
  <si>
    <t>Rozpad figury: BKK</t>
  </si>
  <si>
    <t>-100646203</t>
  </si>
  <si>
    <t>" výkaz výměr - položka 7 "          BKK*0,14</t>
  </si>
  <si>
    <t>1067528818</t>
  </si>
  <si>
    <t>3,08*4 "Přepočtené koeficientem množství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</si>
  <si>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</si>
  <si>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dlaždic, desek nebo tvarovek</t>
  </si>
  <si>
    <t>-890787988</t>
  </si>
  <si>
    <t>https://podminky.urs.cz/item/CS_URS_2024_01/113106142</t>
  </si>
  <si>
    <t>" výkaz výměr - položka 7 dlažba betonová 30/30 "     300,0</t>
  </si>
  <si>
    <t>113106134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</si>
  <si>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</si>
  <si>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1174551082</t>
  </si>
  <si>
    <t>https://podminky.urs.cz/item/CS_URS_2024_01/113106134</t>
  </si>
  <si>
    <t>" výkaz výměr - položka 7 "     11,0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</si>
  <si>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</si>
  <si>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</si>
  <si>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-1680266180</t>
  </si>
  <si>
    <t>https://podminky.urs.cz/item/CS_URS_2024_01/113107322</t>
  </si>
  <si>
    <t>" výkaz výměr - položka 7 - betonový chodník - 150mm "      BBETON</t>
  </si>
  <si>
    <t>" výkaz výměr - položka 7 - zámková dlažba - 150mm "      BZAM6</t>
  </si>
  <si>
    <t>" výkaz výměr - položka 7 - kamenná kostka - 150mm "    BKK</t>
  </si>
  <si>
    <t>Rozpad figury: BBETON</t>
  </si>
  <si>
    <t>" výkaz výměr - položka 7 - chodník beton "      10,0</t>
  </si>
  <si>
    <t>Rozpad figury: BZAM6</t>
  </si>
  <si>
    <t>1434895755</t>
  </si>
  <si>
    <t>" výkaz výměr - položka 7 - chodník LA - 150mm "      BLA</t>
  </si>
  <si>
    <t>Rozpad figury: BLA</t>
  </si>
  <si>
    <t>" výkaz výměr - položka 7 "     194,0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</si>
  <si>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</si>
  <si>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</si>
  <si>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-536357575</t>
  </si>
  <si>
    <t>https://podminky.urs.cz/item/CS_URS_2024_01/113107222</t>
  </si>
  <si>
    <t>" výkaz výměr - položka 7 - chodník dlažba 30/30 - 150mm "      BDL30</t>
  </si>
  <si>
    <t>Rozpad figury: BDL30</t>
  </si>
  <si>
    <t>113107331</t>
  </si>
  <si>
    <t>Odstranění podkladů nebo krytů strojně plochy jednotlivě do 50 m2 s přemístěním hmot na skládku na vzdálenost do 3 m nebo s naložením na dopravní prostředek z betonu prostého, o tl. vrstvy přes 100 do 150 mm</t>
  </si>
  <si>
    <t>1324545462</t>
  </si>
  <si>
    <t>https://podminky.urs.cz/item/CS_URS_2024_01/113107331</t>
  </si>
  <si>
    <t>919735123</t>
  </si>
  <si>
    <t>Řezání stávajícího betonového krytu nebo podkladu hloubky přes 100 do 150 mm</t>
  </si>
  <si>
    <t>878909201</t>
  </si>
  <si>
    <t>https://podminky.urs.cz/item/CS_URS_2024_01/919735123</t>
  </si>
  <si>
    <t>" výkaz výměr - položka 11 "      2,0</t>
  </si>
  <si>
    <t>-1684695618</t>
  </si>
  <si>
    <t>" suť celkem "     262,37</t>
  </si>
  <si>
    <t>" odvoz BKOM "     -SUTbkom</t>
  </si>
  <si>
    <t>" odvoz kusy "     -SUTkus</t>
  </si>
  <si>
    <t>Rozpad figury: ODVOZ</t>
  </si>
  <si>
    <t>" výkaz výměr - položka 3 "     42,55</t>
  </si>
  <si>
    <t>Rozpad figury: SUTbkom</t>
  </si>
  <si>
    <t>1389326145</t>
  </si>
  <si>
    <t>246,37*7 "Přepočtené koeficientem množství</t>
  </si>
  <si>
    <t>-234864077</t>
  </si>
  <si>
    <t>Rozpad figury: SUT</t>
  </si>
  <si>
    <t>113107183</t>
  </si>
  <si>
    <t>Odstranění podkladů nebo krytů strojně plochy jednotlivě přes 50 m2 do 200 m2 s přemístěním hmot na skládku na vzdálenost do 20 m nebo s naložením na dopravní prostředek živičných, o tl. vrstvy přes 100 do 150 mm</t>
  </si>
  <si>
    <t>-1009309939</t>
  </si>
  <si>
    <t>https://podminky.urs.cz/item/CS_URS_2024_01/113107183</t>
  </si>
  <si>
    <t>919735113</t>
  </si>
  <si>
    <t>Řezání stávajícího živičného krytu nebo podkladu hloubky přes 100 do 150 mm</t>
  </si>
  <si>
    <t>-1635018442</t>
  </si>
  <si>
    <t>https://podminky.urs.cz/item/CS_URS_2024_01/919735113</t>
  </si>
  <si>
    <t>" výkaz výměr - položka 10 "     4,0</t>
  </si>
  <si>
    <t>-1669450902</t>
  </si>
  <si>
    <t>-865154535</t>
  </si>
  <si>
    <t>61,304*7 "Přepočtené koeficientem množství</t>
  </si>
  <si>
    <t>100991337</t>
  </si>
  <si>
    <t>122251103</t>
  </si>
  <si>
    <t>Odkopávky a prokopávky nezapažené strojně v hornině třídy těžitelnosti I skupiny 3 přes 50 do 100 m3, VČETNĚ svislého přemístění, započtena lepivost</t>
  </si>
  <si>
    <t>-1792085187</t>
  </si>
  <si>
    <t>https://podminky.urs.cz/item/CS_URS_2024_01/122251103</t>
  </si>
  <si>
    <t>" výkaz výměr - položka 1 "     81,25</t>
  </si>
  <si>
    <t>2076340569</t>
  </si>
  <si>
    <t>-342411388</t>
  </si>
  <si>
    <t>484287770</t>
  </si>
  <si>
    <t>ODVOZ*0,55</t>
  </si>
  <si>
    <t>-1426468018</t>
  </si>
  <si>
    <t>" podíl suti ve výkopu - 45% "   ODVOZ*0,45</t>
  </si>
  <si>
    <t>171101101</t>
  </si>
  <si>
    <t>Uložení sypaniny z hornin soudržných do násypů zhutněných na 95 % PS</t>
  </si>
  <si>
    <t>-1382363672</t>
  </si>
  <si>
    <t>" výkaz výměr - položka 2 "     38,7</t>
  </si>
  <si>
    <t>1960164631</t>
  </si>
  <si>
    <t>" výkaz výměr - položka 4 "     624,39</t>
  </si>
  <si>
    <t>181951111</t>
  </si>
  <si>
    <t>Úprava pláně vyrovnáním výškových rozdílů strojně v hornině třídy těžitelnosti I, skupiny 1 až 3 bez zhutnění</t>
  </si>
  <si>
    <t>-1037787220</t>
  </si>
  <si>
    <t>https://podminky.urs.cz/item/CS_URS_2024_01/181951111</t>
  </si>
  <si>
    <t>" výkaz výměr - položka 5 "     565</t>
  </si>
  <si>
    <t>181351003</t>
  </si>
  <si>
    <t>Rozprostření a urovnání ornice v rovině nebo ve svahu sklonu do 1:5 strojně při souvislé ploše do 100 m2, tl. vrstvy do 200 mm</t>
  </si>
  <si>
    <t>-1448059041</t>
  </si>
  <si>
    <t>https://podminky.urs.cz/item/CS_URS_2024_01/181351003</t>
  </si>
  <si>
    <t>" výkaz výměr - položka 6 "     565</t>
  </si>
  <si>
    <t>10364101.1</t>
  </si>
  <si>
    <t>zemina pro terénní úpravy - ornice</t>
  </si>
  <si>
    <t>-1360495038</t>
  </si>
  <si>
    <t>ORNICE*0,1*1,65</t>
  </si>
  <si>
    <t>Rozpad figury: ORNICE</t>
  </si>
  <si>
    <t>-1151869776</t>
  </si>
  <si>
    <t>0,1*565</t>
  </si>
  <si>
    <t>161678459</t>
  </si>
  <si>
    <t>56,5</t>
  </si>
  <si>
    <t>181411131</t>
  </si>
  <si>
    <t>Založení trávníku na půdě předem připravené plochy do 1000 m2 výsevem včetně utažení parkového v rovině nebo na svahu do 1:5</t>
  </si>
  <si>
    <t>8930740</t>
  </si>
  <si>
    <t>https://podminky.urs.cz/item/CS_URS_2024_01/181411131</t>
  </si>
  <si>
    <t>00572410</t>
  </si>
  <si>
    <t>osivo směs travní parková</t>
  </si>
  <si>
    <t>kg</t>
  </si>
  <si>
    <t>1966258314</t>
  </si>
  <si>
    <t>565*0,03*1,05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</si>
  <si>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</si>
  <si>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</si>
  <si>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548642157</t>
  </si>
  <si>
    <t>339921131</t>
  </si>
  <si>
    <t>Osazování palisád betonových v řadě se zabetonováním výšky palisády do 500 mm</t>
  </si>
  <si>
    <t>-20594441</t>
  </si>
  <si>
    <t>https://podminky.urs.cz/item/CS_URS_2024_01/339921131</t>
  </si>
  <si>
    <t>" výkaz výměr - položka 13 "     20,0</t>
  </si>
  <si>
    <t>59228409.1</t>
  </si>
  <si>
    <t>palisáda  betonová přírodní 16X16X40 cm</t>
  </si>
  <si>
    <t>625802378</t>
  </si>
  <si>
    <t>125*1,01 "Přepočtené koeficientem množství</t>
  </si>
  <si>
    <t>941915004</t>
  </si>
  <si>
    <t>" výkaz výměr - položka 14 "     2,4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</si>
  <si>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</si>
  <si>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</si>
  <si>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886223980</t>
  </si>
  <si>
    <t>https://podminky.urs.cz/item/CS_URS_2024_01/596211113</t>
  </si>
  <si>
    <t>" výkaz výměr - položka 16 "     569,98</t>
  </si>
  <si>
    <t>ZAMKOVA6</t>
  </si>
  <si>
    <t>596211114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</si>
  <si>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Příplatek k cenám za dlažbu z prvků dvou barev</t>
  </si>
  <si>
    <t>-183308634</t>
  </si>
  <si>
    <t>https://podminky.urs.cz/item/CS_URS_2024_01/596211114</t>
  </si>
  <si>
    <t>59245021</t>
  </si>
  <si>
    <t>dlažba skladebná betonová 200x200mm tl 60mm přírodní</t>
  </si>
  <si>
    <t>-7808550</t>
  </si>
  <si>
    <t>554,51*1,01 "Přepočtené koeficientem množství</t>
  </si>
  <si>
    <t>59245263</t>
  </si>
  <si>
    <t>dlažba skladebná betonová 200x200mm tl 60mm barevná</t>
  </si>
  <si>
    <t>1047952088</t>
  </si>
  <si>
    <t>2,08*1,03 "Přepočtené koeficientem množství</t>
  </si>
  <si>
    <t>59245006</t>
  </si>
  <si>
    <t>dlažba pro nevidomé betonová 200x100mm tl 60mm barevná</t>
  </si>
  <si>
    <t>1369478881</t>
  </si>
  <si>
    <t>13,39*1,03 "Přepočtené koeficientem množství</t>
  </si>
  <si>
    <t>596211211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</si>
  <si>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50 do 100 m2</t>
  </si>
  <si>
    <t>-908622593</t>
  </si>
  <si>
    <t>https://podminky.urs.cz/item/CS_URS_2024_01/596211211</t>
  </si>
  <si>
    <t>" výkaz výměr - položka 15 "     76,68</t>
  </si>
  <si>
    <t>563656375</t>
  </si>
  <si>
    <t>461843749</t>
  </si>
  <si>
    <t>69,88*1,01 "Přepočtené koeficientem množství</t>
  </si>
  <si>
    <t>59245008.1</t>
  </si>
  <si>
    <t>dlažba skladebná betonová základní reliefní 20 x 10 x 8 cm barevná</t>
  </si>
  <si>
    <t>-508516439</t>
  </si>
  <si>
    <t>6,8*1,03 "Přepočtené koeficientem množství</t>
  </si>
  <si>
    <t>567122114</t>
  </si>
  <si>
    <t>Podklad ze směsi stmelené cementem SC bez dilatačních spár, s rozprostřením a zhutněním SC C 8/10 (KSC I), po zhutnění tl. 150 mm</t>
  </si>
  <si>
    <t>-1566064220</t>
  </si>
  <si>
    <t>https://podminky.urs.cz/item/CS_URS_2024_01/567122114</t>
  </si>
  <si>
    <t>" výkaz výměr - položka - 17 "    69,88</t>
  </si>
  <si>
    <t>564831111.1</t>
  </si>
  <si>
    <t>Podklad ze štěrkodrtě ŠD tl 100 mm (štěrkodrť frakce 0/32)</t>
  </si>
  <si>
    <t>-785491113</t>
  </si>
  <si>
    <t>" výkaz výměr položka - 18 "     554,51</t>
  </si>
  <si>
    <t>-1728498531</t>
  </si>
  <si>
    <t>" výkaz výměr položka - 19 "     624,39</t>
  </si>
  <si>
    <t>899431111</t>
  </si>
  <si>
    <t>Výšková úprava uličního vstupu nebo vpusti do 200 mm zvýšením krycího hrnce, šoupěte nebo hydrantu</t>
  </si>
  <si>
    <t>-337472505</t>
  </si>
  <si>
    <t>" výkaz výměr - položka 22 "      10</t>
  </si>
  <si>
    <t>912111111.1</t>
  </si>
  <si>
    <t>Zahrazovací sloupek vč. kotevní desky a kotvení M+D</t>
  </si>
  <si>
    <t>823117737</t>
  </si>
  <si>
    <t>" výkaz výměr - položka 23 "     2</t>
  </si>
  <si>
    <t>1394654632</t>
  </si>
  <si>
    <t>"  výkaz výměr - položka 12 "      381,7</t>
  </si>
  <si>
    <t>1437095757</t>
  </si>
  <si>
    <t>381,7*1,01 "Přepočtené koeficientem množství</t>
  </si>
  <si>
    <t>919730000.1</t>
  </si>
  <si>
    <t>Zapravení styčné spáry podél soklů a oplocení a zástavby</t>
  </si>
  <si>
    <t>-1743110143</t>
  </si>
  <si>
    <t>" výkaz výměr - položka 24 "     205,0</t>
  </si>
  <si>
    <t>914111111</t>
  </si>
  <si>
    <t>Montáž svislé dopravní značky základní velikosti do 1 m2 objímkami na sloupky nebo konzoly</t>
  </si>
  <si>
    <t>1088056010</t>
  </si>
  <si>
    <t>https://podminky.urs.cz/item/CS_URS_2024_01/914111111</t>
  </si>
  <si>
    <t>" 3 ks se zpětně osadí bez dodání "     3</t>
  </si>
  <si>
    <t>" 2 ks se osadí včetně dodání značek "     2</t>
  </si>
  <si>
    <t>40445555</t>
  </si>
  <si>
    <t>značka dopravní svislá retroreflexní fólie tř 1 Al prolis 500x700mm</t>
  </si>
  <si>
    <t>-1978644093</t>
  </si>
  <si>
    <t>" IP12 "     1</t>
  </si>
  <si>
    <t>40445566</t>
  </si>
  <si>
    <t>značka dopravní svislá retroreflexní fólie tř 1 Al prolis 500x300mm</t>
  </si>
  <si>
    <t>-895458575</t>
  </si>
  <si>
    <t>" E13 "     1</t>
  </si>
  <si>
    <t>914511112</t>
  </si>
  <si>
    <t>Montáž sloupku dopravních značek délky do 3,5 m do hliníkové patky pro sloupek D 60 mm</t>
  </si>
  <si>
    <t>-187697868</t>
  </si>
  <si>
    <t>https://podminky.urs.cz/item/CS_URS_2024_01/914511112</t>
  </si>
  <si>
    <t>" stávající sloupky "     2</t>
  </si>
  <si>
    <t>" nové sloupky "           1+1</t>
  </si>
  <si>
    <t>40445235</t>
  </si>
  <si>
    <t>sloupek pro dopravní značku Al D 60mm v 3,5m</t>
  </si>
  <si>
    <t>-143386022</t>
  </si>
  <si>
    <t>966006132.1</t>
  </si>
  <si>
    <t>Odstranění značek dopravních nebo orientačních se sloupky s betonovými patkami pro další použití, úprava očištění</t>
  </si>
  <si>
    <t>157329629</t>
  </si>
  <si>
    <t>" výkaz výměr - položka 25 "     2</t>
  </si>
  <si>
    <t>966006211.1</t>
  </si>
  <si>
    <t>Odstranění svislých dopravních značek ze sloupů, sloupků nebo konzol pro další použití, úprava očištění</t>
  </si>
  <si>
    <t>1676091454</t>
  </si>
  <si>
    <t>" výkaz výměr - položka 25 "     1</t>
  </si>
  <si>
    <t>936104220.1</t>
  </si>
  <si>
    <t>Montáž a dodávka typového zábradlí BRNO vč. základů zemnich prací a povrchové úpravy</t>
  </si>
  <si>
    <t>112833766</t>
  </si>
  <si>
    <t>" výkaz výměr - položka 21 "     12,5</t>
  </si>
  <si>
    <t>966005111.1</t>
  </si>
  <si>
    <t>Rozebrání a odstranění silničního zábradlí se sloupky osazenými s betonovými patkami vč. likvidace suti, odvoz kovového odpadu, započítat tržby za kovový odpad</t>
  </si>
  <si>
    <t>1469118904</t>
  </si>
  <si>
    <t>"  výkaz výměr - položka 9 "      12,5</t>
  </si>
  <si>
    <t>988995223.1</t>
  </si>
  <si>
    <t>Chránička kabelů půlená ARROT DN 160, včetně zemních prací</t>
  </si>
  <si>
    <t>727754025</t>
  </si>
  <si>
    <t>" výkaz výměr - položka 20 "     31,0</t>
  </si>
  <si>
    <t>-901689913</t>
  </si>
  <si>
    <t>484,743</t>
  </si>
  <si>
    <t>SO 300 - VODOHOSPODÁŘSKÉ OBJEKTY</t>
  </si>
  <si>
    <t>SO 310 - KANALIZACE</t>
  </si>
  <si>
    <t>103202201</t>
  </si>
  <si>
    <t>Realizace v rámci jiné akce</t>
  </si>
  <si>
    <t>-443817956</t>
  </si>
  <si>
    <t>SO 320 - KANALIZAČNÍ PŘÍPOJKY</t>
  </si>
  <si>
    <t>-374442640</t>
  </si>
  <si>
    <t>ASFALT0</t>
  </si>
  <si>
    <t>1,936</t>
  </si>
  <si>
    <t>ASFALT1</t>
  </si>
  <si>
    <t>4,104</t>
  </si>
  <si>
    <t>ASFALT2</t>
  </si>
  <si>
    <t>6,912</t>
  </si>
  <si>
    <t>ASFALT3</t>
  </si>
  <si>
    <t>10,36</t>
  </si>
  <si>
    <t>ASFALT4</t>
  </si>
  <si>
    <t>14,448</t>
  </si>
  <si>
    <t>80,762</t>
  </si>
  <si>
    <t>BASFALT1pv</t>
  </si>
  <si>
    <t>44,75</t>
  </si>
  <si>
    <t>103,455</t>
  </si>
  <si>
    <t>BASFALT2mj</t>
  </si>
  <si>
    <t>2,25</t>
  </si>
  <si>
    <t>SO 330 - VODOVOD</t>
  </si>
  <si>
    <t>BASFALT2pv</t>
  </si>
  <si>
    <t>63,25</t>
  </si>
  <si>
    <t>BLA1</t>
  </si>
  <si>
    <t>1,452</t>
  </si>
  <si>
    <t>DN100</t>
  </si>
  <si>
    <t>72,48</t>
  </si>
  <si>
    <t>DN100p</t>
  </si>
  <si>
    <t>73,68</t>
  </si>
  <si>
    <t>DN125</t>
  </si>
  <si>
    <t>0,3</t>
  </si>
  <si>
    <t>8,97</t>
  </si>
  <si>
    <t>DN80</t>
  </si>
  <si>
    <t>94,05</t>
  </si>
  <si>
    <t>DN80p</t>
  </si>
  <si>
    <t>95,55</t>
  </si>
  <si>
    <t>KABEL1kus</t>
  </si>
  <si>
    <t>KABEL1m</t>
  </si>
  <si>
    <t>3,3</t>
  </si>
  <si>
    <t>KABEL2kus</t>
  </si>
  <si>
    <t>KABEL2m</t>
  </si>
  <si>
    <t>8,8</t>
  </si>
  <si>
    <t>KOSTKAm</t>
  </si>
  <si>
    <t>KOSTKAm2</t>
  </si>
  <si>
    <t>0,4</t>
  </si>
  <si>
    <t>LOZE</t>
  </si>
  <si>
    <t>24,514</t>
  </si>
  <si>
    <t>ODVOZ1</t>
  </si>
  <si>
    <t>117,65</t>
  </si>
  <si>
    <t>ODVOZ2</t>
  </si>
  <si>
    <t>181,997</t>
  </si>
  <si>
    <t>POTRUBI1</t>
  </si>
  <si>
    <t>1,1</t>
  </si>
  <si>
    <t>POTRUBI2</t>
  </si>
  <si>
    <t>6,6</t>
  </si>
  <si>
    <t>101,606</t>
  </si>
  <si>
    <t>VYKOP11</t>
  </si>
  <si>
    <t>158,139</t>
  </si>
  <si>
    <t>VYKOP2</t>
  </si>
  <si>
    <t>130,259</t>
  </si>
  <si>
    <t>VYKOP21</t>
  </si>
  <si>
    <t>185,09</t>
  </si>
  <si>
    <t>8,85</t>
  </si>
  <si>
    <t>VYKOP4</t>
  </si>
  <si>
    <t>2,857</t>
  </si>
  <si>
    <t>VYKOP41</t>
  </si>
  <si>
    <t>4,05</t>
  </si>
  <si>
    <t>VYKOP6</t>
  </si>
  <si>
    <t>22,217</t>
  </si>
  <si>
    <t>VYKOP61</t>
  </si>
  <si>
    <t>55,475</t>
  </si>
  <si>
    <t>VYKOPR1</t>
  </si>
  <si>
    <t>7,194</t>
  </si>
  <si>
    <t>VYKOPR2</t>
  </si>
  <si>
    <t>26,664</t>
  </si>
  <si>
    <t xml:space="preserve">    11 - Zemní práce - vodovod I - ul. Svatoplukova</t>
  </si>
  <si>
    <t xml:space="preserve">    12 - Zemní práce - vodovod II - ul. Touškova</t>
  </si>
  <si>
    <t xml:space="preserve">    5 - Komunikace pozemní</t>
  </si>
  <si>
    <t xml:space="preserve">    81 - Provizorní vodovod</t>
  </si>
  <si>
    <t>Zemní práce - vodovod I - ul. Svatoplukova</t>
  </si>
  <si>
    <t>113203111.1</t>
  </si>
  <si>
    <t>Vytrhání obrub z dlažebních kostek k zpětnému použití</t>
  </si>
  <si>
    <t>-446440258</t>
  </si>
  <si>
    <t>" dvě řady "     2,0*2</t>
  </si>
  <si>
    <t>1048814908</t>
  </si>
  <si>
    <t>KOSTKAm*0,1</t>
  </si>
  <si>
    <t>Rozpad figury: KOSTKAm</t>
  </si>
  <si>
    <t>-391979503</t>
  </si>
  <si>
    <t>" obruba "     KOSTKAm2*0,222</t>
  </si>
  <si>
    <t>Rozpad figury: KOSTKAm2</t>
  </si>
  <si>
    <t>879913221</t>
  </si>
  <si>
    <t>2,0*1</t>
  </si>
  <si>
    <t>OBRUBNIKst</t>
  </si>
  <si>
    <t>-848616834</t>
  </si>
  <si>
    <t xml:space="preserve">" vozovka - beton 17cm "    </t>
  </si>
  <si>
    <t>" vodovod + provizorní vodovod "</t>
  </si>
  <si>
    <t>BASFALT1+BASFALT1pv</t>
  </si>
  <si>
    <t xml:space="preserve">" vozovka  - asfalt tl. 430mm "     </t>
  </si>
  <si>
    <t>" vodovod I "     1,1*(75,18-1,76)</t>
  </si>
  <si>
    <t>Rozpad figury: BASFALT1pv</t>
  </si>
  <si>
    <t>" provozorní vodovod "     0,5*(76,0+9,0)+1,5*1,5</t>
  </si>
  <si>
    <t>919735124</t>
  </si>
  <si>
    <t>Řezání stávajícího betonového krytu nebo podkladu hloubky přes 150 do 200 mm</t>
  </si>
  <si>
    <t>1730515016</t>
  </si>
  <si>
    <t>https://podminky.urs.cz/item/CS_URS_2024_01/919735124</t>
  </si>
  <si>
    <t xml:space="preserve">" vozovka  - beton tl. 170mm "     </t>
  </si>
  <si>
    <t>" vodovod I "     2*75,18+1,1</t>
  </si>
  <si>
    <t>" provozorní vodovod "     2*(76,0+9,0)+1,5*4</t>
  </si>
  <si>
    <t>812434536</t>
  </si>
  <si>
    <t xml:space="preserve">" vozovka - dlažba 10cm "   </t>
  </si>
  <si>
    <t>113155121</t>
  </si>
  <si>
    <t>Frézování betonového podkladu nebo krytu s naložením na dopravní prostředek plochy do 500 m2 bez překážek v trase pruhu šířky přes 0,5 m do 1 m, tloušťky vrstvy do 30 mm</t>
  </si>
  <si>
    <t>850907574</t>
  </si>
  <si>
    <t>https://podminky.urs.cz/item/CS_URS_2024_01/113155121</t>
  </si>
  <si>
    <t>" budoucí vrstva KSC I   - 25cm "     ASFALT1</t>
  </si>
  <si>
    <t>Rozpad figury: ASFALT1</t>
  </si>
  <si>
    <t>" vyspravení asfalt. vozovky  "     (1,1+0,4*2*1)*(1,76+0,4*1)</t>
  </si>
  <si>
    <t>113107431</t>
  </si>
  <si>
    <t>Odstranění podkladů nebo krytů při překopech inženýrských sítí s přemístěním hmot na skládku ve vzdálenosti do 3 m nebo s naložením na dopravní prostředek strojně plochy jednotlivě do 15 m2 z betonu prostého, o tl. vrstvy přes 100 do 150 mm</t>
  </si>
  <si>
    <t>-1468958479</t>
  </si>
  <si>
    <t>https://podminky.urs.cz/item/CS_URS_2024_01/113107431</t>
  </si>
  <si>
    <t xml:space="preserve">" bourání beton 15cm - dokončení vybourání vozovky pro budoucí zapravení "     </t>
  </si>
  <si>
    <t>Rozpad figury: ASFALT0</t>
  </si>
  <si>
    <t>" vyspravení asfalt. vozovky  "     1,1*1,76</t>
  </si>
  <si>
    <t>-1594666581</t>
  </si>
  <si>
    <t>-1622079540</t>
  </si>
  <si>
    <t>120,336*7 "Přepočtené koeficientem množství</t>
  </si>
  <si>
    <t>97909811001</t>
  </si>
  <si>
    <t>-1644472129</t>
  </si>
  <si>
    <t>113107443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</si>
  <si>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</si>
  <si>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-178785696</t>
  </si>
  <si>
    <t>https://podminky.urs.cz/item/CS_URS_2024_01/113107443</t>
  </si>
  <si>
    <t xml:space="preserve">" asfaltový chodník - tl. 50+100mm "     </t>
  </si>
  <si>
    <t>1,1*1,32</t>
  </si>
  <si>
    <t>1048260871</t>
  </si>
  <si>
    <t>2*1,32</t>
  </si>
  <si>
    <t>1595552651</t>
  </si>
  <si>
    <t>919735116.1</t>
  </si>
  <si>
    <t>Řezání stávajícího živičného krytu hl do 450 mm</t>
  </si>
  <si>
    <t>-1922032157</t>
  </si>
  <si>
    <t>" vodovod I "     2*(75,18-1,76)+1,1</t>
  </si>
  <si>
    <t>113154123</t>
  </si>
  <si>
    <t>Frézování živičného podkladu nebo krytu s naložením na dopravní prostředek plochy do 500 m2 bez překážek v trase pruhu šířky přes 0,5 m do 1 m, tloušťky vrstvy 50 mm</t>
  </si>
  <si>
    <t>788015</t>
  </si>
  <si>
    <t>https://podminky.urs.cz/item/CS_URS_2024_01/113154123</t>
  </si>
  <si>
    <t>" vrstvy pro zapravení vozovky "</t>
  </si>
  <si>
    <t>" budoucí vrstva ACO11+  - 5cm "     ASFALT4</t>
  </si>
  <si>
    <t>" budoucí vrstva ACL16+   - 5cm "     ASFALT3</t>
  </si>
  <si>
    <t>Rozpad figury: ASFALT4</t>
  </si>
  <si>
    <t>" vyspravení asfalt. vozovky  "     (1,1+0,4*2*4)*(1,76+0,4*4)</t>
  </si>
  <si>
    <t>Rozpad figury: ASFALT3</t>
  </si>
  <si>
    <t>" vyspravení asfalt. vozovky  "     (1,1+0,4*2*3)*(1,76+0,4*3)</t>
  </si>
  <si>
    <t>546127470</t>
  </si>
  <si>
    <t>" budoucí vrstva ACP16+   - 10cm "     ASFALT2</t>
  </si>
  <si>
    <t>" budoucí vrstva KSC I   - 25cm "     ASFALT1*2</t>
  </si>
  <si>
    <t>Rozpad figury: ASFALT2</t>
  </si>
  <si>
    <t>" vyspravení asfalt. vozovky  "     (1,1+0,4*2*2)*(1,76+0,4*2)</t>
  </si>
  <si>
    <t>113154121</t>
  </si>
  <si>
    <t>Frézování živičného podkladu nebo krytu s naložením na dopravní prostředek plochy do 500 m2 bez překážek v trase pruhu šířky přes 0,5 m do 1 m, tloušťky vrstvy do 30 mm</t>
  </si>
  <si>
    <t>-2147225299</t>
  </si>
  <si>
    <t>https://podminky.urs.cz/item/CS_URS_2024_01/113154121</t>
  </si>
  <si>
    <t>1513111533</t>
  </si>
  <si>
    <t>-118766488</t>
  </si>
  <si>
    <t>132,078*7 "Přepočtené koeficientem množství</t>
  </si>
  <si>
    <t>97909811002</t>
  </si>
  <si>
    <t>1589141705</t>
  </si>
  <si>
    <t>115101201</t>
  </si>
  <si>
    <t>Čerpání vody na dopravní výšku do 10 m s uvažovaným průměrným přítokem do 500 l/min</t>
  </si>
  <si>
    <t>hod</t>
  </si>
  <si>
    <t>1923298407</t>
  </si>
  <si>
    <t>https://podminky.urs.cz/item/CS_URS_2024_01/115101201</t>
  </si>
  <si>
    <t>VODOVOD I + VODOVOD II</t>
  </si>
  <si>
    <t>vyčerpání vody z rušeného potrubí</t>
  </si>
  <si>
    <t>voda z přívalových deštů</t>
  </si>
  <si>
    <t>115101301</t>
  </si>
  <si>
    <t>Pohotovost záložní čerpací soupravy pro dopravní výšku do 10 m s uvažovaným průměrným přítokem do 500 l/min</t>
  </si>
  <si>
    <t>den</t>
  </si>
  <si>
    <t>-186240461</t>
  </si>
  <si>
    <t>https://podminky.urs.cz/item/CS_URS_2024_01/115101301</t>
  </si>
  <si>
    <t>80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</si>
  <si>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</si>
  <si>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</si>
  <si>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881162934</t>
  </si>
  <si>
    <t>https://podminky.urs.cz/item/CS_URS_2024_01/119001401</t>
  </si>
  <si>
    <t>" křížení voda "     1,1*1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</si>
  <si>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</si>
  <si>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</si>
  <si>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-1281735622</t>
  </si>
  <si>
    <t>https://podminky.urs.cz/item/CS_URS_2024_01/119001421</t>
  </si>
  <si>
    <t>" křížení kabelů - kusů "    3</t>
  </si>
  <si>
    <t xml:space="preserve">" křížení kabelů - metrů "    </t>
  </si>
  <si>
    <t>1,1*KABEL1kus</t>
  </si>
  <si>
    <t>Rozpad figury: KABEL1kus</t>
  </si>
  <si>
    <t>460671112</t>
  </si>
  <si>
    <t>Výstražná fólie pro krytí kabelů šířky přes 20 do 25 cm</t>
  </si>
  <si>
    <t>1434101554</t>
  </si>
  <si>
    <t>https://podminky.urs.cz/item/CS_URS_2024_01/460671112</t>
  </si>
  <si>
    <t>vodovod I + vodovod II</t>
  </si>
  <si>
    <t>" křížení inž. sítí "</t>
  </si>
  <si>
    <t>KABEL1m+POTRUBI1</t>
  </si>
  <si>
    <t>KABEL2m+POTRUBI2</t>
  </si>
  <si>
    <t>Rozpad figury: KABEL1m</t>
  </si>
  <si>
    <t>Rozpad figury: POTRUBI1</t>
  </si>
  <si>
    <t>Rozpad figury: KABEL2m</t>
  </si>
  <si>
    <t>1,1*KABEL2kus</t>
  </si>
  <si>
    <t>Rozpad figury: KABEL2kus</t>
  </si>
  <si>
    <t>" křížení kabelů - kusů "    8</t>
  </si>
  <si>
    <t>Rozpad figury: POTRUBI2</t>
  </si>
  <si>
    <t>" křížení voda, plyn "     1,1*6</t>
  </si>
  <si>
    <t>46051020R</t>
  </si>
  <si>
    <t>D+M žlabu kabelové do rýhy bez výkopových prací z prefabrikovaných betonových žlabů včetně víka</t>
  </si>
  <si>
    <t>2140440962</t>
  </si>
  <si>
    <t>KABEL1kus+KABEL2kus</t>
  </si>
  <si>
    <t>132251101</t>
  </si>
  <si>
    <t>Hloubení nezapažených rýh šířky do 800 mm strojně s urovnáním dna do předepsaného profilu a spádu v hornině třídy těžitelnosti I skupiny 3 do 20 m3, VČETNĚ svislého přemístění do 4 m, započtena lepivost</t>
  </si>
  <si>
    <t>1106889398</t>
  </si>
  <si>
    <t>https://podminky.urs.cz/item/CS_URS_2024_01/132251101</t>
  </si>
  <si>
    <t>" provizorní vodovod Svatopl. "</t>
  </si>
  <si>
    <t>" vodov. a přípojky "     0,5*0,85*(76,0+9,0)</t>
  </si>
  <si>
    <t>" montážní jáma "     1,8*1,5*1,5</t>
  </si>
  <si>
    <t>" odpočet povrchů "</t>
  </si>
  <si>
    <t>" vodov. a přípojky "     -0,7*0,5*(76,0+9,0)</t>
  </si>
  <si>
    <t>" montážní jáma "     -0,7*1,5*1,5</t>
  </si>
  <si>
    <t>132212222</t>
  </si>
  <si>
    <t>Hloubení zapažených rýh šířky přes 800 do 2 000 mm ručně s urovnáním dna do předepsaného profilu a spádu v hornině třídy těžitelnosti I skupiny 3 nesoudržných, VČETNĚ svislého přemístění do 3 m, započtena lepivost</t>
  </si>
  <si>
    <t>-631640802</t>
  </si>
  <si>
    <t>https://podminky.urs.cz/item/CS_URS_2024_01/132212222</t>
  </si>
  <si>
    <t>POTRUBI1*1,7*1,2</t>
  </si>
  <si>
    <t>KABEL1m*1,5*1,0</t>
  </si>
  <si>
    <t>" ruční výkop okolo sítí "</t>
  </si>
  <si>
    <t>Rozpad figury: VYKOPR1</t>
  </si>
  <si>
    <t>632405152</t>
  </si>
  <si>
    <t>" vodovod I "</t>
  </si>
  <si>
    <t>1,1*(1,70+1,64)/2*7,84</t>
  </si>
  <si>
    <t>1,1*(1,64+1,91)/2*(64,52-7,84)</t>
  </si>
  <si>
    <t>1,1*(1,91+1,69)/2*(75,12-64,52)</t>
  </si>
  <si>
    <t>1,1*(1,69+1,78)/2*(81,45-75,12)</t>
  </si>
  <si>
    <t>" odpočet komunikací a povrchů "</t>
  </si>
  <si>
    <t>-BASFALT1*0,7</t>
  </si>
  <si>
    <t>151101101</t>
  </si>
  <si>
    <t>Zřízení pažení a rozepření stěn rýh pro podzemní vedení příložné pro jakoukoliv mezerovitost, hloubky do 2 m</t>
  </si>
  <si>
    <t>931530065</t>
  </si>
  <si>
    <t>https://podminky.urs.cz/item/CS_URS_2024_01/151101101</t>
  </si>
  <si>
    <t>2*(1,70+1,64)/2*7,84</t>
  </si>
  <si>
    <t>2*(1,64+1,91)/2*(64,52-7,84)</t>
  </si>
  <si>
    <t>2*(1,91+1,69)/2*(75,12-64,52)</t>
  </si>
  <si>
    <t>2*(1,69+1,78)/2*(81,45-75,12)</t>
  </si>
  <si>
    <t>151101111</t>
  </si>
  <si>
    <t>Odstranění pažení a rozepření stěn rýh pro podzemní vedení s uložením materiálu na vzdálenost do 3 m od kraje výkopu příložné, hloubky do 2 m</t>
  </si>
  <si>
    <t>-529180813</t>
  </si>
  <si>
    <t>https://podminky.urs.cz/item/CS_URS_2024_01/151101111</t>
  </si>
  <si>
    <t>-164808939</t>
  </si>
  <si>
    <t>VYKOP1+VYKOPR1+VYKOP3</t>
  </si>
  <si>
    <t>474440890</t>
  </si>
  <si>
    <t>100787066</t>
  </si>
  <si>
    <t>" podíl suti ve výkopu - 45% "</t>
  </si>
  <si>
    <t>ODVOZ1*0,55</t>
  </si>
  <si>
    <t>Rozpad figury: ODVOZ1</t>
  </si>
  <si>
    <t>-825390205</t>
  </si>
  <si>
    <t>ODVOZ1*0,45</t>
  </si>
  <si>
    <t>-1013506215</t>
  </si>
  <si>
    <t>" prostor k zásypu "</t>
  </si>
  <si>
    <t>VYKOP11+VYKOP3</t>
  </si>
  <si>
    <t>" odpočet provizorní zapravení "</t>
  </si>
  <si>
    <t>-BASFALT1*0,2</t>
  </si>
  <si>
    <t>-BASFALT1pv*0,2</t>
  </si>
  <si>
    <t>" odpočet tělesa vodovodu "</t>
  </si>
  <si>
    <t>-1,1*(0,1+0,118+0,3)*DN100</t>
  </si>
  <si>
    <t>-1,1*(0,1+0,144+0,3)*DN125</t>
  </si>
  <si>
    <t>-1,1*(0,1+0,170+0,3)*DN150</t>
  </si>
  <si>
    <t>" odpočet tělesa provizorního vodovodu "</t>
  </si>
  <si>
    <t>-0,5*0,05*(76,0+9,0)</t>
  </si>
  <si>
    <t xml:space="preserve">Součet </t>
  </si>
  <si>
    <t>Rozpad figury: VYKOP11</t>
  </si>
  <si>
    <t>Rozpad figury: DN100</t>
  </si>
  <si>
    <t>" vodovod I "     72,48</t>
  </si>
  <si>
    <t>Rozpad figury: DN125</t>
  </si>
  <si>
    <t xml:space="preserve">" SEK "     </t>
  </si>
  <si>
    <t>" vodovod I "     0,3*1</t>
  </si>
  <si>
    <t>" vodovod I "     8,97</t>
  </si>
  <si>
    <t>-824034755</t>
  </si>
  <si>
    <t>92,659*1,1*1,05*1,8</t>
  </si>
  <si>
    <t>809029493</t>
  </si>
  <si>
    <t>92,659*1,1*1,05</t>
  </si>
  <si>
    <t>37,108*1,1*1,05</t>
  </si>
  <si>
    <t>1638410038</t>
  </si>
  <si>
    <t>1886585380</t>
  </si>
  <si>
    <t>" vodovod "</t>
  </si>
  <si>
    <t>(0,118+0,3)*1,1*DN100</t>
  </si>
  <si>
    <t>(0,144+0,3)*1,1*DN125</t>
  </si>
  <si>
    <t>(0,170+0,3)*1,1*DN150</t>
  </si>
  <si>
    <t>" odpočet potrubí "</t>
  </si>
  <si>
    <t>-PI*(0,118/2)^2*DN100</t>
  </si>
  <si>
    <t>-PI*(0,144/2)^2*DN125</t>
  </si>
  <si>
    <t>-PI*(0,170/2)^2*DN150</t>
  </si>
  <si>
    <t>OBSYP1</t>
  </si>
  <si>
    <t>58331351</t>
  </si>
  <si>
    <t>kamenivo těžené drobné frakce 0/4</t>
  </si>
  <si>
    <t>1435458474</t>
  </si>
  <si>
    <t>37,108*1,1*1,05*1,8</t>
  </si>
  <si>
    <t>Zemní práce - vodovod II - ul. Touškova</t>
  </si>
  <si>
    <t>42368757</t>
  </si>
  <si>
    <t xml:space="preserve">" vozovka - makadam - 24cm "    </t>
  </si>
  <si>
    <t>BASFALT2+BASFALT2pv</t>
  </si>
  <si>
    <t xml:space="preserve">" vozovka  - asfalt tl. 190mm "     </t>
  </si>
  <si>
    <t>" vodovod II "     1,1*94,05</t>
  </si>
  <si>
    <t>Rozpad figury: BASFALT2pv</t>
  </si>
  <si>
    <t>" provizorní vodovod II +MJ "     0,5*(89,0+33,0)+1,5*1,5</t>
  </si>
  <si>
    <t>386634189</t>
  </si>
  <si>
    <t>113107423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</si>
  <si>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</si>
  <si>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1773957506</t>
  </si>
  <si>
    <t>https://podminky.urs.cz/item/CS_URS_2024_01/113107423</t>
  </si>
  <si>
    <t>" vozovka - makadam - 24cm "     BASFALT2mj</t>
  </si>
  <si>
    <t>Rozpad figury: BASFALT2mj</t>
  </si>
  <si>
    <t>" montážní jáma "     1,5*1,5</t>
  </si>
  <si>
    <t>113106185</t>
  </si>
  <si>
    <t>Rozebrání dlažeb vozovek a ploch s přemístěním hmot na skládku na vzdálenost do 3 m nebo s naložením na dopravní prostředek, s jakoukoliv výplní spár strojně plochy jednotlivě do 50 m2 z drobných kostek nebo odseků s ložem z kameniva</t>
  </si>
  <si>
    <t>-2037394614</t>
  </si>
  <si>
    <t>https://podminky.urs.cz/item/CS_URS_2024_01/113106185</t>
  </si>
  <si>
    <t>" vozovka - dlažba 10cm "     BASFALT2mj</t>
  </si>
  <si>
    <t>-203607784</t>
  </si>
  <si>
    <t>953225032</t>
  </si>
  <si>
    <t>128,406*7 "Přepočtené koeficientem množství</t>
  </si>
  <si>
    <t>544935456</t>
  </si>
  <si>
    <t>2040129168</t>
  </si>
  <si>
    <t>919735114</t>
  </si>
  <si>
    <t>Řezání stávajícího živičného krytu nebo podkladu hloubky přes 150 do 200 mm</t>
  </si>
  <si>
    <t>-1206002265</t>
  </si>
  <si>
    <t>https://podminky.urs.cz/item/CS_URS_2024_01/919735114</t>
  </si>
  <si>
    <t>" vodovod II "     2*(94,05+1,1)</t>
  </si>
  <si>
    <t>" provizorní vodovod II + MJ "     2*(89,0+33,0)+1,5*4</t>
  </si>
  <si>
    <t>113107044</t>
  </si>
  <si>
    <t>Odstranění podkladů nebo krytů při překopech inženýrských sítí s přemístěním hmot na skládku ve vzdálenosti do 3 m nebo s naložením na dopravní prostředek ručně živičných, o tl. vrstvy přes 150 do 200 mm</t>
  </si>
  <si>
    <t>-2056475457</t>
  </si>
  <si>
    <t>https://podminky.urs.cz/item/CS_URS_2024_01/113107044</t>
  </si>
  <si>
    <t>-2047131658</t>
  </si>
  <si>
    <t>" montážní jáma "     1,5*4</t>
  </si>
  <si>
    <t>1394795710</t>
  </si>
  <si>
    <t>1125101985</t>
  </si>
  <si>
    <t>76,03*7 "Přepočtené koeficientem množství</t>
  </si>
  <si>
    <t>-188730833</t>
  </si>
  <si>
    <t>1714942455</t>
  </si>
  <si>
    <t>-488205517</t>
  </si>
  <si>
    <t>Hloubení nezapažených rýh šířky do 800 mm strojně s urovnáním dna do předepsaného profilu a spádu v hornině třídy těžitelnosti I skupiny 3 přes 20 do 50 m3, VČETNĚ svislého přemístění do 4 m, započtena lepivost</t>
  </si>
  <si>
    <t>1864149409</t>
  </si>
  <si>
    <t>" provizorní vodovod Touškova "</t>
  </si>
  <si>
    <t>" vodov. a přípojky "     0,5*0,85*(89,0+32,0)</t>
  </si>
  <si>
    <t>" vodov. a přípojky "     -0,5*0,53*(89,0+32,0)</t>
  </si>
  <si>
    <t>" montážní jáma "     -0,53*1,5*1,5</t>
  </si>
  <si>
    <t>-908086937</t>
  </si>
  <si>
    <t>POTRUBI2*1,7*1,2</t>
  </si>
  <si>
    <t>KABEL2m*1,5*1,0</t>
  </si>
  <si>
    <t>Rozpad figury: VYKOPR2</t>
  </si>
  <si>
    <t>132254204.1</t>
  </si>
  <si>
    <t>-1575481893</t>
  </si>
  <si>
    <t>https://podminky.urs.cz/item/CS_URS_2024_01/132254204.1</t>
  </si>
  <si>
    <t>" vodovod II "</t>
  </si>
  <si>
    <t>1,1*(1,81+1,93)/2*3,29</t>
  </si>
  <si>
    <t>1,1*(1,93+1,76)/2*(12,12-3,29)</t>
  </si>
  <si>
    <t>1,1*(1,76+1,83)/2*(50,0-12,12)</t>
  </si>
  <si>
    <t>1,1*(1,83+1,71)/2*(86,87-50,0)</t>
  </si>
  <si>
    <t>1,1*(1,71+1,79)/2*(94,05-86,87)</t>
  </si>
  <si>
    <t>-BASFALT2*0,53</t>
  </si>
  <si>
    <t>2055425967</t>
  </si>
  <si>
    <t>2*(1,81+1,93)/2*3,29</t>
  </si>
  <si>
    <t>2*(1,93+1,76)/2*(12,12-3,29)</t>
  </si>
  <si>
    <t>2*(1,76+1,83)/2*(50,0-12,12)</t>
  </si>
  <si>
    <t>2*(1,83+1,71)/2*(86,87-50,0)</t>
  </si>
  <si>
    <t>2*(1,71+1,79)/2*(94,05-86,87)</t>
  </si>
  <si>
    <t>-501853781</t>
  </si>
  <si>
    <t>133251031</t>
  </si>
  <si>
    <t>Hloubení šachet při překopech inženýrských sítí strojně zapažených i nezapažených objemu do 15 m3 v hornině třídy těžitelnosti I skupiny 3, VČETNĚ svislého přemístění, započtena lepivost</t>
  </si>
  <si>
    <t>2082105548</t>
  </si>
  <si>
    <t>https://podminky.urs.cz/item/CS_URS_2024_01/133251031</t>
  </si>
  <si>
    <t>" monmtážní jáma "     1,5*1,5*1,8</t>
  </si>
  <si>
    <t>-BASFALT2mj*0,53</t>
  </si>
  <si>
    <t>151101201</t>
  </si>
  <si>
    <t>Zřízení pažení stěn výkopu bez rozepření nebo vzepření příložné, hloubky do 4 m</t>
  </si>
  <si>
    <t>294938035</t>
  </si>
  <si>
    <t>https://podminky.urs.cz/item/CS_URS_2024_01/151101201</t>
  </si>
  <si>
    <t>" monmtážní jáma "     4*1,5*1,8</t>
  </si>
  <si>
    <t>151101211</t>
  </si>
  <si>
    <t>Odstranění pažení stěn výkopu bez rozepření nebo vzepření s uložením pažin na vzdálenost do 3 m od okraje výkopu příložné, hloubky do 4 m</t>
  </si>
  <si>
    <t>169072665</t>
  </si>
  <si>
    <t>https://podminky.urs.cz/item/CS_URS_2024_01/151101211</t>
  </si>
  <si>
    <t>151101301</t>
  </si>
  <si>
    <t>Zřízení rozepření zapažených stěn výkopů s potřebným přepažováním při pažení příložném, hloubky do 4 m</t>
  </si>
  <si>
    <t>-1354746077</t>
  </si>
  <si>
    <t>https://podminky.urs.cz/item/CS_URS_2024_01/151101301</t>
  </si>
  <si>
    <t>" monmtážní jáma "     VYKOP4</t>
  </si>
  <si>
    <t>Rozpad figury: VYKOP4</t>
  </si>
  <si>
    <t>151101311</t>
  </si>
  <si>
    <t>Odstranění rozepření stěn výkopů s uložením materiálu na vzdálenost do 3 m od okraje výkopu pažení příložného, hloubky do 4 m</t>
  </si>
  <si>
    <t>327586470</t>
  </si>
  <si>
    <t>https://podminky.urs.cz/item/CS_URS_2024_01/151101311</t>
  </si>
  <si>
    <t>70</t>
  </si>
  <si>
    <t>-788391996</t>
  </si>
  <si>
    <t>VYKOP2+VYKOPR2+VYKOP4+VYKOP6</t>
  </si>
  <si>
    <t>Rozpad figury: VYKOP2</t>
  </si>
  <si>
    <t>Rozpad figury: VYKOP6</t>
  </si>
  <si>
    <t>71</t>
  </si>
  <si>
    <t>242371874</t>
  </si>
  <si>
    <t>72</t>
  </si>
  <si>
    <t>-1677610625</t>
  </si>
  <si>
    <t>ODVOZ2*0,55</t>
  </si>
  <si>
    <t>Rozpad figury: ODVOZ2</t>
  </si>
  <si>
    <t>73</t>
  </si>
  <si>
    <t>-2079345183</t>
  </si>
  <si>
    <t>ODVOZ2*0,45</t>
  </si>
  <si>
    <t>74</t>
  </si>
  <si>
    <t>1694328536</t>
  </si>
  <si>
    <t>" prostor k zásypu "     VYKOP21+VYKOP41+VYKOP61</t>
  </si>
  <si>
    <t>" vozovka "     -(BASFALT2+BASFALT2mj+BASFALT2pv)*0,2</t>
  </si>
  <si>
    <t>-1,1*(0,1+0,098+0,3)*DN80</t>
  </si>
  <si>
    <t>-0,05*0,5*(89,0+32,0)</t>
  </si>
  <si>
    <t>Rozpad figury: VYKOP21</t>
  </si>
  <si>
    <t>Rozpad figury: VYKOP41</t>
  </si>
  <si>
    <t>Rozpad figury: VYKOP61</t>
  </si>
  <si>
    <t>Rozpad figury: DN80</t>
  </si>
  <si>
    <t>" vodovod I "     94,05</t>
  </si>
  <si>
    <t>75</t>
  </si>
  <si>
    <t>1574865453</t>
  </si>
  <si>
    <t>156,278*1,1*1,05*1,8</t>
  </si>
  <si>
    <t>76</t>
  </si>
  <si>
    <t>-374605121</t>
  </si>
  <si>
    <t>156,278*1,1*1,05</t>
  </si>
  <si>
    <t>40,466*1,1*1,05</t>
  </si>
  <si>
    <t>77</t>
  </si>
  <si>
    <t>-457780789</t>
  </si>
  <si>
    <t>78</t>
  </si>
  <si>
    <t>-1681404968</t>
  </si>
  <si>
    <t>(0,098+0,3)*1,1*DN80</t>
  </si>
  <si>
    <t>-PI*(0,098/2)^2*DN80</t>
  </si>
  <si>
    <t>OBSYP2</t>
  </si>
  <si>
    <t>79</t>
  </si>
  <si>
    <t>-890904398</t>
  </si>
  <si>
    <t>40,466*1,1*1,05*1,8</t>
  </si>
  <si>
    <t>891241821.1</t>
  </si>
  <si>
    <t>Demontáž vodovodních hydrantů podzemních otevřený výkop DN 80 vč. poklopů příslušných armatur vč. odvozu a likvidace dle pokynů investora</t>
  </si>
  <si>
    <t>1938278736</t>
  </si>
  <si>
    <t>81</t>
  </si>
  <si>
    <t>891241100.1</t>
  </si>
  <si>
    <t>Demontáž vodovodních šoupátek otevřený výkop DN 50-150 vč. poklopů zemní soupravy příslušných armatur vč. odvozu a likvidace dle pokynů investora</t>
  </si>
  <si>
    <t>-293199270</t>
  </si>
  <si>
    <t>891182080.1</t>
  </si>
  <si>
    <t>Vytažení demontáž stávajícího potrubí LT DN80 z výkopu vč. tvarovek armatur, vč. odvozu a likvidace, poplatek</t>
  </si>
  <si>
    <t>-1339090761</t>
  </si>
  <si>
    <t>83</t>
  </si>
  <si>
    <t>891182125.1</t>
  </si>
  <si>
    <t>Vytažení demontáž stávajícího potrubí LT DN125 z výkopu vč. tvarovek armatur, vč. odvozu a likvidace, popolatek</t>
  </si>
  <si>
    <t>-1526003744</t>
  </si>
  <si>
    <t>84</t>
  </si>
  <si>
    <t>891182150.1</t>
  </si>
  <si>
    <t>Vytažení demontáž stávajícího potrubí LT DN150 z výkopu vč. tvarovek armatur, vč. odvozu a likvidace, poplatek</t>
  </si>
  <si>
    <t>1990208506</t>
  </si>
  <si>
    <t>3,5</t>
  </si>
  <si>
    <t>85</t>
  </si>
  <si>
    <t>1954691170</t>
  </si>
  <si>
    <t>zbytkový beton ve výkopu</t>
  </si>
  <si>
    <t>1,756</t>
  </si>
  <si>
    <t>86</t>
  </si>
  <si>
    <t>997013151</t>
  </si>
  <si>
    <t>Vnitrostaveništní doprava suti a vybouraných hmot vodorovně do 50 m s naložením s omezením mechanizace pro budovy a haly výšky do 6 m</t>
  </si>
  <si>
    <t>175061136</t>
  </si>
  <si>
    <t>https://podminky.urs.cz/item/CS_URS_2024_01/997013151</t>
  </si>
  <si>
    <t>1,756*2,2</t>
  </si>
  <si>
    <t>87</t>
  </si>
  <si>
    <t>264840959</t>
  </si>
  <si>
    <t>3,836</t>
  </si>
  <si>
    <t>88</t>
  </si>
  <si>
    <t>1847084670</t>
  </si>
  <si>
    <t>3,836*7</t>
  </si>
  <si>
    <t>89</t>
  </si>
  <si>
    <t>202317904</t>
  </si>
  <si>
    <t>-856229120</t>
  </si>
  <si>
    <t>90</t>
  </si>
  <si>
    <t>1892375752</t>
  </si>
  <si>
    <t>" vodovod I+II "</t>
  </si>
  <si>
    <t>" DN80 "     92,0*PI*(0,08/2)^2</t>
  </si>
  <si>
    <t>" DN150 "     15,0*PI*(0,15/2)^2</t>
  </si>
  <si>
    <t>" provizorní vodovod "</t>
  </si>
  <si>
    <t>" d-32 "     42,0*PI*(0,032/2)^2</t>
  </si>
  <si>
    <t>" d-63 "     165,0*PI*(0,063/2)^2</t>
  </si>
  <si>
    <t>91</t>
  </si>
  <si>
    <t>451572111</t>
  </si>
  <si>
    <t>Lože pod potrubí, stoky a drobné objekty v otevřeném výkopu z kameniva drobného těženého 0 až 4 mm</t>
  </si>
  <si>
    <t>961406603</t>
  </si>
  <si>
    <t>https://podminky.urs.cz/item/CS_URS_2024_01/451572111</t>
  </si>
  <si>
    <t>" lože vodovod "</t>
  </si>
  <si>
    <t>0,1*1,1*DN80</t>
  </si>
  <si>
    <t>0,1*1,1*DN100</t>
  </si>
  <si>
    <t>0,1*1,1*DN125</t>
  </si>
  <si>
    <t>0,1*1,1*DN150</t>
  </si>
  <si>
    <t>" lože provizorní vodovod "</t>
  </si>
  <si>
    <t>0,05*0,5*(165,0+42,0)</t>
  </si>
  <si>
    <t>92</t>
  </si>
  <si>
    <t>829221314</t>
  </si>
  <si>
    <t>Rozpad figury: LOZE</t>
  </si>
  <si>
    <t>93</t>
  </si>
  <si>
    <t>1559835932</t>
  </si>
  <si>
    <t>Komunikace pozemní</t>
  </si>
  <si>
    <t>94</t>
  </si>
  <si>
    <t>-1455160400</t>
  </si>
  <si>
    <t xml:space="preserve">" provizorní zapravení vozovky - 200mm "     </t>
  </si>
  <si>
    <t>" vodovod I "     BASFALT1</t>
  </si>
  <si>
    <t>" provizorní vodovod I "     BASFALT1pv</t>
  </si>
  <si>
    <t>" vodovod II + MJ "     BASFALT2+BASFALT2mj</t>
  </si>
  <si>
    <t>" provizorní vodovod II "     BASFALT2pv</t>
  </si>
  <si>
    <t>STERK200</t>
  </si>
  <si>
    <t>95</t>
  </si>
  <si>
    <t>566901132</t>
  </si>
  <si>
    <t>Vyspravení podkladu po překopech inženýrských sítí plochy do 15 m2 s rozprostřením a zhutněním štěrkodrtí tl. 150 mm</t>
  </si>
  <si>
    <t>-2133008929</t>
  </si>
  <si>
    <t>https://podminky.urs.cz/item/CS_URS_2024_01/566901132</t>
  </si>
  <si>
    <t>" chodník LA "     BLA1</t>
  </si>
  <si>
    <t>Rozpad figury: BLA1</t>
  </si>
  <si>
    <t>96</t>
  </si>
  <si>
    <t>-772827710</t>
  </si>
  <si>
    <t>97</t>
  </si>
  <si>
    <t>577144211.1</t>
  </si>
  <si>
    <t xml:space="preserve">Asfaltový beton vrstva obrusná ACO 11+ (ABS) tř. II tl 50 mm </t>
  </si>
  <si>
    <t>1958392244</t>
  </si>
  <si>
    <t>98</t>
  </si>
  <si>
    <t>573211106</t>
  </si>
  <si>
    <t>Postřik spojovací PS bez posypu kamenivem z asfaltu silničního, v množství 0,20 kg/m2</t>
  </si>
  <si>
    <t>1142029641</t>
  </si>
  <si>
    <t>https://podminky.urs.cz/item/CS_URS_2024_01/573211106</t>
  </si>
  <si>
    <t>577145112.1</t>
  </si>
  <si>
    <t xml:space="preserve">Asfaltový beton vrstva ložní ACL 16+ (ABH) tl 50 mm </t>
  </si>
  <si>
    <t>-872514788</t>
  </si>
  <si>
    <t>100</t>
  </si>
  <si>
    <t>278599788</t>
  </si>
  <si>
    <t>101</t>
  </si>
  <si>
    <t>565175111.2</t>
  </si>
  <si>
    <t xml:space="preserve">Asfaltový beton vrstva podkladní ACP 16+ (obalované kamenivo OKS) tl 100 mm </t>
  </si>
  <si>
    <t>-2033762377</t>
  </si>
  <si>
    <t>102</t>
  </si>
  <si>
    <t>573111111</t>
  </si>
  <si>
    <t>Postřik infiltrační PI z asfaltu silničního s posypem kamenivem, v množství 0,60 kg/m2</t>
  </si>
  <si>
    <t>479573822</t>
  </si>
  <si>
    <t>https://podminky.urs.cz/item/CS_URS_2024_01/573111111</t>
  </si>
  <si>
    <t>103</t>
  </si>
  <si>
    <t>567142115</t>
  </si>
  <si>
    <t>Podklad ze směsi stmelené cementem SC bez dilatačních spár, s rozprostřením a zhutněním SC C 8/10 (KSC I), po zhutnění tl. 250 mm</t>
  </si>
  <si>
    <t>294860575</t>
  </si>
  <si>
    <t>https://podminky.urs.cz/item/CS_URS_2024_01/567142115</t>
  </si>
  <si>
    <t>104</t>
  </si>
  <si>
    <t>578142116.1</t>
  </si>
  <si>
    <t xml:space="preserve">Litý asfalt MA 8 (LAJ) tl 50 mm </t>
  </si>
  <si>
    <t>62132134</t>
  </si>
  <si>
    <t>" zapravení chodníku "     BLA1</t>
  </si>
  <si>
    <t>105</t>
  </si>
  <si>
    <t>532311664</t>
  </si>
  <si>
    <t>106</t>
  </si>
  <si>
    <t>565175111.1</t>
  </si>
  <si>
    <t>-1970623587</t>
  </si>
  <si>
    <t>107</t>
  </si>
  <si>
    <t>743968645</t>
  </si>
  <si>
    <t>108</t>
  </si>
  <si>
    <t>-1483938082</t>
  </si>
  <si>
    <t>"  asfalt. chodník"     2,64</t>
  </si>
  <si>
    <t>109</t>
  </si>
  <si>
    <t>998225111</t>
  </si>
  <si>
    <t>Přesun hmot pro komunikace s krytem z kameniva, monolitickým betonovým nebo živičným dopravní vzdálenost do 200 m jakékoliv délky objektu</t>
  </si>
  <si>
    <t>-567855471</t>
  </si>
  <si>
    <t>https://podminky.urs.cz/item/CS_URS_2024_01/998225111</t>
  </si>
  <si>
    <t>144,899</t>
  </si>
  <si>
    <t>110</t>
  </si>
  <si>
    <t>Pz</t>
  </si>
  <si>
    <t>Pounámka - Materiál pro rekonstrukci vodovodu je tvárná litina s vnitřní cementovou vystýlkou a zinko-aluminiovým povlakem v tloušťce 400 g/m2 pro přetlak min. PN10. Minimální tloušťka stěny pro DN 80 – 4,7 mm, DN 100 – 4,7 mm, DN 150 – 4,7 mm.</t>
  </si>
  <si>
    <t>2000417703</t>
  </si>
  <si>
    <t>111</t>
  </si>
  <si>
    <t>851241131</t>
  </si>
  <si>
    <t>Montáž potrubí z trub litinových tlakových hrdlových v otevřeném výkopu s integrovaným těsněním DN 80</t>
  </si>
  <si>
    <t>-1921140028</t>
  </si>
  <si>
    <t>https://podminky.urs.cz/item/CS_URS_2024_01/851241131</t>
  </si>
  <si>
    <t>" SEK "     0,3*5</t>
  </si>
  <si>
    <t>112</t>
  </si>
  <si>
    <t>55251004</t>
  </si>
  <si>
    <t>trouba vodovodní litinová hrdlová Zn+Al (85/15) 400g/m2+modrý epoxid dl 6m DN 80,  včetně těsnění</t>
  </si>
  <si>
    <t>-975234647</t>
  </si>
  <si>
    <t>DN80p*1,01</t>
  </si>
  <si>
    <t>Rozpad figury: DN80p</t>
  </si>
  <si>
    <t>113</t>
  </si>
  <si>
    <t>552910590.1</t>
  </si>
  <si>
    <t>kroužek těsnící gumový DN 80 pro jištěný spoj pro vodovodní potrubí</t>
  </si>
  <si>
    <t>2043211481</t>
  </si>
  <si>
    <t>" litonové potrubí, tvarovky - s násuvný jištěnými spoji proti posunu "     28*1,01</t>
  </si>
  <si>
    <t>114</t>
  </si>
  <si>
    <t>55251276</t>
  </si>
  <si>
    <t>manžeta ochranná vodovodního litinového potrubí DN 90</t>
  </si>
  <si>
    <t>1858611568</t>
  </si>
  <si>
    <t>115</t>
  </si>
  <si>
    <t>851261131</t>
  </si>
  <si>
    <t>Montáž potrubí z trub litinových tlakových hrdlových v otevřeném výkopu s integrovaným těsněním DN 100</t>
  </si>
  <si>
    <t>990219686</t>
  </si>
  <si>
    <t>https://podminky.urs.cz/item/CS_URS_2024_01/851261131</t>
  </si>
  <si>
    <t>" vodovod I "     0,3*4</t>
  </si>
  <si>
    <t>116</t>
  </si>
  <si>
    <t>55251005</t>
  </si>
  <si>
    <t>trouba vodovodní litinová hrdlová Zn+Al (85/15) 400g/m2+modrý epoxid dl 6m DN 100, včetně těsnění</t>
  </si>
  <si>
    <t>1613875907</t>
  </si>
  <si>
    <t>DN100p*1,01</t>
  </si>
  <si>
    <t>Rozpad figury: DN100p</t>
  </si>
  <si>
    <t>117</t>
  </si>
  <si>
    <t>552910300.1</t>
  </si>
  <si>
    <t>kroužek těsnící gumový DN 100 pro jištěný spoj pro vodovodní potrubí</t>
  </si>
  <si>
    <t>-1606178308</t>
  </si>
  <si>
    <t>" litonové potrubí, tvarovky - s násuvný jištěnými spoji proti posunu "     20*1,01</t>
  </si>
  <si>
    <t>118</t>
  </si>
  <si>
    <t>55251277</t>
  </si>
  <si>
    <t>manžeta ochranná vodovodního litinového potrubí DN 110</t>
  </si>
  <si>
    <t>-1186366439</t>
  </si>
  <si>
    <t>119</t>
  </si>
  <si>
    <t>851271131.1</t>
  </si>
  <si>
    <t>Montáž potrubí z trub litinových hrdlových s integrovaným těsněním otevřený výkop DN 125</t>
  </si>
  <si>
    <t>-2121465421</t>
  </si>
  <si>
    <t>120</t>
  </si>
  <si>
    <t>55251006</t>
  </si>
  <si>
    <t>trouba vodovodní litinová hrdlová Zn+Al (85/15) 400g/m2+modrý epoxid dl 6m DN 125, včetně těsnění</t>
  </si>
  <si>
    <t>1903582295</t>
  </si>
  <si>
    <t>DN125*1,01</t>
  </si>
  <si>
    <t>121</t>
  </si>
  <si>
    <t>55291031.1</t>
  </si>
  <si>
    <t>kroužek těsnící gumový DN 125 pro jištěný spoj pro vodovodní potrubí</t>
  </si>
  <si>
    <t>-1800573613</t>
  </si>
  <si>
    <t>" litonové potrubí, tvarovky - s násuvný jištěnými spoji proti posunu "     3*1,01</t>
  </si>
  <si>
    <t>122</t>
  </si>
  <si>
    <t>55251278</t>
  </si>
  <si>
    <t>manžeta ochranná vodovodního litinového potrubí DN 125</t>
  </si>
  <si>
    <t>1500751881</t>
  </si>
  <si>
    <t>3*1,01</t>
  </si>
  <si>
    <t>123</t>
  </si>
  <si>
    <t>851311131</t>
  </si>
  <si>
    <t>Montáž potrubí z trub litinových tlakových hrdlových v otevřeném výkopu s integrovaným těsněním DN 150</t>
  </si>
  <si>
    <t>-1902175923</t>
  </si>
  <si>
    <t>https://podminky.urs.cz/item/CS_URS_2024_01/851311131</t>
  </si>
  <si>
    <t>" SEK "     0,3*2</t>
  </si>
  <si>
    <t>DN150p</t>
  </si>
  <si>
    <t>124</t>
  </si>
  <si>
    <t>55251007</t>
  </si>
  <si>
    <t>trouba vodovodní litinová hrdlová Zn+Al (85/15) 400g/m2+modrý epoxid dl 6m DN 150, včetně těsnění</t>
  </si>
  <si>
    <t>426410538</t>
  </si>
  <si>
    <t>DN150*1,01</t>
  </si>
  <si>
    <t>125</t>
  </si>
  <si>
    <t>552910320.1</t>
  </si>
  <si>
    <t>kroužek těsnící gumový DN 150 pro jištěný spoj pro vodovodní potrubí</t>
  </si>
  <si>
    <t>-1495667384</t>
  </si>
  <si>
    <t>" litonové potrubí, tvarovky - s násuvný jištěnými spoji proti posunu "     6*1,01</t>
  </si>
  <si>
    <t>126</t>
  </si>
  <si>
    <t>55251279</t>
  </si>
  <si>
    <t>manžeta ochranná vodovodního litinového potrubí DN 160</t>
  </si>
  <si>
    <t>-637318118</t>
  </si>
  <si>
    <t>6*1,01</t>
  </si>
  <si>
    <t>127</t>
  </si>
  <si>
    <t>857241131</t>
  </si>
  <si>
    <t>Montáž litinových tvarovek na potrubí litinovém tlakovém jednoosých na potrubí z trub hrdlových v otevřeném výkopu, kanálu nebo v šachtě s integrovaným těsněním DN 80</t>
  </si>
  <si>
    <t>-2086202959</t>
  </si>
  <si>
    <t>https://podminky.urs.cz/item/CS_URS_2024_01/857241131</t>
  </si>
  <si>
    <t>55259410.1</t>
  </si>
  <si>
    <t>koleno hrdlové z tvárné litiny K-kus DN 80-11,25°</t>
  </si>
  <si>
    <t>2108664943</t>
  </si>
  <si>
    <t>129</t>
  </si>
  <si>
    <t>55259710.1</t>
  </si>
  <si>
    <t>přesuvka hrdlová  z tvárné litiny U DN80</t>
  </si>
  <si>
    <t>1482016667</t>
  </si>
  <si>
    <t>130</t>
  </si>
  <si>
    <t>857243131</t>
  </si>
  <si>
    <t>Montáž litinových tvarovek na potrubí litinovém tlakovém odbočných na potrubí z trub hrdlových v otevřeném výkopu, kanálu nebo v šachtě s integrovaným těsněním DN 80</t>
  </si>
  <si>
    <t>1511115934</t>
  </si>
  <si>
    <t>https://podminky.urs.cz/item/CS_URS_2024_01/857243131</t>
  </si>
  <si>
    <t>131</t>
  </si>
  <si>
    <t>55253740.1</t>
  </si>
  <si>
    <t>tvarovka hrdlová s přírubovou odbočkou z tvárné litiny A-kus DN 80/80 mm</t>
  </si>
  <si>
    <t>-1356003382</t>
  </si>
  <si>
    <t>132</t>
  </si>
  <si>
    <t>857263131</t>
  </si>
  <si>
    <t>Montáž litinových tvarovek na potrubí litinovém tlakovém odbočných na potrubí z trub hrdlových v otevřeném výkopu, kanálu nebo v šachtě s integrovaným těsněním DN 100</t>
  </si>
  <si>
    <t>228920651</t>
  </si>
  <si>
    <t>https://podminky.urs.cz/item/CS_URS_2024_01/857263131</t>
  </si>
  <si>
    <t>133</t>
  </si>
  <si>
    <t>552537451</t>
  </si>
  <si>
    <t>tvarovka hrdlová s přírubovou odbočkou z tvárné litiny A-kus DN 100/80 mm</t>
  </si>
  <si>
    <t>1755313146</t>
  </si>
  <si>
    <t>134</t>
  </si>
  <si>
    <t>857261131</t>
  </si>
  <si>
    <t>Montáž litinových tvarovek na potrubí litinovém tlakovém jednoosých na potrubí z trub hrdlových v otevřeném výkopu, kanálu nebo v šachtě s integrovaným těsněním DN 100</t>
  </si>
  <si>
    <t>-263928918</t>
  </si>
  <si>
    <t>https://podminky.urs.cz/item/CS_URS_2024_01/857261131</t>
  </si>
  <si>
    <t>135</t>
  </si>
  <si>
    <t>55253905.1</t>
  </si>
  <si>
    <t>koleno hrdlové z tvárné litiny K-kus DN 100- 11,25°</t>
  </si>
  <si>
    <t>1280285822</t>
  </si>
  <si>
    <t>136</t>
  </si>
  <si>
    <t>55253917.1</t>
  </si>
  <si>
    <t>koleno hrdlové z tvárné litiny K-kus DN 100- 22,5°</t>
  </si>
  <si>
    <t>-1145142779</t>
  </si>
  <si>
    <t>137</t>
  </si>
  <si>
    <t>857271131</t>
  </si>
  <si>
    <t>Montáž litinových tvarovek na potrubí litinovém tlakovém jednoosých na potrubí z trub hrdlových v otevřeném výkopu, kanálu nebo v šachtě s integrovaným těsněním DN 125</t>
  </si>
  <si>
    <t>-1809972036</t>
  </si>
  <si>
    <t>https://podminky.urs.cz/item/CS_URS_2024_01/857271131</t>
  </si>
  <si>
    <t>138</t>
  </si>
  <si>
    <t>55253648.1</t>
  </si>
  <si>
    <t>přesuvka hrdlová  z tvárné litiny U DN125</t>
  </si>
  <si>
    <t>268265984</t>
  </si>
  <si>
    <t>139</t>
  </si>
  <si>
    <t>55253860.1</t>
  </si>
  <si>
    <t>přechod hrdlový z tvárné litiny R-kus DN 125/100</t>
  </si>
  <si>
    <t>-2130006536</t>
  </si>
  <si>
    <t>140</t>
  </si>
  <si>
    <t>8572641221.1</t>
  </si>
  <si>
    <t>Montáž litinových tvarovek odbočných přírubových otevřený výkop DN 100, spojovací materiál nerez</t>
  </si>
  <si>
    <t>-997190593</t>
  </si>
  <si>
    <t>141</t>
  </si>
  <si>
    <t>552535161</t>
  </si>
  <si>
    <t>tvarovka přírubová litinová s přírubovou odbočkou T-kus DN 100/80mm</t>
  </si>
  <si>
    <t>-1473307540</t>
  </si>
  <si>
    <t>142</t>
  </si>
  <si>
    <t>857311131</t>
  </si>
  <si>
    <t>Montáž litinových tvarovek na potrubí litinovém tlakovém jednoosých na potrubí z trub hrdlových v otevřeném výkopu, kanálu nebo v šachtě s integrovaným těsněním DN 150</t>
  </si>
  <si>
    <t>260175740</t>
  </si>
  <si>
    <t>https://podminky.urs.cz/item/CS_URS_2024_01/857311131</t>
  </si>
  <si>
    <t>5525971301</t>
  </si>
  <si>
    <t>přesuvka hrdlová  z tvárné litiny U DN150</t>
  </si>
  <si>
    <t>-1894362710</t>
  </si>
  <si>
    <t>144</t>
  </si>
  <si>
    <t>552539070.1</t>
  </si>
  <si>
    <t>koleno hrdlové z tvárné litiny K-kus DN 150- 11,25°</t>
  </si>
  <si>
    <t>-1796455291</t>
  </si>
  <si>
    <t>145</t>
  </si>
  <si>
    <t>8572421221</t>
  </si>
  <si>
    <t>Montáž litinových tvarovek jednoosých přírubových otevřený výkop DN 80 (spojovací materiál nerez, těsnění s kovovou vložkou)</t>
  </si>
  <si>
    <t>-253256364</t>
  </si>
  <si>
    <t>146</t>
  </si>
  <si>
    <t>5525389211</t>
  </si>
  <si>
    <t>tvarovka přírubová s hrdlem z tvárné litiny E-kus DN80</t>
  </si>
  <si>
    <t>1653092657</t>
  </si>
  <si>
    <t>147</t>
  </si>
  <si>
    <t>8572621221</t>
  </si>
  <si>
    <t>Montáž litinových tvarovek jednoosých přírubových otevřený výkop DN 100 (spojovací materiál nerez, těsnění s kovovou vložkou)</t>
  </si>
  <si>
    <t>475481102</t>
  </si>
  <si>
    <t>148</t>
  </si>
  <si>
    <t>552538931</t>
  </si>
  <si>
    <t>tvarovka přírubová s hrdlem z tvárné litiny E-kus DN100</t>
  </si>
  <si>
    <t>-1349418399</t>
  </si>
  <si>
    <t>149</t>
  </si>
  <si>
    <t>8573121221</t>
  </si>
  <si>
    <t>Montáž litinových tvarovek jednoosých přírubových otevřený výkop DN 150 (spojovací materiál nerez, těsnění s kovovou vložkou)</t>
  </si>
  <si>
    <t>-2071118250</t>
  </si>
  <si>
    <t>150</t>
  </si>
  <si>
    <t>552538951</t>
  </si>
  <si>
    <t>tvarovka přírubová s hrdlem z tvárné litiny E-kus DN150</t>
  </si>
  <si>
    <t>1071249217</t>
  </si>
  <si>
    <t>151</t>
  </si>
  <si>
    <t>55259818.1</t>
  </si>
  <si>
    <t>přechod přírubový RP tvárná litina DN 150/100</t>
  </si>
  <si>
    <t>1473849113</t>
  </si>
  <si>
    <t>152</t>
  </si>
  <si>
    <t>8912471111</t>
  </si>
  <si>
    <t>Montáž hydrantů podzemních DN 80 (spojovací materiál nerez, mosaz, těsnění s kovovou vložkou)</t>
  </si>
  <si>
    <t>1702402440</t>
  </si>
  <si>
    <t>153</t>
  </si>
  <si>
    <t>42273594</t>
  </si>
  <si>
    <t>hydrant podzemní DN 80 PN 16 dvojitý uzávěr s koulí krycí v 1500mm</t>
  </si>
  <si>
    <t>-750426149</t>
  </si>
  <si>
    <t>2*1,01</t>
  </si>
  <si>
    <t>154</t>
  </si>
  <si>
    <t>22450,1-R</t>
  </si>
  <si>
    <t>drenáž pro hydrant</t>
  </si>
  <si>
    <t>-865707046</t>
  </si>
  <si>
    <t>155</t>
  </si>
  <si>
    <t>8912411121</t>
  </si>
  <si>
    <t>Montáž vodovodních šoupátek otevřený výkop DN 80 (spojovací materiál nerez, mosaz, těsnění s kovovou vložkou)</t>
  </si>
  <si>
    <t>1107044646</t>
  </si>
  <si>
    <t>156</t>
  </si>
  <si>
    <t>42221303.1</t>
  </si>
  <si>
    <t>šoupátko pitná voda litina  PN10/16 DN 80</t>
  </si>
  <si>
    <t>-367522695</t>
  </si>
  <si>
    <t>157</t>
  </si>
  <si>
    <t>8912611121</t>
  </si>
  <si>
    <t>Montáž vodovodních šoupátek otevřený výkop DN 100 (spojovací materiál nerez, mosaz, těsnění s kovovou vložkou)</t>
  </si>
  <si>
    <t>-367061800</t>
  </si>
  <si>
    <t>158</t>
  </si>
  <si>
    <t>42221324.1</t>
  </si>
  <si>
    <t>šoupátko pitná voda litina  PN10/16 DN 100</t>
  </si>
  <si>
    <t>-633067321</t>
  </si>
  <si>
    <t>159</t>
  </si>
  <si>
    <t>422 0901 R</t>
  </si>
  <si>
    <t>zemní souprava teleskopiská teleskopická</t>
  </si>
  <si>
    <t>-326252539</t>
  </si>
  <si>
    <t>4*1,01</t>
  </si>
  <si>
    <t>160</t>
  </si>
  <si>
    <t>899401112</t>
  </si>
  <si>
    <t>Osazení poklopů litinových šoupátkových</t>
  </si>
  <si>
    <t>-564568010</t>
  </si>
  <si>
    <t>https://podminky.urs.cz/item/CS_URS_2024_01/899401112</t>
  </si>
  <si>
    <t>161</t>
  </si>
  <si>
    <t>42291352</t>
  </si>
  <si>
    <t>poklop litinový šoupátkový pro zemní soupravy osazení do terénu a do vozovky</t>
  </si>
  <si>
    <t>1585325682</t>
  </si>
  <si>
    <t>162</t>
  </si>
  <si>
    <t>422,1-R</t>
  </si>
  <si>
    <t>deska podkladní universální</t>
  </si>
  <si>
    <t>ks</t>
  </si>
  <si>
    <t>-338021778</t>
  </si>
  <si>
    <t>163</t>
  </si>
  <si>
    <t>899401113</t>
  </si>
  <si>
    <t>Osazení poklopů litinových hydrantových</t>
  </si>
  <si>
    <t>148609295</t>
  </si>
  <si>
    <t>https://podminky.urs.cz/item/CS_URS_2024_01/899401113</t>
  </si>
  <si>
    <t>164</t>
  </si>
  <si>
    <t>4229145201</t>
  </si>
  <si>
    <t>poklop litinový hydrantový DN 80</t>
  </si>
  <si>
    <t>1915403365</t>
  </si>
  <si>
    <t>165</t>
  </si>
  <si>
    <t>422,2-R</t>
  </si>
  <si>
    <t>-1481054013</t>
  </si>
  <si>
    <t>166</t>
  </si>
  <si>
    <t>8994011141</t>
  </si>
  <si>
    <t>Betonová podkladová deska pod šoupátko</t>
  </si>
  <si>
    <t>-1397628882</t>
  </si>
  <si>
    <t>167</t>
  </si>
  <si>
    <t>8994011151</t>
  </si>
  <si>
    <t>Betonová podkladová deska pod hydrant</t>
  </si>
  <si>
    <t>1123732502</t>
  </si>
  <si>
    <t>168</t>
  </si>
  <si>
    <t>899721119.1</t>
  </si>
  <si>
    <t>Identifikační bod marker</t>
  </si>
  <si>
    <t>1496363976</t>
  </si>
  <si>
    <t>169</t>
  </si>
  <si>
    <t>899721111.1</t>
  </si>
  <si>
    <t xml:space="preserve">Signalizační vodič DN do 150 mm na potrubí vč. kabelová Tspoj </t>
  </si>
  <si>
    <t>1210237748</t>
  </si>
  <si>
    <t>375</t>
  </si>
  <si>
    <t>170</t>
  </si>
  <si>
    <t>899722112</t>
  </si>
  <si>
    <t>Krytí potrubí z plastů výstražnou fólií z PVC šířky přes 20 do 25 cm</t>
  </si>
  <si>
    <t>476444113</t>
  </si>
  <si>
    <t>175,5</t>
  </si>
  <si>
    <t>171</t>
  </si>
  <si>
    <t>89940 9003 R</t>
  </si>
  <si>
    <t>Orientační tabulka modré barvy pro uzávěry</t>
  </si>
  <si>
    <t>-152921958</t>
  </si>
  <si>
    <t>4+2</t>
  </si>
  <si>
    <t>Provizorní vodovod</t>
  </si>
  <si>
    <t>172</t>
  </si>
  <si>
    <t>857151122.1</t>
  </si>
  <si>
    <t>Montáž litinových tvarovek jednoosých přírubových otevřený výkop DN 50 (spojovací materiál nerez)</t>
  </si>
  <si>
    <t>927754958</t>
  </si>
  <si>
    <t>173</t>
  </si>
  <si>
    <t>552597081.1</t>
  </si>
  <si>
    <t>přírubový spoj DN50 pro PE potrubí</t>
  </si>
  <si>
    <t>1212457872</t>
  </si>
  <si>
    <t>174</t>
  </si>
  <si>
    <t>857242122.1</t>
  </si>
  <si>
    <t>Montáž litinových tvarovek jednoosých přírubových otevřený výkop DN 80 (spojovací materiál nerez)</t>
  </si>
  <si>
    <t>-1776082537</t>
  </si>
  <si>
    <t>175</t>
  </si>
  <si>
    <t>55253608.1</t>
  </si>
  <si>
    <t>přechod přírubový RP tvárná litina DN 80/50</t>
  </si>
  <si>
    <t>-1499638977</t>
  </si>
  <si>
    <t>176</t>
  </si>
  <si>
    <t>55246608.1</t>
  </si>
  <si>
    <t>WAGA spojka DN 80 hrdlo-příruba</t>
  </si>
  <si>
    <t>834979780</t>
  </si>
  <si>
    <t>177</t>
  </si>
  <si>
    <t>857272122.1</t>
  </si>
  <si>
    <t>Montáž litinových tvarovek na potrubí litinovém tlakovém jednoosých na potrubí z trub přírubových v otevřeném výkopu, kanálu nebo v šachtě DN 125 (spojovací materiál nerez, těsnění s kovovou vložkou)</t>
  </si>
  <si>
    <t>1736148409</t>
  </si>
  <si>
    <t>178</t>
  </si>
  <si>
    <t>55259816.1</t>
  </si>
  <si>
    <t>přechod přírubový RP tvárná litina DN 125/80</t>
  </si>
  <si>
    <t>-885190266</t>
  </si>
  <si>
    <t>179</t>
  </si>
  <si>
    <t>55246141.1</t>
  </si>
  <si>
    <t>WAGA spojka DN 125 hrdlo-příruba</t>
  </si>
  <si>
    <t>887964851</t>
  </si>
  <si>
    <t>180</t>
  </si>
  <si>
    <t>871161141.1</t>
  </si>
  <si>
    <t>Montáž potrubí z PE100 SDR 11 otevřený výkop D 32</t>
  </si>
  <si>
    <t>285997178</t>
  </si>
  <si>
    <t>" provizorní vodovod "     42,0</t>
  </si>
  <si>
    <t>181</t>
  </si>
  <si>
    <t>28613595.1</t>
  </si>
  <si>
    <t>potrubí HDPE-PE100 SDR 17   de32</t>
  </si>
  <si>
    <t>1083871550</t>
  </si>
  <si>
    <t>42*1,015 "Přepočtené koeficientem množství</t>
  </si>
  <si>
    <t>182</t>
  </si>
  <si>
    <t>871211141.1</t>
  </si>
  <si>
    <t xml:space="preserve">Montáž potrubí z PE100 SDR 11 otevřený výkop D 63 </t>
  </si>
  <si>
    <t>2034098505</t>
  </si>
  <si>
    <t>" provizorní vodovod "     165,0</t>
  </si>
  <si>
    <t>183</t>
  </si>
  <si>
    <t>28613598.1</t>
  </si>
  <si>
    <t>potrubí HDPE-PE100 SDR 17   de63</t>
  </si>
  <si>
    <t>933364628</t>
  </si>
  <si>
    <t>165*1,015 "Přepočtené koeficientem množství</t>
  </si>
  <si>
    <t>184</t>
  </si>
  <si>
    <t>877211210.1</t>
  </si>
  <si>
    <t>Montáž kolen 45° na vodovodním potrubí z PE trub d 63</t>
  </si>
  <si>
    <t>-831232819</t>
  </si>
  <si>
    <t>185</t>
  </si>
  <si>
    <t>28614839</t>
  </si>
  <si>
    <t>koleno 45° SDR11 PE 100 PN16 D 63mm</t>
  </si>
  <si>
    <t>387639433</t>
  </si>
  <si>
    <t>186</t>
  </si>
  <si>
    <t>877211212.1</t>
  </si>
  <si>
    <t>Montáž kolen 90° na vodovodním potrubí z PE trub d 63</t>
  </si>
  <si>
    <t>-1251239803</t>
  </si>
  <si>
    <t>187</t>
  </si>
  <si>
    <t>28614844.1</t>
  </si>
  <si>
    <t>koleno 90° SDR 11 PE 100 PN 16 D 63mm</t>
  </si>
  <si>
    <t>183228172</t>
  </si>
  <si>
    <t>4*1,015 "Přepočtené koeficientem množství</t>
  </si>
  <si>
    <t>188</t>
  </si>
  <si>
    <t>877211213.1</t>
  </si>
  <si>
    <t>Montáž T-kusů na vodovodním potrubí z PE trub d 63</t>
  </si>
  <si>
    <t>-459954620</t>
  </si>
  <si>
    <t>189</t>
  </si>
  <si>
    <t>28615179.1</t>
  </si>
  <si>
    <t>T-kus, SDR11, PE100, d 63/32</t>
  </si>
  <si>
    <t>1938296421</t>
  </si>
  <si>
    <t>14*1,015 "Přepočtené koeficientem množství</t>
  </si>
  <si>
    <t>190</t>
  </si>
  <si>
    <t>7221003232</t>
  </si>
  <si>
    <t>Spojka T100 32x32</t>
  </si>
  <si>
    <t>830152788</t>
  </si>
  <si>
    <t>191</t>
  </si>
  <si>
    <t>810810201</t>
  </si>
  <si>
    <t>Demontáž provizorního vodovodu, naložení, vodoroné přemístění, uskladnění pro zpětné použítí co lze použít co nelze poplatek za skládku</t>
  </si>
  <si>
    <t>1377685445</t>
  </si>
  <si>
    <t>192</t>
  </si>
  <si>
    <t>998273102</t>
  </si>
  <si>
    <t>Přesun hmot pro trubní vedení hloubené z trub litinových pro vodovody nebo kanalizace v otevřeném výkopu dopravní vzdálenost do 15 m</t>
  </si>
  <si>
    <t>-1591008107</t>
  </si>
  <si>
    <t>https://podminky.urs.cz/item/CS_URS_2024_01/998273102</t>
  </si>
  <si>
    <t>3,916</t>
  </si>
  <si>
    <t>42,042</t>
  </si>
  <si>
    <t>15,75</t>
  </si>
  <si>
    <t>BDLAZBA130</t>
  </si>
  <si>
    <t>2,002</t>
  </si>
  <si>
    <t>BDLAZBA230</t>
  </si>
  <si>
    <t>23,078</t>
  </si>
  <si>
    <t>3,784</t>
  </si>
  <si>
    <t>BZAMKOVA1</t>
  </si>
  <si>
    <t>2,024</t>
  </si>
  <si>
    <t>SO 340 - VODOVODNÍ PŘÍPOJKY</t>
  </si>
  <si>
    <t>23,1</t>
  </si>
  <si>
    <t>KOSTKA1m</t>
  </si>
  <si>
    <t>KOSTKA1m2</t>
  </si>
  <si>
    <t>KOSTKA2m</t>
  </si>
  <si>
    <t>KOSTKA2m2</t>
  </si>
  <si>
    <t>0,8</t>
  </si>
  <si>
    <t>LOZE1</t>
  </si>
  <si>
    <t>10,916</t>
  </si>
  <si>
    <t>OBRUB2le</t>
  </si>
  <si>
    <t>37,972</t>
  </si>
  <si>
    <t>213,983</t>
  </si>
  <si>
    <t>PE32</t>
  </si>
  <si>
    <t>99,24</t>
  </si>
  <si>
    <t>PE32sv</t>
  </si>
  <si>
    <t>11,2</t>
  </si>
  <si>
    <t>PE32to</t>
  </si>
  <si>
    <t>88,04</t>
  </si>
  <si>
    <t>2,2</t>
  </si>
  <si>
    <t>12,1</t>
  </si>
  <si>
    <t>PROTLAK1</t>
  </si>
  <si>
    <t>16,984</t>
  </si>
  <si>
    <t>21,826</t>
  </si>
  <si>
    <t>134,647</t>
  </si>
  <si>
    <t>163,852</t>
  </si>
  <si>
    <t>20,002</t>
  </si>
  <si>
    <t>28,35</t>
  </si>
  <si>
    <t>20,988</t>
  </si>
  <si>
    <t>59,334</t>
  </si>
  <si>
    <t xml:space="preserve">    11 - Zemní práce - vodovodní přípojky - ul. Svatoplukova</t>
  </si>
  <si>
    <t xml:space="preserve">    12 - Zemní práce - vodovodní přípojky - ul. Touškova</t>
  </si>
  <si>
    <t xml:space="preserve">    9 - Ostatní konstrukce a práce, bourání</t>
  </si>
  <si>
    <t>PSV - Práce a dodávky PSV</t>
  </si>
  <si>
    <t xml:space="preserve">    722 - Zdravotechnika - vnitřní vodovod</t>
  </si>
  <si>
    <t>Zemní práce - vodovodní přípojky - ul. Svatoplukova</t>
  </si>
  <si>
    <t>-286846429</t>
  </si>
  <si>
    <t xml:space="preserve">" dvě řady "     </t>
  </si>
  <si>
    <t>" Svatoplukova 29 "     2,0*2</t>
  </si>
  <si>
    <t>1025987482</t>
  </si>
  <si>
    <t>KOSTKA1m*0,1</t>
  </si>
  <si>
    <t>Rozpad figury: KOSTKA1m</t>
  </si>
  <si>
    <t>1360025061</t>
  </si>
  <si>
    <t>" obruba "     KOSTKA1m2*0,222</t>
  </si>
  <si>
    <t>Rozpad figury: KOSTKA1m2</t>
  </si>
  <si>
    <t>-622160858</t>
  </si>
  <si>
    <t>" Svatoplukova 27+29 "     2,0*2</t>
  </si>
  <si>
    <t>OBRUB1st</t>
  </si>
  <si>
    <t>113106023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</si>
  <si>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</si>
  <si>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-842469047</t>
  </si>
  <si>
    <t>https://podminky.urs.cz/item/CS_URS_2024_01/113106023</t>
  </si>
  <si>
    <t>" Svatoplukova 27 "     1,1*1,84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</si>
  <si>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</si>
  <si>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</t>
  </si>
  <si>
    <t>-1442469158</t>
  </si>
  <si>
    <t>https://podminky.urs.cz/item/CS_URS_2024_01/979051121</t>
  </si>
  <si>
    <t>Rozpad figury: BZAMKOVA1</t>
  </si>
  <si>
    <t>113106021.1</t>
  </si>
  <si>
    <t>Rozebrání dlažeb při překopech komunikací pro pěší z betonových dlaždic ručně pro zpětné použití</t>
  </si>
  <si>
    <t>1599098558</t>
  </si>
  <si>
    <t xml:space="preserve">" chodník dlažba 30/30 "     </t>
  </si>
  <si>
    <t>" Svatoplukova 29 "     1,1*1,82</t>
  </si>
  <si>
    <t>979051111</t>
  </si>
  <si>
    <t>Očištění vybouraných prvků při překopech inženýrských sítí od spojovacího materiálu s odklizením a uložením očištěných hmot a spojovacího materiálu na skládku do vzdálenosti 10 m nebo naložením na dopravní prostředek dlaždic, desek nebo tvarovek s původním vyplněním spár kamenivem těženým</t>
  </si>
  <si>
    <t>1577396838</t>
  </si>
  <si>
    <t>https://podminky.urs.cz/item/CS_URS_2024_01/979051111</t>
  </si>
  <si>
    <t>Rozpad figury: BDLAZBA130</t>
  </si>
  <si>
    <t>113107422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</si>
  <si>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</si>
  <si>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1332338528</t>
  </si>
  <si>
    <t>https://podminky.urs.cz/item/CS_URS_2024_01/113107422</t>
  </si>
  <si>
    <t>" chodník dlažba 30/30 - 15cm "     BDLAZBA130</t>
  </si>
  <si>
    <t>" chodník dlažba zámková - 15cm "     BZAMKOVA1</t>
  </si>
  <si>
    <t>" chodník litý asfalt - 15cm "     BLA1</t>
  </si>
  <si>
    <t>" Svatoplukova 27 "     1,1*1,7</t>
  </si>
  <si>
    <t>" Svatoplukova 29 "     1,1*1,74</t>
  </si>
  <si>
    <t>913409687</t>
  </si>
  <si>
    <t>" vozovka - beton 17cm "     BASFALT1</t>
  </si>
  <si>
    <t>" Svatoplukova 27 "     1,1*1,67</t>
  </si>
  <si>
    <t>" Svatoplukova 29 "     1,1*1,39</t>
  </si>
  <si>
    <t>" Svatoplukova 31 "     1,1*0,5</t>
  </si>
  <si>
    <t>919735116</t>
  </si>
  <si>
    <t>Řezání stávajícího živičného krytu nebo podkladu hloubky přes 250 do 300 mm</t>
  </si>
  <si>
    <t>-1209890712</t>
  </si>
  <si>
    <t>https://podminky.urs.cz/item/CS_URS_2024_01/919735116</t>
  </si>
  <si>
    <t>1240346035</t>
  </si>
  <si>
    <t>" vozovka - dlažba 10cm "     BASFALT1</t>
  </si>
  <si>
    <t>-522019907</t>
  </si>
  <si>
    <t>753336686</t>
  </si>
  <si>
    <t>8,026*7 "Přepočtené koeficientem množství</t>
  </si>
  <si>
    <t>-917247759</t>
  </si>
  <si>
    <t>1109837052</t>
  </si>
  <si>
    <t>1146452461</t>
  </si>
  <si>
    <t>" Svatoplukova 27 "     2*1,67</t>
  </si>
  <si>
    <t>" Svatoplukova 29 "     2*1,39</t>
  </si>
  <si>
    <t>" Svatoplukova 31 "     2*0,5</t>
  </si>
  <si>
    <t>278674521</t>
  </si>
  <si>
    <t>233672416</t>
  </si>
  <si>
    <t>" Svatoplukova 27 "     2*1,7</t>
  </si>
  <si>
    <t>" Svatoplukova 29 "     2*1,74</t>
  </si>
  <si>
    <t>-160426698</t>
  </si>
  <si>
    <t>-2018644939</t>
  </si>
  <si>
    <t>5,073*7 "Přepočtené koeficientem množství</t>
  </si>
  <si>
    <t>1377014127</t>
  </si>
  <si>
    <t>-1200181712</t>
  </si>
  <si>
    <t>" křížení plyn "     1,1*2</t>
  </si>
  <si>
    <t>317454599</t>
  </si>
  <si>
    <t>" křížení kabelů - kusů "    10</t>
  </si>
  <si>
    <t>Výstražné prvky pro krytí kabelů včetně vyrovnání povrchu rýhy, rozvinutí a uložení fólie, šířky přes 20 do 25 cm</t>
  </si>
  <si>
    <t>-1183357849</t>
  </si>
  <si>
    <t>- platí pro ul. Svatoplukovu + ul. Touškova</t>
  </si>
  <si>
    <t>KABEL1m+KABEL2m+POTRUBI1+POTRUBI2</t>
  </si>
  <si>
    <t>" křížení kabelů - kusů "    21</t>
  </si>
  <si>
    <t>" křížení voda, plyn "     1,1*(4+7)</t>
  </si>
  <si>
    <t>Žlaby kabelové do rýhy bez výkopových prací z prefabrikovaných betonových žlabů.</t>
  </si>
  <si>
    <t>-533629176</t>
  </si>
  <si>
    <t>1041325369</t>
  </si>
  <si>
    <t>132254201</t>
  </si>
  <si>
    <t>Hloubení zapažených rýh šířky přes 800 do 2 000 mm strojně s urovnáním dna do předepsaného profilu a spádu v hornině třídy těžitelnosti I skupiny 3 do 20 m3, VČETNĚ svislého přemístění do 4 m, započtena lepivost</t>
  </si>
  <si>
    <t>1832933679</t>
  </si>
  <si>
    <t>https://podminky.urs.cz/item/CS_URS_2024_01/132254201</t>
  </si>
  <si>
    <t>" Svatoplukova 27 "     1,1*(1,67+2,31)/2*5,36</t>
  </si>
  <si>
    <t>" Svatoplukova 27 "     1,1*(1,67+1,45)/2*5,34</t>
  </si>
  <si>
    <t>" Svatoplukova 31 "     1,1*(1,71+1,67)/2*0,5</t>
  </si>
  <si>
    <t>-BLA1*0,3</t>
  </si>
  <si>
    <t>-BZAMKOVA1*0,25</t>
  </si>
  <si>
    <t>-BDLAZBA130*0,23</t>
  </si>
  <si>
    <t>132201218.1</t>
  </si>
  <si>
    <t>Příplatek za vytěžení potrubí do D63 vč. naložení - vytěžení potrubí, naložení, vodorovoné přemístění, složení, poplatek</t>
  </si>
  <si>
    <t>330897312</t>
  </si>
  <si>
    <t>Rozpad figury: PE32sv</t>
  </si>
  <si>
    <t xml:space="preserve">" vodovod v zemi "    </t>
  </si>
  <si>
    <t>" přípojky vodovodu - Svatoplukova "     5,36+5,34+0,5</t>
  </si>
  <si>
    <t>595474017</t>
  </si>
  <si>
    <t>" Svatoplukova 27 "     2*(1,67+2,31)/2*5,36</t>
  </si>
  <si>
    <t>" Svatoplukova 27 "     2*(1,67+1,45)/2*5,34</t>
  </si>
  <si>
    <t>" Svatoplukova 31 "     2*(1,71+1,67)/2*0,5</t>
  </si>
  <si>
    <t>1665318816</t>
  </si>
  <si>
    <t>1417211131</t>
  </si>
  <si>
    <t>Zemní protlak v hornině 1-5 vč. dodávky ocel. chráničky DN100 vč. startovací jámy a všech potřebných prací</t>
  </si>
  <si>
    <t>1838924130</t>
  </si>
  <si>
    <t>" Svatoplukova 27 "     5,9</t>
  </si>
  <si>
    <t>" Svatoplukova 29 "     1,1</t>
  </si>
  <si>
    <t>388571765</t>
  </si>
  <si>
    <t>VYKOP1+VYKOPR1</t>
  </si>
  <si>
    <t>-1504572057</t>
  </si>
  <si>
    <t>-1249559685</t>
  </si>
  <si>
    <t>1943352353</t>
  </si>
  <si>
    <t>-1751002381</t>
  </si>
  <si>
    <t>" vodovod "     VYKOP11</t>
  </si>
  <si>
    <t>" vozovka "     -BASFALT1*0,2</t>
  </si>
  <si>
    <t>" chodníky "     -0,3*BLA1</t>
  </si>
  <si>
    <t>" chodníky "     -0,23*BDLAZBA130</t>
  </si>
  <si>
    <t>" chodníky "     -0,25*BZAMKOVA1</t>
  </si>
  <si>
    <t>-1,1*(0,1+0,032+0,3)*PE32sv</t>
  </si>
  <si>
    <t>1889371835</t>
  </si>
  <si>
    <t>13,62*1,1*1,05*1,8</t>
  </si>
  <si>
    <t>795568486</t>
  </si>
  <si>
    <t>4,081*1,1*1,05</t>
  </si>
  <si>
    <t>13,62*1,1*1,05</t>
  </si>
  <si>
    <t>-59982541</t>
  </si>
  <si>
    <t>20,445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</si>
  <si>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</si>
  <si>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</si>
  <si>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-2015300639</t>
  </si>
  <si>
    <t>https://podminky.urs.cz/item/CS_URS_2024_01/175111101</t>
  </si>
  <si>
    <t>(0,032+0,3)*1,1*PE32sv</t>
  </si>
  <si>
    <t>-PI*(0,032/2)^2*PE32sv</t>
  </si>
  <si>
    <t>-547983100</t>
  </si>
  <si>
    <t>4,081*1,1*1,05*1,8</t>
  </si>
  <si>
    <t>Zemní práce - vodovodní přípojky - ul. Touškova</t>
  </si>
  <si>
    <t>813321120</t>
  </si>
  <si>
    <t>" k.p. mimo Touškova 1 "     2,0*11</t>
  </si>
  <si>
    <t>979021113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</si>
  <si>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</si>
  <si>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545390843</t>
  </si>
  <si>
    <t>https://podminky.urs.cz/item/CS_URS_2024_01/979021113</t>
  </si>
  <si>
    <t>Rozpad figury: OBRUB2le</t>
  </si>
  <si>
    <t>-1114406108</t>
  </si>
  <si>
    <t>" Touškova 1, 4 "     2,0*2*2</t>
  </si>
  <si>
    <t>1659002166</t>
  </si>
  <si>
    <t>KOSTKA2m*0,1</t>
  </si>
  <si>
    <t>Rozpad figury: KOSTKA2m</t>
  </si>
  <si>
    <t>-1556887640</t>
  </si>
  <si>
    <t>" obrubník "     OBRUB2le*0,150</t>
  </si>
  <si>
    <t>" obruba "     KOSTKA2m2*0,222</t>
  </si>
  <si>
    <t>Rozpad figury: KOSTKA2m2</t>
  </si>
  <si>
    <t>-2094011511</t>
  </si>
  <si>
    <t>" Touškova 1 "     2,0*1</t>
  </si>
  <si>
    <t>OBRUB2st</t>
  </si>
  <si>
    <t>1261759483</t>
  </si>
  <si>
    <t>" Touškova 1 "     1,1*1,66</t>
  </si>
  <si>
    <t>" Touškova 3 "     1,1*1,73</t>
  </si>
  <si>
    <t>" Touškova 4 "     1,1*1,71</t>
  </si>
  <si>
    <t>" Touškova 5 "     1,1*1,75</t>
  </si>
  <si>
    <t>" Touškova 6 "     1,1*(2,41+1,76)</t>
  </si>
  <si>
    <t>" Touškova 8 "     1,1*1,74</t>
  </si>
  <si>
    <t>" Touškova 9 "     1,1*1,58</t>
  </si>
  <si>
    <t>" Touškova 10 "     1,1*1,67</t>
  </si>
  <si>
    <t>" Touškova 12 "     1,1*1,69</t>
  </si>
  <si>
    <t>" Touškova 14 "     1,1*1,6</t>
  </si>
  <si>
    <t>" Touškova 16 "     1,1*1,68</t>
  </si>
  <si>
    <t>1492297479</t>
  </si>
  <si>
    <t>Rozpad figury: BDLAZBA230</t>
  </si>
  <si>
    <t>-408502705</t>
  </si>
  <si>
    <t>" chodník dlažba 30/30 - 15cm "     BDLAZBA230</t>
  </si>
  <si>
    <t>-179176192</t>
  </si>
  <si>
    <t>" vozovka - makadam - 24cm "     BASFALT2</t>
  </si>
  <si>
    <t>" Touškova 1 "     1,1*(1,06+0,61)</t>
  </si>
  <si>
    <t>" Touškova 3 "     1,1*1,39</t>
  </si>
  <si>
    <t>" Touškova 4 "     1,1*4,41</t>
  </si>
  <si>
    <t>" Touškova 5 "     1,1*1,33</t>
  </si>
  <si>
    <t>" Touškova 6 "     1,1*4,66</t>
  </si>
  <si>
    <t>" Touškova 8 "     1,1*4,66</t>
  </si>
  <si>
    <t>" Touškova 9 "     1,1*1,34</t>
  </si>
  <si>
    <t>" Touškova 10 "     1,1*4,69</t>
  </si>
  <si>
    <t>" Touškova 12 "     1,1*4,68</t>
  </si>
  <si>
    <t>" Touškova 14 "     1,1*4,69</t>
  </si>
  <si>
    <t>" Touškova 16 "     1,1*4,70</t>
  </si>
  <si>
    <t>622601390</t>
  </si>
  <si>
    <t>" vozovka - dlažba 10cm "     BASFALT2</t>
  </si>
  <si>
    <t>-422389252</t>
  </si>
  <si>
    <t>" montážní jáma "     1,5*1,5*7</t>
  </si>
  <si>
    <t>-1238522697</t>
  </si>
  <si>
    <t>1232457667</t>
  </si>
  <si>
    <t>-1022501949</t>
  </si>
  <si>
    <t>50,125*7 "Přepočtené koeficientem množství</t>
  </si>
  <si>
    <t>1190179477</t>
  </si>
  <si>
    <t>214026366</t>
  </si>
  <si>
    <t>1772508817</t>
  </si>
  <si>
    <t>" Touškova 1 "     2*(1,06+0,61)</t>
  </si>
  <si>
    <t>" Touškova 3 "     2*1,39</t>
  </si>
  <si>
    <t>" Touškova 4 "     2*4,41</t>
  </si>
  <si>
    <t>" Touškova 5 "     2*1,33</t>
  </si>
  <si>
    <t>" Touškova 6 "     2*4,66</t>
  </si>
  <si>
    <t>" Touškova 8 "     2*4,66</t>
  </si>
  <si>
    <t>" Touškova 9 "     2*1,34</t>
  </si>
  <si>
    <t>" Touškova 10 "     2*4,69</t>
  </si>
  <si>
    <t>" Touškova 12 "     2*4,68</t>
  </si>
  <si>
    <t>" Touškova 14 "     2*4,69</t>
  </si>
  <si>
    <t>" Touškova 16 "     2*4,70</t>
  </si>
  <si>
    <t>1959647413</t>
  </si>
  <si>
    <t>1783306728</t>
  </si>
  <si>
    <t>" montážní jáma "     1,5*4*7</t>
  </si>
  <si>
    <t>39463600</t>
  </si>
  <si>
    <t>1761593770</t>
  </si>
  <si>
    <t>18,919*7 "Přepočtené koeficientem množství</t>
  </si>
  <si>
    <t>-2001208236</t>
  </si>
  <si>
    <t>-1786993982</t>
  </si>
  <si>
    <t>-1612519156</t>
  </si>
  <si>
    <t>-53237444</t>
  </si>
  <si>
    <t>-1278966925</t>
  </si>
  <si>
    <t>" Touškova 1 "     1,1*(1,70+1,08)/2*5,87</t>
  </si>
  <si>
    <t>" Touškova 3 "     1,1*(1,76+2,06)/2*5,89</t>
  </si>
  <si>
    <t>" Touškova 4 "     1,1*(1,75+1,45)/2*9,12</t>
  </si>
  <si>
    <t>" Touškova 5 "     1,1*(1,79+1,33)/2*5,93</t>
  </si>
  <si>
    <t>" Touškova 6 "     1,1*(1,76+1,82)/2*9,12</t>
  </si>
  <si>
    <t>" Touškova 8 "     1,1*(1,78+1,77)/2*9,15</t>
  </si>
  <si>
    <t>" Touškova 9 "     1,1*(1,79+1,63)/2*5,87</t>
  </si>
  <si>
    <t>" Touškova 10 "     1,1*(1,79+1,57)/2*9,25</t>
  </si>
  <si>
    <t>" Touškova 12 "     1,1*(1,8+1,82)/2*9,28</t>
  </si>
  <si>
    <t>" Touškova 14 "     1,1*(1,8+1,46)/2*9,24</t>
  </si>
  <si>
    <t>" Touškova 16 "     1,1*(1,78+1,59)/2*9,32</t>
  </si>
  <si>
    <t>-BDLAZBA230*0,3</t>
  </si>
  <si>
    <t>526926410</t>
  </si>
  <si>
    <t>Rozpad figury: PE32to</t>
  </si>
  <si>
    <t>" přípojky vodovodu - Touškova "     99,24-PE32sv</t>
  </si>
  <si>
    <t>920808209</t>
  </si>
  <si>
    <t>" Touškova 1 "     2*(1,70+1,08)/2*5,87</t>
  </si>
  <si>
    <t>" Touškova 3 "     2*(1,76+2,06)/2*5,89</t>
  </si>
  <si>
    <t>" Touškova 4 "     2*(1,75+1,45)/2*9,12</t>
  </si>
  <si>
    <t>" Touškova 5 "     2*(1,79+1,33)/2*5,93</t>
  </si>
  <si>
    <t>" Touškova 6 "     2*(1,76+1,82)/2*9,12</t>
  </si>
  <si>
    <t>" Touškova 8 "     2*(1,78+1,77)/2*9,15</t>
  </si>
  <si>
    <t>" Touškova 9 "     2*(1,79+1,63)/2*5,87</t>
  </si>
  <si>
    <t>" Touškova 10 "     2*(1,79+1,57)/2*9,25</t>
  </si>
  <si>
    <t>" Touškova 12 "     2*(1,8+1,82)/2*9,28</t>
  </si>
  <si>
    <t>" Touškova 14 "     2*(1,8+1,46)/2*9,24</t>
  </si>
  <si>
    <t>" Touškova 16 "     2*(1,78+1,59)/2*9,32</t>
  </si>
  <si>
    <t>794458941</t>
  </si>
  <si>
    <t>-786036280</t>
  </si>
  <si>
    <t>" monmtážní jáma "     1,5*1,5*1,8*7</t>
  </si>
  <si>
    <t>-1195872542</t>
  </si>
  <si>
    <t>" monmtážní jáma "     4*1,5*1,8*7</t>
  </si>
  <si>
    <t>364274800</t>
  </si>
  <si>
    <t>-599794902</t>
  </si>
  <si>
    <t>-1486365540</t>
  </si>
  <si>
    <t>-2136400674</t>
  </si>
  <si>
    <t>PROTLAK2</t>
  </si>
  <si>
    <t>" ul. Touškova "     36,0-PROTLAK1</t>
  </si>
  <si>
    <t>Rozpad figury: PROTLAK1</t>
  </si>
  <si>
    <t>-1880846085</t>
  </si>
  <si>
    <t>VYKOP2+VYKOPR2+VYKOP4</t>
  </si>
  <si>
    <t>-752936836</t>
  </si>
  <si>
    <t>-1168597232</t>
  </si>
  <si>
    <t>1118603769</t>
  </si>
  <si>
    <t>-668975687</t>
  </si>
  <si>
    <t>" stoky "     VYKOP21+VYKOP41</t>
  </si>
  <si>
    <t>" vozovka "     -BASFALT2*0,2</t>
  </si>
  <si>
    <t>" chodník "     -BDLAZBA230*0,23</t>
  </si>
  <si>
    <t>-1,1*(0,1+0,032+0,3)*PE32to</t>
  </si>
  <si>
    <t>-1786172329</t>
  </si>
  <si>
    <t>136,649*1,1*1,05*1,8</t>
  </si>
  <si>
    <t>-66189394</t>
  </si>
  <si>
    <t>136,649*1,1*1,05</t>
  </si>
  <si>
    <t>32,081*1,1*1,05</t>
  </si>
  <si>
    <t>841499716</t>
  </si>
  <si>
    <t>194,884</t>
  </si>
  <si>
    <t>-285526242</t>
  </si>
  <si>
    <t>(0,032+0,3)*1,1*PE32to</t>
  </si>
  <si>
    <t>-PI*(0,032/2)^2*PE32to</t>
  </si>
  <si>
    <t>-1686186401</t>
  </si>
  <si>
    <t>32,081*1,1*1,05*1,8</t>
  </si>
  <si>
    <t>891261811</t>
  </si>
  <si>
    <t>Demontáž navrtávacích pasů DN 100 vč. uzávěru, zemní soupravy a poklopu - naložení, vodorovné přemístění, složení</t>
  </si>
  <si>
    <t>546664349</t>
  </si>
  <si>
    <t>P</t>
  </si>
  <si>
    <t>Poznámka k položce:_x000D_
viz TZ př. č. D.1.1, situace C3  a v.č. D.1.2 až D.1.11_x000D_
na vyžádání odevzdáno provozovateli</t>
  </si>
  <si>
    <t>2019307666</t>
  </si>
  <si>
    <t>0,55</t>
  </si>
  <si>
    <t>1386764875</t>
  </si>
  <si>
    <t>0,55*2,2</t>
  </si>
  <si>
    <t>-1708228144</t>
  </si>
  <si>
    <t>1,21</t>
  </si>
  <si>
    <t>-1648171646</t>
  </si>
  <si>
    <t>1,21*7</t>
  </si>
  <si>
    <t>370192139</t>
  </si>
  <si>
    <t>-546901285</t>
  </si>
  <si>
    <t>" lože "     0,1*1,1*PE32</t>
  </si>
  <si>
    <t>Rozpad figury: PE32</t>
  </si>
  <si>
    <t>686833723</t>
  </si>
  <si>
    <t>Rozpad figury: LOZE1</t>
  </si>
  <si>
    <t>26013011</t>
  </si>
  <si>
    <t>-112979458</t>
  </si>
  <si>
    <t>" přípojky vodovodu - Svatoplukova "     BASFALT1</t>
  </si>
  <si>
    <t>" přípojky vodovodu - Touškova "     BASFALT2+BASFALT2mj</t>
  </si>
  <si>
    <t>-1288516479</t>
  </si>
  <si>
    <t>" dlažba 30/30 "     BDLAZBA130+BDLAZBA230</t>
  </si>
  <si>
    <t>" dlažba zámková "     BZAMKOVA1</t>
  </si>
  <si>
    <t>SD150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</si>
  <si>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</si>
  <si>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</si>
  <si>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70744510</t>
  </si>
  <si>
    <t>https://podminky.urs.cz/item/CS_URS_2024_01/596211110</t>
  </si>
  <si>
    <t xml:space="preserve">" dlažba zámková "    </t>
  </si>
  <si>
    <t>" přípojky vodovodu - Svatoplukova "     BZAMKOVA1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</si>
  <si>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</si>
  <si>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</si>
  <si>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1051504841</t>
  </si>
  <si>
    <t>https://podminky.urs.cz/item/CS_URS_2024_01/596811120</t>
  </si>
  <si>
    <t xml:space="preserve">" dlažba 30/30 "    </t>
  </si>
  <si>
    <t>" přípojky vodovodu - Svatoplukova "     BDLAZBA130</t>
  </si>
  <si>
    <t>" přípojky vodovodu - Touškova "     BDLAZBA230</t>
  </si>
  <si>
    <t>-1351217816</t>
  </si>
  <si>
    <t xml:space="preserve">" zapravení chodníku "     </t>
  </si>
  <si>
    <t>" přípojky vodovodu - Svatoplukova "     BLA1</t>
  </si>
  <si>
    <t>-892541693</t>
  </si>
  <si>
    <t>-1823601174</t>
  </si>
  <si>
    <t>16552239</t>
  </si>
  <si>
    <t>-1570041488</t>
  </si>
  <si>
    <t xml:space="preserve">"  asfalt. chodník"     </t>
  </si>
  <si>
    <t>" přípojky vodovodu - Svatoplukova "     6,88</t>
  </si>
  <si>
    <t>48194684</t>
  </si>
  <si>
    <t>43,243</t>
  </si>
  <si>
    <t>871161141</t>
  </si>
  <si>
    <t>Montáž vodovodního potrubí z polyetylenu PE100 RC v otevřeném výkopu svařovaných na tupo SDR 11/PN16 d 32 x 3,0 mm</t>
  </si>
  <si>
    <t>1576069720</t>
  </si>
  <si>
    <t>https://podminky.urs.cz/item/CS_URS_2024_01/871161141</t>
  </si>
  <si>
    <t>" potrubí celkem "     150,4</t>
  </si>
  <si>
    <t>PE32p</t>
  </si>
  <si>
    <t>2861311001</t>
  </si>
  <si>
    <t>potrubí vodovodní HDPE - PE100 PN16 SDR11 PN16 6 m, 100 m, 32 x 3,0 mm</t>
  </si>
  <si>
    <t>1554291077</t>
  </si>
  <si>
    <t>150,4*1,015 "Přepočtené koeficientem množství</t>
  </si>
  <si>
    <t>Spojka ISIFLO T100 32x32</t>
  </si>
  <si>
    <t>1472174881</t>
  </si>
  <si>
    <t>1*1,015</t>
  </si>
  <si>
    <t>7221103225</t>
  </si>
  <si>
    <t>Spojka ISIFLO T110 32x1"</t>
  </si>
  <si>
    <t>1268013934</t>
  </si>
  <si>
    <t>27*1,015</t>
  </si>
  <si>
    <t>7221203232</t>
  </si>
  <si>
    <t>Spojka ISIFLO T120 32x32 koleno 90°</t>
  </si>
  <si>
    <t>-421007144</t>
  </si>
  <si>
    <t>16*1,015</t>
  </si>
  <si>
    <t>319427050</t>
  </si>
  <si>
    <t>redukce mosaz 1"x3/4"</t>
  </si>
  <si>
    <t>-257060466</t>
  </si>
  <si>
    <t>13*1,015</t>
  </si>
  <si>
    <t>280202071</t>
  </si>
  <si>
    <t>Nasunutí potrubní sekce do chráničky nasouvané potrubí plastové dn do 63 mm</t>
  </si>
  <si>
    <t>1972259838</t>
  </si>
  <si>
    <t>891249111</t>
  </si>
  <si>
    <t>Montáž vodovodních armatur na potrubí navrtávacích pasů s ventilem Jt 1 MPa, na potrubí z trub litinových, ocelových nebo plastických hmot DN 80</t>
  </si>
  <si>
    <t>-1531195729</t>
  </si>
  <si>
    <t>https://podminky.urs.cz/item/CS_URS_2024_01/891249111</t>
  </si>
  <si>
    <t>42273504.1</t>
  </si>
  <si>
    <t>pás navrtávací z tvárné litiny DN 100, PN 16 s kulovým kohoutem s koncovkou pro PE potrubí d32, objímka z tvárné litiny - na TLT potrubí</t>
  </si>
  <si>
    <t>-133312453</t>
  </si>
  <si>
    <t>11*1,01</t>
  </si>
  <si>
    <t>891269111</t>
  </si>
  <si>
    <t>Montáž vodovodních armatur na potrubí navrtávacích pasů s ventilem Jt 1 MPa, na potrubí z trub litinových, ocelových nebo plastických hmot DN 100</t>
  </si>
  <si>
    <t>-1540562833</t>
  </si>
  <si>
    <t>https://podminky.urs.cz/item/CS_URS_2024_01/891269111</t>
  </si>
  <si>
    <t>42271415R</t>
  </si>
  <si>
    <t>1508554330</t>
  </si>
  <si>
    <t>42291073.2</t>
  </si>
  <si>
    <t>souprava zemní teleskopická  pro domovní uzávěr pro krytí 1,3 - 1,8 m</t>
  </si>
  <si>
    <t>-163430668</t>
  </si>
  <si>
    <t>14*1,01</t>
  </si>
  <si>
    <t>899401111</t>
  </si>
  <si>
    <t>Osazení poklopů litinových ventilových</t>
  </si>
  <si>
    <t>849178963</t>
  </si>
  <si>
    <t>https://podminky.urs.cz/item/CS_URS_2024_01/899401111</t>
  </si>
  <si>
    <t>42291402</t>
  </si>
  <si>
    <t>poklop litinový ventilový</t>
  </si>
  <si>
    <t>-1154204040</t>
  </si>
  <si>
    <t>760867397</t>
  </si>
  <si>
    <t>899712111</t>
  </si>
  <si>
    <t>Orientační tabulky na vodovodních a kanalizačních řadech na zdivu</t>
  </si>
  <si>
    <t>-1114728196</t>
  </si>
  <si>
    <t>https://podminky.urs.cz/item/CS_URS_2024_01/899712111</t>
  </si>
  <si>
    <t>-1733241732</t>
  </si>
  <si>
    <t>https://podminky.urs.cz/item/CS_URS_2024_01/899722112</t>
  </si>
  <si>
    <t>8999131041</t>
  </si>
  <si>
    <t>Utěsnění chráničky potrubí DN100/32 na obou koncích montážní pěnou</t>
  </si>
  <si>
    <t>797063318</t>
  </si>
  <si>
    <t>13*2</t>
  </si>
  <si>
    <t>722232045.1</t>
  </si>
  <si>
    <t>Kohout kulový DN25</t>
  </si>
  <si>
    <t>-1082086336</t>
  </si>
  <si>
    <t>Ostatní konstrukce a práce, bourání</t>
  </si>
  <si>
    <t>9710424211</t>
  </si>
  <si>
    <t>Montážní prostup pro protlak 0,3mx0,3mx0,5m zhotovení, zapravení, utěsnění</t>
  </si>
  <si>
    <t>-576652640</t>
  </si>
  <si>
    <t>158685495</t>
  </si>
  <si>
    <t>1225393948</t>
  </si>
  <si>
    <t>0,115*8 "Přepočtené koeficientem množství</t>
  </si>
  <si>
    <t>514310813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</si>
  <si>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</si>
  <si>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</si>
  <si>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1516254307</t>
  </si>
  <si>
    <t>https://podminky.urs.cz/item/CS_URS_2024_01/998276101</t>
  </si>
  <si>
    <t>PSV</t>
  </si>
  <si>
    <t>Práce a dodávky PSV</t>
  </si>
  <si>
    <t>722</t>
  </si>
  <si>
    <t>Zdravotechnika - vnitřní vodovod</t>
  </si>
  <si>
    <t>722260923</t>
  </si>
  <si>
    <t>Oprava vodoměrů zpětná montáž vodoměrů závitových do potrubí z trubek ocelových G 1</t>
  </si>
  <si>
    <t>540530535</t>
  </si>
  <si>
    <t>Zajištují pracovníci Brněnských vodáren a kanalizací, a.s.</t>
  </si>
  <si>
    <t>31940010.1</t>
  </si>
  <si>
    <t>šroubení mosazné k vodoměrům 3/4"</t>
  </si>
  <si>
    <t>sada</t>
  </si>
  <si>
    <t>1298994582</t>
  </si>
  <si>
    <t>998722101</t>
  </si>
  <si>
    <t>Přesun hmot pro vnitřní vodovod stanovený z hmotnosti přesunovaného materiálu vodorovná dopravní vzdálenost do 50 m základní v objektech výšky do 6 m</t>
  </si>
  <si>
    <t>1502350397</t>
  </si>
  <si>
    <t>https://podminky.urs.cz/item/CS_URS_2024_01/998722101</t>
  </si>
  <si>
    <t>SO 800 - OBJEKTY ÚPRAVY ÚZEMÍ</t>
  </si>
  <si>
    <t>SO 810 - NÁHRADNÍ VÝSADBA ZELENĚ, SADOVÉ ÚPRAVY</t>
  </si>
  <si>
    <t>D1 - Sadovnické práce</t>
  </si>
  <si>
    <t>D2 - Specifikace</t>
  </si>
  <si>
    <t>D1</t>
  </si>
  <si>
    <t>Sadovnické práce</t>
  </si>
  <si>
    <t>162701105R00</t>
  </si>
  <si>
    <t>vodorovné přemístění výkopku z hor.1-4 do 10000 m</t>
  </si>
  <si>
    <t>674059569</t>
  </si>
  <si>
    <t>"dovoz nového substrátu"     4*0,375</t>
  </si>
  <si>
    <t>167101101R00</t>
  </si>
  <si>
    <t>nakládání výkopku z hor.1-4 v množství do 100 m3</t>
  </si>
  <si>
    <t>788150222</t>
  </si>
  <si>
    <t>167101103R00</t>
  </si>
  <si>
    <t>přeložení nebo složení výkopku z hor. 1-4</t>
  </si>
  <si>
    <t>1355539295</t>
  </si>
  <si>
    <t>18310-1221</t>
  </si>
  <si>
    <t>hloubení jamky od 0,4 - 1,0 m3 s 50 % výměnou půdy</t>
  </si>
  <si>
    <t>311932825</t>
  </si>
  <si>
    <t>18410-2116</t>
  </si>
  <si>
    <t>výsadba stromu s balem přes 600 do 800 mm</t>
  </si>
  <si>
    <t>-917562093</t>
  </si>
  <si>
    <t>18580-2114</t>
  </si>
  <si>
    <t>hnojení tabletovým hnojivem Silvamix (1x12x10g), , jednotlivě k rostlinám (stromy)</t>
  </si>
  <si>
    <t>2045211234</t>
  </si>
  <si>
    <t>R</t>
  </si>
  <si>
    <t>aplikace půdního kondicioneru do kořenového prostoru stromu (0,5 kg/1 strom)</t>
  </si>
  <si>
    <t>327349934</t>
  </si>
  <si>
    <t>18421-5133</t>
  </si>
  <si>
    <t>ukotvení stromu třemi kůly (2-3m), třemi příčkami a úvazky</t>
  </si>
  <si>
    <t>-1948120593</t>
  </si>
  <si>
    <t>18421-5412</t>
  </si>
  <si>
    <t>zhotovení závlahové mísy u soliterních dřevin , o průměru mísy přes 0,5 do 1m</t>
  </si>
  <si>
    <t>367095399</t>
  </si>
  <si>
    <t>18491-1421</t>
  </si>
  <si>
    <t>mulčování drcenou borkou tl. 10 cm, v ploše 1 m2/1 strom</t>
  </si>
  <si>
    <t>655457522</t>
  </si>
  <si>
    <t>18580-4311</t>
  </si>
  <si>
    <t>zalití rostlin vodou jednotlivě do 20 m2 po dobu tří vegetačních období - stromy 15 x 80l x 1ks x 3 roky</t>
  </si>
  <si>
    <t>1289021829</t>
  </si>
  <si>
    <t>18585-1121</t>
  </si>
  <si>
    <t>dovoz vody pro zálivku na vzdálenost do 1000m</t>
  </si>
  <si>
    <t>1386959139</t>
  </si>
  <si>
    <t>18585-1129</t>
  </si>
  <si>
    <t>příplatek za každých 1000 m x 10</t>
  </si>
  <si>
    <t>-146439081</t>
  </si>
  <si>
    <t>18480-1121</t>
  </si>
  <si>
    <t>ošetření dřevin po dobu tří vegetačních období 2x/rok, stromy</t>
  </si>
  <si>
    <t>-1024151021</t>
  </si>
  <si>
    <t>18485-2312</t>
  </si>
  <si>
    <t>výchovný řez alejové stromy 1x/1rok (po dobu tří vegetačních období)</t>
  </si>
  <si>
    <t>-1924147857</t>
  </si>
  <si>
    <t>18421-5173</t>
  </si>
  <si>
    <t>odstranění ukotvení dřeviny třemi kůly přes 2 do 3m</t>
  </si>
  <si>
    <t>1514395449</t>
  </si>
  <si>
    <t>18450-1181</t>
  </si>
  <si>
    <t>odstranění obalu kmene z rákosové rohože</t>
  </si>
  <si>
    <t>1601004690</t>
  </si>
  <si>
    <t>R.1</t>
  </si>
  <si>
    <t>náklady spojené s uložením odpadu na skládku</t>
  </si>
  <si>
    <t>-280692157</t>
  </si>
  <si>
    <t>99823-1311</t>
  </si>
  <si>
    <t>přesun hmot pro sadovnické a krajinářské úpravy</t>
  </si>
  <si>
    <t>1027940383</t>
  </si>
  <si>
    <t>D2</t>
  </si>
  <si>
    <t>Specifikace</t>
  </si>
  <si>
    <t>Pol8</t>
  </si>
  <si>
    <t>Tilia euchlora (lípa zelená), obv.km. 14 - 16 cm, výška kmene 220 cm, s balem</t>
  </si>
  <si>
    <t>-2121340664</t>
  </si>
  <si>
    <t>Pol9</t>
  </si>
  <si>
    <t>hnojivo tabl. 12 ks (a 10g tabl.)</t>
  </si>
  <si>
    <t>1069686025</t>
  </si>
  <si>
    <t>Pol10</t>
  </si>
  <si>
    <t>půdní kondicioner 0,5 kg/1 strom</t>
  </si>
  <si>
    <t>497958622</t>
  </si>
  <si>
    <t>Pol11</t>
  </si>
  <si>
    <t>borka</t>
  </si>
  <si>
    <t>661174554</t>
  </si>
  <si>
    <t>Pol6</t>
  </si>
  <si>
    <t>rákosová rohož</t>
  </si>
  <si>
    <t>2002880039</t>
  </si>
  <si>
    <t>Pol12</t>
  </si>
  <si>
    <t>kůly (3ks/strom)</t>
  </si>
  <si>
    <t>-886558197</t>
  </si>
  <si>
    <t>Pol13</t>
  </si>
  <si>
    <t>příčky, úvazky (3ks/strom)</t>
  </si>
  <si>
    <t>-844842820</t>
  </si>
  <si>
    <t>Pol14</t>
  </si>
  <si>
    <t>zahradnický substrát</t>
  </si>
  <si>
    <t>711843207</t>
  </si>
  <si>
    <t>KEŘE</t>
  </si>
  <si>
    <t>99 - OSTATNÍ NÁKLADY</t>
  </si>
  <si>
    <t xml:space="preserve">    9 - Ostatní konstrukce a práce-bourání</t>
  </si>
  <si>
    <t>Ostatní konstrukce a práce-bourání</t>
  </si>
  <si>
    <t>900600002</t>
  </si>
  <si>
    <t>Poplatky a náklady na zařízení staveniště</t>
  </si>
  <si>
    <t>-58724604</t>
  </si>
  <si>
    <t>Zařízení staveniště - zhotovení, provoz, likvidace, uvedení do původního stavu vč. přípojek a zajištění všech potřebných povolení</t>
  </si>
  <si>
    <t>Poplatek za vyřízení povolení ZS vč. inženýrské činnosti za vyřízení poplatku ZS</t>
  </si>
  <si>
    <t>900600004</t>
  </si>
  <si>
    <t>Zřízení a údržba dopr. značení po dobu výstavby, vrácení do pův. stavu</t>
  </si>
  <si>
    <t>105802832</t>
  </si>
  <si>
    <t>900600011</t>
  </si>
  <si>
    <t>Kácení stromů, keřů, zemní práce, naložení, vodorovný přesun, poplatek za spalovnu</t>
  </si>
  <si>
    <t>1265601663</t>
  </si>
  <si>
    <t>tři stromy pr. do 300 mm, keře 20 m2</t>
  </si>
  <si>
    <t>zásyp jamek po pařezech vč. dodávky materiálu</t>
  </si>
  <si>
    <t>900600014.1</t>
  </si>
  <si>
    <t>Provedení veškerých zkoušek prokazující kvalitu díla např. zkoušky zhutnění</t>
  </si>
  <si>
    <t>1056795608</t>
  </si>
  <si>
    <t>900600013</t>
  </si>
  <si>
    <t>Provedení revize kanalizace TV kamerou 2x, vč. vyhotovení záznamu</t>
  </si>
  <si>
    <t>1934228325</t>
  </si>
  <si>
    <t>Započteno v rámci jiné akce</t>
  </si>
  <si>
    <t>900600016.1</t>
  </si>
  <si>
    <t>Zpracování dokumentace skutečného provedení stavby</t>
  </si>
  <si>
    <t>-1447778842</t>
  </si>
  <si>
    <t>900600019.2</t>
  </si>
  <si>
    <t>Zpracování geodet. zaměření DSPS pro GIS a MMB OTS</t>
  </si>
  <si>
    <t>-969518969</t>
  </si>
  <si>
    <t>900600020.2</t>
  </si>
  <si>
    <t>Zaměření rozsahu zásahu do komunikace v programu EZA</t>
  </si>
  <si>
    <t>KPL</t>
  </si>
  <si>
    <t>2061549179</t>
  </si>
  <si>
    <t>900600023.2</t>
  </si>
  <si>
    <t>Uvedení do původního stavu dotčených ploch stavbou</t>
  </si>
  <si>
    <t>-954581049</t>
  </si>
  <si>
    <t>900600026</t>
  </si>
  <si>
    <t>Provedení komplex. zkoušek technologie (markery)</t>
  </si>
  <si>
    <t>1532270416</t>
  </si>
  <si>
    <t>900600027</t>
  </si>
  <si>
    <t>Provozní vlivy</t>
  </si>
  <si>
    <t>394153680</t>
  </si>
  <si>
    <t>900600029</t>
  </si>
  <si>
    <t>Zajištění vytyčení podzemních sítí dotčených stavbou</t>
  </si>
  <si>
    <t>-211889877</t>
  </si>
  <si>
    <t>900600032.2</t>
  </si>
  <si>
    <t>Vícetisky projektové dokumentace pro potřeby dodavatele stavby</t>
  </si>
  <si>
    <t>477333528</t>
  </si>
  <si>
    <t>900600035</t>
  </si>
  <si>
    <t>Zřízení, odstranění těžkého přemostění včeně všech souvisejích prací</t>
  </si>
  <si>
    <t>689676001</t>
  </si>
  <si>
    <t>900600111</t>
  </si>
  <si>
    <t>Ošetření kořenového systému</t>
  </si>
  <si>
    <t>1292250449</t>
  </si>
  <si>
    <t>"a) Práce v kořenovém prostoru stromu budou prováděny ručně"</t>
  </si>
  <si>
    <t>"b) Kořeny do prměru 30mm lze přerušit hladkým řezem u kořenů"</t>
  </si>
  <si>
    <t>"do průměru 50mm bude provedeno individuální posouzení odborným pracovníkem"</t>
  </si>
  <si>
    <t>"Kořeny o průměru větším jak 50mm budou zachovány"</t>
  </si>
  <si>
    <t>"c) zachované kořeny je nutné chráničt proti vysychání a účinkům mrazu"</t>
  </si>
  <si>
    <t>"ochrana může být provedena např. zakrytím pravidelně vlhčenou textilií"</t>
  </si>
  <si>
    <t>900600112</t>
  </si>
  <si>
    <t>Ochrana stromů bedněním - zřízen, odstranění</t>
  </si>
  <si>
    <t>474530532</t>
  </si>
  <si>
    <t>900600143</t>
  </si>
  <si>
    <t>Provedení veškerých zkoušek prokazující kvalitu díla - SO 310 ZKOUŠKA TĚSNOSTI KANALIZACE</t>
  </si>
  <si>
    <t>-1205323910</t>
  </si>
  <si>
    <t>započteno v rímci jiné akce</t>
  </si>
  <si>
    <t>900600144</t>
  </si>
  <si>
    <t>Provedení veškerých zkoušek prokazující kvalitu díla - ZKOUŠKA TĚSNOSTI KANALIZAČNÍ PŘÍPOJKY</t>
  </si>
  <si>
    <t>2044277938</t>
  </si>
  <si>
    <t>"započteno v jíné akci"12*0</t>
  </si>
  <si>
    <t>uliční vpusti</t>
  </si>
  <si>
    <t>900600145.2</t>
  </si>
  <si>
    <t>Provedení veškerých zkoušek prokazující kvalitu díla SO 330 TLAKOVÁ ZKOUŠKA A DESINFEKCE - hlavní řad</t>
  </si>
  <si>
    <t>-2010085822</t>
  </si>
  <si>
    <t>900600145.3</t>
  </si>
  <si>
    <t>Provedení veškerých zkoušek prokazující kvalitu díla SO 330 TLAKOVÁ ZKOUŠKA A DESINFEKCE - provizorní vodovod</t>
  </si>
  <si>
    <t>515258605</t>
  </si>
  <si>
    <t>900600147.2</t>
  </si>
  <si>
    <t>Provedení veškerých zkoušek prokazující kvalitu díla SO 340 TLAKOVÁ ZKOUŠKA A DESINFEKCE - vodovodní přípojky</t>
  </si>
  <si>
    <t>-1938957097</t>
  </si>
  <si>
    <t>900600200</t>
  </si>
  <si>
    <t>Zimní údržba chodníků a vjezdů v rámci technologické přestávky v délce tří měsíců</t>
  </si>
  <si>
    <t>-140322782</t>
  </si>
  <si>
    <t>900600201</t>
  </si>
  <si>
    <t>Zimní údržba komunikace v rámci technologické přestávky v délce tří měsíců</t>
  </si>
  <si>
    <t>-244624047</t>
  </si>
  <si>
    <t>900600203</t>
  </si>
  <si>
    <t>Provedení pasportizace objektů dotčených stavbou</t>
  </si>
  <si>
    <t>-380608301</t>
  </si>
  <si>
    <t>"před zahájením stavby provedené soudním znalcem z oboru"</t>
  </si>
  <si>
    <t>"Předání"</t>
  </si>
  <si>
    <t>"2x....v tištěné podobě"</t>
  </si>
  <si>
    <t>"2x....v digitální podobě"</t>
  </si>
  <si>
    <t>900600301</t>
  </si>
  <si>
    <t>Základní archeologický průzkum</t>
  </si>
  <si>
    <t>463556040</t>
  </si>
  <si>
    <t>900600303</t>
  </si>
  <si>
    <t>Aktualizace návrhu DZ po dobu stavby vč. projednání</t>
  </si>
  <si>
    <t>1778205841</t>
  </si>
  <si>
    <t>900600306</t>
  </si>
  <si>
    <t xml:space="preserve">Aktualizace návrhu definit. dopravního značení; zajištění včetně projednání „stanovení místní úpravy dopravního značení" </t>
  </si>
  <si>
    <t>-1729523080</t>
  </si>
  <si>
    <t>SEZNAM FIGUR</t>
  </si>
  <si>
    <t>Výměra</t>
  </si>
  <si>
    <t xml:space="preserve"> SO 100/ SO 110</t>
  </si>
  <si>
    <t>Použití figury:</t>
  </si>
  <si>
    <t>Rozebrání dlažeb vozovek z drobných kostek s ložem z kameniva strojně pl přes 50 do 200 m2</t>
  </si>
  <si>
    <t>Odstranění podkladu z betonu prostého tl přes 150 do 300 mm strojně pl přes 50 do 200 m2</t>
  </si>
  <si>
    <t>Odstranění podkladu živičného tl přes 150 do 200 mm strojně pl přes 200 m2</t>
  </si>
  <si>
    <t>Rozebrání dlažeb vozovek z drobných kostek s ložem z kameniva strojně pl přes 200 m2</t>
  </si>
  <si>
    <t>Odstranění podkladu z kameniva drceného tl přes 200 do 300 mm strojně pl přes 200 m2</t>
  </si>
  <si>
    <t>Trativody z drenážních trubek plastových flexibilních D 100 mm bez lože</t>
  </si>
  <si>
    <t>Obsypání potrubí strojně sypaninou bez prohození, uloženou do 3 m</t>
  </si>
  <si>
    <t>Vytrhání obrub z dlažebních kostek</t>
  </si>
  <si>
    <t>Očištění dlažebních kostek drobných s původním spárováním kamenivem těženým</t>
  </si>
  <si>
    <t>Nakládání výkopku z hornin třídy těžitelnosti I skupiny 1 až 3 do 100 m3</t>
  </si>
  <si>
    <t>Odkopávky a prokopávky nezapažené v hornině třídy těžitelnosti I skupiny 3 objem do 500 m3 strojně, VČETNĚ svislého přemístění, započtena lepivost</t>
  </si>
  <si>
    <t>Vodorovné přemístění přes 7 000 do 8000 m výkopku/sypaniny z horniny třídy těžitelnosti I skupiny 1 až 3</t>
  </si>
  <si>
    <t>Uložení sypaniny na skládky nebo meziskládky</t>
  </si>
  <si>
    <t>Poplatek za skládku  "navážky"</t>
  </si>
  <si>
    <t>Vodorovná doprava suti z kusových materiálů do 1 km</t>
  </si>
  <si>
    <t>Poplatek za skládku suti      (bez živice) s příměsí</t>
  </si>
  <si>
    <t xml:space="preserve"> SO 100/ SO 120</t>
  </si>
  <si>
    <t>Montáž potrubí z trub kameninových hrdlových s integrovaným těsněním výkop sklon do 20 % DN 150</t>
  </si>
  <si>
    <t>Příplatek za práce na potrubí z trub kameninových s integrovaným těsněním sklon přes 20 % DN do 300</t>
  </si>
  <si>
    <t>Obetonování potrubí nebo zdiva stok betonem prostým tř. C 12/15 v otevřeném výkopu</t>
  </si>
  <si>
    <t>Lože pod potrubí otevřený výkop ze štěrkodrtě</t>
  </si>
  <si>
    <t>ZASYP3</t>
  </si>
  <si>
    <t xml:space="preserve"> SO 100/ SO 130</t>
  </si>
  <si>
    <t>Odstranění podkladu z betonu prostého tl přes 150 do 300 mm strojně pl přes 200 m2</t>
  </si>
  <si>
    <t>Odstranění podkladu živičného tl přes 150 do 200 mm strojně pl přes 50 do 200 m2</t>
  </si>
  <si>
    <t>Odstranění podkladu z kameniva drceného tl přes 200 do 300 mm strojně pl přes 50 do 200 m2</t>
  </si>
  <si>
    <t xml:space="preserve"> SO 100/ SO 140</t>
  </si>
  <si>
    <t>Odstranění podkladu z betonu prostého tl přes 100 do 150 mm strojně pl do 50 m2</t>
  </si>
  <si>
    <t>Odstranění podkladu z kameniva drceného tl přes 100 do 200 mm strojně pl do 50 m2</t>
  </si>
  <si>
    <t>Rozebrání dlažeb z betonových nebo kamenných dlaždic komunikací pro pěší strojně pl přes 50 m2</t>
  </si>
  <si>
    <t>Odstranění podkladu z kameniva drceného tl přes 100 do 200 mm strojně pl přes 200 m2</t>
  </si>
  <si>
    <t>Očištění dlažebních kostek drobných se spárováním živičnou směsí nebo MC při překopech inženýrských sítí</t>
  </si>
  <si>
    <t>Vodorovná doprava suti ze sypkých materiálů do 1 km</t>
  </si>
  <si>
    <t>Odstranění podkladu živičného tl přes 100 do 150 mm strojně pl přes 50 do 200 m2</t>
  </si>
  <si>
    <t>Odstranění podkladu z kameniva drceného tl přes 100 do 200 mm strojně pl přes 50 do 200 m2</t>
  </si>
  <si>
    <t>Rozebrání dlažeb ze zámkových dlaždic komunikací pro pěší strojně pl do 50 m2</t>
  </si>
  <si>
    <t>ODKOP</t>
  </si>
  <si>
    <t>zemina pro terénní úpravy - ornice, odplevelená</t>
  </si>
  <si>
    <t xml:space="preserve"> SO 300/ SO 310</t>
  </si>
  <si>
    <t>BASFALT</t>
  </si>
  <si>
    <t>" stoka "     1,1*(86,0-2,1/2-2,3-2,3/2)</t>
  </si>
  <si>
    <t>" šachty "     2,3*2,1+2,3*2,3*2</t>
  </si>
  <si>
    <t>DN3</t>
  </si>
  <si>
    <t>" délka stoky dle výpisu materiálu "     86,0</t>
  </si>
  <si>
    <t>DN300</t>
  </si>
  <si>
    <t xml:space="preserve">" délka stoky - odpočet šachet "     </t>
  </si>
  <si>
    <t>86,0-2,1/2-1,3-1,3/2</t>
  </si>
  <si>
    <t>DN300p</t>
  </si>
  <si>
    <t xml:space="preserve">" délka potrubí - odpočet šachet "     </t>
  </si>
  <si>
    <t>86,0-1,0/2-1,0-1,0/2</t>
  </si>
  <si>
    <t>KABELkus</t>
  </si>
  <si>
    <t>" křížení kabelů - kusů "    6</t>
  </si>
  <si>
    <t>KABELkus_1</t>
  </si>
  <si>
    <t>KABELm</t>
  </si>
  <si>
    <t>1,2*KABELkus</t>
  </si>
  <si>
    <t>KABELm_1</t>
  </si>
  <si>
    <t>LIST30</t>
  </si>
  <si>
    <t>LOZE2</t>
  </si>
  <si>
    <t>" lože stoky"</t>
  </si>
  <si>
    <t>" kamenina DN300 "</t>
  </si>
  <si>
    <t>0,08*1,2*DN300</t>
  </si>
  <si>
    <t>" šachty "</t>
  </si>
  <si>
    <t>" Š1 "            0,1*2,3*2,1</t>
  </si>
  <si>
    <t>" Š2-3 "         0,1*2,5*2,5*2</t>
  </si>
  <si>
    <t>LOZE4</t>
  </si>
  <si>
    <t>OCEL1</t>
  </si>
  <si>
    <t>" ocelové rámy šachty - dočasné - 50% "</t>
  </si>
  <si>
    <t xml:space="preserve">" šachty Š1 - 6 kusů rámů, I-200 + závěsy "      </t>
  </si>
  <si>
    <t>1320</t>
  </si>
  <si>
    <t>VYKOP1+VYKOPR</t>
  </si>
  <si>
    <t>PAZtr1</t>
  </si>
  <si>
    <t>" šachta Š1 "</t>
  </si>
  <si>
    <t>2*(2,3+2,1)*(1,85-0,3+0,2)</t>
  </si>
  <si>
    <t>POTRUBI</t>
  </si>
  <si>
    <t>" křížení  plyn "     1,2</t>
  </si>
  <si>
    <t>" křížení přípojky - voda, plyn "     1,2*(7+4)</t>
  </si>
  <si>
    <t>SVISLE6</t>
  </si>
  <si>
    <t>" Š1 "     4,23*2,3*2,1</t>
  </si>
  <si>
    <t>" odpočet stáv. konstrukcí stok a šachet "</t>
  </si>
  <si>
    <t>" stáv. stoky "</t>
  </si>
  <si>
    <t>" DN400 "     -0,187*(2,3-1,6)</t>
  </si>
  <si>
    <t>" stáv. šachty "</t>
  </si>
  <si>
    <t>-1,6*1,6*2,4</t>
  </si>
  <si>
    <t>-PI*(1,0/2)^2*1,6</t>
  </si>
  <si>
    <t>-0,53*2,3*2,1</t>
  </si>
  <si>
    <t>" stoka "</t>
  </si>
  <si>
    <t>1,2*(3,82+3,63)/2*(39,94-2,1/2)</t>
  </si>
  <si>
    <t>1,2*(3,63+3,68)/2*(50,0-39,94-2,5/2)</t>
  </si>
  <si>
    <t>1,2*(3,68+3,86)/2*(86,0-50,0-2,5/2*2)</t>
  </si>
  <si>
    <t>" Š2,3 "     2,5*2,5*(2,79+2,97)</t>
  </si>
  <si>
    <t>" odpočet ruční výkop "     -VYKOPR</t>
  </si>
  <si>
    <t>" DN300 "     -0,105*87,0</t>
  </si>
  <si>
    <t>-1,6*1,6*2,4*2</t>
  </si>
  <si>
    <t>-PI*(1,0/2)^2*1,6*2</t>
  </si>
  <si>
    <t>-BASFALT*0,53</t>
  </si>
  <si>
    <t>VYKOPR</t>
  </si>
  <si>
    <t>KABELm*1,5*1,0</t>
  </si>
  <si>
    <t>ZASYP1</t>
  </si>
  <si>
    <t>" stoky "     VYKOP11</t>
  </si>
  <si>
    <t>" vozovka "     -STERK200*0,2</t>
  </si>
  <si>
    <t>" odpočet tělesa kanalizace "</t>
  </si>
  <si>
    <t>-DN300*(0,631+0,1*(0,326+0,08*2)*2)</t>
  </si>
  <si>
    <t>" odpočet tělesa šachet "</t>
  </si>
  <si>
    <t>" skruže "</t>
  </si>
  <si>
    <t>-PI*(1,3/2)^2*0,8*2</t>
  </si>
  <si>
    <t>-PI*(1,24/2)^2*(0,25*2+1,0*5)</t>
  </si>
  <si>
    <t>-PI*(1,04/2)^2*0,58*3</t>
  </si>
  <si>
    <t>-PI*(0,84/2)^2*(0,06+0,08+0,1+0,12*3+0,01+0,02-0,2*3)</t>
  </si>
  <si>
    <t>" lože prefa šachet "</t>
  </si>
  <si>
    <t>-0,2*2,5*2,5*2</t>
  </si>
  <si>
    <t>" monolit vč. lože "</t>
  </si>
  <si>
    <t>" Š1 "     -2,3*2,1*(1,85+0,2-0,3)-0,3*1,8*1,2</t>
  </si>
  <si>
    <t xml:space="preserve"> SO 300/ SO 320</t>
  </si>
  <si>
    <t>" Touškova 1 "     1,1*2,71</t>
  </si>
  <si>
    <t>" Touškova 3 "     1,1*2,97</t>
  </si>
  <si>
    <t>" Touškova 4 "     1,1*2,81</t>
  </si>
  <si>
    <t>" Touškova 5 "     1,1*2,93</t>
  </si>
  <si>
    <t>" Touškova 6 "     1,1*3,06</t>
  </si>
  <si>
    <t>" Touškova 8 "     1,1*3,06</t>
  </si>
  <si>
    <t>" Touškova 9 "     1,1*2,94</t>
  </si>
  <si>
    <t>" Touškova 10 "     1,1*3,08</t>
  </si>
  <si>
    <t>" Touškova 12 "     1,1*3,09</t>
  </si>
  <si>
    <t>" Touškova 14 "     1,1*3,09</t>
  </si>
  <si>
    <t>" Touškova 16 "     1,1*3,11</t>
  </si>
  <si>
    <t>" garáže  "     1,1*3,11</t>
  </si>
  <si>
    <t>BDLAZBA30</t>
  </si>
  <si>
    <t>" Touškova 1 "     1,1*1,03</t>
  </si>
  <si>
    <t>" Touškova 3 "     1,1*(1,75+2,97)</t>
  </si>
  <si>
    <t>" Touškova 4 "     1,1*(2,45+1,71+1,22)</t>
  </si>
  <si>
    <t>" Touškova 5 "     1,1*(1,76+3,65)</t>
  </si>
  <si>
    <t>" Touškova 6 "     1,1*(1,77+5,12)</t>
  </si>
  <si>
    <t>" Touškova 8 "     1,1*(1,73+3,34)</t>
  </si>
  <si>
    <t>" Touškova 9 "     1,1*(1,58+2,22+14,01)</t>
  </si>
  <si>
    <t>" Touškova 10 "     1,1*(1,67+3,93)</t>
  </si>
  <si>
    <t>" Touškova 12 "     1,1*(1,69+3,07)</t>
  </si>
  <si>
    <t>" Touškova 14 "     1,1*(1,6+4,9)</t>
  </si>
  <si>
    <t>" Touškova 16 "     1,1*(1,69+1,33)</t>
  </si>
  <si>
    <t>" garáže  "     1,1*1,68</t>
  </si>
  <si>
    <t>" Touškova 1 "     1,1*(1,66+3,71)</t>
  </si>
  <si>
    <t>BLOK</t>
  </si>
  <si>
    <t>" obetonování napojení dešťového svodu "</t>
  </si>
  <si>
    <t>0,55*0,55*(DN100svod+DN125svod+0,6*12)</t>
  </si>
  <si>
    <t>DN100svod</t>
  </si>
  <si>
    <t>11,0</t>
  </si>
  <si>
    <t>19,0-DN125svod</t>
  </si>
  <si>
    <t>DN125p</t>
  </si>
  <si>
    <t>DN125svod</t>
  </si>
  <si>
    <t>" svod Touškova 9 "     2,4</t>
  </si>
  <si>
    <t>" k.p. "     75,3</t>
  </si>
  <si>
    <t>" prověření funkčnosti k.p. "     24,0</t>
  </si>
  <si>
    <t>" křížení kabelů - kusů "    25+13</t>
  </si>
  <si>
    <t>1,1*KABELkus</t>
  </si>
  <si>
    <t>" na podél "</t>
  </si>
  <si>
    <t>" Touškova 1 "     (3,71+1,03)*2</t>
  </si>
  <si>
    <t>" Touškova 3 "     2,97</t>
  </si>
  <si>
    <t>" Touškova 5 "     3,65</t>
  </si>
  <si>
    <t>" Touškova 6 "     5,12</t>
  </si>
  <si>
    <t>" Touškova 8 "     3,34</t>
  </si>
  <si>
    <t>" Touškova 10 "     3,93</t>
  </si>
  <si>
    <t>" Touškova 12 "     3,07*2</t>
  </si>
  <si>
    <t>" Touškova 14 "     4,90*2</t>
  </si>
  <si>
    <t>" Touškova 16 "     1,33*2</t>
  </si>
  <si>
    <t>" lože "</t>
  </si>
  <si>
    <t>0,08*1,1*(DN125+DN150)</t>
  </si>
  <si>
    <t>" kamenina v otevřeném výkopu "</t>
  </si>
  <si>
    <t>OBET</t>
  </si>
  <si>
    <t>DN125*(0,188+0,05*0,196)</t>
  </si>
  <si>
    <t>DN150*(0,200+0,05*0,224)</t>
  </si>
  <si>
    <t>OBRUBNIKle</t>
  </si>
  <si>
    <t>VYKOP1+VYKOPR+ORNICEm3</t>
  </si>
  <si>
    <t>ORNICEm2</t>
  </si>
  <si>
    <t xml:space="preserve">" nezpevněný povrch "     </t>
  </si>
  <si>
    <t>" Touškova 1 "     1,1*2,7</t>
  </si>
  <si>
    <t>" Touškova 3 "     1,1*2,48</t>
  </si>
  <si>
    <t>" Touškova 5 "     1,1*2,54</t>
  </si>
  <si>
    <t>" Touškova 6 "     1,1*2,4</t>
  </si>
  <si>
    <t>" Touškova 8 "     1,1*2,47</t>
  </si>
  <si>
    <t>" Touškova 9 "     1,1*2,65</t>
  </si>
  <si>
    <t>" Touškova 10 "     1,1*2,56</t>
  </si>
  <si>
    <t>" Touškova 12 "     1,1*2,6</t>
  </si>
  <si>
    <t>" Touškova 14 "     1,1*2,64</t>
  </si>
  <si>
    <t>" Touškova 16 "     1,1*2,64</t>
  </si>
  <si>
    <t>" garáže  "     1,1*2,68</t>
  </si>
  <si>
    <t>ORNICEm3</t>
  </si>
  <si>
    <t>0,2*ORNICEm2</t>
  </si>
  <si>
    <t>" křížení voda "     1,1*8</t>
  </si>
  <si>
    <t>" křížení plyn "     1,1*8</t>
  </si>
  <si>
    <t>" obrubník "     OBRUBNIKle*0,150</t>
  </si>
  <si>
    <t>TRAVA</t>
  </si>
  <si>
    <t>" sanace trávníků i mimo rýhu "</t>
  </si>
  <si>
    <t>ORNICEm2*2</t>
  </si>
  <si>
    <t>" Touškova 1 "     1,1*(3,72+2,62)/2*6,97</t>
  </si>
  <si>
    <t>" Touškova 1 "     1,1*(2,74+2,1)/2*6,97</t>
  </si>
  <si>
    <t>" Touškova 3 "     1,1*(3,61+3,07)/2*7,01</t>
  </si>
  <si>
    <t>" Touškova 3 "     1,1*(3,12+2,1)/2*2,97</t>
  </si>
  <si>
    <t>" Touškova 4 "     1,1*(3,67+2,33)/2*7,03</t>
  </si>
  <si>
    <t>" Touškova 4 "     1,1*(2,42+2,1)/2*1,22</t>
  </si>
  <si>
    <t>" Touškova 5 "     1,1*(3,6+3,41)/2*7,03</t>
  </si>
  <si>
    <t>" Touškova 5 "     1,1*(3,41+2,1)/2*3,65</t>
  </si>
  <si>
    <t>" Touškova 6 "     1,1*(3,61+2,61)/2*7,03</t>
  </si>
  <si>
    <t>" Touškova 6 "     1,1*(2,67+2,1)/2*5,12</t>
  </si>
  <si>
    <t>" Touškova 8 "     1,1*(3,61+2,98)/2*7,06</t>
  </si>
  <si>
    <t>" Touškova 8 "     1,1*(3,01+2,1)/2*3,34</t>
  </si>
  <si>
    <t>" Touškova 9 "     1,1*(3,54+2,52)/2*6,97</t>
  </si>
  <si>
    <t>" Touškova 9 "     1,1*(2,69+2,1)/2*2,22</t>
  </si>
  <si>
    <t>" Touškova 9 "     1,1*(2,64+2,1)/2*14,01</t>
  </si>
  <si>
    <t>" Touškova 10 "     1,1*(3,57+2,8)/2*7,11</t>
  </si>
  <si>
    <t>" Touškova 10 "     1,1*(2,84+2,1)/2*3,93</t>
  </si>
  <si>
    <t>" Touškova 12 "     1,1*(3,53+2,99)/2*7,17</t>
  </si>
  <si>
    <t>" Touškova 12 "     1,1*(3,01+2,1)/2*3,07</t>
  </si>
  <si>
    <t>" Touškova 14 "     1,1*(3,53+2,42)/2*7,13</t>
  </si>
  <si>
    <t>" Touškova 14 "     1,1*(2,5+2,1)/2*4,9</t>
  </si>
  <si>
    <t>" Touškova 16 "     1,1*(3,55+2,81)/2*7,23</t>
  </si>
  <si>
    <t>" Touškova 16 "     1,1*(2,86+2,1)/2*1,33</t>
  </si>
  <si>
    <t>" garáže "     1,1*(3,57+3,44)/2*7,27</t>
  </si>
  <si>
    <t>" odpočet potrubí stávajících k.p. "</t>
  </si>
  <si>
    <t>" DN125 "     -PI*(0,135/2)^2*50,85</t>
  </si>
  <si>
    <t>" DN150 "     -PI*(0,186/2)^2*91,01</t>
  </si>
  <si>
    <t>-ORNICEm3</t>
  </si>
  <si>
    <t>" asfalt. vozovka "     -0,53*BASFALT</t>
  </si>
  <si>
    <t>" asfalt. chodník "     -0,30*BLA</t>
  </si>
  <si>
    <t>" chodník dlažba "     -0,23*BDLAZBA30</t>
  </si>
  <si>
    <t>" v místě napojení nové kp na stávající kp "</t>
  </si>
  <si>
    <t>1,5*1,0*1,0*12</t>
  </si>
  <si>
    <t>" odpočet zapravení "</t>
  </si>
  <si>
    <t>" chodníky "     -BDLAZBA30*0,23</t>
  </si>
  <si>
    <t>" chodníky "     -BLA*0,3</t>
  </si>
  <si>
    <t>" vozovka "     -BASFALT*0,53</t>
  </si>
  <si>
    <t>" odpočet tělesa přípojek "</t>
  </si>
  <si>
    <t>-LOZE1-LOZE3-BLOK-ZASYP2</t>
  </si>
  <si>
    <t>ZASYP2</t>
  </si>
  <si>
    <t>" vedle stoky "</t>
  </si>
  <si>
    <t>DN125*0,196*0,35</t>
  </si>
  <si>
    <t>DN150*0,224*0,35</t>
  </si>
  <si>
    <t xml:space="preserve"> SO 300/ SO 330</t>
  </si>
  <si>
    <t>Podklad ze štěrkodrtě ŠD plochy přes 100 m2 tl 150 mm</t>
  </si>
  <si>
    <t>Odstranění podkladu z betonu prostého tl přes 100 do 150 mm při překopech strojně pl do 15 m2</t>
  </si>
  <si>
    <t>Podklad ze směsi stmelené cementem SC C 8/10 (KSC I) tl 250 mm</t>
  </si>
  <si>
    <t>Frézování živičného krytu tl do 30 mm pruh š přes 0,5 do 1 m pl do 500 m2 bez překážek v trase</t>
  </si>
  <si>
    <t>Frézování živičného krytu tl 100 mm pruh š přes 0,5 do 1 m pl do 500 m2 bez překážek v trase</t>
  </si>
  <si>
    <t>Frézování betonového krytu tl do 30 mm pruh š přes 0,5 do 1 m pl do 500 m2 bez překážek v trase</t>
  </si>
  <si>
    <t>Asfaltový beton vrstva podkladní ACP 16+ (obalované kamenivo OKS) tl 100 mm š do 3 m</t>
  </si>
  <si>
    <t>Asfaltový beton vrstva ložní ACL 16+ (ABH) tl 50 mm š do 3 m z nemodifikovaného asfaltu</t>
  </si>
  <si>
    <t>Frézování živičného krytu tl 50 mm pruh š přes 0,5 do 1 m pl do 500 m2 bez překážek v trase</t>
  </si>
  <si>
    <t>Asfaltový beton vrstva obrusná ACO 11+ (ABS) tř. II tl 50 mm š do 3 m z nemodifikovaného asfaltu</t>
  </si>
  <si>
    <t>Hloubení zapažených rýh š do 2000 mm v hornině třídy těžitelnosti I skupiny 3 objem do 500 m3 , VČETNĚ svislého přemístění do 4 m, započtena lepivost</t>
  </si>
  <si>
    <t>Zásyp jam, šachet rýh nebo kolem objektů sypaninou se zhutněním</t>
  </si>
  <si>
    <t>Podklad ze štěrkodrtě ŠD plochy přes 100 m2 tl 200 mm</t>
  </si>
  <si>
    <t>Hloubení zapažených rýh š do 2000 mm v hornině třídy těžitelnosti I skupiny 3 objem do 500 m3, VČETNĚ svislého přemístění do 4 m, započtena lepivost</t>
  </si>
  <si>
    <t>Odstranění podkladu živičných tl přes 100 do 200 mm při překopech ručně</t>
  </si>
  <si>
    <t>Rozebrání dlažeb vozovek z drobných kostek s ložem z kameniva strojně pl do 50 m2</t>
  </si>
  <si>
    <t>Odstranění podkladu z kameniva drceného tl přes 200 do 300 mm při překopech strojně pl do 15 m2</t>
  </si>
  <si>
    <t>Hloubení šachet v hornině třídy těžitelnosti I skupiny 3 objemu do 15 m3 při překopech inženýrských sítí strojně, VČETNĚ svislého přemístění, započtena lepivost</t>
  </si>
  <si>
    <t>Odstranění podkladu živičných tl přes 100 do 150 mm při překopech strojně pl do 15 m2</t>
  </si>
  <si>
    <t>Vyspravení podkladu po překopech inženýrských sítí plochy do 15 m2 štěrkodrtí tl. 150 mm</t>
  </si>
  <si>
    <t>Postřik živičný infiltrační s posypem z asfaltu množství 0,60 kg/m2</t>
  </si>
  <si>
    <t>Postřik živičný spojovací z asfaltu v množství 0,20 kg/m2</t>
  </si>
  <si>
    <t>Litý asfalt MA 8 (LAJ) tl 50 mm š do 3 m z nemodifikovaného asfaltu</t>
  </si>
  <si>
    <t>Montáž potrubí z trub litinových hrdlových s integrovaným těsněním otevřený výkop DN 100</t>
  </si>
  <si>
    <t>Lože pod potrubí otevřený výkop z kameniva drobného těženého</t>
  </si>
  <si>
    <t>Montáž potrubí z trub litinových hrdlových s integrovaným těsněním otevřený výkop DN 150</t>
  </si>
  <si>
    <t>Montáž potrubí z trub litinových hrdlových s integrovaným těsněním otevřený výkop DN 80</t>
  </si>
  <si>
    <t>trouba vodovodní litinová hrdlová Zn+Al (85/15) 400g/m2+modrý epoxid dl 6m DN 80, včetně těsnění</t>
  </si>
  <si>
    <t>Dočasné zajištění kabelů a kabelových tratí ze 3 volně ložených kabelů</t>
  </si>
  <si>
    <t>Hloubení zapažených rýh šířky do 2000 mm v nesoudržných horninách třídy těžitelnosti I skupiny 3 ručně, VČETNĚ svislého přemístění do 3 m, započtena lepivost</t>
  </si>
  <si>
    <t xml:space="preserve">Paletizace , naložení,  potřebné vodorovné přemístění, složení </t>
  </si>
  <si>
    <t>KOSTKAm2_1</t>
  </si>
  <si>
    <t>Dočasné zajištění potrubí ocelového nebo litinového DN do 200 mm</t>
  </si>
  <si>
    <t>VYKOP31</t>
  </si>
  <si>
    <t>Zřízení rozepření stěn při pažení příložném hl do 4 m</t>
  </si>
  <si>
    <t xml:space="preserve"> SO 300/ SO 340</t>
  </si>
  <si>
    <t>Hloubení zapažených rýh š do 2000 mm v hornině třídy těžitelnosti I skupiny 3 objem do 20 m3, VČETNĚ svislého přemístění do 4 m, započtena lepivost</t>
  </si>
  <si>
    <t>Řezání stávajícího živičného krytu hl přes 250 do 300 mm</t>
  </si>
  <si>
    <t>Odstranění podkladu z kameniva drceného tl přes 100 do 200 mm při překopech strojně pl do 15 m2</t>
  </si>
  <si>
    <t>Kladení betonové dlažby komunikací pro pěší do lože z kameniva velikosti do 0,09 m2 pl do 50 m2</t>
  </si>
  <si>
    <t>Očištění desek nebo dlaždic se spárováním z kameniva těženého při překopech inženýrských sítí</t>
  </si>
  <si>
    <t>Rozebrání dlažeb při překopech komunikací pro pěší ze zámkové dlažby ručně</t>
  </si>
  <si>
    <t>Kladení zámkové dlažby komunikací pro pěší ručně tl 60 mm skupiny A pl do 50 m2</t>
  </si>
  <si>
    <t>Očištění zámkových dlaždic se spárováním z kameniva těženého při překopech inženýrských sítí</t>
  </si>
  <si>
    <t>Vytrhání obrub silničních ležatých</t>
  </si>
  <si>
    <t>Očištění vybouraných obrubníků a krajníků silničních při překopech inženýrských sítí</t>
  </si>
  <si>
    <t>Montáž potrubí z PE100 RC SDR 11 otevřený výkop svařovaných na tupo d 32 x 3,0 mm</t>
  </si>
  <si>
    <t>Obsypání potrubí ručně sypaninou bez prohození, uloženou do 3 m</t>
  </si>
  <si>
    <t>SUTbkom1</t>
  </si>
  <si>
    <t xml:space="preserve"> 99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</si>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</sst>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4" fillId="0" borderId="13" xfId="0" applyNumberFormat="1" applyFont="1" applyBorder="1" applyAlignment="1"/>
    <xf numFmtId="166" fontId="34" fillId="0" borderId="14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7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167" fontId="21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7" fillId="0" borderId="0" xfId="0" applyFont="1" applyAlignment="1">
      <alignment horizontal="left" vertical="center" indent="2"/>
    </xf>
    <xf numFmtId="0" fontId="21" fillId="0" borderId="0" xfId="0" applyFont="1" applyAlignment="1">
      <alignment horizontal="left" vertical="center" indent="2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7" fillId="0" borderId="0" xfId="0" applyFont="1" applyAlignment="1">
      <alignment horizontal="left" vertical="center" indent="3"/>
    </xf>
    <xf numFmtId="0" fontId="21" fillId="0" borderId="0" xfId="0" applyFont="1" applyAlignment="1">
      <alignment horizontal="left" vertical="center" indent="3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indent="4"/>
    </xf>
    <xf numFmtId="0" fontId="21" fillId="0" borderId="0" xfId="0" applyFont="1" applyAlignment="1">
      <alignment horizontal="left" vertical="center" indent="4"/>
    </xf>
    <xf numFmtId="0" fontId="41" fillId="0" borderId="0" xfId="0" applyFont="1" applyAlignment="1">
      <alignment vertical="center" wrapText="1"/>
    </xf>
    <xf numFmtId="0" fontId="39" fillId="3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/>
    </xf>
    <xf numFmtId="0" fontId="44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13106221" TargetMode="External"/><Relationship Id="rId13" Type="http://schemas.openxmlformats.org/officeDocument/2006/relationships/hyperlink" Target="https://podminky.urs.cz/item/CS_URS_2024_01/997221559" TargetMode="External"/><Relationship Id="rId18" Type="http://schemas.openxmlformats.org/officeDocument/2006/relationships/hyperlink" Target="https://podminky.urs.cz/item/CS_URS_2024_01/997221551" TargetMode="External"/><Relationship Id="rId26" Type="http://schemas.openxmlformats.org/officeDocument/2006/relationships/hyperlink" Target="https://podminky.urs.cz/item/CS_URS_2024_01/212755214" TargetMode="External"/><Relationship Id="rId39" Type="http://schemas.openxmlformats.org/officeDocument/2006/relationships/hyperlink" Target="https://podminky.urs.cz/item/CS_URS_2024_01/171251201" TargetMode="External"/><Relationship Id="rId3" Type="http://schemas.openxmlformats.org/officeDocument/2006/relationships/hyperlink" Target="https://podminky.urs.cz/item/CS_URS_2024_01/997221561" TargetMode="External"/><Relationship Id="rId21" Type="http://schemas.openxmlformats.org/officeDocument/2006/relationships/hyperlink" Target="https://podminky.urs.cz/item/CS_URS_2024_01/132251103" TargetMode="External"/><Relationship Id="rId34" Type="http://schemas.openxmlformats.org/officeDocument/2006/relationships/hyperlink" Target="https://podminky.urs.cz/item/CS_URS_2024_01/564861111" TargetMode="External"/><Relationship Id="rId7" Type="http://schemas.openxmlformats.org/officeDocument/2006/relationships/hyperlink" Target="https://podminky.urs.cz/item/CS_URS_2024_01/113107172" TargetMode="External"/><Relationship Id="rId12" Type="http://schemas.openxmlformats.org/officeDocument/2006/relationships/hyperlink" Target="https://podminky.urs.cz/item/CS_URS_2024_01/997221551" TargetMode="External"/><Relationship Id="rId17" Type="http://schemas.openxmlformats.org/officeDocument/2006/relationships/hyperlink" Target="https://podminky.urs.cz/item/CS_URS_2024_01/919735111" TargetMode="External"/><Relationship Id="rId25" Type="http://schemas.openxmlformats.org/officeDocument/2006/relationships/hyperlink" Target="https://podminky.urs.cz/item/CS_URS_2024_01/212312111" TargetMode="External"/><Relationship Id="rId33" Type="http://schemas.openxmlformats.org/officeDocument/2006/relationships/hyperlink" Target="https://podminky.urs.cz/item/CS_URS_2024_01/919111112" TargetMode="External"/><Relationship Id="rId38" Type="http://schemas.openxmlformats.org/officeDocument/2006/relationships/hyperlink" Target="https://podminky.urs.cz/item/CS_URS_2024_01/998223011" TargetMode="External"/><Relationship Id="rId2" Type="http://schemas.openxmlformats.org/officeDocument/2006/relationships/hyperlink" Target="https://podminky.urs.cz/item/CS_URS_2024_01/113202111" TargetMode="External"/><Relationship Id="rId16" Type="http://schemas.openxmlformats.org/officeDocument/2006/relationships/hyperlink" Target="https://podminky.urs.cz/item/CS_URS_2024_01/113154124" TargetMode="External"/><Relationship Id="rId20" Type="http://schemas.openxmlformats.org/officeDocument/2006/relationships/hyperlink" Target="https://podminky.urs.cz/item/CS_URS_2024_01/122251104" TargetMode="External"/><Relationship Id="rId29" Type="http://schemas.openxmlformats.org/officeDocument/2006/relationships/hyperlink" Target="https://podminky.urs.cz/item/CS_URS_2024_01/162351103" TargetMode="External"/><Relationship Id="rId1" Type="http://schemas.openxmlformats.org/officeDocument/2006/relationships/hyperlink" Target="https://podminky.urs.cz/item/CS_URS_2024_01/113201112" TargetMode="External"/><Relationship Id="rId6" Type="http://schemas.openxmlformats.org/officeDocument/2006/relationships/hyperlink" Target="https://podminky.urs.cz/item/CS_URS_2024_01/979071121" TargetMode="External"/><Relationship Id="rId11" Type="http://schemas.openxmlformats.org/officeDocument/2006/relationships/hyperlink" Target="https://podminky.urs.cz/item/CS_URS_2024_01/113107162" TargetMode="External"/><Relationship Id="rId24" Type="http://schemas.openxmlformats.org/officeDocument/2006/relationships/hyperlink" Target="https://podminky.urs.cz/item/CS_URS_2024_01/181951112" TargetMode="External"/><Relationship Id="rId32" Type="http://schemas.openxmlformats.org/officeDocument/2006/relationships/hyperlink" Target="https://podminky.urs.cz/item/CS_URS_2024_01/567132113" TargetMode="External"/><Relationship Id="rId37" Type="http://schemas.openxmlformats.org/officeDocument/2006/relationships/hyperlink" Target="https://podminky.urs.cz/item/CS_URS_2024_01/919732211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podminky.urs.cz/item/CS_URS_2024_01/113203111" TargetMode="External"/><Relationship Id="rId15" Type="http://schemas.openxmlformats.org/officeDocument/2006/relationships/hyperlink" Target="https://podminky.urs.cz/item/CS_URS_2024_01/113154113" TargetMode="External"/><Relationship Id="rId23" Type="http://schemas.openxmlformats.org/officeDocument/2006/relationships/hyperlink" Target="https://podminky.urs.cz/item/CS_URS_2024_01/171251201" TargetMode="External"/><Relationship Id="rId28" Type="http://schemas.openxmlformats.org/officeDocument/2006/relationships/hyperlink" Target="https://podminky.urs.cz/item/CS_URS_2024_01/167151101" TargetMode="External"/><Relationship Id="rId36" Type="http://schemas.openxmlformats.org/officeDocument/2006/relationships/hyperlink" Target="https://podminky.urs.cz/item/CS_URS_2024_01/916991121" TargetMode="External"/><Relationship Id="rId10" Type="http://schemas.openxmlformats.org/officeDocument/2006/relationships/hyperlink" Target="https://podminky.urs.cz/item/CS_URS_2024_01/113106521" TargetMode="External"/><Relationship Id="rId19" Type="http://schemas.openxmlformats.org/officeDocument/2006/relationships/hyperlink" Target="https://podminky.urs.cz/item/CS_URS_2024_01/997221559" TargetMode="External"/><Relationship Id="rId31" Type="http://schemas.openxmlformats.org/officeDocument/2006/relationships/hyperlink" Target="https://podminky.urs.cz/item/CS_URS_2024_01/596212214" TargetMode="External"/><Relationship Id="rId4" Type="http://schemas.openxmlformats.org/officeDocument/2006/relationships/hyperlink" Target="https://podminky.urs.cz/item/CS_URS_2024_01/997221569" TargetMode="External"/><Relationship Id="rId9" Type="http://schemas.openxmlformats.org/officeDocument/2006/relationships/hyperlink" Target="https://podminky.urs.cz/item/CS_URS_2024_01/113107223" TargetMode="External"/><Relationship Id="rId14" Type="http://schemas.openxmlformats.org/officeDocument/2006/relationships/hyperlink" Target="https://podminky.urs.cz/item/CS_URS_2024_01/113107244" TargetMode="External"/><Relationship Id="rId22" Type="http://schemas.openxmlformats.org/officeDocument/2006/relationships/hyperlink" Target="https://podminky.urs.cz/item/CS_URS_2024_01/162751115" TargetMode="External"/><Relationship Id="rId27" Type="http://schemas.openxmlformats.org/officeDocument/2006/relationships/hyperlink" Target="https://podminky.urs.cz/item/CS_URS_2024_01/175151101" TargetMode="External"/><Relationship Id="rId30" Type="http://schemas.openxmlformats.org/officeDocument/2006/relationships/hyperlink" Target="https://podminky.urs.cz/item/CS_URS_2024_01/596212210" TargetMode="External"/><Relationship Id="rId35" Type="http://schemas.openxmlformats.org/officeDocument/2006/relationships/hyperlink" Target="https://podminky.urs.cz/item/CS_URS_2024_01/91613121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358315114" TargetMode="External"/><Relationship Id="rId13" Type="http://schemas.openxmlformats.org/officeDocument/2006/relationships/hyperlink" Target="https://podminky.urs.cz/item/CS_URS_2024_01/452111111" TargetMode="External"/><Relationship Id="rId18" Type="http://schemas.openxmlformats.org/officeDocument/2006/relationships/hyperlink" Target="https://podminky.urs.cz/item/CS_URS_2024_01/837312221" TargetMode="External"/><Relationship Id="rId3" Type="http://schemas.openxmlformats.org/officeDocument/2006/relationships/hyperlink" Target="https://podminky.urs.cz/item/CS_URS_2024_01/151101112" TargetMode="External"/><Relationship Id="rId21" Type="http://schemas.openxmlformats.org/officeDocument/2006/relationships/hyperlink" Target="https://podminky.urs.cz/item/CS_URS_2024_01/899643121" TargetMode="External"/><Relationship Id="rId7" Type="http://schemas.openxmlformats.org/officeDocument/2006/relationships/hyperlink" Target="https://podminky.urs.cz/item/CS_URS_2024_01/162351103" TargetMode="External"/><Relationship Id="rId12" Type="http://schemas.openxmlformats.org/officeDocument/2006/relationships/hyperlink" Target="https://podminky.urs.cz/item/CS_URS_2024_01/451541111" TargetMode="External"/><Relationship Id="rId17" Type="http://schemas.openxmlformats.org/officeDocument/2006/relationships/hyperlink" Target="https://podminky.urs.cz/item/CS_URS_2024_01/837311221" TargetMode="External"/><Relationship Id="rId2" Type="http://schemas.openxmlformats.org/officeDocument/2006/relationships/hyperlink" Target="https://podminky.urs.cz/item/CS_URS_2024_01/151101102" TargetMode="External"/><Relationship Id="rId16" Type="http://schemas.openxmlformats.org/officeDocument/2006/relationships/hyperlink" Target="https://podminky.urs.cz/item/CS_URS_2024_01/831262191" TargetMode="External"/><Relationship Id="rId20" Type="http://schemas.openxmlformats.org/officeDocument/2006/relationships/hyperlink" Target="https://podminky.urs.cz/item/CS_URS_2024_01/899623151" TargetMode="External"/><Relationship Id="rId1" Type="http://schemas.openxmlformats.org/officeDocument/2006/relationships/hyperlink" Target="https://podminky.urs.cz/item/CS_URS_2024_01/132254204" TargetMode="External"/><Relationship Id="rId6" Type="http://schemas.openxmlformats.org/officeDocument/2006/relationships/hyperlink" Target="https://podminky.urs.cz/item/CS_URS_2024_01/174151101" TargetMode="External"/><Relationship Id="rId11" Type="http://schemas.openxmlformats.org/officeDocument/2006/relationships/hyperlink" Target="https://podminky.urs.cz/item/CS_URS_2024_01/997013509" TargetMode="External"/><Relationship Id="rId24" Type="http://schemas.openxmlformats.org/officeDocument/2006/relationships/drawing" Target="../drawings/drawing3.xml"/><Relationship Id="rId5" Type="http://schemas.openxmlformats.org/officeDocument/2006/relationships/hyperlink" Target="https://podminky.urs.cz/item/CS_URS_2024_01/171251201" TargetMode="External"/><Relationship Id="rId15" Type="http://schemas.openxmlformats.org/officeDocument/2006/relationships/hyperlink" Target="https://podminky.urs.cz/item/CS_URS_2024_01/831312121" TargetMode="External"/><Relationship Id="rId23" Type="http://schemas.openxmlformats.org/officeDocument/2006/relationships/hyperlink" Target="https://podminky.urs.cz/item/CS_URS_2024_01/998275101" TargetMode="External"/><Relationship Id="rId10" Type="http://schemas.openxmlformats.org/officeDocument/2006/relationships/hyperlink" Target="https://podminky.urs.cz/item/CS_URS_2024_01/997013501" TargetMode="External"/><Relationship Id="rId19" Type="http://schemas.openxmlformats.org/officeDocument/2006/relationships/hyperlink" Target="https://podminky.urs.cz/item/CS_URS_2024_01/899623141" TargetMode="External"/><Relationship Id="rId4" Type="http://schemas.openxmlformats.org/officeDocument/2006/relationships/hyperlink" Target="https://podminky.urs.cz/item/CS_URS_2024_01/162751115" TargetMode="External"/><Relationship Id="rId9" Type="http://schemas.openxmlformats.org/officeDocument/2006/relationships/hyperlink" Target="https://podminky.urs.cz/item/CS_URS_2024_01/997013211" TargetMode="External"/><Relationship Id="rId14" Type="http://schemas.openxmlformats.org/officeDocument/2006/relationships/hyperlink" Target="https://podminky.urs.cz/item/CS_URS_2024_01/452311121" TargetMode="External"/><Relationship Id="rId22" Type="http://schemas.openxmlformats.org/officeDocument/2006/relationships/hyperlink" Target="https://podminky.urs.cz/item/CS_URS_2024_01/89964312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13106521" TargetMode="External"/><Relationship Id="rId13" Type="http://schemas.openxmlformats.org/officeDocument/2006/relationships/hyperlink" Target="https://podminky.urs.cz/item/CS_URS_2024_01/997221559" TargetMode="External"/><Relationship Id="rId18" Type="http://schemas.openxmlformats.org/officeDocument/2006/relationships/hyperlink" Target="https://podminky.urs.cz/item/CS_URS_2024_01/132251102" TargetMode="External"/><Relationship Id="rId26" Type="http://schemas.openxmlformats.org/officeDocument/2006/relationships/hyperlink" Target="https://podminky.urs.cz/item/CS_URS_2024_01/162351103" TargetMode="External"/><Relationship Id="rId39" Type="http://schemas.openxmlformats.org/officeDocument/2006/relationships/hyperlink" Target="https://podminky.urs.cz/item/CS_URS_2024_01/915111111" TargetMode="External"/><Relationship Id="rId3" Type="http://schemas.openxmlformats.org/officeDocument/2006/relationships/hyperlink" Target="https://podminky.urs.cz/item/CS_URS_2024_01/997221561" TargetMode="External"/><Relationship Id="rId21" Type="http://schemas.openxmlformats.org/officeDocument/2006/relationships/hyperlink" Target="https://podminky.urs.cz/item/CS_URS_2024_01/181951112" TargetMode="External"/><Relationship Id="rId34" Type="http://schemas.openxmlformats.org/officeDocument/2006/relationships/hyperlink" Target="https://podminky.urs.cz/item/CS_URS_2024_01/916991121" TargetMode="External"/><Relationship Id="rId42" Type="http://schemas.openxmlformats.org/officeDocument/2006/relationships/drawing" Target="../drawings/drawing4.xml"/><Relationship Id="rId7" Type="http://schemas.openxmlformats.org/officeDocument/2006/relationships/hyperlink" Target="https://podminky.urs.cz/item/CS_URS_2024_01/113107232" TargetMode="External"/><Relationship Id="rId12" Type="http://schemas.openxmlformats.org/officeDocument/2006/relationships/hyperlink" Target="https://podminky.urs.cz/item/CS_URS_2024_01/997221551" TargetMode="External"/><Relationship Id="rId17" Type="http://schemas.openxmlformats.org/officeDocument/2006/relationships/hyperlink" Target="https://podminky.urs.cz/item/CS_URS_2024_01/122251104" TargetMode="External"/><Relationship Id="rId25" Type="http://schemas.openxmlformats.org/officeDocument/2006/relationships/hyperlink" Target="https://podminky.urs.cz/item/CS_URS_2024_01/167151101" TargetMode="External"/><Relationship Id="rId33" Type="http://schemas.openxmlformats.org/officeDocument/2006/relationships/hyperlink" Target="https://podminky.urs.cz/item/CS_URS_2024_01/916131213" TargetMode="External"/><Relationship Id="rId38" Type="http://schemas.openxmlformats.org/officeDocument/2006/relationships/hyperlink" Target="https://podminky.urs.cz/item/CS_URS_2024_01/915611111" TargetMode="External"/><Relationship Id="rId2" Type="http://schemas.openxmlformats.org/officeDocument/2006/relationships/hyperlink" Target="https://podminky.urs.cz/item/CS_URS_2024_01/113202111" TargetMode="External"/><Relationship Id="rId16" Type="http://schemas.openxmlformats.org/officeDocument/2006/relationships/hyperlink" Target="https://podminky.urs.cz/item/CS_URS_2024_01/997221559" TargetMode="External"/><Relationship Id="rId20" Type="http://schemas.openxmlformats.org/officeDocument/2006/relationships/hyperlink" Target="https://podminky.urs.cz/item/CS_URS_2024_01/171251201" TargetMode="External"/><Relationship Id="rId29" Type="http://schemas.openxmlformats.org/officeDocument/2006/relationships/hyperlink" Target="https://podminky.urs.cz/item/CS_URS_2024_01/567132113" TargetMode="External"/><Relationship Id="rId41" Type="http://schemas.openxmlformats.org/officeDocument/2006/relationships/hyperlink" Target="https://podminky.urs.cz/item/CS_URS_2024_01/998223011" TargetMode="External"/><Relationship Id="rId1" Type="http://schemas.openxmlformats.org/officeDocument/2006/relationships/hyperlink" Target="https://podminky.urs.cz/item/CS_URS_2024_01/113201112" TargetMode="External"/><Relationship Id="rId6" Type="http://schemas.openxmlformats.org/officeDocument/2006/relationships/hyperlink" Target="https://podminky.urs.cz/item/CS_URS_2024_01/979071121" TargetMode="External"/><Relationship Id="rId11" Type="http://schemas.openxmlformats.org/officeDocument/2006/relationships/hyperlink" Target="https://podminky.urs.cz/item/CS_URS_2024_01/113107162" TargetMode="External"/><Relationship Id="rId24" Type="http://schemas.openxmlformats.org/officeDocument/2006/relationships/hyperlink" Target="https://podminky.urs.cz/item/CS_URS_2024_01/175151101" TargetMode="External"/><Relationship Id="rId32" Type="http://schemas.openxmlformats.org/officeDocument/2006/relationships/hyperlink" Target="https://podminky.urs.cz/item/CS_URS_2024_01/564861111" TargetMode="External"/><Relationship Id="rId37" Type="http://schemas.openxmlformats.org/officeDocument/2006/relationships/hyperlink" Target="https://podminky.urs.cz/item/CS_URS_2024_01/915231112" TargetMode="External"/><Relationship Id="rId40" Type="http://schemas.openxmlformats.org/officeDocument/2006/relationships/hyperlink" Target="https://podminky.urs.cz/item/CS_URS_2024_01/915211112" TargetMode="External"/><Relationship Id="rId5" Type="http://schemas.openxmlformats.org/officeDocument/2006/relationships/hyperlink" Target="https://podminky.urs.cz/item/CS_URS_2024_01/113203111" TargetMode="External"/><Relationship Id="rId15" Type="http://schemas.openxmlformats.org/officeDocument/2006/relationships/hyperlink" Target="https://podminky.urs.cz/item/CS_URS_2024_01/997221551" TargetMode="External"/><Relationship Id="rId23" Type="http://schemas.openxmlformats.org/officeDocument/2006/relationships/hyperlink" Target="https://podminky.urs.cz/item/CS_URS_2024_01/212755214" TargetMode="External"/><Relationship Id="rId28" Type="http://schemas.openxmlformats.org/officeDocument/2006/relationships/hyperlink" Target="https://podminky.urs.cz/item/CS_URS_2024_01/596212214" TargetMode="External"/><Relationship Id="rId36" Type="http://schemas.openxmlformats.org/officeDocument/2006/relationships/hyperlink" Target="https://podminky.urs.cz/item/CS_URS_2024_01/915131111" TargetMode="External"/><Relationship Id="rId10" Type="http://schemas.openxmlformats.org/officeDocument/2006/relationships/hyperlink" Target="https://podminky.urs.cz/item/CS_URS_2024_01/113106221" TargetMode="External"/><Relationship Id="rId19" Type="http://schemas.openxmlformats.org/officeDocument/2006/relationships/hyperlink" Target="https://podminky.urs.cz/item/CS_URS_2024_01/162751115" TargetMode="External"/><Relationship Id="rId31" Type="http://schemas.openxmlformats.org/officeDocument/2006/relationships/hyperlink" Target="https://podminky.urs.cz/item/CS_URS_2024_01/564851111" TargetMode="External"/><Relationship Id="rId4" Type="http://schemas.openxmlformats.org/officeDocument/2006/relationships/hyperlink" Target="https://podminky.urs.cz/item/CS_URS_2024_01/997221569" TargetMode="External"/><Relationship Id="rId9" Type="http://schemas.openxmlformats.org/officeDocument/2006/relationships/hyperlink" Target="https://podminky.urs.cz/item/CS_URS_2024_01/113107163" TargetMode="External"/><Relationship Id="rId14" Type="http://schemas.openxmlformats.org/officeDocument/2006/relationships/hyperlink" Target="https://podminky.urs.cz/item/CS_URS_2024_01/113107184" TargetMode="External"/><Relationship Id="rId22" Type="http://schemas.openxmlformats.org/officeDocument/2006/relationships/hyperlink" Target="https://podminky.urs.cz/item/CS_URS_2024_01/212312111" TargetMode="External"/><Relationship Id="rId27" Type="http://schemas.openxmlformats.org/officeDocument/2006/relationships/hyperlink" Target="https://podminky.urs.cz/item/CS_URS_2024_01/596212213" TargetMode="External"/><Relationship Id="rId30" Type="http://schemas.openxmlformats.org/officeDocument/2006/relationships/hyperlink" Target="https://podminky.urs.cz/item/CS_URS_2024_01/919111112" TargetMode="External"/><Relationship Id="rId35" Type="http://schemas.openxmlformats.org/officeDocument/2006/relationships/hyperlink" Target="https://podminky.urs.cz/item/CS_URS_2024_01/9156211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13106134" TargetMode="External"/><Relationship Id="rId13" Type="http://schemas.openxmlformats.org/officeDocument/2006/relationships/hyperlink" Target="https://podminky.urs.cz/item/CS_URS_2024_01/919735123" TargetMode="External"/><Relationship Id="rId18" Type="http://schemas.openxmlformats.org/officeDocument/2006/relationships/hyperlink" Target="https://podminky.urs.cz/item/CS_URS_2024_01/997221551" TargetMode="External"/><Relationship Id="rId26" Type="http://schemas.openxmlformats.org/officeDocument/2006/relationships/hyperlink" Target="https://podminky.urs.cz/item/CS_URS_2024_01/167151101" TargetMode="External"/><Relationship Id="rId39" Type="http://schemas.openxmlformats.org/officeDocument/2006/relationships/hyperlink" Target="https://podminky.urs.cz/item/CS_URS_2024_01/914511112" TargetMode="External"/><Relationship Id="rId3" Type="http://schemas.openxmlformats.org/officeDocument/2006/relationships/hyperlink" Target="https://podminky.urs.cz/item/CS_URS_2024_01/997221569" TargetMode="External"/><Relationship Id="rId21" Type="http://schemas.openxmlformats.org/officeDocument/2006/relationships/hyperlink" Target="https://podminky.urs.cz/item/CS_URS_2024_01/162751115" TargetMode="External"/><Relationship Id="rId34" Type="http://schemas.openxmlformats.org/officeDocument/2006/relationships/hyperlink" Target="https://podminky.urs.cz/item/CS_URS_2024_01/596211114" TargetMode="External"/><Relationship Id="rId7" Type="http://schemas.openxmlformats.org/officeDocument/2006/relationships/hyperlink" Target="https://podminky.urs.cz/item/CS_URS_2024_01/113106142" TargetMode="External"/><Relationship Id="rId12" Type="http://schemas.openxmlformats.org/officeDocument/2006/relationships/hyperlink" Target="https://podminky.urs.cz/item/CS_URS_2024_01/113107331" TargetMode="External"/><Relationship Id="rId17" Type="http://schemas.openxmlformats.org/officeDocument/2006/relationships/hyperlink" Target="https://podminky.urs.cz/item/CS_URS_2024_01/919735113" TargetMode="External"/><Relationship Id="rId25" Type="http://schemas.openxmlformats.org/officeDocument/2006/relationships/hyperlink" Target="https://podminky.urs.cz/item/CS_URS_2024_01/181351003" TargetMode="External"/><Relationship Id="rId33" Type="http://schemas.openxmlformats.org/officeDocument/2006/relationships/hyperlink" Target="https://podminky.urs.cz/item/CS_URS_2024_01/596211211" TargetMode="External"/><Relationship Id="rId38" Type="http://schemas.openxmlformats.org/officeDocument/2006/relationships/hyperlink" Target="https://podminky.urs.cz/item/CS_URS_2024_01/914111111" TargetMode="External"/><Relationship Id="rId2" Type="http://schemas.openxmlformats.org/officeDocument/2006/relationships/hyperlink" Target="https://podminky.urs.cz/item/CS_URS_2024_01/997221561" TargetMode="External"/><Relationship Id="rId16" Type="http://schemas.openxmlformats.org/officeDocument/2006/relationships/hyperlink" Target="https://podminky.urs.cz/item/CS_URS_2024_01/113107183" TargetMode="External"/><Relationship Id="rId20" Type="http://schemas.openxmlformats.org/officeDocument/2006/relationships/hyperlink" Target="https://podminky.urs.cz/item/CS_URS_2024_01/122251103" TargetMode="External"/><Relationship Id="rId29" Type="http://schemas.openxmlformats.org/officeDocument/2006/relationships/hyperlink" Target="https://podminky.urs.cz/item/CS_URS_2024_01/339921131" TargetMode="External"/><Relationship Id="rId41" Type="http://schemas.openxmlformats.org/officeDocument/2006/relationships/drawing" Target="../drawings/drawing5.xml"/><Relationship Id="rId1" Type="http://schemas.openxmlformats.org/officeDocument/2006/relationships/hyperlink" Target="https://podminky.urs.cz/item/CS_URS_2024_01/113204111" TargetMode="External"/><Relationship Id="rId6" Type="http://schemas.openxmlformats.org/officeDocument/2006/relationships/hyperlink" Target="https://podminky.urs.cz/item/CS_URS_2024_01/997221559" TargetMode="External"/><Relationship Id="rId11" Type="http://schemas.openxmlformats.org/officeDocument/2006/relationships/hyperlink" Target="https://podminky.urs.cz/item/CS_URS_2024_01/113107222" TargetMode="External"/><Relationship Id="rId24" Type="http://schemas.openxmlformats.org/officeDocument/2006/relationships/hyperlink" Target="https://podminky.urs.cz/item/CS_URS_2024_01/181951111" TargetMode="External"/><Relationship Id="rId32" Type="http://schemas.openxmlformats.org/officeDocument/2006/relationships/hyperlink" Target="https://podminky.urs.cz/item/CS_URS_2024_01/596211114" TargetMode="External"/><Relationship Id="rId37" Type="http://schemas.openxmlformats.org/officeDocument/2006/relationships/hyperlink" Target="https://podminky.urs.cz/item/CS_URS_2024_01/916131213" TargetMode="External"/><Relationship Id="rId40" Type="http://schemas.openxmlformats.org/officeDocument/2006/relationships/hyperlink" Target="https://podminky.urs.cz/item/CS_URS_2024_01/998223011" TargetMode="External"/><Relationship Id="rId5" Type="http://schemas.openxmlformats.org/officeDocument/2006/relationships/hyperlink" Target="https://podminky.urs.cz/item/CS_URS_2024_01/997221551" TargetMode="External"/><Relationship Id="rId15" Type="http://schemas.openxmlformats.org/officeDocument/2006/relationships/hyperlink" Target="https://podminky.urs.cz/item/CS_URS_2024_01/997221559" TargetMode="External"/><Relationship Id="rId23" Type="http://schemas.openxmlformats.org/officeDocument/2006/relationships/hyperlink" Target="https://podminky.urs.cz/item/CS_URS_2024_01/181951112" TargetMode="External"/><Relationship Id="rId28" Type="http://schemas.openxmlformats.org/officeDocument/2006/relationships/hyperlink" Target="https://podminky.urs.cz/item/CS_URS_2024_01/181411131" TargetMode="External"/><Relationship Id="rId36" Type="http://schemas.openxmlformats.org/officeDocument/2006/relationships/hyperlink" Target="https://podminky.urs.cz/item/CS_URS_2024_01/564851111" TargetMode="External"/><Relationship Id="rId10" Type="http://schemas.openxmlformats.org/officeDocument/2006/relationships/hyperlink" Target="https://podminky.urs.cz/item/CS_URS_2024_01/113107162" TargetMode="External"/><Relationship Id="rId19" Type="http://schemas.openxmlformats.org/officeDocument/2006/relationships/hyperlink" Target="https://podminky.urs.cz/item/CS_URS_2024_01/997221559" TargetMode="External"/><Relationship Id="rId31" Type="http://schemas.openxmlformats.org/officeDocument/2006/relationships/hyperlink" Target="https://podminky.urs.cz/item/CS_URS_2024_01/596211113" TargetMode="External"/><Relationship Id="rId4" Type="http://schemas.openxmlformats.org/officeDocument/2006/relationships/hyperlink" Target="https://podminky.urs.cz/item/CS_URS_2024_01/979071022" TargetMode="External"/><Relationship Id="rId9" Type="http://schemas.openxmlformats.org/officeDocument/2006/relationships/hyperlink" Target="https://podminky.urs.cz/item/CS_URS_2024_01/113107322" TargetMode="External"/><Relationship Id="rId14" Type="http://schemas.openxmlformats.org/officeDocument/2006/relationships/hyperlink" Target="https://podminky.urs.cz/item/CS_URS_2024_01/997221551" TargetMode="External"/><Relationship Id="rId22" Type="http://schemas.openxmlformats.org/officeDocument/2006/relationships/hyperlink" Target="https://podminky.urs.cz/item/CS_URS_2024_01/171251201" TargetMode="External"/><Relationship Id="rId27" Type="http://schemas.openxmlformats.org/officeDocument/2006/relationships/hyperlink" Target="https://podminky.urs.cz/item/CS_URS_2024_01/162351103" TargetMode="External"/><Relationship Id="rId30" Type="http://schemas.openxmlformats.org/officeDocument/2006/relationships/hyperlink" Target="https://podminky.urs.cz/item/CS_URS_2024_01/916991121" TargetMode="External"/><Relationship Id="rId35" Type="http://schemas.openxmlformats.org/officeDocument/2006/relationships/hyperlink" Target="https://podminky.urs.cz/item/CS_URS_2024_01/567122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13154124" TargetMode="External"/><Relationship Id="rId18" Type="http://schemas.openxmlformats.org/officeDocument/2006/relationships/hyperlink" Target="https://podminky.urs.cz/item/CS_URS_2024_01/115101301" TargetMode="External"/><Relationship Id="rId26" Type="http://schemas.openxmlformats.org/officeDocument/2006/relationships/hyperlink" Target="https://podminky.urs.cz/item/CS_URS_2024_01/151101111" TargetMode="External"/><Relationship Id="rId39" Type="http://schemas.openxmlformats.org/officeDocument/2006/relationships/hyperlink" Target="https://podminky.urs.cz/item/CS_URS_2024_01/919735114" TargetMode="External"/><Relationship Id="rId21" Type="http://schemas.openxmlformats.org/officeDocument/2006/relationships/hyperlink" Target="https://podminky.urs.cz/item/CS_URS_2024_01/460671112" TargetMode="External"/><Relationship Id="rId34" Type="http://schemas.openxmlformats.org/officeDocument/2006/relationships/hyperlink" Target="https://podminky.urs.cz/item/CS_URS_2024_01/113107423" TargetMode="External"/><Relationship Id="rId42" Type="http://schemas.openxmlformats.org/officeDocument/2006/relationships/hyperlink" Target="https://podminky.urs.cz/item/CS_URS_2024_01/997221551" TargetMode="External"/><Relationship Id="rId47" Type="http://schemas.openxmlformats.org/officeDocument/2006/relationships/hyperlink" Target="https://podminky.urs.cz/item/CS_URS_2024_01/132212222" TargetMode="External"/><Relationship Id="rId50" Type="http://schemas.openxmlformats.org/officeDocument/2006/relationships/hyperlink" Target="https://podminky.urs.cz/item/CS_URS_2024_01/151101111" TargetMode="External"/><Relationship Id="rId55" Type="http://schemas.openxmlformats.org/officeDocument/2006/relationships/hyperlink" Target="https://podminky.urs.cz/item/CS_URS_2024_01/151101311" TargetMode="External"/><Relationship Id="rId63" Type="http://schemas.openxmlformats.org/officeDocument/2006/relationships/hyperlink" Target="https://podminky.urs.cz/item/CS_URS_2024_01/997013501" TargetMode="External"/><Relationship Id="rId68" Type="http://schemas.openxmlformats.org/officeDocument/2006/relationships/hyperlink" Target="https://podminky.urs.cz/item/CS_URS_2024_01/564851111" TargetMode="External"/><Relationship Id="rId76" Type="http://schemas.openxmlformats.org/officeDocument/2006/relationships/hyperlink" Target="https://podminky.urs.cz/item/CS_URS_2024_01/998225111" TargetMode="External"/><Relationship Id="rId84" Type="http://schemas.openxmlformats.org/officeDocument/2006/relationships/hyperlink" Target="https://podminky.urs.cz/item/CS_URS_2024_01/857271131" TargetMode="External"/><Relationship Id="rId89" Type="http://schemas.openxmlformats.org/officeDocument/2006/relationships/drawing" Target="../drawings/drawing8.xml"/><Relationship Id="rId7" Type="http://schemas.openxmlformats.org/officeDocument/2006/relationships/hyperlink" Target="https://podminky.urs.cz/item/CS_URS_2024_01/113107431" TargetMode="External"/><Relationship Id="rId71" Type="http://schemas.openxmlformats.org/officeDocument/2006/relationships/hyperlink" Target="https://podminky.urs.cz/item/CS_URS_2024_01/573111111" TargetMode="External"/><Relationship Id="rId2" Type="http://schemas.openxmlformats.org/officeDocument/2006/relationships/hyperlink" Target="https://podminky.urs.cz/item/CS_URS_2024_01/113202111" TargetMode="External"/><Relationship Id="rId16" Type="http://schemas.openxmlformats.org/officeDocument/2006/relationships/hyperlink" Target="https://podminky.urs.cz/item/CS_URS_2024_01/997221559" TargetMode="External"/><Relationship Id="rId29" Type="http://schemas.openxmlformats.org/officeDocument/2006/relationships/hyperlink" Target="https://podminky.urs.cz/item/CS_URS_2024_01/174151101" TargetMode="External"/><Relationship Id="rId11" Type="http://schemas.openxmlformats.org/officeDocument/2006/relationships/hyperlink" Target="https://podminky.urs.cz/item/CS_URS_2024_01/919735113" TargetMode="External"/><Relationship Id="rId24" Type="http://schemas.openxmlformats.org/officeDocument/2006/relationships/hyperlink" Target="https://podminky.urs.cz/item/CS_URS_2024_01/132254204" TargetMode="External"/><Relationship Id="rId32" Type="http://schemas.openxmlformats.org/officeDocument/2006/relationships/hyperlink" Target="https://podminky.urs.cz/item/CS_URS_2024_01/113107163" TargetMode="External"/><Relationship Id="rId37" Type="http://schemas.openxmlformats.org/officeDocument/2006/relationships/hyperlink" Target="https://podminky.urs.cz/item/CS_URS_2024_01/997221559" TargetMode="External"/><Relationship Id="rId40" Type="http://schemas.openxmlformats.org/officeDocument/2006/relationships/hyperlink" Target="https://podminky.urs.cz/item/CS_URS_2024_01/113107044" TargetMode="External"/><Relationship Id="rId45" Type="http://schemas.openxmlformats.org/officeDocument/2006/relationships/hyperlink" Target="https://podminky.urs.cz/item/CS_URS_2024_01/119001421" TargetMode="External"/><Relationship Id="rId53" Type="http://schemas.openxmlformats.org/officeDocument/2006/relationships/hyperlink" Target="https://podminky.urs.cz/item/CS_URS_2024_01/151101211" TargetMode="External"/><Relationship Id="rId58" Type="http://schemas.openxmlformats.org/officeDocument/2006/relationships/hyperlink" Target="https://podminky.urs.cz/item/CS_URS_2024_01/174151101" TargetMode="External"/><Relationship Id="rId66" Type="http://schemas.openxmlformats.org/officeDocument/2006/relationships/hyperlink" Target="https://podminky.urs.cz/item/CS_URS_2024_01/564861111" TargetMode="External"/><Relationship Id="rId74" Type="http://schemas.openxmlformats.org/officeDocument/2006/relationships/hyperlink" Target="https://podminky.urs.cz/item/CS_URS_2024_01/573111111" TargetMode="External"/><Relationship Id="rId79" Type="http://schemas.openxmlformats.org/officeDocument/2006/relationships/hyperlink" Target="https://podminky.urs.cz/item/CS_URS_2024_01/851311131" TargetMode="External"/><Relationship Id="rId87" Type="http://schemas.openxmlformats.org/officeDocument/2006/relationships/hyperlink" Target="https://podminky.urs.cz/item/CS_URS_2024_01/899401113" TargetMode="External"/><Relationship Id="rId5" Type="http://schemas.openxmlformats.org/officeDocument/2006/relationships/hyperlink" Target="https://podminky.urs.cz/item/CS_URS_2024_01/113106221" TargetMode="External"/><Relationship Id="rId61" Type="http://schemas.openxmlformats.org/officeDocument/2006/relationships/hyperlink" Target="https://podminky.urs.cz/item/CS_URS_2024_01/358315114" TargetMode="External"/><Relationship Id="rId82" Type="http://schemas.openxmlformats.org/officeDocument/2006/relationships/hyperlink" Target="https://podminky.urs.cz/item/CS_URS_2024_01/857263131" TargetMode="External"/><Relationship Id="rId19" Type="http://schemas.openxmlformats.org/officeDocument/2006/relationships/hyperlink" Target="https://podminky.urs.cz/item/CS_URS_2024_01/119001401" TargetMode="External"/><Relationship Id="rId4" Type="http://schemas.openxmlformats.org/officeDocument/2006/relationships/hyperlink" Target="https://podminky.urs.cz/item/CS_URS_2024_01/919735124" TargetMode="External"/><Relationship Id="rId9" Type="http://schemas.openxmlformats.org/officeDocument/2006/relationships/hyperlink" Target="https://podminky.urs.cz/item/CS_URS_2024_01/997221559" TargetMode="External"/><Relationship Id="rId14" Type="http://schemas.openxmlformats.org/officeDocument/2006/relationships/hyperlink" Target="https://podminky.urs.cz/item/CS_URS_2024_01/113154121" TargetMode="External"/><Relationship Id="rId22" Type="http://schemas.openxmlformats.org/officeDocument/2006/relationships/hyperlink" Target="https://podminky.urs.cz/item/CS_URS_2024_01/132251101" TargetMode="External"/><Relationship Id="rId27" Type="http://schemas.openxmlformats.org/officeDocument/2006/relationships/hyperlink" Target="https://podminky.urs.cz/item/CS_URS_2024_01/162751115" TargetMode="External"/><Relationship Id="rId30" Type="http://schemas.openxmlformats.org/officeDocument/2006/relationships/hyperlink" Target="https://podminky.urs.cz/item/CS_URS_2024_01/162351103" TargetMode="External"/><Relationship Id="rId35" Type="http://schemas.openxmlformats.org/officeDocument/2006/relationships/hyperlink" Target="https://podminky.urs.cz/item/CS_URS_2024_01/113106185" TargetMode="External"/><Relationship Id="rId43" Type="http://schemas.openxmlformats.org/officeDocument/2006/relationships/hyperlink" Target="https://podminky.urs.cz/item/CS_URS_2024_01/997221559" TargetMode="External"/><Relationship Id="rId48" Type="http://schemas.openxmlformats.org/officeDocument/2006/relationships/hyperlink" Target="https://podminky.urs.cz/item/CS_URS_2024_01/132254204.1" TargetMode="External"/><Relationship Id="rId56" Type="http://schemas.openxmlformats.org/officeDocument/2006/relationships/hyperlink" Target="https://podminky.urs.cz/item/CS_URS_2024_01/162751115" TargetMode="External"/><Relationship Id="rId64" Type="http://schemas.openxmlformats.org/officeDocument/2006/relationships/hyperlink" Target="https://podminky.urs.cz/item/CS_URS_2024_01/997013509" TargetMode="External"/><Relationship Id="rId69" Type="http://schemas.openxmlformats.org/officeDocument/2006/relationships/hyperlink" Target="https://podminky.urs.cz/item/CS_URS_2024_01/573211106" TargetMode="External"/><Relationship Id="rId77" Type="http://schemas.openxmlformats.org/officeDocument/2006/relationships/hyperlink" Target="https://podminky.urs.cz/item/CS_URS_2024_01/851241131" TargetMode="External"/><Relationship Id="rId8" Type="http://schemas.openxmlformats.org/officeDocument/2006/relationships/hyperlink" Target="https://podminky.urs.cz/item/CS_URS_2024_01/997221551" TargetMode="External"/><Relationship Id="rId51" Type="http://schemas.openxmlformats.org/officeDocument/2006/relationships/hyperlink" Target="https://podminky.urs.cz/item/CS_URS_2024_01/133251031" TargetMode="External"/><Relationship Id="rId72" Type="http://schemas.openxmlformats.org/officeDocument/2006/relationships/hyperlink" Target="https://podminky.urs.cz/item/CS_URS_2024_01/567142115" TargetMode="External"/><Relationship Id="rId80" Type="http://schemas.openxmlformats.org/officeDocument/2006/relationships/hyperlink" Target="https://podminky.urs.cz/item/CS_URS_2024_01/857241131" TargetMode="External"/><Relationship Id="rId85" Type="http://schemas.openxmlformats.org/officeDocument/2006/relationships/hyperlink" Target="https://podminky.urs.cz/item/CS_URS_2024_01/857311131" TargetMode="External"/><Relationship Id="rId3" Type="http://schemas.openxmlformats.org/officeDocument/2006/relationships/hyperlink" Target="https://podminky.urs.cz/item/CS_URS_2024_01/113107172" TargetMode="External"/><Relationship Id="rId12" Type="http://schemas.openxmlformats.org/officeDocument/2006/relationships/hyperlink" Target="https://podminky.urs.cz/item/CS_URS_2024_01/113154123" TargetMode="External"/><Relationship Id="rId17" Type="http://schemas.openxmlformats.org/officeDocument/2006/relationships/hyperlink" Target="https://podminky.urs.cz/item/CS_URS_2024_01/115101201" TargetMode="External"/><Relationship Id="rId25" Type="http://schemas.openxmlformats.org/officeDocument/2006/relationships/hyperlink" Target="https://podminky.urs.cz/item/CS_URS_2024_01/151101101" TargetMode="External"/><Relationship Id="rId33" Type="http://schemas.openxmlformats.org/officeDocument/2006/relationships/hyperlink" Target="https://podminky.urs.cz/item/CS_URS_2024_01/113106221" TargetMode="External"/><Relationship Id="rId38" Type="http://schemas.openxmlformats.org/officeDocument/2006/relationships/hyperlink" Target="https://podminky.urs.cz/item/CS_URS_2024_01/113107184" TargetMode="External"/><Relationship Id="rId46" Type="http://schemas.openxmlformats.org/officeDocument/2006/relationships/hyperlink" Target="https://podminky.urs.cz/item/CS_URS_2024_01/132251102" TargetMode="External"/><Relationship Id="rId59" Type="http://schemas.openxmlformats.org/officeDocument/2006/relationships/hyperlink" Target="https://podminky.urs.cz/item/CS_URS_2024_01/162351103" TargetMode="External"/><Relationship Id="rId67" Type="http://schemas.openxmlformats.org/officeDocument/2006/relationships/hyperlink" Target="https://podminky.urs.cz/item/CS_URS_2024_01/566901132" TargetMode="External"/><Relationship Id="rId20" Type="http://schemas.openxmlformats.org/officeDocument/2006/relationships/hyperlink" Target="https://podminky.urs.cz/item/CS_URS_2024_01/119001421" TargetMode="External"/><Relationship Id="rId41" Type="http://schemas.openxmlformats.org/officeDocument/2006/relationships/hyperlink" Target="https://podminky.urs.cz/item/CS_URS_2024_01/919735114" TargetMode="External"/><Relationship Id="rId54" Type="http://schemas.openxmlformats.org/officeDocument/2006/relationships/hyperlink" Target="https://podminky.urs.cz/item/CS_URS_2024_01/151101301" TargetMode="External"/><Relationship Id="rId62" Type="http://schemas.openxmlformats.org/officeDocument/2006/relationships/hyperlink" Target="https://podminky.urs.cz/item/CS_URS_2024_01/997013151" TargetMode="External"/><Relationship Id="rId70" Type="http://schemas.openxmlformats.org/officeDocument/2006/relationships/hyperlink" Target="https://podminky.urs.cz/item/CS_URS_2024_01/573211106" TargetMode="External"/><Relationship Id="rId75" Type="http://schemas.openxmlformats.org/officeDocument/2006/relationships/hyperlink" Target="https://podminky.urs.cz/item/CS_URS_2024_01/919732211" TargetMode="External"/><Relationship Id="rId83" Type="http://schemas.openxmlformats.org/officeDocument/2006/relationships/hyperlink" Target="https://podminky.urs.cz/item/CS_URS_2024_01/857261131" TargetMode="External"/><Relationship Id="rId88" Type="http://schemas.openxmlformats.org/officeDocument/2006/relationships/hyperlink" Target="https://podminky.urs.cz/item/CS_URS_2024_01/998273102" TargetMode="External"/><Relationship Id="rId1" Type="http://schemas.openxmlformats.org/officeDocument/2006/relationships/hyperlink" Target="https://podminky.urs.cz/item/CS_URS_2024_01/979071022" TargetMode="External"/><Relationship Id="rId6" Type="http://schemas.openxmlformats.org/officeDocument/2006/relationships/hyperlink" Target="https://podminky.urs.cz/item/CS_URS_2024_01/113155121" TargetMode="External"/><Relationship Id="rId15" Type="http://schemas.openxmlformats.org/officeDocument/2006/relationships/hyperlink" Target="https://podminky.urs.cz/item/CS_URS_2024_01/997221551" TargetMode="External"/><Relationship Id="rId23" Type="http://schemas.openxmlformats.org/officeDocument/2006/relationships/hyperlink" Target="https://podminky.urs.cz/item/CS_URS_2024_01/132212222" TargetMode="External"/><Relationship Id="rId28" Type="http://schemas.openxmlformats.org/officeDocument/2006/relationships/hyperlink" Target="https://podminky.urs.cz/item/CS_URS_2024_01/171251201" TargetMode="External"/><Relationship Id="rId36" Type="http://schemas.openxmlformats.org/officeDocument/2006/relationships/hyperlink" Target="https://podminky.urs.cz/item/CS_URS_2024_01/997221551" TargetMode="External"/><Relationship Id="rId49" Type="http://schemas.openxmlformats.org/officeDocument/2006/relationships/hyperlink" Target="https://podminky.urs.cz/item/CS_URS_2024_01/151101101" TargetMode="External"/><Relationship Id="rId57" Type="http://schemas.openxmlformats.org/officeDocument/2006/relationships/hyperlink" Target="https://podminky.urs.cz/item/CS_URS_2024_01/171251201" TargetMode="External"/><Relationship Id="rId10" Type="http://schemas.openxmlformats.org/officeDocument/2006/relationships/hyperlink" Target="https://podminky.urs.cz/item/CS_URS_2024_01/113107443" TargetMode="External"/><Relationship Id="rId31" Type="http://schemas.openxmlformats.org/officeDocument/2006/relationships/hyperlink" Target="https://podminky.urs.cz/item/CS_URS_2024_01/175151101" TargetMode="External"/><Relationship Id="rId44" Type="http://schemas.openxmlformats.org/officeDocument/2006/relationships/hyperlink" Target="https://podminky.urs.cz/item/CS_URS_2024_01/119001401" TargetMode="External"/><Relationship Id="rId52" Type="http://schemas.openxmlformats.org/officeDocument/2006/relationships/hyperlink" Target="https://podminky.urs.cz/item/CS_URS_2024_01/151101201" TargetMode="External"/><Relationship Id="rId60" Type="http://schemas.openxmlformats.org/officeDocument/2006/relationships/hyperlink" Target="https://podminky.urs.cz/item/CS_URS_2024_01/175151101" TargetMode="External"/><Relationship Id="rId65" Type="http://schemas.openxmlformats.org/officeDocument/2006/relationships/hyperlink" Target="https://podminky.urs.cz/item/CS_URS_2024_01/451572111" TargetMode="External"/><Relationship Id="rId73" Type="http://schemas.openxmlformats.org/officeDocument/2006/relationships/hyperlink" Target="https://podminky.urs.cz/item/CS_URS_2024_01/573211106" TargetMode="External"/><Relationship Id="rId78" Type="http://schemas.openxmlformats.org/officeDocument/2006/relationships/hyperlink" Target="https://podminky.urs.cz/item/CS_URS_2024_01/851261131" TargetMode="External"/><Relationship Id="rId81" Type="http://schemas.openxmlformats.org/officeDocument/2006/relationships/hyperlink" Target="https://podminky.urs.cz/item/CS_URS_2024_01/857243131" TargetMode="External"/><Relationship Id="rId86" Type="http://schemas.openxmlformats.org/officeDocument/2006/relationships/hyperlink" Target="https://podminky.urs.cz/item/CS_URS_2024_01/899401112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919735113" TargetMode="External"/><Relationship Id="rId18" Type="http://schemas.openxmlformats.org/officeDocument/2006/relationships/hyperlink" Target="https://podminky.urs.cz/item/CS_URS_2024_01/460671112" TargetMode="External"/><Relationship Id="rId26" Type="http://schemas.openxmlformats.org/officeDocument/2006/relationships/hyperlink" Target="https://podminky.urs.cz/item/CS_URS_2024_01/162351103" TargetMode="External"/><Relationship Id="rId39" Type="http://schemas.openxmlformats.org/officeDocument/2006/relationships/hyperlink" Target="https://podminky.urs.cz/item/CS_URS_2024_01/997221559" TargetMode="External"/><Relationship Id="rId21" Type="http://schemas.openxmlformats.org/officeDocument/2006/relationships/hyperlink" Target="https://podminky.urs.cz/item/CS_URS_2024_01/151101101" TargetMode="External"/><Relationship Id="rId34" Type="http://schemas.openxmlformats.org/officeDocument/2006/relationships/hyperlink" Target="https://podminky.urs.cz/item/CS_URS_2024_01/113107163" TargetMode="External"/><Relationship Id="rId42" Type="http://schemas.openxmlformats.org/officeDocument/2006/relationships/hyperlink" Target="https://podminky.urs.cz/item/CS_URS_2024_01/113107044" TargetMode="External"/><Relationship Id="rId47" Type="http://schemas.openxmlformats.org/officeDocument/2006/relationships/hyperlink" Target="https://podminky.urs.cz/item/CS_URS_2024_01/119001421" TargetMode="External"/><Relationship Id="rId50" Type="http://schemas.openxmlformats.org/officeDocument/2006/relationships/hyperlink" Target="https://podminky.urs.cz/item/CS_URS_2024_01/151101101" TargetMode="External"/><Relationship Id="rId55" Type="http://schemas.openxmlformats.org/officeDocument/2006/relationships/hyperlink" Target="https://podminky.urs.cz/item/CS_URS_2024_01/151101301" TargetMode="External"/><Relationship Id="rId63" Type="http://schemas.openxmlformats.org/officeDocument/2006/relationships/hyperlink" Target="https://podminky.urs.cz/item/CS_URS_2024_01/997013151" TargetMode="External"/><Relationship Id="rId68" Type="http://schemas.openxmlformats.org/officeDocument/2006/relationships/hyperlink" Target="https://podminky.urs.cz/item/CS_URS_2024_01/566901132" TargetMode="External"/><Relationship Id="rId76" Type="http://schemas.openxmlformats.org/officeDocument/2006/relationships/hyperlink" Target="https://podminky.urs.cz/item/CS_URS_2024_01/891249111" TargetMode="External"/><Relationship Id="rId84" Type="http://schemas.openxmlformats.org/officeDocument/2006/relationships/hyperlink" Target="https://podminky.urs.cz/item/CS_URS_2024_01/998722101" TargetMode="External"/><Relationship Id="rId7" Type="http://schemas.openxmlformats.org/officeDocument/2006/relationships/hyperlink" Target="https://podminky.urs.cz/item/CS_URS_2024_01/113107172" TargetMode="External"/><Relationship Id="rId71" Type="http://schemas.openxmlformats.org/officeDocument/2006/relationships/hyperlink" Target="https://podminky.urs.cz/item/CS_URS_2024_01/573211106" TargetMode="External"/><Relationship Id="rId2" Type="http://schemas.openxmlformats.org/officeDocument/2006/relationships/hyperlink" Target="https://podminky.urs.cz/item/CS_URS_2024_01/113202111" TargetMode="External"/><Relationship Id="rId16" Type="http://schemas.openxmlformats.org/officeDocument/2006/relationships/hyperlink" Target="https://podminky.urs.cz/item/CS_URS_2024_01/119001401" TargetMode="External"/><Relationship Id="rId29" Type="http://schemas.openxmlformats.org/officeDocument/2006/relationships/hyperlink" Target="https://podminky.urs.cz/item/CS_URS_2024_01/979021113" TargetMode="External"/><Relationship Id="rId11" Type="http://schemas.openxmlformats.org/officeDocument/2006/relationships/hyperlink" Target="https://podminky.urs.cz/item/CS_URS_2024_01/997221559" TargetMode="External"/><Relationship Id="rId24" Type="http://schemas.openxmlformats.org/officeDocument/2006/relationships/hyperlink" Target="https://podminky.urs.cz/item/CS_URS_2024_01/171251201" TargetMode="External"/><Relationship Id="rId32" Type="http://schemas.openxmlformats.org/officeDocument/2006/relationships/hyperlink" Target="https://podminky.urs.cz/item/CS_URS_2024_01/979051111" TargetMode="External"/><Relationship Id="rId37" Type="http://schemas.openxmlformats.org/officeDocument/2006/relationships/hyperlink" Target="https://podminky.urs.cz/item/CS_URS_2024_01/113106185" TargetMode="External"/><Relationship Id="rId40" Type="http://schemas.openxmlformats.org/officeDocument/2006/relationships/hyperlink" Target="https://podminky.urs.cz/item/CS_URS_2024_01/113107184" TargetMode="External"/><Relationship Id="rId45" Type="http://schemas.openxmlformats.org/officeDocument/2006/relationships/hyperlink" Target="https://podminky.urs.cz/item/CS_URS_2024_01/997221559" TargetMode="External"/><Relationship Id="rId53" Type="http://schemas.openxmlformats.org/officeDocument/2006/relationships/hyperlink" Target="https://podminky.urs.cz/item/CS_URS_2024_01/151101201" TargetMode="External"/><Relationship Id="rId58" Type="http://schemas.openxmlformats.org/officeDocument/2006/relationships/hyperlink" Target="https://podminky.urs.cz/item/CS_URS_2024_01/171251201" TargetMode="External"/><Relationship Id="rId66" Type="http://schemas.openxmlformats.org/officeDocument/2006/relationships/hyperlink" Target="https://podminky.urs.cz/item/CS_URS_2024_01/451572111" TargetMode="External"/><Relationship Id="rId74" Type="http://schemas.openxmlformats.org/officeDocument/2006/relationships/hyperlink" Target="https://podminky.urs.cz/item/CS_URS_2024_01/998225111" TargetMode="External"/><Relationship Id="rId79" Type="http://schemas.openxmlformats.org/officeDocument/2006/relationships/hyperlink" Target="https://podminky.urs.cz/item/CS_URS_2024_01/899712111" TargetMode="External"/><Relationship Id="rId5" Type="http://schemas.openxmlformats.org/officeDocument/2006/relationships/hyperlink" Target="https://podminky.urs.cz/item/CS_URS_2024_01/979051111" TargetMode="External"/><Relationship Id="rId61" Type="http://schemas.openxmlformats.org/officeDocument/2006/relationships/hyperlink" Target="https://podminky.urs.cz/item/CS_URS_2024_01/175111101" TargetMode="External"/><Relationship Id="rId82" Type="http://schemas.openxmlformats.org/officeDocument/2006/relationships/hyperlink" Target="https://podminky.urs.cz/item/CS_URS_2024_01/997013509" TargetMode="External"/><Relationship Id="rId19" Type="http://schemas.openxmlformats.org/officeDocument/2006/relationships/hyperlink" Target="https://podminky.urs.cz/item/CS_URS_2024_01/132212222" TargetMode="External"/><Relationship Id="rId4" Type="http://schemas.openxmlformats.org/officeDocument/2006/relationships/hyperlink" Target="https://podminky.urs.cz/item/CS_URS_2024_01/979051121" TargetMode="External"/><Relationship Id="rId9" Type="http://schemas.openxmlformats.org/officeDocument/2006/relationships/hyperlink" Target="https://podminky.urs.cz/item/CS_URS_2024_01/113106221" TargetMode="External"/><Relationship Id="rId14" Type="http://schemas.openxmlformats.org/officeDocument/2006/relationships/hyperlink" Target="https://podminky.urs.cz/item/CS_URS_2024_01/997221551" TargetMode="External"/><Relationship Id="rId22" Type="http://schemas.openxmlformats.org/officeDocument/2006/relationships/hyperlink" Target="https://podminky.urs.cz/item/CS_URS_2024_01/151101111" TargetMode="External"/><Relationship Id="rId27" Type="http://schemas.openxmlformats.org/officeDocument/2006/relationships/hyperlink" Target="https://podminky.urs.cz/item/CS_URS_2024_01/175111101" TargetMode="External"/><Relationship Id="rId30" Type="http://schemas.openxmlformats.org/officeDocument/2006/relationships/hyperlink" Target="https://podminky.urs.cz/item/CS_URS_2024_01/979071022" TargetMode="External"/><Relationship Id="rId35" Type="http://schemas.openxmlformats.org/officeDocument/2006/relationships/hyperlink" Target="https://podminky.urs.cz/item/CS_URS_2024_01/113106221" TargetMode="External"/><Relationship Id="rId43" Type="http://schemas.openxmlformats.org/officeDocument/2006/relationships/hyperlink" Target="https://podminky.urs.cz/item/CS_URS_2024_01/919735114" TargetMode="External"/><Relationship Id="rId48" Type="http://schemas.openxmlformats.org/officeDocument/2006/relationships/hyperlink" Target="https://podminky.urs.cz/item/CS_URS_2024_01/132212222" TargetMode="External"/><Relationship Id="rId56" Type="http://schemas.openxmlformats.org/officeDocument/2006/relationships/hyperlink" Target="https://podminky.urs.cz/item/CS_URS_2024_01/151101311" TargetMode="External"/><Relationship Id="rId64" Type="http://schemas.openxmlformats.org/officeDocument/2006/relationships/hyperlink" Target="https://podminky.urs.cz/item/CS_URS_2024_01/997013501" TargetMode="External"/><Relationship Id="rId69" Type="http://schemas.openxmlformats.org/officeDocument/2006/relationships/hyperlink" Target="https://podminky.urs.cz/item/CS_URS_2024_01/596211110" TargetMode="External"/><Relationship Id="rId77" Type="http://schemas.openxmlformats.org/officeDocument/2006/relationships/hyperlink" Target="https://podminky.urs.cz/item/CS_URS_2024_01/891269111" TargetMode="External"/><Relationship Id="rId8" Type="http://schemas.openxmlformats.org/officeDocument/2006/relationships/hyperlink" Target="https://podminky.urs.cz/item/CS_URS_2024_01/919735116" TargetMode="External"/><Relationship Id="rId51" Type="http://schemas.openxmlformats.org/officeDocument/2006/relationships/hyperlink" Target="https://podminky.urs.cz/item/CS_URS_2024_01/151101111" TargetMode="External"/><Relationship Id="rId72" Type="http://schemas.openxmlformats.org/officeDocument/2006/relationships/hyperlink" Target="https://podminky.urs.cz/item/CS_URS_2024_01/573111111" TargetMode="External"/><Relationship Id="rId80" Type="http://schemas.openxmlformats.org/officeDocument/2006/relationships/hyperlink" Target="https://podminky.urs.cz/item/CS_URS_2024_01/899722112" TargetMode="External"/><Relationship Id="rId85" Type="http://schemas.openxmlformats.org/officeDocument/2006/relationships/drawing" Target="../drawings/drawing9.xml"/><Relationship Id="rId3" Type="http://schemas.openxmlformats.org/officeDocument/2006/relationships/hyperlink" Target="https://podminky.urs.cz/item/CS_URS_2024_01/113106023" TargetMode="External"/><Relationship Id="rId12" Type="http://schemas.openxmlformats.org/officeDocument/2006/relationships/hyperlink" Target="https://podminky.urs.cz/item/CS_URS_2024_01/113107443" TargetMode="External"/><Relationship Id="rId17" Type="http://schemas.openxmlformats.org/officeDocument/2006/relationships/hyperlink" Target="https://podminky.urs.cz/item/CS_URS_2024_01/119001421" TargetMode="External"/><Relationship Id="rId25" Type="http://schemas.openxmlformats.org/officeDocument/2006/relationships/hyperlink" Target="https://podminky.urs.cz/item/CS_URS_2024_01/174151101" TargetMode="External"/><Relationship Id="rId33" Type="http://schemas.openxmlformats.org/officeDocument/2006/relationships/hyperlink" Target="https://podminky.urs.cz/item/CS_URS_2024_01/113107422" TargetMode="External"/><Relationship Id="rId38" Type="http://schemas.openxmlformats.org/officeDocument/2006/relationships/hyperlink" Target="https://podminky.urs.cz/item/CS_URS_2024_01/997221551" TargetMode="External"/><Relationship Id="rId46" Type="http://schemas.openxmlformats.org/officeDocument/2006/relationships/hyperlink" Target="https://podminky.urs.cz/item/CS_URS_2024_01/119001401" TargetMode="External"/><Relationship Id="rId59" Type="http://schemas.openxmlformats.org/officeDocument/2006/relationships/hyperlink" Target="https://podminky.urs.cz/item/CS_URS_2024_01/174151101" TargetMode="External"/><Relationship Id="rId67" Type="http://schemas.openxmlformats.org/officeDocument/2006/relationships/hyperlink" Target="https://podminky.urs.cz/item/CS_URS_2024_01/564861111" TargetMode="External"/><Relationship Id="rId20" Type="http://schemas.openxmlformats.org/officeDocument/2006/relationships/hyperlink" Target="https://podminky.urs.cz/item/CS_URS_2024_01/132254201" TargetMode="External"/><Relationship Id="rId41" Type="http://schemas.openxmlformats.org/officeDocument/2006/relationships/hyperlink" Target="https://podminky.urs.cz/item/CS_URS_2024_01/919735114" TargetMode="External"/><Relationship Id="rId54" Type="http://schemas.openxmlformats.org/officeDocument/2006/relationships/hyperlink" Target="https://podminky.urs.cz/item/CS_URS_2024_01/151101211" TargetMode="External"/><Relationship Id="rId62" Type="http://schemas.openxmlformats.org/officeDocument/2006/relationships/hyperlink" Target="https://podminky.urs.cz/item/CS_URS_2024_01/358315114" TargetMode="External"/><Relationship Id="rId70" Type="http://schemas.openxmlformats.org/officeDocument/2006/relationships/hyperlink" Target="https://podminky.urs.cz/item/CS_URS_2024_01/596811120" TargetMode="External"/><Relationship Id="rId75" Type="http://schemas.openxmlformats.org/officeDocument/2006/relationships/hyperlink" Target="https://podminky.urs.cz/item/CS_URS_2024_01/871161141" TargetMode="External"/><Relationship Id="rId83" Type="http://schemas.openxmlformats.org/officeDocument/2006/relationships/hyperlink" Target="https://podminky.urs.cz/item/CS_URS_2024_01/998276101" TargetMode="External"/><Relationship Id="rId1" Type="http://schemas.openxmlformats.org/officeDocument/2006/relationships/hyperlink" Target="https://podminky.urs.cz/item/CS_URS_2024_01/979071022" TargetMode="External"/><Relationship Id="rId6" Type="http://schemas.openxmlformats.org/officeDocument/2006/relationships/hyperlink" Target="https://podminky.urs.cz/item/CS_URS_2024_01/113107422" TargetMode="External"/><Relationship Id="rId15" Type="http://schemas.openxmlformats.org/officeDocument/2006/relationships/hyperlink" Target="https://podminky.urs.cz/item/CS_URS_2024_01/997221559" TargetMode="External"/><Relationship Id="rId23" Type="http://schemas.openxmlformats.org/officeDocument/2006/relationships/hyperlink" Target="https://podminky.urs.cz/item/CS_URS_2024_01/162751115" TargetMode="External"/><Relationship Id="rId28" Type="http://schemas.openxmlformats.org/officeDocument/2006/relationships/hyperlink" Target="https://podminky.urs.cz/item/CS_URS_2024_01/113201112" TargetMode="External"/><Relationship Id="rId36" Type="http://schemas.openxmlformats.org/officeDocument/2006/relationships/hyperlink" Target="https://podminky.urs.cz/item/CS_URS_2024_01/113107423" TargetMode="External"/><Relationship Id="rId49" Type="http://schemas.openxmlformats.org/officeDocument/2006/relationships/hyperlink" Target="https://podminky.urs.cz/item/CS_URS_2024_01/132254204" TargetMode="External"/><Relationship Id="rId57" Type="http://schemas.openxmlformats.org/officeDocument/2006/relationships/hyperlink" Target="https://podminky.urs.cz/item/CS_URS_2024_01/162751115" TargetMode="External"/><Relationship Id="rId10" Type="http://schemas.openxmlformats.org/officeDocument/2006/relationships/hyperlink" Target="https://podminky.urs.cz/item/CS_URS_2024_01/997221551" TargetMode="External"/><Relationship Id="rId31" Type="http://schemas.openxmlformats.org/officeDocument/2006/relationships/hyperlink" Target="https://podminky.urs.cz/item/CS_URS_2024_01/113202111" TargetMode="External"/><Relationship Id="rId44" Type="http://schemas.openxmlformats.org/officeDocument/2006/relationships/hyperlink" Target="https://podminky.urs.cz/item/CS_URS_2024_01/997221551" TargetMode="External"/><Relationship Id="rId52" Type="http://schemas.openxmlformats.org/officeDocument/2006/relationships/hyperlink" Target="https://podminky.urs.cz/item/CS_URS_2024_01/133251031" TargetMode="External"/><Relationship Id="rId60" Type="http://schemas.openxmlformats.org/officeDocument/2006/relationships/hyperlink" Target="https://podminky.urs.cz/item/CS_URS_2024_01/162351103" TargetMode="External"/><Relationship Id="rId65" Type="http://schemas.openxmlformats.org/officeDocument/2006/relationships/hyperlink" Target="https://podminky.urs.cz/item/CS_URS_2024_01/997013509" TargetMode="External"/><Relationship Id="rId73" Type="http://schemas.openxmlformats.org/officeDocument/2006/relationships/hyperlink" Target="https://podminky.urs.cz/item/CS_URS_2024_01/919732211" TargetMode="External"/><Relationship Id="rId78" Type="http://schemas.openxmlformats.org/officeDocument/2006/relationships/hyperlink" Target="https://podminky.urs.cz/item/CS_URS_2024_01/899401111" TargetMode="External"/><Relationship Id="rId81" Type="http://schemas.openxmlformats.org/officeDocument/2006/relationships/hyperlink" Target="https://podminky.urs.cz/item/CS_URS_2024_01/99701350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9"/>
  <sheetViews>
    <sheetView showGridLines="0" tabSelected="1" topLeftCell="A34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36" t="s">
        <v>6</v>
      </c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S2" s="20" t="s">
        <v>7</v>
      </c>
      <c r="BT2" s="20" t="s">
        <v>8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pans="1:74" s="1" customFormat="1" ht="24.95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pans="1:74" s="1" customFormat="1" ht="12" customHeight="1">
      <c r="B5" s="23"/>
      <c r="D5" s="27" t="s">
        <v>14</v>
      </c>
      <c r="K5" s="353" t="s">
        <v>15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R5" s="23"/>
      <c r="BE5" s="350" t="s">
        <v>16</v>
      </c>
      <c r="BS5" s="20" t="s">
        <v>7</v>
      </c>
    </row>
    <row r="6" spans="1:74" s="1" customFormat="1" ht="36.950000000000003" customHeight="1">
      <c r="B6" s="23"/>
      <c r="D6" s="29" t="s">
        <v>17</v>
      </c>
      <c r="K6" s="354" t="s">
        <v>18</v>
      </c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R6" s="23"/>
      <c r="BE6" s="351"/>
      <c r="BS6" s="20" t="s">
        <v>19</v>
      </c>
    </row>
    <row r="7" spans="1:74" s="1" customFormat="1" ht="12" customHeight="1">
      <c r="B7" s="23"/>
      <c r="D7" s="30" t="s">
        <v>20</v>
      </c>
      <c r="K7" s="28" t="s">
        <v>3</v>
      </c>
      <c r="AK7" s="30" t="s">
        <v>21</v>
      </c>
      <c r="AN7" s="28" t="s">
        <v>3</v>
      </c>
      <c r="AR7" s="23"/>
      <c r="BE7" s="351"/>
      <c r="BS7" s="20" t="s">
        <v>19</v>
      </c>
    </row>
    <row r="8" spans="1:74" s="1" customFormat="1" ht="12" customHeight="1">
      <c r="B8" s="23"/>
      <c r="D8" s="30" t="s">
        <v>22</v>
      </c>
      <c r="K8" s="28" t="s">
        <v>23</v>
      </c>
      <c r="AK8" s="30" t="s">
        <v>24</v>
      </c>
      <c r="AN8" s="31"/>
      <c r="AR8" s="23"/>
      <c r="BE8" s="351"/>
      <c r="BS8" s="20" t="s">
        <v>25</v>
      </c>
    </row>
    <row r="9" spans="1:74" s="1" customFormat="1" ht="14.45" customHeight="1">
      <c r="B9" s="23"/>
      <c r="AR9" s="23"/>
      <c r="BE9" s="351"/>
      <c r="BS9" s="20" t="s">
        <v>25</v>
      </c>
    </row>
    <row r="10" spans="1:74" s="1" customFormat="1" ht="12" customHeight="1">
      <c r="B10" s="23"/>
      <c r="D10" s="30" t="s">
        <v>26</v>
      </c>
      <c r="AK10" s="30" t="s">
        <v>27</v>
      </c>
      <c r="AN10" s="28" t="s">
        <v>3</v>
      </c>
      <c r="AR10" s="23"/>
      <c r="BE10" s="351"/>
      <c r="BS10" s="20" t="s">
        <v>19</v>
      </c>
    </row>
    <row r="11" spans="1:74" s="1" customFormat="1" ht="18.399999999999999" customHeight="1">
      <c r="B11" s="23"/>
      <c r="E11" s="28" t="s">
        <v>28</v>
      </c>
      <c r="AK11" s="30" t="s">
        <v>29</v>
      </c>
      <c r="AN11" s="28" t="s">
        <v>3</v>
      </c>
      <c r="AR11" s="23"/>
      <c r="BE11" s="351"/>
      <c r="BS11" s="20" t="s">
        <v>19</v>
      </c>
    </row>
    <row r="12" spans="1:74" s="1" customFormat="1" ht="6.95" customHeight="1">
      <c r="B12" s="23"/>
      <c r="AR12" s="23"/>
      <c r="BE12" s="351"/>
      <c r="BS12" s="20" t="s">
        <v>19</v>
      </c>
    </row>
    <row r="13" spans="1:74" s="1" customFormat="1" ht="12" customHeight="1">
      <c r="B13" s="23"/>
      <c r="D13" s="30" t="s">
        <v>30</v>
      </c>
      <c r="AK13" s="30" t="s">
        <v>27</v>
      </c>
      <c r="AN13" s="32" t="s">
        <v>31</v>
      </c>
      <c r="AR13" s="23"/>
      <c r="BE13" s="351"/>
      <c r="BS13" s="20" t="s">
        <v>19</v>
      </c>
    </row>
    <row r="14" spans="1:74" ht="12.75">
      <c r="B14" s="23"/>
      <c r="E14" s="355" t="s">
        <v>31</v>
      </c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0" t="s">
        <v>29</v>
      </c>
      <c r="AN14" s="32" t="s">
        <v>31</v>
      </c>
      <c r="AR14" s="23"/>
      <c r="BE14" s="351"/>
      <c r="BS14" s="20" t="s">
        <v>19</v>
      </c>
    </row>
    <row r="15" spans="1:74" s="1" customFormat="1" ht="6.95" customHeight="1">
      <c r="B15" s="23"/>
      <c r="AR15" s="23"/>
      <c r="BE15" s="351"/>
      <c r="BS15" s="20" t="s">
        <v>4</v>
      </c>
    </row>
    <row r="16" spans="1:74" s="1" customFormat="1" ht="12" customHeight="1">
      <c r="B16" s="23"/>
      <c r="D16" s="30" t="s">
        <v>32</v>
      </c>
      <c r="AK16" s="30" t="s">
        <v>27</v>
      </c>
      <c r="AN16" s="28" t="s">
        <v>3</v>
      </c>
      <c r="AR16" s="23"/>
      <c r="BE16" s="351"/>
      <c r="BS16" s="20" t="s">
        <v>4</v>
      </c>
    </row>
    <row r="17" spans="1:71" s="1" customFormat="1" ht="18.399999999999999" customHeight="1">
      <c r="B17" s="23"/>
      <c r="E17" s="28" t="s">
        <v>33</v>
      </c>
      <c r="AK17" s="30" t="s">
        <v>29</v>
      </c>
      <c r="AN17" s="28" t="s">
        <v>3</v>
      </c>
      <c r="AR17" s="23"/>
      <c r="BE17" s="351"/>
      <c r="BS17" s="20" t="s">
        <v>34</v>
      </c>
    </row>
    <row r="18" spans="1:71" s="1" customFormat="1" ht="6.95" customHeight="1">
      <c r="B18" s="23"/>
      <c r="AR18" s="23"/>
      <c r="BE18" s="351"/>
      <c r="BS18" s="20" t="s">
        <v>25</v>
      </c>
    </row>
    <row r="19" spans="1:71" s="1" customFormat="1" ht="12" customHeight="1">
      <c r="B19" s="23"/>
      <c r="D19" s="30" t="s">
        <v>35</v>
      </c>
      <c r="AK19" s="30" t="s">
        <v>27</v>
      </c>
      <c r="AN19" s="28" t="s">
        <v>3</v>
      </c>
      <c r="AR19" s="23"/>
      <c r="BE19" s="351"/>
      <c r="BS19" s="20" t="s">
        <v>25</v>
      </c>
    </row>
    <row r="20" spans="1:71" s="1" customFormat="1" ht="18.399999999999999" customHeight="1">
      <c r="B20" s="23"/>
      <c r="E20" s="28" t="s">
        <v>36</v>
      </c>
      <c r="AK20" s="30" t="s">
        <v>29</v>
      </c>
      <c r="AN20" s="28" t="s">
        <v>3</v>
      </c>
      <c r="AR20" s="23"/>
      <c r="BE20" s="351"/>
      <c r="BS20" s="20" t="s">
        <v>4</v>
      </c>
    </row>
    <row r="21" spans="1:71" s="1" customFormat="1" ht="6.95" customHeight="1">
      <c r="B21" s="23"/>
      <c r="AR21" s="23"/>
      <c r="BE21" s="351"/>
    </row>
    <row r="22" spans="1:71" s="1" customFormat="1" ht="12" customHeight="1">
      <c r="B22" s="23"/>
      <c r="D22" s="30" t="s">
        <v>37</v>
      </c>
      <c r="AR22" s="23"/>
      <c r="BE22" s="351"/>
    </row>
    <row r="23" spans="1:71" s="1" customFormat="1" ht="108" customHeight="1">
      <c r="B23" s="23"/>
      <c r="E23" s="357" t="s">
        <v>38</v>
      </c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  <c r="AN23" s="357"/>
      <c r="AR23" s="23"/>
      <c r="BE23" s="351"/>
    </row>
    <row r="24" spans="1:71" s="1" customFormat="1" ht="6.95" customHeight="1">
      <c r="B24" s="23"/>
      <c r="AR24" s="23"/>
      <c r="BE24" s="351"/>
    </row>
    <row r="25" spans="1:71" s="1" customFormat="1" ht="6.95" customHeight="1">
      <c r="B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23"/>
      <c r="BE25" s="351"/>
    </row>
    <row r="26" spans="1:71" s="2" customFormat="1" ht="25.9" customHeight="1">
      <c r="A26" s="35"/>
      <c r="B26" s="36"/>
      <c r="C26" s="35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58">
        <f>ROUND(AG54,0)</f>
        <v>0</v>
      </c>
      <c r="AL26" s="359"/>
      <c r="AM26" s="359"/>
      <c r="AN26" s="359"/>
      <c r="AO26" s="359"/>
      <c r="AP26" s="35"/>
      <c r="AQ26" s="35"/>
      <c r="AR26" s="36"/>
      <c r="BE26" s="351"/>
    </row>
    <row r="27" spans="1:7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351"/>
    </row>
    <row r="28" spans="1:71" s="2" customFormat="1" ht="12.75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60" t="s">
        <v>40</v>
      </c>
      <c r="M28" s="360"/>
      <c r="N28" s="360"/>
      <c r="O28" s="360"/>
      <c r="P28" s="360"/>
      <c r="Q28" s="35"/>
      <c r="R28" s="35"/>
      <c r="S28" s="35"/>
      <c r="T28" s="35"/>
      <c r="U28" s="35"/>
      <c r="V28" s="35"/>
      <c r="W28" s="360" t="s">
        <v>41</v>
      </c>
      <c r="X28" s="360"/>
      <c r="Y28" s="360"/>
      <c r="Z28" s="360"/>
      <c r="AA28" s="360"/>
      <c r="AB28" s="360"/>
      <c r="AC28" s="360"/>
      <c r="AD28" s="360"/>
      <c r="AE28" s="360"/>
      <c r="AF28" s="35"/>
      <c r="AG28" s="35"/>
      <c r="AH28" s="35"/>
      <c r="AI28" s="35"/>
      <c r="AJ28" s="35"/>
      <c r="AK28" s="360" t="s">
        <v>42</v>
      </c>
      <c r="AL28" s="360"/>
      <c r="AM28" s="360"/>
      <c r="AN28" s="360"/>
      <c r="AO28" s="360"/>
      <c r="AP28" s="35"/>
      <c r="AQ28" s="35"/>
      <c r="AR28" s="36"/>
      <c r="BE28" s="351"/>
    </row>
    <row r="29" spans="1:71" s="3" customFormat="1" ht="14.45" customHeight="1">
      <c r="B29" s="40"/>
      <c r="D29" s="30" t="s">
        <v>43</v>
      </c>
      <c r="F29" s="30" t="s">
        <v>44</v>
      </c>
      <c r="L29" s="343">
        <v>0.21</v>
      </c>
      <c r="M29" s="344"/>
      <c r="N29" s="344"/>
      <c r="O29" s="344"/>
      <c r="P29" s="344"/>
      <c r="W29" s="345">
        <f>ROUND(AZ54, 0)</f>
        <v>0</v>
      </c>
      <c r="X29" s="344"/>
      <c r="Y29" s="344"/>
      <c r="Z29" s="344"/>
      <c r="AA29" s="344"/>
      <c r="AB29" s="344"/>
      <c r="AC29" s="344"/>
      <c r="AD29" s="344"/>
      <c r="AE29" s="344"/>
      <c r="AK29" s="345">
        <f>ROUND(AV54, 0)</f>
        <v>0</v>
      </c>
      <c r="AL29" s="344"/>
      <c r="AM29" s="344"/>
      <c r="AN29" s="344"/>
      <c r="AO29" s="344"/>
      <c r="AR29" s="40"/>
      <c r="BE29" s="352"/>
    </row>
    <row r="30" spans="1:71" s="3" customFormat="1" ht="14.45" customHeight="1">
      <c r="B30" s="40"/>
      <c r="F30" s="30" t="s">
        <v>45</v>
      </c>
      <c r="L30" s="343">
        <v>0.12</v>
      </c>
      <c r="M30" s="344"/>
      <c r="N30" s="344"/>
      <c r="O30" s="344"/>
      <c r="P30" s="344"/>
      <c r="W30" s="345">
        <f>ROUND(BA54, 0)</f>
        <v>0</v>
      </c>
      <c r="X30" s="344"/>
      <c r="Y30" s="344"/>
      <c r="Z30" s="344"/>
      <c r="AA30" s="344"/>
      <c r="AB30" s="344"/>
      <c r="AC30" s="344"/>
      <c r="AD30" s="344"/>
      <c r="AE30" s="344"/>
      <c r="AK30" s="345">
        <f>ROUND(AW54, 0)</f>
        <v>0</v>
      </c>
      <c r="AL30" s="344"/>
      <c r="AM30" s="344"/>
      <c r="AN30" s="344"/>
      <c r="AO30" s="344"/>
      <c r="AR30" s="40"/>
      <c r="BE30" s="352"/>
    </row>
    <row r="31" spans="1:71" s="3" customFormat="1" ht="14.45" hidden="1" customHeight="1">
      <c r="B31" s="40"/>
      <c r="F31" s="30" t="s">
        <v>46</v>
      </c>
      <c r="L31" s="343">
        <v>0.21</v>
      </c>
      <c r="M31" s="344"/>
      <c r="N31" s="344"/>
      <c r="O31" s="344"/>
      <c r="P31" s="344"/>
      <c r="W31" s="345">
        <f>ROUND(BB54, 0)</f>
        <v>0</v>
      </c>
      <c r="X31" s="344"/>
      <c r="Y31" s="344"/>
      <c r="Z31" s="344"/>
      <c r="AA31" s="344"/>
      <c r="AB31" s="344"/>
      <c r="AC31" s="344"/>
      <c r="AD31" s="344"/>
      <c r="AE31" s="344"/>
      <c r="AK31" s="345">
        <v>0</v>
      </c>
      <c r="AL31" s="344"/>
      <c r="AM31" s="344"/>
      <c r="AN31" s="344"/>
      <c r="AO31" s="344"/>
      <c r="AR31" s="40"/>
      <c r="BE31" s="352"/>
    </row>
    <row r="32" spans="1:71" s="3" customFormat="1" ht="14.45" hidden="1" customHeight="1">
      <c r="B32" s="40"/>
      <c r="F32" s="30" t="s">
        <v>47</v>
      </c>
      <c r="L32" s="343">
        <v>0.12</v>
      </c>
      <c r="M32" s="344"/>
      <c r="N32" s="344"/>
      <c r="O32" s="344"/>
      <c r="P32" s="344"/>
      <c r="W32" s="345">
        <f>ROUND(BC54, 0)</f>
        <v>0</v>
      </c>
      <c r="X32" s="344"/>
      <c r="Y32" s="344"/>
      <c r="Z32" s="344"/>
      <c r="AA32" s="344"/>
      <c r="AB32" s="344"/>
      <c r="AC32" s="344"/>
      <c r="AD32" s="344"/>
      <c r="AE32" s="344"/>
      <c r="AK32" s="345">
        <v>0</v>
      </c>
      <c r="AL32" s="344"/>
      <c r="AM32" s="344"/>
      <c r="AN32" s="344"/>
      <c r="AO32" s="344"/>
      <c r="AR32" s="40"/>
      <c r="BE32" s="352"/>
    </row>
    <row r="33" spans="1:57" s="3" customFormat="1" ht="14.45" hidden="1" customHeight="1">
      <c r="B33" s="40"/>
      <c r="F33" s="30" t="s">
        <v>48</v>
      </c>
      <c r="L33" s="343">
        <v>0</v>
      </c>
      <c r="M33" s="344"/>
      <c r="N33" s="344"/>
      <c r="O33" s="344"/>
      <c r="P33" s="344"/>
      <c r="W33" s="345">
        <f>ROUND(BD54, 0)</f>
        <v>0</v>
      </c>
      <c r="X33" s="344"/>
      <c r="Y33" s="344"/>
      <c r="Z33" s="344"/>
      <c r="AA33" s="344"/>
      <c r="AB33" s="344"/>
      <c r="AC33" s="344"/>
      <c r="AD33" s="344"/>
      <c r="AE33" s="344"/>
      <c r="AK33" s="345">
        <v>0</v>
      </c>
      <c r="AL33" s="344"/>
      <c r="AM33" s="344"/>
      <c r="AN33" s="344"/>
      <c r="AO33" s="344"/>
      <c r="AR33" s="40"/>
    </row>
    <row r="34" spans="1:57" s="2" customFormat="1" ht="6.95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35"/>
    </row>
    <row r="35" spans="1:57" s="2" customFormat="1" ht="25.9" customHeight="1">
      <c r="A35" s="35"/>
      <c r="B35" s="36"/>
      <c r="C35" s="41"/>
      <c r="D35" s="42" t="s">
        <v>49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50</v>
      </c>
      <c r="U35" s="43"/>
      <c r="V35" s="43"/>
      <c r="W35" s="43"/>
      <c r="X35" s="349" t="s">
        <v>51</v>
      </c>
      <c r="Y35" s="347"/>
      <c r="Z35" s="347"/>
      <c r="AA35" s="347"/>
      <c r="AB35" s="347"/>
      <c r="AC35" s="43"/>
      <c r="AD35" s="43"/>
      <c r="AE35" s="43"/>
      <c r="AF35" s="43"/>
      <c r="AG35" s="43"/>
      <c r="AH35" s="43"/>
      <c r="AI35" s="43"/>
      <c r="AJ35" s="43"/>
      <c r="AK35" s="346">
        <f>SUM(AK26:AK33)</f>
        <v>0</v>
      </c>
      <c r="AL35" s="347"/>
      <c r="AM35" s="347"/>
      <c r="AN35" s="347"/>
      <c r="AO35" s="348"/>
      <c r="AP35" s="41"/>
      <c r="AQ35" s="41"/>
      <c r="AR35" s="36"/>
      <c r="BE35" s="35"/>
    </row>
    <row r="36" spans="1:57" s="2" customFormat="1" ht="6.95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pans="1:57" s="2" customFormat="1" ht="6.95" customHeight="1">
      <c r="A37" s="35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6"/>
      <c r="BE37" s="35"/>
    </row>
    <row r="41" spans="1:57" s="2" customFormat="1" ht="6.95" customHeight="1">
      <c r="A41" s="35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6"/>
      <c r="BE41" s="35"/>
    </row>
    <row r="42" spans="1:57" s="2" customFormat="1" ht="24.95" customHeight="1">
      <c r="A42" s="35"/>
      <c r="B42" s="36"/>
      <c r="C42" s="24" t="s">
        <v>52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6"/>
      <c r="BE42" s="35"/>
    </row>
    <row r="43" spans="1:57" s="2" customFormat="1" ht="6.95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6"/>
      <c r="BE43" s="35"/>
    </row>
    <row r="44" spans="1:57" s="4" customFormat="1" ht="12" customHeight="1">
      <c r="B44" s="49"/>
      <c r="C44" s="30" t="s">
        <v>14</v>
      </c>
      <c r="L44" s="4" t="str">
        <f>K5</f>
        <v>18073</v>
      </c>
      <c r="AR44" s="49"/>
    </row>
    <row r="45" spans="1:57" s="5" customFormat="1" ht="36.950000000000003" customHeight="1">
      <c r="B45" s="50"/>
      <c r="C45" s="51" t="s">
        <v>17</v>
      </c>
      <c r="L45" s="364" t="str">
        <f>K6</f>
        <v>BRNO, TOUŠKOVA, SVATOPLUKOVA I – REKONSTRUKCE KANALIZACE A VODOVODU</v>
      </c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365"/>
      <c r="AJ45" s="365"/>
      <c r="AK45" s="365"/>
      <c r="AL45" s="365"/>
      <c r="AM45" s="365"/>
      <c r="AN45" s="365"/>
      <c r="AO45" s="365"/>
      <c r="AR45" s="50"/>
    </row>
    <row r="46" spans="1:57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6"/>
      <c r="BE46" s="35"/>
    </row>
    <row r="47" spans="1:57" s="2" customFormat="1" ht="12" customHeight="1">
      <c r="A47" s="35"/>
      <c r="B47" s="36"/>
      <c r="C47" s="30" t="s">
        <v>22</v>
      </c>
      <c r="D47" s="35"/>
      <c r="E47" s="35"/>
      <c r="F47" s="35"/>
      <c r="G47" s="35"/>
      <c r="H47" s="35"/>
      <c r="I47" s="35"/>
      <c r="J47" s="35"/>
      <c r="K47" s="35"/>
      <c r="L47" s="52" t="str">
        <f>IF(K8="","",K8)</f>
        <v>BRNO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0" t="s">
        <v>24</v>
      </c>
      <c r="AJ47" s="35"/>
      <c r="AK47" s="35"/>
      <c r="AL47" s="35"/>
      <c r="AM47" s="342" t="str">
        <f>IF(AN8= "","",AN8)</f>
        <v/>
      </c>
      <c r="AN47" s="342"/>
      <c r="AO47" s="35"/>
      <c r="AP47" s="35"/>
      <c r="AQ47" s="35"/>
      <c r="AR47" s="36"/>
      <c r="BE47" s="35"/>
    </row>
    <row r="48" spans="1:57" s="2" customFormat="1" ht="6.95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6"/>
      <c r="BE48" s="35"/>
    </row>
    <row r="49" spans="1:91" s="2" customFormat="1" ht="15.2" customHeight="1">
      <c r="A49" s="35"/>
      <c r="B49" s="36"/>
      <c r="C49" s="30" t="s">
        <v>26</v>
      </c>
      <c r="D49" s="35"/>
      <c r="E49" s="35"/>
      <c r="F49" s="35"/>
      <c r="G49" s="35"/>
      <c r="H49" s="35"/>
      <c r="I49" s="35"/>
      <c r="J49" s="35"/>
      <c r="K49" s="35"/>
      <c r="L49" s="4" t="str">
        <f>IF(E11= "","",E11)</f>
        <v>Statutární město Brno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0" t="s">
        <v>32</v>
      </c>
      <c r="AJ49" s="35"/>
      <c r="AK49" s="35"/>
      <c r="AL49" s="35"/>
      <c r="AM49" s="340" t="str">
        <f>IF(E17="","",E17)</f>
        <v>JV PROJEKT VH s.r.o.</v>
      </c>
      <c r="AN49" s="341"/>
      <c r="AO49" s="341"/>
      <c r="AP49" s="341"/>
      <c r="AQ49" s="35"/>
      <c r="AR49" s="36"/>
      <c r="AS49" s="329" t="s">
        <v>53</v>
      </c>
      <c r="AT49" s="330"/>
      <c r="AU49" s="54"/>
      <c r="AV49" s="54"/>
      <c r="AW49" s="54"/>
      <c r="AX49" s="54"/>
      <c r="AY49" s="54"/>
      <c r="AZ49" s="54"/>
      <c r="BA49" s="54"/>
      <c r="BB49" s="54"/>
      <c r="BC49" s="54"/>
      <c r="BD49" s="55"/>
      <c r="BE49" s="35"/>
    </row>
    <row r="50" spans="1:91" s="2" customFormat="1" ht="15.2" customHeight="1">
      <c r="A50" s="35"/>
      <c r="B50" s="36"/>
      <c r="C50" s="30" t="s">
        <v>30</v>
      </c>
      <c r="D50" s="35"/>
      <c r="E50" s="35"/>
      <c r="F50" s="35"/>
      <c r="G50" s="35"/>
      <c r="H50" s="35"/>
      <c r="I50" s="35"/>
      <c r="J50" s="35"/>
      <c r="K50" s="35"/>
      <c r="L50" s="4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0" t="s">
        <v>35</v>
      </c>
      <c r="AJ50" s="35"/>
      <c r="AK50" s="35"/>
      <c r="AL50" s="35"/>
      <c r="AM50" s="340" t="str">
        <f>IF(E20="","",E20)</f>
        <v xml:space="preserve"> </v>
      </c>
      <c r="AN50" s="341"/>
      <c r="AO50" s="341"/>
      <c r="AP50" s="341"/>
      <c r="AQ50" s="35"/>
      <c r="AR50" s="36"/>
      <c r="AS50" s="331"/>
      <c r="AT50" s="332"/>
      <c r="AU50" s="56"/>
      <c r="AV50" s="56"/>
      <c r="AW50" s="56"/>
      <c r="AX50" s="56"/>
      <c r="AY50" s="56"/>
      <c r="AZ50" s="56"/>
      <c r="BA50" s="56"/>
      <c r="BB50" s="56"/>
      <c r="BC50" s="56"/>
      <c r="BD50" s="57"/>
      <c r="BE50" s="35"/>
    </row>
    <row r="51" spans="1:91" s="2" customFormat="1" ht="10.9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6"/>
      <c r="AS51" s="331"/>
      <c r="AT51" s="332"/>
      <c r="AU51" s="56"/>
      <c r="AV51" s="56"/>
      <c r="AW51" s="56"/>
      <c r="AX51" s="56"/>
      <c r="AY51" s="56"/>
      <c r="AZ51" s="56"/>
      <c r="BA51" s="56"/>
      <c r="BB51" s="56"/>
      <c r="BC51" s="56"/>
      <c r="BD51" s="57"/>
      <c r="BE51" s="35"/>
    </row>
    <row r="52" spans="1:91" s="2" customFormat="1" ht="29.25" customHeight="1">
      <c r="A52" s="35"/>
      <c r="B52" s="36"/>
      <c r="C52" s="367" t="s">
        <v>54</v>
      </c>
      <c r="D52" s="339"/>
      <c r="E52" s="339"/>
      <c r="F52" s="339"/>
      <c r="G52" s="339"/>
      <c r="H52" s="58"/>
      <c r="I52" s="366" t="s">
        <v>55</v>
      </c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8" t="s">
        <v>56</v>
      </c>
      <c r="AH52" s="339"/>
      <c r="AI52" s="339"/>
      <c r="AJ52" s="339"/>
      <c r="AK52" s="339"/>
      <c r="AL52" s="339"/>
      <c r="AM52" s="339"/>
      <c r="AN52" s="366" t="s">
        <v>57</v>
      </c>
      <c r="AO52" s="339"/>
      <c r="AP52" s="339"/>
      <c r="AQ52" s="59" t="s">
        <v>58</v>
      </c>
      <c r="AR52" s="36"/>
      <c r="AS52" s="60" t="s">
        <v>59</v>
      </c>
      <c r="AT52" s="61" t="s">
        <v>60</v>
      </c>
      <c r="AU52" s="61" t="s">
        <v>61</v>
      </c>
      <c r="AV52" s="61" t="s">
        <v>62</v>
      </c>
      <c r="AW52" s="61" t="s">
        <v>63</v>
      </c>
      <c r="AX52" s="61" t="s">
        <v>64</v>
      </c>
      <c r="AY52" s="61" t="s">
        <v>65</v>
      </c>
      <c r="AZ52" s="61" t="s">
        <v>66</v>
      </c>
      <c r="BA52" s="61" t="s">
        <v>67</v>
      </c>
      <c r="BB52" s="61" t="s">
        <v>68</v>
      </c>
      <c r="BC52" s="61" t="s">
        <v>69</v>
      </c>
      <c r="BD52" s="62" t="s">
        <v>70</v>
      </c>
      <c r="BE52" s="35"/>
    </row>
    <row r="53" spans="1:91" s="2" customFormat="1" ht="10.9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6"/>
      <c r="AS53" s="63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5"/>
      <c r="BE53" s="35"/>
    </row>
    <row r="54" spans="1:91" s="6" customFormat="1" ht="32.450000000000003" customHeight="1">
      <c r="B54" s="66"/>
      <c r="C54" s="67" t="s">
        <v>71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363">
        <f>ROUND(AG55+AG60+AG65+AG67,0)</f>
        <v>0</v>
      </c>
      <c r="AH54" s="363"/>
      <c r="AI54" s="363"/>
      <c r="AJ54" s="363"/>
      <c r="AK54" s="363"/>
      <c r="AL54" s="363"/>
      <c r="AM54" s="363"/>
      <c r="AN54" s="328">
        <f t="shared" ref="AN54:AN67" si="0">SUM(AG54,AT54)</f>
        <v>0</v>
      </c>
      <c r="AO54" s="328"/>
      <c r="AP54" s="328"/>
      <c r="AQ54" s="70" t="s">
        <v>3</v>
      </c>
      <c r="AR54" s="66"/>
      <c r="AS54" s="71">
        <f>ROUND(AS55+AS60+AS65+AS67,0)</f>
        <v>0</v>
      </c>
      <c r="AT54" s="72">
        <f t="shared" ref="AT54:AT67" si="1">ROUND(SUM(AV54:AW54),0)</f>
        <v>0</v>
      </c>
      <c r="AU54" s="73">
        <f>ROUND(AU55+AU60+AU65+AU67,5)</f>
        <v>0</v>
      </c>
      <c r="AV54" s="72">
        <f>ROUND(AZ54*L29,0)</f>
        <v>0</v>
      </c>
      <c r="AW54" s="72">
        <f>ROUND(BA54*L30,0)</f>
        <v>0</v>
      </c>
      <c r="AX54" s="72">
        <f>ROUND(BB54*L29,0)</f>
        <v>0</v>
      </c>
      <c r="AY54" s="72">
        <f>ROUND(BC54*L30,0)</f>
        <v>0</v>
      </c>
      <c r="AZ54" s="72">
        <f>ROUND(AZ55+AZ60+AZ65+AZ67,0)</f>
        <v>0</v>
      </c>
      <c r="BA54" s="72">
        <f>ROUND(BA55+BA60+BA65+BA67,0)</f>
        <v>0</v>
      </c>
      <c r="BB54" s="72">
        <f>ROUND(BB55+BB60+BB65+BB67,0)</f>
        <v>0</v>
      </c>
      <c r="BC54" s="72">
        <f>ROUND(BC55+BC60+BC65+BC67,0)</f>
        <v>0</v>
      </c>
      <c r="BD54" s="74">
        <f>ROUND(BD55+BD60+BD65+BD67,0)</f>
        <v>0</v>
      </c>
      <c r="BS54" s="75" t="s">
        <v>72</v>
      </c>
      <c r="BT54" s="75" t="s">
        <v>73</v>
      </c>
      <c r="BU54" s="76" t="s">
        <v>74</v>
      </c>
      <c r="BV54" s="75" t="s">
        <v>75</v>
      </c>
      <c r="BW54" s="75" t="s">
        <v>5</v>
      </c>
      <c r="BX54" s="75" t="s">
        <v>76</v>
      </c>
      <c r="CL54" s="75" t="s">
        <v>3</v>
      </c>
    </row>
    <row r="55" spans="1:91" s="7" customFormat="1" ht="16.5" customHeight="1">
      <c r="B55" s="77"/>
      <c r="C55" s="78"/>
      <c r="D55" s="362" t="s">
        <v>77</v>
      </c>
      <c r="E55" s="362"/>
      <c r="F55" s="362"/>
      <c r="G55" s="362"/>
      <c r="H55" s="362"/>
      <c r="I55" s="79"/>
      <c r="J55" s="362" t="s">
        <v>78</v>
      </c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33">
        <f>ROUND(SUM(AG56:AG59),0)</f>
        <v>0</v>
      </c>
      <c r="AH55" s="327"/>
      <c r="AI55" s="327"/>
      <c r="AJ55" s="327"/>
      <c r="AK55" s="327"/>
      <c r="AL55" s="327"/>
      <c r="AM55" s="327"/>
      <c r="AN55" s="326">
        <f t="shared" si="0"/>
        <v>0</v>
      </c>
      <c r="AO55" s="327"/>
      <c r="AP55" s="327"/>
      <c r="AQ55" s="80" t="s">
        <v>79</v>
      </c>
      <c r="AR55" s="77"/>
      <c r="AS55" s="81">
        <f>ROUND(SUM(AS56:AS59),0)</f>
        <v>0</v>
      </c>
      <c r="AT55" s="82">
        <f t="shared" si="1"/>
        <v>0</v>
      </c>
      <c r="AU55" s="83">
        <f>ROUND(SUM(AU56:AU59),5)</f>
        <v>0</v>
      </c>
      <c r="AV55" s="82">
        <f>ROUND(AZ55*L29,0)</f>
        <v>0</v>
      </c>
      <c r="AW55" s="82">
        <f>ROUND(BA55*L30,0)</f>
        <v>0</v>
      </c>
      <c r="AX55" s="82">
        <f>ROUND(BB55*L29,0)</f>
        <v>0</v>
      </c>
      <c r="AY55" s="82">
        <f>ROUND(BC55*L30,0)</f>
        <v>0</v>
      </c>
      <c r="AZ55" s="82">
        <f>ROUND(SUM(AZ56:AZ59),0)</f>
        <v>0</v>
      </c>
      <c r="BA55" s="82">
        <f>ROUND(SUM(BA56:BA59),0)</f>
        <v>0</v>
      </c>
      <c r="BB55" s="82">
        <f>ROUND(SUM(BB56:BB59),0)</f>
        <v>0</v>
      </c>
      <c r="BC55" s="82">
        <f>ROUND(SUM(BC56:BC59),0)</f>
        <v>0</v>
      </c>
      <c r="BD55" s="84">
        <f>ROUND(SUM(BD56:BD59),0)</f>
        <v>0</v>
      </c>
      <c r="BS55" s="85" t="s">
        <v>72</v>
      </c>
      <c r="BT55" s="85" t="s">
        <v>25</v>
      </c>
      <c r="BU55" s="85" t="s">
        <v>74</v>
      </c>
      <c r="BV55" s="85" t="s">
        <v>75</v>
      </c>
      <c r="BW55" s="85" t="s">
        <v>80</v>
      </c>
      <c r="BX55" s="85" t="s">
        <v>5</v>
      </c>
      <c r="CL55" s="85" t="s">
        <v>3</v>
      </c>
      <c r="CM55" s="85" t="s">
        <v>81</v>
      </c>
    </row>
    <row r="56" spans="1:91" s="4" customFormat="1" ht="16.5" customHeight="1">
      <c r="A56" s="86" t="s">
        <v>82</v>
      </c>
      <c r="B56" s="49"/>
      <c r="C56" s="10"/>
      <c r="D56" s="10"/>
      <c r="E56" s="361" t="s">
        <v>83</v>
      </c>
      <c r="F56" s="361"/>
      <c r="G56" s="361"/>
      <c r="H56" s="361"/>
      <c r="I56" s="361"/>
      <c r="J56" s="10"/>
      <c r="K56" s="361" t="s">
        <v>84</v>
      </c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34">
        <f>'SO 110 - VOZOVKY'!J32</f>
        <v>0</v>
      </c>
      <c r="AH56" s="335"/>
      <c r="AI56" s="335"/>
      <c r="AJ56" s="335"/>
      <c r="AK56" s="335"/>
      <c r="AL56" s="335"/>
      <c r="AM56" s="335"/>
      <c r="AN56" s="334">
        <f t="shared" si="0"/>
        <v>0</v>
      </c>
      <c r="AO56" s="335"/>
      <c r="AP56" s="335"/>
      <c r="AQ56" s="87" t="s">
        <v>85</v>
      </c>
      <c r="AR56" s="49"/>
      <c r="AS56" s="88">
        <v>0</v>
      </c>
      <c r="AT56" s="89">
        <f t="shared" si="1"/>
        <v>0</v>
      </c>
      <c r="AU56" s="90">
        <f>'SO 110 - VOZOVKY'!P94</f>
        <v>0</v>
      </c>
      <c r="AV56" s="89">
        <f>'SO 110 - VOZOVKY'!J35</f>
        <v>0</v>
      </c>
      <c r="AW56" s="89">
        <f>'SO 110 - VOZOVKY'!J36</f>
        <v>0</v>
      </c>
      <c r="AX56" s="89">
        <f>'SO 110 - VOZOVKY'!J37</f>
        <v>0</v>
      </c>
      <c r="AY56" s="89">
        <f>'SO 110 - VOZOVKY'!J38</f>
        <v>0</v>
      </c>
      <c r="AZ56" s="89">
        <f>'SO 110 - VOZOVKY'!F35</f>
        <v>0</v>
      </c>
      <c r="BA56" s="89">
        <f>'SO 110 - VOZOVKY'!F36</f>
        <v>0</v>
      </c>
      <c r="BB56" s="89">
        <f>'SO 110 - VOZOVKY'!F37</f>
        <v>0</v>
      </c>
      <c r="BC56" s="89">
        <f>'SO 110 - VOZOVKY'!F38</f>
        <v>0</v>
      </c>
      <c r="BD56" s="91">
        <f>'SO 110 - VOZOVKY'!F39</f>
        <v>0</v>
      </c>
      <c r="BT56" s="28" t="s">
        <v>81</v>
      </c>
      <c r="BV56" s="28" t="s">
        <v>75</v>
      </c>
      <c r="BW56" s="28" t="s">
        <v>86</v>
      </c>
      <c r="BX56" s="28" t="s">
        <v>80</v>
      </c>
      <c r="CL56" s="28" t="s">
        <v>87</v>
      </c>
    </row>
    <row r="57" spans="1:91" s="4" customFormat="1" ht="16.5" customHeight="1">
      <c r="A57" s="86" t="s">
        <v>82</v>
      </c>
      <c r="B57" s="49"/>
      <c r="C57" s="10"/>
      <c r="D57" s="10"/>
      <c r="E57" s="361" t="s">
        <v>88</v>
      </c>
      <c r="F57" s="361"/>
      <c r="G57" s="361"/>
      <c r="H57" s="361"/>
      <c r="I57" s="361"/>
      <c r="J57" s="10"/>
      <c r="K57" s="361" t="s">
        <v>89</v>
      </c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34">
        <f>'SO 120 - ODVODNĚNÍ VOZOVKY'!J32</f>
        <v>0</v>
      </c>
      <c r="AH57" s="335"/>
      <c r="AI57" s="335"/>
      <c r="AJ57" s="335"/>
      <c r="AK57" s="335"/>
      <c r="AL57" s="335"/>
      <c r="AM57" s="335"/>
      <c r="AN57" s="334">
        <f t="shared" si="0"/>
        <v>0</v>
      </c>
      <c r="AO57" s="335"/>
      <c r="AP57" s="335"/>
      <c r="AQ57" s="87" t="s">
        <v>85</v>
      </c>
      <c r="AR57" s="49"/>
      <c r="AS57" s="88">
        <v>0</v>
      </c>
      <c r="AT57" s="89">
        <f t="shared" si="1"/>
        <v>0</v>
      </c>
      <c r="AU57" s="90">
        <f>'SO 120 - ODVODNĚNÍ VOZOVKY'!P91</f>
        <v>0</v>
      </c>
      <c r="AV57" s="89">
        <f>'SO 120 - ODVODNĚNÍ VOZOVKY'!J35</f>
        <v>0</v>
      </c>
      <c r="AW57" s="89">
        <f>'SO 120 - ODVODNĚNÍ VOZOVKY'!J36</f>
        <v>0</v>
      </c>
      <c r="AX57" s="89">
        <f>'SO 120 - ODVODNĚNÍ VOZOVKY'!J37</f>
        <v>0</v>
      </c>
      <c r="AY57" s="89">
        <f>'SO 120 - ODVODNĚNÍ VOZOVKY'!J38</f>
        <v>0</v>
      </c>
      <c r="AZ57" s="89">
        <f>'SO 120 - ODVODNĚNÍ VOZOVKY'!F35</f>
        <v>0</v>
      </c>
      <c r="BA57" s="89">
        <f>'SO 120 - ODVODNĚNÍ VOZOVKY'!F36</f>
        <v>0</v>
      </c>
      <c r="BB57" s="89">
        <f>'SO 120 - ODVODNĚNÍ VOZOVKY'!F37</f>
        <v>0</v>
      </c>
      <c r="BC57" s="89">
        <f>'SO 120 - ODVODNĚNÍ VOZOVKY'!F38</f>
        <v>0</v>
      </c>
      <c r="BD57" s="91">
        <f>'SO 120 - ODVODNĚNÍ VOZOVKY'!F39</f>
        <v>0</v>
      </c>
      <c r="BT57" s="28" t="s">
        <v>81</v>
      </c>
      <c r="BV57" s="28" t="s">
        <v>75</v>
      </c>
      <c r="BW57" s="28" t="s">
        <v>90</v>
      </c>
      <c r="BX57" s="28" t="s">
        <v>80</v>
      </c>
      <c r="CL57" s="28" t="s">
        <v>91</v>
      </c>
    </row>
    <row r="58" spans="1:91" s="4" customFormat="1" ht="16.5" customHeight="1">
      <c r="A58" s="86" t="s">
        <v>82</v>
      </c>
      <c r="B58" s="49"/>
      <c r="C58" s="10"/>
      <c r="D58" s="10"/>
      <c r="E58" s="361" t="s">
        <v>92</v>
      </c>
      <c r="F58" s="361"/>
      <c r="G58" s="361"/>
      <c r="H58" s="361"/>
      <c r="I58" s="361"/>
      <c r="J58" s="10"/>
      <c r="K58" s="361" t="s">
        <v>93</v>
      </c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34">
        <f>'SO 130 - PARKOVIŠTĚ'!J32</f>
        <v>0</v>
      </c>
      <c r="AH58" s="335"/>
      <c r="AI58" s="335"/>
      <c r="AJ58" s="335"/>
      <c r="AK58" s="335"/>
      <c r="AL58" s="335"/>
      <c r="AM58" s="335"/>
      <c r="AN58" s="334">
        <f t="shared" si="0"/>
        <v>0</v>
      </c>
      <c r="AO58" s="335"/>
      <c r="AP58" s="335"/>
      <c r="AQ58" s="87" t="s">
        <v>85</v>
      </c>
      <c r="AR58" s="49"/>
      <c r="AS58" s="88">
        <v>0</v>
      </c>
      <c r="AT58" s="89">
        <f t="shared" si="1"/>
        <v>0</v>
      </c>
      <c r="AU58" s="90">
        <f>'SO 130 - PARKOVIŠTĚ'!P92</f>
        <v>0</v>
      </c>
      <c r="AV58" s="89">
        <f>'SO 130 - PARKOVIŠTĚ'!J35</f>
        <v>0</v>
      </c>
      <c r="AW58" s="89">
        <f>'SO 130 - PARKOVIŠTĚ'!J36</f>
        <v>0</v>
      </c>
      <c r="AX58" s="89">
        <f>'SO 130 - PARKOVIŠTĚ'!J37</f>
        <v>0</v>
      </c>
      <c r="AY58" s="89">
        <f>'SO 130 - PARKOVIŠTĚ'!J38</f>
        <v>0</v>
      </c>
      <c r="AZ58" s="89">
        <f>'SO 130 - PARKOVIŠTĚ'!F35</f>
        <v>0</v>
      </c>
      <c r="BA58" s="89">
        <f>'SO 130 - PARKOVIŠTĚ'!F36</f>
        <v>0</v>
      </c>
      <c r="BB58" s="89">
        <f>'SO 130 - PARKOVIŠTĚ'!F37</f>
        <v>0</v>
      </c>
      <c r="BC58" s="89">
        <f>'SO 130 - PARKOVIŠTĚ'!F38</f>
        <v>0</v>
      </c>
      <c r="BD58" s="91">
        <f>'SO 130 - PARKOVIŠTĚ'!F39</f>
        <v>0</v>
      </c>
      <c r="BT58" s="28" t="s">
        <v>81</v>
      </c>
      <c r="BV58" s="28" t="s">
        <v>75</v>
      </c>
      <c r="BW58" s="28" t="s">
        <v>94</v>
      </c>
      <c r="BX58" s="28" t="s">
        <v>80</v>
      </c>
      <c r="CL58" s="28" t="s">
        <v>87</v>
      </c>
    </row>
    <row r="59" spans="1:91" s="4" customFormat="1" ht="16.5" customHeight="1">
      <c r="A59" s="86" t="s">
        <v>82</v>
      </c>
      <c r="B59" s="49"/>
      <c r="C59" s="10"/>
      <c r="D59" s="10"/>
      <c r="E59" s="361" t="s">
        <v>95</v>
      </c>
      <c r="F59" s="361"/>
      <c r="G59" s="361"/>
      <c r="H59" s="361"/>
      <c r="I59" s="361"/>
      <c r="J59" s="10"/>
      <c r="K59" s="361" t="s">
        <v>96</v>
      </c>
      <c r="L59" s="361"/>
      <c r="M59" s="361"/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361"/>
      <c r="AB59" s="361"/>
      <c r="AC59" s="361"/>
      <c r="AD59" s="361"/>
      <c r="AE59" s="361"/>
      <c r="AF59" s="361"/>
      <c r="AG59" s="334">
        <f>'SO 140 - CHODNÍKY'!J32</f>
        <v>0</v>
      </c>
      <c r="AH59" s="335"/>
      <c r="AI59" s="335"/>
      <c r="AJ59" s="335"/>
      <c r="AK59" s="335"/>
      <c r="AL59" s="335"/>
      <c r="AM59" s="335"/>
      <c r="AN59" s="334">
        <f t="shared" si="0"/>
        <v>0</v>
      </c>
      <c r="AO59" s="335"/>
      <c r="AP59" s="335"/>
      <c r="AQ59" s="87" t="s">
        <v>85</v>
      </c>
      <c r="AR59" s="49"/>
      <c r="AS59" s="88">
        <v>0</v>
      </c>
      <c r="AT59" s="89">
        <f t="shared" si="1"/>
        <v>0</v>
      </c>
      <c r="AU59" s="90">
        <f>'SO 140 - CHODNÍKY'!P92</f>
        <v>0</v>
      </c>
      <c r="AV59" s="89">
        <f>'SO 140 - CHODNÍKY'!J35</f>
        <v>0</v>
      </c>
      <c r="AW59" s="89">
        <f>'SO 140 - CHODNÍKY'!J36</f>
        <v>0</v>
      </c>
      <c r="AX59" s="89">
        <f>'SO 140 - CHODNÍKY'!J37</f>
        <v>0</v>
      </c>
      <c r="AY59" s="89">
        <f>'SO 140 - CHODNÍKY'!J38</f>
        <v>0</v>
      </c>
      <c r="AZ59" s="89">
        <f>'SO 140 - CHODNÍKY'!F35</f>
        <v>0</v>
      </c>
      <c r="BA59" s="89">
        <f>'SO 140 - CHODNÍKY'!F36</f>
        <v>0</v>
      </c>
      <c r="BB59" s="89">
        <f>'SO 140 - CHODNÍKY'!F37</f>
        <v>0</v>
      </c>
      <c r="BC59" s="89">
        <f>'SO 140 - CHODNÍKY'!F38</f>
        <v>0</v>
      </c>
      <c r="BD59" s="91">
        <f>'SO 140 - CHODNÍKY'!F39</f>
        <v>0</v>
      </c>
      <c r="BT59" s="28" t="s">
        <v>81</v>
      </c>
      <c r="BV59" s="28" t="s">
        <v>75</v>
      </c>
      <c r="BW59" s="28" t="s">
        <v>97</v>
      </c>
      <c r="BX59" s="28" t="s">
        <v>80</v>
      </c>
      <c r="CL59" s="28" t="s">
        <v>87</v>
      </c>
    </row>
    <row r="60" spans="1:91" s="7" customFormat="1" ht="16.5" customHeight="1">
      <c r="B60" s="77"/>
      <c r="C60" s="78"/>
      <c r="D60" s="362" t="s">
        <v>98</v>
      </c>
      <c r="E60" s="362"/>
      <c r="F60" s="362"/>
      <c r="G60" s="362"/>
      <c r="H60" s="362"/>
      <c r="I60" s="79"/>
      <c r="J60" s="362" t="s">
        <v>99</v>
      </c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  <c r="AD60" s="362"/>
      <c r="AE60" s="362"/>
      <c r="AF60" s="362"/>
      <c r="AG60" s="333">
        <f>ROUND(SUM(AG61:AG64),0)</f>
        <v>0</v>
      </c>
      <c r="AH60" s="327"/>
      <c r="AI60" s="327"/>
      <c r="AJ60" s="327"/>
      <c r="AK60" s="327"/>
      <c r="AL60" s="327"/>
      <c r="AM60" s="327"/>
      <c r="AN60" s="326">
        <f t="shared" si="0"/>
        <v>0</v>
      </c>
      <c r="AO60" s="327"/>
      <c r="AP60" s="327"/>
      <c r="AQ60" s="80" t="s">
        <v>79</v>
      </c>
      <c r="AR60" s="77"/>
      <c r="AS60" s="81">
        <f>ROUND(SUM(AS61:AS64),0)</f>
        <v>0</v>
      </c>
      <c r="AT60" s="82">
        <f t="shared" si="1"/>
        <v>0</v>
      </c>
      <c r="AU60" s="83">
        <f>ROUND(SUM(AU61:AU64),5)</f>
        <v>0</v>
      </c>
      <c r="AV60" s="82">
        <f>ROUND(AZ60*L29,0)</f>
        <v>0</v>
      </c>
      <c r="AW60" s="82">
        <f>ROUND(BA60*L30,0)</f>
        <v>0</v>
      </c>
      <c r="AX60" s="82">
        <f>ROUND(BB60*L29,0)</f>
        <v>0</v>
      </c>
      <c r="AY60" s="82">
        <f>ROUND(BC60*L30,0)</f>
        <v>0</v>
      </c>
      <c r="AZ60" s="82">
        <f>ROUND(SUM(AZ61:AZ64),0)</f>
        <v>0</v>
      </c>
      <c r="BA60" s="82">
        <f>ROUND(SUM(BA61:BA64),0)</f>
        <v>0</v>
      </c>
      <c r="BB60" s="82">
        <f>ROUND(SUM(BB61:BB64),0)</f>
        <v>0</v>
      </c>
      <c r="BC60" s="82">
        <f>ROUND(SUM(BC61:BC64),0)</f>
        <v>0</v>
      </c>
      <c r="BD60" s="84">
        <f>ROUND(SUM(BD61:BD64),0)</f>
        <v>0</v>
      </c>
      <c r="BS60" s="85" t="s">
        <v>72</v>
      </c>
      <c r="BT60" s="85" t="s">
        <v>25</v>
      </c>
      <c r="BU60" s="85" t="s">
        <v>74</v>
      </c>
      <c r="BV60" s="85" t="s">
        <v>75</v>
      </c>
      <c r="BW60" s="85" t="s">
        <v>100</v>
      </c>
      <c r="BX60" s="85" t="s">
        <v>5</v>
      </c>
      <c r="CL60" s="85" t="s">
        <v>3</v>
      </c>
      <c r="CM60" s="85" t="s">
        <v>81</v>
      </c>
    </row>
    <row r="61" spans="1:91" s="4" customFormat="1" ht="16.5" customHeight="1">
      <c r="A61" s="86" t="s">
        <v>82</v>
      </c>
      <c r="B61" s="49"/>
      <c r="C61" s="10"/>
      <c r="D61" s="10"/>
      <c r="E61" s="361" t="s">
        <v>101</v>
      </c>
      <c r="F61" s="361"/>
      <c r="G61" s="361"/>
      <c r="H61" s="361"/>
      <c r="I61" s="361"/>
      <c r="J61" s="10"/>
      <c r="K61" s="361" t="s">
        <v>102</v>
      </c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34">
        <f>'SO 310 - KANALIZACE'!J32</f>
        <v>0</v>
      </c>
      <c r="AH61" s="335"/>
      <c r="AI61" s="335"/>
      <c r="AJ61" s="335"/>
      <c r="AK61" s="335"/>
      <c r="AL61" s="335"/>
      <c r="AM61" s="335"/>
      <c r="AN61" s="334">
        <f t="shared" si="0"/>
        <v>0</v>
      </c>
      <c r="AO61" s="335"/>
      <c r="AP61" s="335"/>
      <c r="AQ61" s="87" t="s">
        <v>85</v>
      </c>
      <c r="AR61" s="49"/>
      <c r="AS61" s="88">
        <v>0</v>
      </c>
      <c r="AT61" s="89">
        <f t="shared" si="1"/>
        <v>0</v>
      </c>
      <c r="AU61" s="90">
        <f>'SO 310 - KANALIZACE'!P87</f>
        <v>0</v>
      </c>
      <c r="AV61" s="89">
        <f>'SO 310 - KANALIZACE'!J35</f>
        <v>0</v>
      </c>
      <c r="AW61" s="89">
        <f>'SO 310 - KANALIZACE'!J36</f>
        <v>0</v>
      </c>
      <c r="AX61" s="89">
        <f>'SO 310 - KANALIZACE'!J37</f>
        <v>0</v>
      </c>
      <c r="AY61" s="89">
        <f>'SO 310 - KANALIZACE'!J38</f>
        <v>0</v>
      </c>
      <c r="AZ61" s="89">
        <f>'SO 310 - KANALIZACE'!F35</f>
        <v>0</v>
      </c>
      <c r="BA61" s="89">
        <f>'SO 310 - KANALIZACE'!F36</f>
        <v>0</v>
      </c>
      <c r="BB61" s="89">
        <f>'SO 310 - KANALIZACE'!F37</f>
        <v>0</v>
      </c>
      <c r="BC61" s="89">
        <f>'SO 310 - KANALIZACE'!F38</f>
        <v>0</v>
      </c>
      <c r="BD61" s="91">
        <f>'SO 310 - KANALIZACE'!F39</f>
        <v>0</v>
      </c>
      <c r="BT61" s="28" t="s">
        <v>81</v>
      </c>
      <c r="BV61" s="28" t="s">
        <v>75</v>
      </c>
      <c r="BW61" s="28" t="s">
        <v>103</v>
      </c>
      <c r="BX61" s="28" t="s">
        <v>100</v>
      </c>
      <c r="CL61" s="28" t="s">
        <v>91</v>
      </c>
    </row>
    <row r="62" spans="1:91" s="4" customFormat="1" ht="16.5" customHeight="1">
      <c r="A62" s="86" t="s">
        <v>82</v>
      </c>
      <c r="B62" s="49"/>
      <c r="C62" s="10"/>
      <c r="D62" s="10"/>
      <c r="E62" s="361" t="s">
        <v>104</v>
      </c>
      <c r="F62" s="361"/>
      <c r="G62" s="361"/>
      <c r="H62" s="361"/>
      <c r="I62" s="361"/>
      <c r="J62" s="10"/>
      <c r="K62" s="361" t="s">
        <v>105</v>
      </c>
      <c r="L62" s="361"/>
      <c r="M62" s="361"/>
      <c r="N62" s="361"/>
      <c r="O62" s="361"/>
      <c r="P62" s="361"/>
      <c r="Q62" s="361"/>
      <c r="R62" s="361"/>
      <c r="S62" s="361"/>
      <c r="T62" s="361"/>
      <c r="U62" s="361"/>
      <c r="V62" s="361"/>
      <c r="W62" s="361"/>
      <c r="X62" s="361"/>
      <c r="Y62" s="361"/>
      <c r="Z62" s="361"/>
      <c r="AA62" s="361"/>
      <c r="AB62" s="361"/>
      <c r="AC62" s="361"/>
      <c r="AD62" s="361"/>
      <c r="AE62" s="361"/>
      <c r="AF62" s="361"/>
      <c r="AG62" s="334">
        <f>'SO 320 - KANALIZAČNÍ PŘÍP...'!J32</f>
        <v>0</v>
      </c>
      <c r="AH62" s="335"/>
      <c r="AI62" s="335"/>
      <c r="AJ62" s="335"/>
      <c r="AK62" s="335"/>
      <c r="AL62" s="335"/>
      <c r="AM62" s="335"/>
      <c r="AN62" s="334">
        <f t="shared" si="0"/>
        <v>0</v>
      </c>
      <c r="AO62" s="335"/>
      <c r="AP62" s="335"/>
      <c r="AQ62" s="87" t="s">
        <v>85</v>
      </c>
      <c r="AR62" s="49"/>
      <c r="AS62" s="88">
        <v>0</v>
      </c>
      <c r="AT62" s="89">
        <f t="shared" si="1"/>
        <v>0</v>
      </c>
      <c r="AU62" s="90">
        <f>'SO 320 - KANALIZAČNÍ PŘÍP...'!P87</f>
        <v>0</v>
      </c>
      <c r="AV62" s="89">
        <f>'SO 320 - KANALIZAČNÍ PŘÍP...'!J35</f>
        <v>0</v>
      </c>
      <c r="AW62" s="89">
        <f>'SO 320 - KANALIZAČNÍ PŘÍP...'!J36</f>
        <v>0</v>
      </c>
      <c r="AX62" s="89">
        <f>'SO 320 - KANALIZAČNÍ PŘÍP...'!J37</f>
        <v>0</v>
      </c>
      <c r="AY62" s="89">
        <f>'SO 320 - KANALIZAČNÍ PŘÍP...'!J38</f>
        <v>0</v>
      </c>
      <c r="AZ62" s="89">
        <f>'SO 320 - KANALIZAČNÍ PŘÍP...'!F35</f>
        <v>0</v>
      </c>
      <c r="BA62" s="89">
        <f>'SO 320 - KANALIZAČNÍ PŘÍP...'!F36</f>
        <v>0</v>
      </c>
      <c r="BB62" s="89">
        <f>'SO 320 - KANALIZAČNÍ PŘÍP...'!F37</f>
        <v>0</v>
      </c>
      <c r="BC62" s="89">
        <f>'SO 320 - KANALIZAČNÍ PŘÍP...'!F38</f>
        <v>0</v>
      </c>
      <c r="BD62" s="91">
        <f>'SO 320 - KANALIZAČNÍ PŘÍP...'!F39</f>
        <v>0</v>
      </c>
      <c r="BT62" s="28" t="s">
        <v>81</v>
      </c>
      <c r="BV62" s="28" t="s">
        <v>75</v>
      </c>
      <c r="BW62" s="28" t="s">
        <v>106</v>
      </c>
      <c r="BX62" s="28" t="s">
        <v>100</v>
      </c>
      <c r="CL62" s="28" t="s">
        <v>91</v>
      </c>
    </row>
    <row r="63" spans="1:91" s="4" customFormat="1" ht="16.5" customHeight="1">
      <c r="A63" s="86" t="s">
        <v>82</v>
      </c>
      <c r="B63" s="49"/>
      <c r="C63" s="10"/>
      <c r="D63" s="10"/>
      <c r="E63" s="361" t="s">
        <v>107</v>
      </c>
      <c r="F63" s="361"/>
      <c r="G63" s="361"/>
      <c r="H63" s="361"/>
      <c r="I63" s="361"/>
      <c r="J63" s="10"/>
      <c r="K63" s="361" t="s">
        <v>108</v>
      </c>
      <c r="L63" s="361"/>
      <c r="M63" s="361"/>
      <c r="N63" s="361"/>
      <c r="O63" s="361"/>
      <c r="P63" s="361"/>
      <c r="Q63" s="361"/>
      <c r="R63" s="361"/>
      <c r="S63" s="361"/>
      <c r="T63" s="361"/>
      <c r="U63" s="361"/>
      <c r="V63" s="361"/>
      <c r="W63" s="361"/>
      <c r="X63" s="361"/>
      <c r="Y63" s="361"/>
      <c r="Z63" s="361"/>
      <c r="AA63" s="361"/>
      <c r="AB63" s="361"/>
      <c r="AC63" s="361"/>
      <c r="AD63" s="361"/>
      <c r="AE63" s="361"/>
      <c r="AF63" s="361"/>
      <c r="AG63" s="334">
        <f>'SO 330 - VODOVOD'!J32</f>
        <v>0</v>
      </c>
      <c r="AH63" s="335"/>
      <c r="AI63" s="335"/>
      <c r="AJ63" s="335"/>
      <c r="AK63" s="335"/>
      <c r="AL63" s="335"/>
      <c r="AM63" s="335"/>
      <c r="AN63" s="334">
        <f t="shared" si="0"/>
        <v>0</v>
      </c>
      <c r="AO63" s="335"/>
      <c r="AP63" s="335"/>
      <c r="AQ63" s="87" t="s">
        <v>85</v>
      </c>
      <c r="AR63" s="49"/>
      <c r="AS63" s="88">
        <v>0</v>
      </c>
      <c r="AT63" s="89">
        <f t="shared" si="1"/>
        <v>0</v>
      </c>
      <c r="AU63" s="90">
        <f>'SO 330 - VODOVOD'!P94</f>
        <v>0</v>
      </c>
      <c r="AV63" s="89">
        <f>'SO 330 - VODOVOD'!J35</f>
        <v>0</v>
      </c>
      <c r="AW63" s="89">
        <f>'SO 330 - VODOVOD'!J36</f>
        <v>0</v>
      </c>
      <c r="AX63" s="89">
        <f>'SO 330 - VODOVOD'!J37</f>
        <v>0</v>
      </c>
      <c r="AY63" s="89">
        <f>'SO 330 - VODOVOD'!J38</f>
        <v>0</v>
      </c>
      <c r="AZ63" s="89">
        <f>'SO 330 - VODOVOD'!F35</f>
        <v>0</v>
      </c>
      <c r="BA63" s="89">
        <f>'SO 330 - VODOVOD'!F36</f>
        <v>0</v>
      </c>
      <c r="BB63" s="89">
        <f>'SO 330 - VODOVOD'!F37</f>
        <v>0</v>
      </c>
      <c r="BC63" s="89">
        <f>'SO 330 - VODOVOD'!F38</f>
        <v>0</v>
      </c>
      <c r="BD63" s="91">
        <f>'SO 330 - VODOVOD'!F39</f>
        <v>0</v>
      </c>
      <c r="BT63" s="28" t="s">
        <v>81</v>
      </c>
      <c r="BV63" s="28" t="s">
        <v>75</v>
      </c>
      <c r="BW63" s="28" t="s">
        <v>109</v>
      </c>
      <c r="BX63" s="28" t="s">
        <v>100</v>
      </c>
      <c r="CL63" s="28" t="s">
        <v>110</v>
      </c>
    </row>
    <row r="64" spans="1:91" s="4" customFormat="1" ht="16.5" customHeight="1">
      <c r="A64" s="86" t="s">
        <v>82</v>
      </c>
      <c r="B64" s="49"/>
      <c r="C64" s="10"/>
      <c r="D64" s="10"/>
      <c r="E64" s="361" t="s">
        <v>111</v>
      </c>
      <c r="F64" s="361"/>
      <c r="G64" s="361"/>
      <c r="H64" s="361"/>
      <c r="I64" s="361"/>
      <c r="J64" s="10"/>
      <c r="K64" s="361" t="s">
        <v>112</v>
      </c>
      <c r="L64" s="361"/>
      <c r="M64" s="361"/>
      <c r="N64" s="361"/>
      <c r="O64" s="361"/>
      <c r="P64" s="361"/>
      <c r="Q64" s="361"/>
      <c r="R64" s="361"/>
      <c r="S64" s="361"/>
      <c r="T64" s="361"/>
      <c r="U64" s="361"/>
      <c r="V64" s="361"/>
      <c r="W64" s="361"/>
      <c r="X64" s="361"/>
      <c r="Y64" s="361"/>
      <c r="Z64" s="361"/>
      <c r="AA64" s="361"/>
      <c r="AB64" s="361"/>
      <c r="AC64" s="361"/>
      <c r="AD64" s="361"/>
      <c r="AE64" s="361"/>
      <c r="AF64" s="361"/>
      <c r="AG64" s="334">
        <f>'SO 340 - VODOVODNÍ PŘÍPOJKY'!J32</f>
        <v>0</v>
      </c>
      <c r="AH64" s="335"/>
      <c r="AI64" s="335"/>
      <c r="AJ64" s="335"/>
      <c r="AK64" s="335"/>
      <c r="AL64" s="335"/>
      <c r="AM64" s="335"/>
      <c r="AN64" s="334">
        <f t="shared" si="0"/>
        <v>0</v>
      </c>
      <c r="AO64" s="335"/>
      <c r="AP64" s="335"/>
      <c r="AQ64" s="87" t="s">
        <v>85</v>
      </c>
      <c r="AR64" s="49"/>
      <c r="AS64" s="88">
        <v>0</v>
      </c>
      <c r="AT64" s="89">
        <f t="shared" si="1"/>
        <v>0</v>
      </c>
      <c r="AU64" s="90">
        <f>'SO 340 - VODOVODNÍ PŘÍPOJKY'!P96</f>
        <v>0</v>
      </c>
      <c r="AV64" s="89">
        <f>'SO 340 - VODOVODNÍ PŘÍPOJKY'!J35</f>
        <v>0</v>
      </c>
      <c r="AW64" s="89">
        <f>'SO 340 - VODOVODNÍ PŘÍPOJKY'!J36</f>
        <v>0</v>
      </c>
      <c r="AX64" s="89">
        <f>'SO 340 - VODOVODNÍ PŘÍPOJKY'!J37</f>
        <v>0</v>
      </c>
      <c r="AY64" s="89">
        <f>'SO 340 - VODOVODNÍ PŘÍPOJKY'!J38</f>
        <v>0</v>
      </c>
      <c r="AZ64" s="89">
        <f>'SO 340 - VODOVODNÍ PŘÍPOJKY'!F35</f>
        <v>0</v>
      </c>
      <c r="BA64" s="89">
        <f>'SO 340 - VODOVODNÍ PŘÍPOJKY'!F36</f>
        <v>0</v>
      </c>
      <c r="BB64" s="89">
        <f>'SO 340 - VODOVODNÍ PŘÍPOJKY'!F37</f>
        <v>0</v>
      </c>
      <c r="BC64" s="89">
        <f>'SO 340 - VODOVODNÍ PŘÍPOJKY'!F38</f>
        <v>0</v>
      </c>
      <c r="BD64" s="91">
        <f>'SO 340 - VODOVODNÍ PŘÍPOJKY'!F39</f>
        <v>0</v>
      </c>
      <c r="BT64" s="28" t="s">
        <v>81</v>
      </c>
      <c r="BV64" s="28" t="s">
        <v>75</v>
      </c>
      <c r="BW64" s="28" t="s">
        <v>113</v>
      </c>
      <c r="BX64" s="28" t="s">
        <v>100</v>
      </c>
      <c r="CL64" s="28" t="s">
        <v>110</v>
      </c>
    </row>
    <row r="65" spans="1:91" s="7" customFormat="1" ht="16.5" customHeight="1">
      <c r="B65" s="77"/>
      <c r="C65" s="78"/>
      <c r="D65" s="362" t="s">
        <v>114</v>
      </c>
      <c r="E65" s="362"/>
      <c r="F65" s="362"/>
      <c r="G65" s="362"/>
      <c r="H65" s="362"/>
      <c r="I65" s="79"/>
      <c r="J65" s="362" t="s">
        <v>115</v>
      </c>
      <c r="K65" s="362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33">
        <f>ROUND(AG66,0)</f>
        <v>0</v>
      </c>
      <c r="AH65" s="327"/>
      <c r="AI65" s="327"/>
      <c r="AJ65" s="327"/>
      <c r="AK65" s="327"/>
      <c r="AL65" s="327"/>
      <c r="AM65" s="327"/>
      <c r="AN65" s="326">
        <f t="shared" si="0"/>
        <v>0</v>
      </c>
      <c r="AO65" s="327"/>
      <c r="AP65" s="327"/>
      <c r="AQ65" s="80" t="s">
        <v>79</v>
      </c>
      <c r="AR65" s="77"/>
      <c r="AS65" s="81">
        <f>ROUND(AS66,0)</f>
        <v>0</v>
      </c>
      <c r="AT65" s="82">
        <f t="shared" si="1"/>
        <v>0</v>
      </c>
      <c r="AU65" s="83">
        <f>ROUND(AU66,5)</f>
        <v>0</v>
      </c>
      <c r="AV65" s="82">
        <f>ROUND(AZ65*L29,0)</f>
        <v>0</v>
      </c>
      <c r="AW65" s="82">
        <f>ROUND(BA65*L30,0)</f>
        <v>0</v>
      </c>
      <c r="AX65" s="82">
        <f>ROUND(BB65*L29,0)</f>
        <v>0</v>
      </c>
      <c r="AY65" s="82">
        <f>ROUND(BC65*L30,0)</f>
        <v>0</v>
      </c>
      <c r="AZ65" s="82">
        <f>ROUND(AZ66,0)</f>
        <v>0</v>
      </c>
      <c r="BA65" s="82">
        <f>ROUND(BA66,0)</f>
        <v>0</v>
      </c>
      <c r="BB65" s="82">
        <f>ROUND(BB66,0)</f>
        <v>0</v>
      </c>
      <c r="BC65" s="82">
        <f>ROUND(BC66,0)</f>
        <v>0</v>
      </c>
      <c r="BD65" s="84">
        <f>ROUND(BD66,0)</f>
        <v>0</v>
      </c>
      <c r="BS65" s="85" t="s">
        <v>72</v>
      </c>
      <c r="BT65" s="85" t="s">
        <v>25</v>
      </c>
      <c r="BU65" s="85" t="s">
        <v>74</v>
      </c>
      <c r="BV65" s="85" t="s">
        <v>75</v>
      </c>
      <c r="BW65" s="85" t="s">
        <v>116</v>
      </c>
      <c r="BX65" s="85" t="s">
        <v>5</v>
      </c>
      <c r="CL65" s="85" t="s">
        <v>3</v>
      </c>
      <c r="CM65" s="85" t="s">
        <v>81</v>
      </c>
    </row>
    <row r="66" spans="1:91" s="4" customFormat="1" ht="23.25" customHeight="1">
      <c r="A66" s="86" t="s">
        <v>82</v>
      </c>
      <c r="B66" s="49"/>
      <c r="C66" s="10"/>
      <c r="D66" s="10"/>
      <c r="E66" s="361" t="s">
        <v>117</v>
      </c>
      <c r="F66" s="361"/>
      <c r="G66" s="361"/>
      <c r="H66" s="361"/>
      <c r="I66" s="361"/>
      <c r="J66" s="10"/>
      <c r="K66" s="361" t="s">
        <v>118</v>
      </c>
      <c r="L66" s="361"/>
      <c r="M66" s="361"/>
      <c r="N66" s="361"/>
      <c r="O66" s="361"/>
      <c r="P66" s="361"/>
      <c r="Q66" s="361"/>
      <c r="R66" s="361"/>
      <c r="S66" s="361"/>
      <c r="T66" s="361"/>
      <c r="U66" s="361"/>
      <c r="V66" s="361"/>
      <c r="W66" s="361"/>
      <c r="X66" s="361"/>
      <c r="Y66" s="361"/>
      <c r="Z66" s="361"/>
      <c r="AA66" s="361"/>
      <c r="AB66" s="361"/>
      <c r="AC66" s="361"/>
      <c r="AD66" s="361"/>
      <c r="AE66" s="361"/>
      <c r="AF66" s="361"/>
      <c r="AG66" s="334">
        <f>'SO 810 - NÁHRADNÍ VÝSADBA...'!J32</f>
        <v>0</v>
      </c>
      <c r="AH66" s="335"/>
      <c r="AI66" s="335"/>
      <c r="AJ66" s="335"/>
      <c r="AK66" s="335"/>
      <c r="AL66" s="335"/>
      <c r="AM66" s="335"/>
      <c r="AN66" s="334">
        <f t="shared" si="0"/>
        <v>0</v>
      </c>
      <c r="AO66" s="335"/>
      <c r="AP66" s="335"/>
      <c r="AQ66" s="87" t="s">
        <v>85</v>
      </c>
      <c r="AR66" s="49"/>
      <c r="AS66" s="88">
        <v>0</v>
      </c>
      <c r="AT66" s="89">
        <f t="shared" si="1"/>
        <v>0</v>
      </c>
      <c r="AU66" s="90">
        <f>'SO 810 - NÁHRADNÍ VÝSADBA...'!P87</f>
        <v>0</v>
      </c>
      <c r="AV66" s="89">
        <f>'SO 810 - NÁHRADNÍ VÝSADBA...'!J35</f>
        <v>0</v>
      </c>
      <c r="AW66" s="89">
        <f>'SO 810 - NÁHRADNÍ VÝSADBA...'!J36</f>
        <v>0</v>
      </c>
      <c r="AX66" s="89">
        <f>'SO 810 - NÁHRADNÍ VÝSADBA...'!J37</f>
        <v>0</v>
      </c>
      <c r="AY66" s="89">
        <f>'SO 810 - NÁHRADNÍ VÝSADBA...'!J38</f>
        <v>0</v>
      </c>
      <c r="AZ66" s="89">
        <f>'SO 810 - NÁHRADNÍ VÝSADBA...'!F35</f>
        <v>0</v>
      </c>
      <c r="BA66" s="89">
        <f>'SO 810 - NÁHRADNÍ VÝSADBA...'!F36</f>
        <v>0</v>
      </c>
      <c r="BB66" s="89">
        <f>'SO 810 - NÁHRADNÍ VÝSADBA...'!F37</f>
        <v>0</v>
      </c>
      <c r="BC66" s="89">
        <f>'SO 810 - NÁHRADNÍ VÝSADBA...'!F38</f>
        <v>0</v>
      </c>
      <c r="BD66" s="91">
        <f>'SO 810 - NÁHRADNÍ VÝSADBA...'!F39</f>
        <v>0</v>
      </c>
      <c r="BT66" s="28" t="s">
        <v>81</v>
      </c>
      <c r="BV66" s="28" t="s">
        <v>75</v>
      </c>
      <c r="BW66" s="28" t="s">
        <v>119</v>
      </c>
      <c r="BX66" s="28" t="s">
        <v>116</v>
      </c>
      <c r="CL66" s="28" t="s">
        <v>120</v>
      </c>
    </row>
    <row r="67" spans="1:91" s="7" customFormat="1" ht="16.5" customHeight="1">
      <c r="A67" s="86" t="s">
        <v>82</v>
      </c>
      <c r="B67" s="77"/>
      <c r="C67" s="78"/>
      <c r="D67" s="362" t="s">
        <v>121</v>
      </c>
      <c r="E67" s="362"/>
      <c r="F67" s="362"/>
      <c r="G67" s="362"/>
      <c r="H67" s="362"/>
      <c r="I67" s="79"/>
      <c r="J67" s="362" t="s">
        <v>122</v>
      </c>
      <c r="K67" s="362"/>
      <c r="L67" s="362"/>
      <c r="M67" s="362"/>
      <c r="N67" s="362"/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  <c r="AG67" s="326">
        <f>'99 - OSTATNÍ NÁKLADY'!J30</f>
        <v>0</v>
      </c>
      <c r="AH67" s="327"/>
      <c r="AI67" s="327"/>
      <c r="AJ67" s="327"/>
      <c r="AK67" s="327"/>
      <c r="AL67" s="327"/>
      <c r="AM67" s="327"/>
      <c r="AN67" s="326">
        <f t="shared" si="0"/>
        <v>0</v>
      </c>
      <c r="AO67" s="327"/>
      <c r="AP67" s="327"/>
      <c r="AQ67" s="80" t="s">
        <v>123</v>
      </c>
      <c r="AR67" s="77"/>
      <c r="AS67" s="92">
        <v>0</v>
      </c>
      <c r="AT67" s="93">
        <f t="shared" si="1"/>
        <v>0</v>
      </c>
      <c r="AU67" s="94">
        <f>'99 - OSTATNÍ NÁKLADY'!P81</f>
        <v>0</v>
      </c>
      <c r="AV67" s="93">
        <f>'99 - OSTATNÍ NÁKLADY'!J33</f>
        <v>0</v>
      </c>
      <c r="AW67" s="93">
        <f>'99 - OSTATNÍ NÁKLADY'!J34</f>
        <v>0</v>
      </c>
      <c r="AX67" s="93">
        <f>'99 - OSTATNÍ NÁKLADY'!J35</f>
        <v>0</v>
      </c>
      <c r="AY67" s="93">
        <f>'99 - OSTATNÍ NÁKLADY'!J36</f>
        <v>0</v>
      </c>
      <c r="AZ67" s="93">
        <f>'99 - OSTATNÍ NÁKLADY'!F33</f>
        <v>0</v>
      </c>
      <c r="BA67" s="93">
        <f>'99 - OSTATNÍ NÁKLADY'!F34</f>
        <v>0</v>
      </c>
      <c r="BB67" s="93">
        <f>'99 - OSTATNÍ NÁKLADY'!F35</f>
        <v>0</v>
      </c>
      <c r="BC67" s="93">
        <f>'99 - OSTATNÍ NÁKLADY'!F36</f>
        <v>0</v>
      </c>
      <c r="BD67" s="95">
        <f>'99 - OSTATNÍ NÁKLADY'!F37</f>
        <v>0</v>
      </c>
      <c r="BT67" s="85" t="s">
        <v>25</v>
      </c>
      <c r="BV67" s="85" t="s">
        <v>75</v>
      </c>
      <c r="BW67" s="85" t="s">
        <v>124</v>
      </c>
      <c r="BX67" s="85" t="s">
        <v>5</v>
      </c>
      <c r="CL67" s="85" t="s">
        <v>3</v>
      </c>
      <c r="CM67" s="85" t="s">
        <v>81</v>
      </c>
    </row>
    <row r="68" spans="1:91" s="2" customFormat="1" ht="30" customHeight="1">
      <c r="A68" s="35"/>
      <c r="B68" s="36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6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</row>
    <row r="69" spans="1:91" s="2" customFormat="1" ht="6.95" customHeight="1">
      <c r="A69" s="35"/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36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</row>
  </sheetData>
  <mergeCells count="90">
    <mergeCell ref="C52:G52"/>
    <mergeCell ref="D55:H55"/>
    <mergeCell ref="D60:H60"/>
    <mergeCell ref="E58:I58"/>
    <mergeCell ref="E56:I56"/>
    <mergeCell ref="E59:I59"/>
    <mergeCell ref="I52:AF52"/>
    <mergeCell ref="J55:AF55"/>
    <mergeCell ref="J60:AF60"/>
    <mergeCell ref="L45:AO45"/>
    <mergeCell ref="D65:H65"/>
    <mergeCell ref="J65:AF65"/>
    <mergeCell ref="AN64:AP64"/>
    <mergeCell ref="AN63:AP63"/>
    <mergeCell ref="AN61:AP61"/>
    <mergeCell ref="AN57:AP57"/>
    <mergeCell ref="AN55:AP55"/>
    <mergeCell ref="AN60:AP60"/>
    <mergeCell ref="AN59:AP59"/>
    <mergeCell ref="AN56:AP56"/>
    <mergeCell ref="AN52:AP52"/>
    <mergeCell ref="AN58:AP58"/>
    <mergeCell ref="K61:AF61"/>
    <mergeCell ref="K57:AF57"/>
    <mergeCell ref="K62:AF62"/>
    <mergeCell ref="E66:I66"/>
    <mergeCell ref="K66:AF66"/>
    <mergeCell ref="D67:H67"/>
    <mergeCell ref="J67:AF67"/>
    <mergeCell ref="AG54:AM54"/>
    <mergeCell ref="K64:AF64"/>
    <mergeCell ref="K56:AF56"/>
    <mergeCell ref="K58:AF58"/>
    <mergeCell ref="K63:AF63"/>
    <mergeCell ref="K59:AF59"/>
    <mergeCell ref="E61:I61"/>
    <mergeCell ref="E57:I57"/>
    <mergeCell ref="E62:I62"/>
    <mergeCell ref="E63:I63"/>
    <mergeCell ref="E64:I6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4:AM64"/>
    <mergeCell ref="AG57:AM57"/>
    <mergeCell ref="AG52:AM52"/>
    <mergeCell ref="AG58:AM58"/>
    <mergeCell ref="AG56:AM56"/>
    <mergeCell ref="AG55:AM55"/>
    <mergeCell ref="AG59:AM59"/>
    <mergeCell ref="AG62:AM62"/>
    <mergeCell ref="AG63:AM63"/>
    <mergeCell ref="AG60:AM60"/>
    <mergeCell ref="AG61:AM61"/>
    <mergeCell ref="AM49:AP49"/>
    <mergeCell ref="AM50:AP50"/>
    <mergeCell ref="AM47:AN47"/>
    <mergeCell ref="AN62:AP62"/>
    <mergeCell ref="AN67:AP67"/>
    <mergeCell ref="AG67:AM67"/>
    <mergeCell ref="AN54:AP54"/>
    <mergeCell ref="AS49:AT51"/>
    <mergeCell ref="AN65:AP65"/>
    <mergeCell ref="AG65:AM65"/>
    <mergeCell ref="AN66:AP66"/>
    <mergeCell ref="AG66:AM66"/>
  </mergeCells>
  <hyperlinks>
    <hyperlink ref="A56" location="'SO 110 - VOZOVKY'!C2" display="/"/>
    <hyperlink ref="A57" location="'SO 120 - ODVODNĚNÍ VOZOVKY'!C2" display="/"/>
    <hyperlink ref="A58" location="'SO 130 - PARKOVIŠTĚ'!C2" display="/"/>
    <hyperlink ref="A59" location="'SO 140 - CHODNÍKY'!C2" display="/"/>
    <hyperlink ref="A61" location="'SO 310 - KANALIZACE'!C2" display="/"/>
    <hyperlink ref="A62" location="'SO 320 - KANALIZAČNÍ PŘÍP...'!C2" display="/"/>
    <hyperlink ref="A63" location="'SO 330 - VODOVOD'!C2" display="/"/>
    <hyperlink ref="A64" location="'SO 340 - VODOVODNÍ PŘÍPOJKY'!C2" display="/"/>
    <hyperlink ref="A66" location="'SO 810 - NÁHRADNÍ VÝSADBA...'!C2" display="/"/>
    <hyperlink ref="A67" location="'99 - OSTATNÍ NÁKLADY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1"/>
  <sheetViews>
    <sheetView showGridLines="0" topLeftCell="A6" workbookViewId="0">
      <selection activeCell="I116" sqref="I11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6" t="s">
        <v>6</v>
      </c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20" t="s">
        <v>86</v>
      </c>
      <c r="AZ2" s="96" t="s">
        <v>125</v>
      </c>
      <c r="BA2" s="96" t="s">
        <v>3</v>
      </c>
      <c r="BB2" s="96" t="s">
        <v>3</v>
      </c>
      <c r="BC2" s="96" t="s">
        <v>126</v>
      </c>
      <c r="BD2" s="96" t="s">
        <v>81</v>
      </c>
    </row>
    <row r="3" spans="1:5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  <c r="AZ3" s="96" t="s">
        <v>127</v>
      </c>
      <c r="BA3" s="96" t="s">
        <v>3</v>
      </c>
      <c r="BB3" s="96" t="s">
        <v>3</v>
      </c>
      <c r="BC3" s="96" t="s">
        <v>128</v>
      </c>
      <c r="BD3" s="96" t="s">
        <v>81</v>
      </c>
    </row>
    <row r="4" spans="1:56" s="1" customFormat="1" ht="24.95" customHeight="1">
      <c r="B4" s="23"/>
      <c r="D4" s="24" t="s">
        <v>129</v>
      </c>
      <c r="L4" s="23"/>
      <c r="M4" s="97" t="s">
        <v>11</v>
      </c>
      <c r="AT4" s="20" t="s">
        <v>4</v>
      </c>
      <c r="AZ4" s="96" t="s">
        <v>130</v>
      </c>
      <c r="BA4" s="96" t="s">
        <v>3</v>
      </c>
      <c r="BB4" s="96" t="s">
        <v>3</v>
      </c>
      <c r="BC4" s="96" t="s">
        <v>131</v>
      </c>
      <c r="BD4" s="96" t="s">
        <v>81</v>
      </c>
    </row>
    <row r="5" spans="1:56" s="1" customFormat="1" ht="6.95" customHeight="1">
      <c r="B5" s="23"/>
      <c r="L5" s="23"/>
      <c r="AZ5" s="96" t="s">
        <v>132</v>
      </c>
      <c r="BA5" s="96" t="s">
        <v>3</v>
      </c>
      <c r="BB5" s="96" t="s">
        <v>3</v>
      </c>
      <c r="BC5" s="96" t="s">
        <v>133</v>
      </c>
      <c r="BD5" s="96" t="s">
        <v>81</v>
      </c>
    </row>
    <row r="6" spans="1:56" s="1" customFormat="1" ht="12" customHeight="1">
      <c r="B6" s="23"/>
      <c r="D6" s="30" t="s">
        <v>17</v>
      </c>
      <c r="L6" s="23"/>
      <c r="AZ6" s="96" t="s">
        <v>134</v>
      </c>
      <c r="BA6" s="96" t="s">
        <v>3</v>
      </c>
      <c r="BB6" s="96" t="s">
        <v>3</v>
      </c>
      <c r="BC6" s="96" t="s">
        <v>135</v>
      </c>
      <c r="BD6" s="96" t="s">
        <v>81</v>
      </c>
    </row>
    <row r="7" spans="1:56" s="1" customFormat="1" ht="16.5" customHeight="1">
      <c r="B7" s="23"/>
      <c r="E7" s="369" t="str">
        <f>'Rekapitulace stavby'!K6</f>
        <v>BRNO, TOUŠKOVA, SVATOPLUKOVA I – REKONSTRUKCE KANALIZACE A VODOVODU</v>
      </c>
      <c r="F7" s="370"/>
      <c r="G7" s="370"/>
      <c r="H7" s="370"/>
      <c r="L7" s="23"/>
      <c r="AZ7" s="96" t="s">
        <v>136</v>
      </c>
      <c r="BA7" s="96" t="s">
        <v>3</v>
      </c>
      <c r="BB7" s="96" t="s">
        <v>3</v>
      </c>
      <c r="BC7" s="96" t="s">
        <v>137</v>
      </c>
      <c r="BD7" s="96" t="s">
        <v>81</v>
      </c>
    </row>
    <row r="8" spans="1:56" s="1" customFormat="1" ht="12" customHeight="1">
      <c r="B8" s="23"/>
      <c r="D8" s="30" t="s">
        <v>138</v>
      </c>
      <c r="L8" s="23"/>
      <c r="AZ8" s="96" t="s">
        <v>139</v>
      </c>
      <c r="BA8" s="96" t="s">
        <v>3</v>
      </c>
      <c r="BB8" s="96" t="s">
        <v>3</v>
      </c>
      <c r="BC8" s="96" t="s">
        <v>140</v>
      </c>
      <c r="BD8" s="96" t="s">
        <v>81</v>
      </c>
    </row>
    <row r="9" spans="1:56" s="2" customFormat="1" ht="16.5" customHeight="1">
      <c r="A9" s="35"/>
      <c r="B9" s="36"/>
      <c r="C9" s="35"/>
      <c r="D9" s="35"/>
      <c r="E9" s="369" t="s">
        <v>141</v>
      </c>
      <c r="F9" s="368"/>
      <c r="G9" s="368"/>
      <c r="H9" s="368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96" t="s">
        <v>142</v>
      </c>
      <c r="BA9" s="96" t="s">
        <v>3</v>
      </c>
      <c r="BB9" s="96" t="s">
        <v>3</v>
      </c>
      <c r="BC9" s="96" t="s">
        <v>143</v>
      </c>
      <c r="BD9" s="96" t="s">
        <v>81</v>
      </c>
    </row>
    <row r="10" spans="1:56" s="2" customFormat="1" ht="12" customHeight="1">
      <c r="A10" s="35"/>
      <c r="B10" s="36"/>
      <c r="C10" s="35"/>
      <c r="D10" s="30" t="s">
        <v>144</v>
      </c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96" t="s">
        <v>145</v>
      </c>
      <c r="BA10" s="96" t="s">
        <v>3</v>
      </c>
      <c r="BB10" s="96" t="s">
        <v>3</v>
      </c>
      <c r="BC10" s="96" t="s">
        <v>146</v>
      </c>
      <c r="BD10" s="96" t="s">
        <v>81</v>
      </c>
    </row>
    <row r="11" spans="1:56" s="2" customFormat="1" ht="16.5" customHeight="1">
      <c r="A11" s="35"/>
      <c r="B11" s="36"/>
      <c r="C11" s="35"/>
      <c r="D11" s="35"/>
      <c r="E11" s="364" t="s">
        <v>147</v>
      </c>
      <c r="F11" s="368"/>
      <c r="G11" s="368"/>
      <c r="H11" s="368"/>
      <c r="I11" s="35"/>
      <c r="J11" s="35"/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96" t="s">
        <v>148</v>
      </c>
      <c r="BA11" s="96" t="s">
        <v>3</v>
      </c>
      <c r="BB11" s="96" t="s">
        <v>3</v>
      </c>
      <c r="BC11" s="96" t="s">
        <v>149</v>
      </c>
      <c r="BD11" s="96" t="s">
        <v>81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96" t="s">
        <v>150</v>
      </c>
      <c r="BA12" s="96" t="s">
        <v>3</v>
      </c>
      <c r="BB12" s="96" t="s">
        <v>3</v>
      </c>
      <c r="BC12" s="96" t="s">
        <v>151</v>
      </c>
      <c r="BD12" s="96" t="s">
        <v>81</v>
      </c>
    </row>
    <row r="13" spans="1:56" s="2" customFormat="1" ht="12" customHeight="1">
      <c r="A13" s="35"/>
      <c r="B13" s="36"/>
      <c r="C13" s="35"/>
      <c r="D13" s="30" t="s">
        <v>20</v>
      </c>
      <c r="E13" s="35"/>
      <c r="F13" s="28" t="s">
        <v>87</v>
      </c>
      <c r="G13" s="35"/>
      <c r="H13" s="35"/>
      <c r="I13" s="30" t="s">
        <v>21</v>
      </c>
      <c r="J13" s="28" t="s">
        <v>3</v>
      </c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96" t="s">
        <v>152</v>
      </c>
      <c r="BA13" s="96" t="s">
        <v>3</v>
      </c>
      <c r="BB13" s="96" t="s">
        <v>3</v>
      </c>
      <c r="BC13" s="96" t="s">
        <v>153</v>
      </c>
      <c r="BD13" s="96" t="s">
        <v>81</v>
      </c>
    </row>
    <row r="14" spans="1:56" s="2" customFormat="1" ht="12" customHeight="1">
      <c r="A14" s="35"/>
      <c r="B14" s="36"/>
      <c r="C14" s="35"/>
      <c r="D14" s="30" t="s">
        <v>22</v>
      </c>
      <c r="E14" s="35"/>
      <c r="F14" s="28" t="s">
        <v>23</v>
      </c>
      <c r="G14" s="35"/>
      <c r="H14" s="35"/>
      <c r="I14" s="30" t="s">
        <v>24</v>
      </c>
      <c r="J14" s="53"/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36"/>
      <c r="C16" s="35"/>
      <c r="D16" s="30" t="s">
        <v>26</v>
      </c>
      <c r="E16" s="35"/>
      <c r="F16" s="35"/>
      <c r="G16" s="35"/>
      <c r="H16" s="35"/>
      <c r="I16" s="30" t="s">
        <v>27</v>
      </c>
      <c r="J16" s="28" t="s">
        <v>3</v>
      </c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8" t="s">
        <v>28</v>
      </c>
      <c r="F17" s="35"/>
      <c r="G17" s="35"/>
      <c r="H17" s="35"/>
      <c r="I17" s="30" t="s">
        <v>29</v>
      </c>
      <c r="J17" s="28" t="s">
        <v>3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30" t="s">
        <v>30</v>
      </c>
      <c r="E19" s="35"/>
      <c r="F19" s="35"/>
      <c r="G19" s="35"/>
      <c r="H19" s="35"/>
      <c r="I19" s="30" t="s">
        <v>27</v>
      </c>
      <c r="J19" s="31" t="str">
        <f>'Rekapitulace stavby'!AN13</f>
        <v>Vyplň údaj</v>
      </c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71" t="str">
        <f>'Rekapitulace stavby'!E14</f>
        <v>Vyplň údaj</v>
      </c>
      <c r="F20" s="353"/>
      <c r="G20" s="353"/>
      <c r="H20" s="353"/>
      <c r="I20" s="30" t="s">
        <v>29</v>
      </c>
      <c r="J20" s="31" t="str">
        <f>'Rekapitulace stavby'!AN14</f>
        <v>Vyplň údaj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30" t="s">
        <v>32</v>
      </c>
      <c r="E22" s="35"/>
      <c r="F22" s="35"/>
      <c r="G22" s="35"/>
      <c r="H22" s="35"/>
      <c r="I22" s="30" t="s">
        <v>27</v>
      </c>
      <c r="J22" s="28" t="s">
        <v>3</v>
      </c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8" t="s">
        <v>33</v>
      </c>
      <c r="F23" s="35"/>
      <c r="G23" s="35"/>
      <c r="H23" s="35"/>
      <c r="I23" s="30" t="s">
        <v>29</v>
      </c>
      <c r="J23" s="28" t="s">
        <v>3</v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30" t="s">
        <v>35</v>
      </c>
      <c r="E25" s="35"/>
      <c r="F25" s="35"/>
      <c r="G25" s="35"/>
      <c r="H25" s="35"/>
      <c r="I25" s="30" t="s">
        <v>27</v>
      </c>
      <c r="J25" s="28" t="str">
        <f>IF('Rekapitulace stavby'!AN19="","",'Rekapitulace stavby'!AN19)</f>
        <v/>
      </c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8" t="str">
        <f>IF('Rekapitulace stavby'!E20="","",'Rekapitulace stavby'!E20)</f>
        <v xml:space="preserve"> </v>
      </c>
      <c r="F26" s="35"/>
      <c r="G26" s="35"/>
      <c r="H26" s="35"/>
      <c r="I26" s="30" t="s">
        <v>29</v>
      </c>
      <c r="J26" s="28" t="str">
        <f>IF('Rekapitulace stavby'!AN20="","",'Rekapitulace stavby'!AN20)</f>
        <v/>
      </c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30" t="s">
        <v>37</v>
      </c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9"/>
      <c r="B29" s="100"/>
      <c r="C29" s="99"/>
      <c r="D29" s="99"/>
      <c r="E29" s="357" t="s">
        <v>3</v>
      </c>
      <c r="F29" s="357"/>
      <c r="G29" s="357"/>
      <c r="H29" s="35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02" t="s">
        <v>39</v>
      </c>
      <c r="E32" s="35"/>
      <c r="F32" s="35"/>
      <c r="G32" s="35"/>
      <c r="H32" s="35"/>
      <c r="I32" s="35"/>
      <c r="J32" s="69">
        <f>ROUND(J94, 0)</f>
        <v>0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41</v>
      </c>
      <c r="G34" s="35"/>
      <c r="H34" s="35"/>
      <c r="I34" s="39" t="s">
        <v>40</v>
      </c>
      <c r="J34" s="39" t="s">
        <v>42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03" t="s">
        <v>43</v>
      </c>
      <c r="E35" s="30" t="s">
        <v>44</v>
      </c>
      <c r="F35" s="104">
        <f>ROUND((SUM(BE94:BE460)),  0)</f>
        <v>0</v>
      </c>
      <c r="G35" s="35"/>
      <c r="H35" s="35"/>
      <c r="I35" s="105">
        <v>0.21</v>
      </c>
      <c r="J35" s="104">
        <f>ROUND(((SUM(BE94:BE460))*I35),  0)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0" t="s">
        <v>45</v>
      </c>
      <c r="F36" s="104">
        <f>ROUND((SUM(BF94:BF460)),  0)</f>
        <v>0</v>
      </c>
      <c r="G36" s="35"/>
      <c r="H36" s="35"/>
      <c r="I36" s="105">
        <v>0.12</v>
      </c>
      <c r="J36" s="104">
        <f>ROUND(((SUM(BF94:BF460))*I36),  0)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46</v>
      </c>
      <c r="F37" s="104">
        <f>ROUND((SUM(BG94:BG460)),  0)</f>
        <v>0</v>
      </c>
      <c r="G37" s="35"/>
      <c r="H37" s="35"/>
      <c r="I37" s="105">
        <v>0.21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30" t="s">
        <v>47</v>
      </c>
      <c r="F38" s="104">
        <f>ROUND((SUM(BH94:BH460)),  0)</f>
        <v>0</v>
      </c>
      <c r="G38" s="35"/>
      <c r="H38" s="35"/>
      <c r="I38" s="105">
        <v>0.12</v>
      </c>
      <c r="J38" s="104">
        <f>0</f>
        <v>0</v>
      </c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30" t="s">
        <v>48</v>
      </c>
      <c r="F39" s="104">
        <f>ROUND((SUM(BI94:BI460)),  0)</f>
        <v>0</v>
      </c>
      <c r="G39" s="35"/>
      <c r="H39" s="35"/>
      <c r="I39" s="105">
        <v>0</v>
      </c>
      <c r="J39" s="104">
        <f>0</f>
        <v>0</v>
      </c>
      <c r="K39" s="35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6"/>
      <c r="D41" s="107" t="s">
        <v>49</v>
      </c>
      <c r="E41" s="58"/>
      <c r="F41" s="58"/>
      <c r="G41" s="108" t="s">
        <v>50</v>
      </c>
      <c r="H41" s="109" t="s">
        <v>51</v>
      </c>
      <c r="I41" s="58"/>
      <c r="J41" s="110">
        <f>SUM(J32:J39)</f>
        <v>0</v>
      </c>
      <c r="K41" s="111"/>
      <c r="L41" s="9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154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69" t="str">
        <f>E7</f>
        <v>BRNO, TOUŠKOVA, SVATOPLUKOVA I – REKONSTRUKCE KANALIZACE A VODOVODU</v>
      </c>
      <c r="F50" s="370"/>
      <c r="G50" s="370"/>
      <c r="H50" s="370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3"/>
      <c r="C51" s="30" t="s">
        <v>138</v>
      </c>
      <c r="L51" s="23"/>
    </row>
    <row r="52" spans="1:47" s="2" customFormat="1" ht="16.5" customHeight="1">
      <c r="A52" s="35"/>
      <c r="B52" s="36"/>
      <c r="C52" s="35"/>
      <c r="D52" s="35"/>
      <c r="E52" s="369" t="s">
        <v>141</v>
      </c>
      <c r="F52" s="368"/>
      <c r="G52" s="368"/>
      <c r="H52" s="368"/>
      <c r="I52" s="35"/>
      <c r="J52" s="35"/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144</v>
      </c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364" t="str">
        <f>E11</f>
        <v>SO 110 - VOZOVKY</v>
      </c>
      <c r="F54" s="368"/>
      <c r="G54" s="368"/>
      <c r="H54" s="368"/>
      <c r="I54" s="35"/>
      <c r="J54" s="35"/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22</v>
      </c>
      <c r="D56" s="35"/>
      <c r="E56" s="35"/>
      <c r="F56" s="28" t="str">
        <f>F14</f>
        <v>BRNO</v>
      </c>
      <c r="G56" s="35"/>
      <c r="H56" s="35"/>
      <c r="I56" s="30" t="s">
        <v>24</v>
      </c>
      <c r="J56" s="53" t="str">
        <f>IF(J14="","",J14)</f>
        <v/>
      </c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30" t="s">
        <v>26</v>
      </c>
      <c r="D58" s="35"/>
      <c r="E58" s="35"/>
      <c r="F58" s="28" t="str">
        <f>E17</f>
        <v>Statutární město Brno</v>
      </c>
      <c r="G58" s="35"/>
      <c r="H58" s="35"/>
      <c r="I58" s="30" t="s">
        <v>32</v>
      </c>
      <c r="J58" s="33" t="str">
        <f>E23</f>
        <v>JV PROJEKT VH s.r.o.</v>
      </c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5"/>
      <c r="E59" s="35"/>
      <c r="F59" s="28" t="str">
        <f>IF(E20="","",E20)</f>
        <v>Vyplň údaj</v>
      </c>
      <c r="G59" s="35"/>
      <c r="H59" s="35"/>
      <c r="I59" s="30" t="s">
        <v>35</v>
      </c>
      <c r="J59" s="33" t="str">
        <f>E26</f>
        <v xml:space="preserve"> 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2" t="s">
        <v>155</v>
      </c>
      <c r="D61" s="106"/>
      <c r="E61" s="106"/>
      <c r="F61" s="106"/>
      <c r="G61" s="106"/>
      <c r="H61" s="106"/>
      <c r="I61" s="106"/>
      <c r="J61" s="113" t="s">
        <v>156</v>
      </c>
      <c r="K61" s="106"/>
      <c r="L61" s="9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14" t="s">
        <v>71</v>
      </c>
      <c r="D63" s="35"/>
      <c r="E63" s="35"/>
      <c r="F63" s="35"/>
      <c r="G63" s="35"/>
      <c r="H63" s="35"/>
      <c r="I63" s="35"/>
      <c r="J63" s="69">
        <f>J94</f>
        <v>0</v>
      </c>
      <c r="K63" s="35"/>
      <c r="L63" s="9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20" t="s">
        <v>157</v>
      </c>
    </row>
    <row r="64" spans="1:47" s="9" customFormat="1" ht="24.95" customHeight="1">
      <c r="B64" s="115"/>
      <c r="D64" s="116" t="s">
        <v>158</v>
      </c>
      <c r="E64" s="117"/>
      <c r="F64" s="117"/>
      <c r="G64" s="117"/>
      <c r="H64" s="117"/>
      <c r="I64" s="117"/>
      <c r="J64" s="118">
        <f>J95</f>
        <v>0</v>
      </c>
      <c r="L64" s="115"/>
    </row>
    <row r="65" spans="1:31" s="10" customFormat="1" ht="19.899999999999999" customHeight="1">
      <c r="B65" s="119"/>
      <c r="D65" s="120" t="s">
        <v>159</v>
      </c>
      <c r="E65" s="121"/>
      <c r="F65" s="121"/>
      <c r="G65" s="121"/>
      <c r="H65" s="121"/>
      <c r="I65" s="121"/>
      <c r="J65" s="122">
        <f>J96</f>
        <v>0</v>
      </c>
      <c r="L65" s="119"/>
    </row>
    <row r="66" spans="1:31" s="10" customFormat="1" ht="19.899999999999999" customHeight="1">
      <c r="B66" s="119"/>
      <c r="D66" s="120" t="s">
        <v>160</v>
      </c>
      <c r="E66" s="121"/>
      <c r="F66" s="121"/>
      <c r="G66" s="121"/>
      <c r="H66" s="121"/>
      <c r="I66" s="121"/>
      <c r="J66" s="122">
        <f>J298</f>
        <v>0</v>
      </c>
      <c r="L66" s="119"/>
    </row>
    <row r="67" spans="1:31" s="10" customFormat="1" ht="19.899999999999999" customHeight="1">
      <c r="B67" s="119"/>
      <c r="D67" s="120" t="s">
        <v>161</v>
      </c>
      <c r="E67" s="121"/>
      <c r="F67" s="121"/>
      <c r="G67" s="121"/>
      <c r="H67" s="121"/>
      <c r="I67" s="121"/>
      <c r="J67" s="122">
        <f>J342</f>
        <v>0</v>
      </c>
      <c r="L67" s="119"/>
    </row>
    <row r="68" spans="1:31" s="10" customFormat="1" ht="19.899999999999999" customHeight="1">
      <c r="B68" s="119"/>
      <c r="D68" s="120" t="s">
        <v>162</v>
      </c>
      <c r="E68" s="121"/>
      <c r="F68" s="121"/>
      <c r="G68" s="121"/>
      <c r="H68" s="121"/>
      <c r="I68" s="121"/>
      <c r="J68" s="122">
        <f>J375</f>
        <v>0</v>
      </c>
      <c r="L68" s="119"/>
    </row>
    <row r="69" spans="1:31" s="10" customFormat="1" ht="19.899999999999999" customHeight="1">
      <c r="B69" s="119"/>
      <c r="D69" s="120" t="s">
        <v>163</v>
      </c>
      <c r="E69" s="121"/>
      <c r="F69" s="121"/>
      <c r="G69" s="121"/>
      <c r="H69" s="121"/>
      <c r="I69" s="121"/>
      <c r="J69" s="122">
        <f>J378</f>
        <v>0</v>
      </c>
      <c r="L69" s="119"/>
    </row>
    <row r="70" spans="1:31" s="10" customFormat="1" ht="19.899999999999999" customHeight="1">
      <c r="B70" s="119"/>
      <c r="D70" s="120" t="s">
        <v>164</v>
      </c>
      <c r="E70" s="121"/>
      <c r="F70" s="121"/>
      <c r="G70" s="121"/>
      <c r="H70" s="121"/>
      <c r="I70" s="121"/>
      <c r="J70" s="122">
        <f>J408</f>
        <v>0</v>
      </c>
      <c r="L70" s="119"/>
    </row>
    <row r="71" spans="1:31" s="9" customFormat="1" ht="24.95" customHeight="1">
      <c r="B71" s="115"/>
      <c r="D71" s="116" t="s">
        <v>165</v>
      </c>
      <c r="E71" s="117"/>
      <c r="F71" s="117"/>
      <c r="G71" s="117"/>
      <c r="H71" s="117"/>
      <c r="I71" s="117"/>
      <c r="J71" s="118">
        <f>J412</f>
        <v>0</v>
      </c>
      <c r="L71" s="115"/>
    </row>
    <row r="72" spans="1:31" s="10" customFormat="1" ht="19.899999999999999" customHeight="1">
      <c r="B72" s="119"/>
      <c r="D72" s="120" t="s">
        <v>166</v>
      </c>
      <c r="E72" s="121"/>
      <c r="F72" s="121"/>
      <c r="G72" s="121"/>
      <c r="H72" s="121"/>
      <c r="I72" s="121"/>
      <c r="J72" s="122">
        <f>J413</f>
        <v>0</v>
      </c>
      <c r="L72" s="119"/>
    </row>
    <row r="73" spans="1:31" s="2" customFormat="1" ht="21.75" customHeight="1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9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6.95" customHeight="1">
      <c r="A78" s="35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9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4.95" customHeight="1">
      <c r="A79" s="35"/>
      <c r="B79" s="36"/>
      <c r="C79" s="24" t="s">
        <v>167</v>
      </c>
      <c r="D79" s="35"/>
      <c r="E79" s="35"/>
      <c r="F79" s="35"/>
      <c r="G79" s="35"/>
      <c r="H79" s="35"/>
      <c r="I79" s="35"/>
      <c r="J79" s="35"/>
      <c r="K79" s="35"/>
      <c r="L79" s="9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12" customHeight="1">
      <c r="A81" s="35"/>
      <c r="B81" s="36"/>
      <c r="C81" s="30" t="s">
        <v>17</v>
      </c>
      <c r="D81" s="35"/>
      <c r="E81" s="35"/>
      <c r="F81" s="35"/>
      <c r="G81" s="35"/>
      <c r="H81" s="35"/>
      <c r="I81" s="35"/>
      <c r="J81" s="35"/>
      <c r="K81" s="35"/>
      <c r="L81" s="9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16.5" customHeight="1">
      <c r="A82" s="35"/>
      <c r="B82" s="36"/>
      <c r="C82" s="35"/>
      <c r="D82" s="35"/>
      <c r="E82" s="369" t="str">
        <f>E7</f>
        <v>BRNO, TOUŠKOVA, SVATOPLUKOVA I – REKONSTRUKCE KANALIZACE A VODOVODU</v>
      </c>
      <c r="F82" s="370"/>
      <c r="G82" s="370"/>
      <c r="H82" s="370"/>
      <c r="I82" s="35"/>
      <c r="J82" s="35"/>
      <c r="K82" s="35"/>
      <c r="L82" s="9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1" customFormat="1" ht="12" customHeight="1">
      <c r="B83" s="23"/>
      <c r="C83" s="30" t="s">
        <v>138</v>
      </c>
      <c r="L83" s="23"/>
    </row>
    <row r="84" spans="1:63" s="2" customFormat="1" ht="16.5" customHeight="1">
      <c r="A84" s="35"/>
      <c r="B84" s="36"/>
      <c r="C84" s="35"/>
      <c r="D84" s="35"/>
      <c r="E84" s="369" t="s">
        <v>141</v>
      </c>
      <c r="F84" s="368"/>
      <c r="G84" s="368"/>
      <c r="H84" s="368"/>
      <c r="I84" s="35"/>
      <c r="J84" s="35"/>
      <c r="K84" s="35"/>
      <c r="L84" s="9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144</v>
      </c>
      <c r="D85" s="35"/>
      <c r="E85" s="35"/>
      <c r="F85" s="35"/>
      <c r="G85" s="35"/>
      <c r="H85" s="35"/>
      <c r="I85" s="35"/>
      <c r="J85" s="35"/>
      <c r="K85" s="35"/>
      <c r="L85" s="9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5"/>
      <c r="D86" s="35"/>
      <c r="E86" s="364" t="str">
        <f>E11</f>
        <v>SO 110 - VOZOVKY</v>
      </c>
      <c r="F86" s="368"/>
      <c r="G86" s="368"/>
      <c r="H86" s="368"/>
      <c r="I86" s="35"/>
      <c r="J86" s="35"/>
      <c r="K86" s="35"/>
      <c r="L86" s="9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6.95" customHeight="1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9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22</v>
      </c>
      <c r="D88" s="35"/>
      <c r="E88" s="35"/>
      <c r="F88" s="28" t="str">
        <f>F14</f>
        <v>BRNO</v>
      </c>
      <c r="G88" s="35"/>
      <c r="H88" s="35"/>
      <c r="I88" s="30" t="s">
        <v>24</v>
      </c>
      <c r="J88" s="53" t="str">
        <f>IF(J14="","",J14)</f>
        <v/>
      </c>
      <c r="K88" s="35"/>
      <c r="L88" s="9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25.7" customHeight="1">
      <c r="A90" s="35"/>
      <c r="B90" s="36"/>
      <c r="C90" s="30" t="s">
        <v>26</v>
      </c>
      <c r="D90" s="35"/>
      <c r="E90" s="35"/>
      <c r="F90" s="28" t="str">
        <f>E17</f>
        <v>Statutární město Brno</v>
      </c>
      <c r="G90" s="35"/>
      <c r="H90" s="35"/>
      <c r="I90" s="30" t="s">
        <v>32</v>
      </c>
      <c r="J90" s="33" t="str">
        <f>E23</f>
        <v>JV PROJEKT VH s.r.o.</v>
      </c>
      <c r="K90" s="35"/>
      <c r="L90" s="9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30</v>
      </c>
      <c r="D91" s="35"/>
      <c r="E91" s="35"/>
      <c r="F91" s="28" t="str">
        <f>IF(E20="","",E20)</f>
        <v>Vyplň údaj</v>
      </c>
      <c r="G91" s="35"/>
      <c r="H91" s="35"/>
      <c r="I91" s="30" t="s">
        <v>35</v>
      </c>
      <c r="J91" s="33" t="str">
        <f>E26</f>
        <v xml:space="preserve"> </v>
      </c>
      <c r="K91" s="35"/>
      <c r="L91" s="9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3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9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23"/>
      <c r="B93" s="124"/>
      <c r="C93" s="125" t="s">
        <v>168</v>
      </c>
      <c r="D93" s="126" t="s">
        <v>58</v>
      </c>
      <c r="E93" s="126" t="s">
        <v>54</v>
      </c>
      <c r="F93" s="126" t="s">
        <v>55</v>
      </c>
      <c r="G93" s="126" t="s">
        <v>169</v>
      </c>
      <c r="H93" s="126" t="s">
        <v>170</v>
      </c>
      <c r="I93" s="126" t="s">
        <v>171</v>
      </c>
      <c r="J93" s="126" t="s">
        <v>156</v>
      </c>
      <c r="K93" s="127" t="s">
        <v>172</v>
      </c>
      <c r="L93" s="128"/>
      <c r="M93" s="60" t="s">
        <v>3</v>
      </c>
      <c r="N93" s="61" t="s">
        <v>43</v>
      </c>
      <c r="O93" s="61" t="s">
        <v>173</v>
      </c>
      <c r="P93" s="61" t="s">
        <v>174</v>
      </c>
      <c r="Q93" s="61" t="s">
        <v>175</v>
      </c>
      <c r="R93" s="61" t="s">
        <v>176</v>
      </c>
      <c r="S93" s="61" t="s">
        <v>177</v>
      </c>
      <c r="T93" s="62" t="s">
        <v>178</v>
      </c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</row>
    <row r="94" spans="1:63" s="2" customFormat="1" ht="22.9" customHeight="1">
      <c r="A94" s="35"/>
      <c r="B94" s="36"/>
      <c r="C94" s="67" t="s">
        <v>179</v>
      </c>
      <c r="D94" s="35"/>
      <c r="E94" s="35"/>
      <c r="F94" s="35"/>
      <c r="G94" s="35"/>
      <c r="H94" s="35"/>
      <c r="I94" s="35"/>
      <c r="J94" s="129">
        <f>BK94</f>
        <v>0</v>
      </c>
      <c r="K94" s="35"/>
      <c r="L94" s="36"/>
      <c r="M94" s="63"/>
      <c r="N94" s="54"/>
      <c r="O94" s="64"/>
      <c r="P94" s="130">
        <f>P95+P412</f>
        <v>0</v>
      </c>
      <c r="Q94" s="64"/>
      <c r="R94" s="130">
        <f>R95+R412</f>
        <v>111.27771932</v>
      </c>
      <c r="S94" s="64"/>
      <c r="T94" s="131">
        <f>T95+T412</f>
        <v>770.86180000000002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20" t="s">
        <v>72</v>
      </c>
      <c r="AU94" s="20" t="s">
        <v>157</v>
      </c>
      <c r="BK94" s="132">
        <f>BK95+BK412</f>
        <v>0</v>
      </c>
    </row>
    <row r="95" spans="1:63" s="12" customFormat="1" ht="25.9" customHeight="1">
      <c r="B95" s="133"/>
      <c r="D95" s="134" t="s">
        <v>72</v>
      </c>
      <c r="E95" s="135" t="s">
        <v>180</v>
      </c>
      <c r="F95" s="135" t="s">
        <v>181</v>
      </c>
      <c r="I95" s="136"/>
      <c r="J95" s="137">
        <f>BK95</f>
        <v>0</v>
      </c>
      <c r="L95" s="133"/>
      <c r="M95" s="138"/>
      <c r="N95" s="139"/>
      <c r="O95" s="139"/>
      <c r="P95" s="140">
        <f>P96+P298+P342+P375+P378+P408</f>
        <v>0</v>
      </c>
      <c r="Q95" s="139"/>
      <c r="R95" s="140">
        <f>R96+R298+R342+R375+R378+R408</f>
        <v>111.26590232000001</v>
      </c>
      <c r="S95" s="139"/>
      <c r="T95" s="141">
        <f>T96+T298+T342+T375+T378+T408</f>
        <v>770.86180000000002</v>
      </c>
      <c r="AR95" s="134" t="s">
        <v>25</v>
      </c>
      <c r="AT95" s="142" t="s">
        <v>72</v>
      </c>
      <c r="AU95" s="142" t="s">
        <v>73</v>
      </c>
      <c r="AY95" s="134" t="s">
        <v>182</v>
      </c>
      <c r="BK95" s="143">
        <f>BK96+BK298+BK342+BK375+BK378+BK408</f>
        <v>0</v>
      </c>
    </row>
    <row r="96" spans="1:63" s="12" customFormat="1" ht="22.9" customHeight="1">
      <c r="B96" s="133"/>
      <c r="D96" s="134" t="s">
        <v>72</v>
      </c>
      <c r="E96" s="144" t="s">
        <v>25</v>
      </c>
      <c r="F96" s="144" t="s">
        <v>183</v>
      </c>
      <c r="I96" s="136"/>
      <c r="J96" s="145">
        <f>BK96</f>
        <v>0</v>
      </c>
      <c r="L96" s="133"/>
      <c r="M96" s="138"/>
      <c r="N96" s="139"/>
      <c r="O96" s="139"/>
      <c r="P96" s="140">
        <f>SUM(P97:P297)</f>
        <v>0</v>
      </c>
      <c r="Q96" s="139"/>
      <c r="R96" s="140">
        <f>SUM(R97:R297)</f>
        <v>6.6E-4</v>
      </c>
      <c r="S96" s="139"/>
      <c r="T96" s="141">
        <f>SUM(T97:T297)</f>
        <v>770.86180000000002</v>
      </c>
      <c r="AR96" s="134" t="s">
        <v>25</v>
      </c>
      <c r="AT96" s="142" t="s">
        <v>72</v>
      </c>
      <c r="AU96" s="142" t="s">
        <v>25</v>
      </c>
      <c r="AY96" s="134" t="s">
        <v>182</v>
      </c>
      <c r="BK96" s="143">
        <f>SUM(BK97:BK297)</f>
        <v>0</v>
      </c>
    </row>
    <row r="97" spans="1:65" s="2" customFormat="1" ht="24.2" customHeight="1">
      <c r="A97" s="35"/>
      <c r="B97" s="146"/>
      <c r="C97" s="147" t="s">
        <v>25</v>
      </c>
      <c r="D97" s="147" t="s">
        <v>184</v>
      </c>
      <c r="E97" s="148" t="s">
        <v>185</v>
      </c>
      <c r="F97" s="149" t="s">
        <v>186</v>
      </c>
      <c r="G97" s="150" t="s">
        <v>187</v>
      </c>
      <c r="H97" s="151">
        <v>82</v>
      </c>
      <c r="I97" s="152"/>
      <c r="J97" s="153">
        <f>ROUND(I97*H97,2)</f>
        <v>0</v>
      </c>
      <c r="K97" s="149" t="s">
        <v>188</v>
      </c>
      <c r="L97" s="36"/>
      <c r="M97" s="154" t="s">
        <v>3</v>
      </c>
      <c r="N97" s="155" t="s">
        <v>44</v>
      </c>
      <c r="O97" s="56"/>
      <c r="P97" s="156">
        <f>O97*H97</f>
        <v>0</v>
      </c>
      <c r="Q97" s="156">
        <v>0</v>
      </c>
      <c r="R97" s="156">
        <f>Q97*H97</f>
        <v>0</v>
      </c>
      <c r="S97" s="156">
        <v>0.28999999999999998</v>
      </c>
      <c r="T97" s="157">
        <f>S97*H97</f>
        <v>23.779999999999998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8" t="s">
        <v>189</v>
      </c>
      <c r="AT97" s="158" t="s">
        <v>184</v>
      </c>
      <c r="AU97" s="158" t="s">
        <v>81</v>
      </c>
      <c r="AY97" s="20" t="s">
        <v>182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20" t="s">
        <v>25</v>
      </c>
      <c r="BK97" s="159">
        <f>ROUND(I97*H97,2)</f>
        <v>0</v>
      </c>
      <c r="BL97" s="20" t="s">
        <v>189</v>
      </c>
      <c r="BM97" s="158" t="s">
        <v>190</v>
      </c>
    </row>
    <row r="98" spans="1:65" s="2" customFormat="1">
      <c r="A98" s="35"/>
      <c r="B98" s="36"/>
      <c r="C98" s="35"/>
      <c r="D98" s="160" t="s">
        <v>191</v>
      </c>
      <c r="E98" s="35"/>
      <c r="F98" s="161" t="s">
        <v>192</v>
      </c>
      <c r="G98" s="35"/>
      <c r="H98" s="35"/>
      <c r="I98" s="162"/>
      <c r="J98" s="35"/>
      <c r="K98" s="35"/>
      <c r="L98" s="36"/>
      <c r="M98" s="163"/>
      <c r="N98" s="164"/>
      <c r="O98" s="56"/>
      <c r="P98" s="56"/>
      <c r="Q98" s="56"/>
      <c r="R98" s="56"/>
      <c r="S98" s="56"/>
      <c r="T98" s="57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20" t="s">
        <v>191</v>
      </c>
      <c r="AU98" s="20" t="s">
        <v>81</v>
      </c>
    </row>
    <row r="99" spans="1:65" s="13" customFormat="1">
      <c r="B99" s="165"/>
      <c r="D99" s="166" t="s">
        <v>193</v>
      </c>
      <c r="E99" s="167" t="s">
        <v>3</v>
      </c>
      <c r="F99" s="168" t="s">
        <v>194</v>
      </c>
      <c r="H99" s="167" t="s">
        <v>3</v>
      </c>
      <c r="I99" s="169"/>
      <c r="L99" s="165"/>
      <c r="M99" s="170"/>
      <c r="N99" s="171"/>
      <c r="O99" s="171"/>
      <c r="P99" s="171"/>
      <c r="Q99" s="171"/>
      <c r="R99" s="171"/>
      <c r="S99" s="171"/>
      <c r="T99" s="172"/>
      <c r="AT99" s="167" t="s">
        <v>193</v>
      </c>
      <c r="AU99" s="167" t="s">
        <v>81</v>
      </c>
      <c r="AV99" s="13" t="s">
        <v>25</v>
      </c>
      <c r="AW99" s="13" t="s">
        <v>34</v>
      </c>
      <c r="AX99" s="13" t="s">
        <v>73</v>
      </c>
      <c r="AY99" s="167" t="s">
        <v>182</v>
      </c>
    </row>
    <row r="100" spans="1:65" s="13" customFormat="1">
      <c r="B100" s="165"/>
      <c r="D100" s="166" t="s">
        <v>193</v>
      </c>
      <c r="E100" s="167" t="s">
        <v>3</v>
      </c>
      <c r="F100" s="168" t="s">
        <v>195</v>
      </c>
      <c r="H100" s="167" t="s">
        <v>3</v>
      </c>
      <c r="I100" s="169"/>
      <c r="L100" s="165"/>
      <c r="M100" s="170"/>
      <c r="N100" s="171"/>
      <c r="O100" s="171"/>
      <c r="P100" s="171"/>
      <c r="Q100" s="171"/>
      <c r="R100" s="171"/>
      <c r="S100" s="171"/>
      <c r="T100" s="172"/>
      <c r="AT100" s="167" t="s">
        <v>193</v>
      </c>
      <c r="AU100" s="167" t="s">
        <v>81</v>
      </c>
      <c r="AV100" s="13" t="s">
        <v>25</v>
      </c>
      <c r="AW100" s="13" t="s">
        <v>34</v>
      </c>
      <c r="AX100" s="13" t="s">
        <v>73</v>
      </c>
      <c r="AY100" s="167" t="s">
        <v>182</v>
      </c>
    </row>
    <row r="101" spans="1:65" s="14" customFormat="1">
      <c r="B101" s="173"/>
      <c r="D101" s="166" t="s">
        <v>193</v>
      </c>
      <c r="E101" s="174" t="s">
        <v>3</v>
      </c>
      <c r="F101" s="175" t="s">
        <v>196</v>
      </c>
      <c r="H101" s="176">
        <v>82</v>
      </c>
      <c r="I101" s="177"/>
      <c r="L101" s="173"/>
      <c r="M101" s="178"/>
      <c r="N101" s="179"/>
      <c r="O101" s="179"/>
      <c r="P101" s="179"/>
      <c r="Q101" s="179"/>
      <c r="R101" s="179"/>
      <c r="S101" s="179"/>
      <c r="T101" s="180"/>
      <c r="AT101" s="174" t="s">
        <v>193</v>
      </c>
      <c r="AU101" s="174" t="s">
        <v>81</v>
      </c>
      <c r="AV101" s="14" t="s">
        <v>81</v>
      </c>
      <c r="AW101" s="14" t="s">
        <v>34</v>
      </c>
      <c r="AX101" s="14" t="s">
        <v>25</v>
      </c>
      <c r="AY101" s="174" t="s">
        <v>182</v>
      </c>
    </row>
    <row r="102" spans="1:65" s="2" customFormat="1" ht="24.2" customHeight="1">
      <c r="A102" s="35"/>
      <c r="B102" s="146"/>
      <c r="C102" s="147" t="s">
        <v>81</v>
      </c>
      <c r="D102" s="147" t="s">
        <v>184</v>
      </c>
      <c r="E102" s="148" t="s">
        <v>197</v>
      </c>
      <c r="F102" s="149" t="s">
        <v>198</v>
      </c>
      <c r="G102" s="150" t="s">
        <v>187</v>
      </c>
      <c r="H102" s="151">
        <v>170</v>
      </c>
      <c r="I102" s="152"/>
      <c r="J102" s="153">
        <f>ROUND(I102*H102,2)</f>
        <v>0</v>
      </c>
      <c r="K102" s="149" t="s">
        <v>188</v>
      </c>
      <c r="L102" s="36"/>
      <c r="M102" s="154" t="s">
        <v>3</v>
      </c>
      <c r="N102" s="155" t="s">
        <v>44</v>
      </c>
      <c r="O102" s="56"/>
      <c r="P102" s="156">
        <f>O102*H102</f>
        <v>0</v>
      </c>
      <c r="Q102" s="156">
        <v>0</v>
      </c>
      <c r="R102" s="156">
        <f>Q102*H102</f>
        <v>0</v>
      </c>
      <c r="S102" s="156">
        <v>0.20499999999999999</v>
      </c>
      <c r="T102" s="157">
        <f>S102*H102</f>
        <v>34.85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8" t="s">
        <v>189</v>
      </c>
      <c r="AT102" s="158" t="s">
        <v>184</v>
      </c>
      <c r="AU102" s="158" t="s">
        <v>81</v>
      </c>
      <c r="AY102" s="20" t="s">
        <v>182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20" t="s">
        <v>25</v>
      </c>
      <c r="BK102" s="159">
        <f>ROUND(I102*H102,2)</f>
        <v>0</v>
      </c>
      <c r="BL102" s="20" t="s">
        <v>189</v>
      </c>
      <c r="BM102" s="158" t="s">
        <v>199</v>
      </c>
    </row>
    <row r="103" spans="1:65" s="2" customFormat="1">
      <c r="A103" s="35"/>
      <c r="B103" s="36"/>
      <c r="C103" s="35"/>
      <c r="D103" s="160" t="s">
        <v>191</v>
      </c>
      <c r="E103" s="35"/>
      <c r="F103" s="161" t="s">
        <v>200</v>
      </c>
      <c r="G103" s="35"/>
      <c r="H103" s="35"/>
      <c r="I103" s="162"/>
      <c r="J103" s="35"/>
      <c r="K103" s="35"/>
      <c r="L103" s="36"/>
      <c r="M103" s="163"/>
      <c r="N103" s="164"/>
      <c r="O103" s="56"/>
      <c r="P103" s="56"/>
      <c r="Q103" s="56"/>
      <c r="R103" s="56"/>
      <c r="S103" s="56"/>
      <c r="T103" s="57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20" t="s">
        <v>191</v>
      </c>
      <c r="AU103" s="20" t="s">
        <v>81</v>
      </c>
    </row>
    <row r="104" spans="1:65" s="13" customFormat="1">
      <c r="B104" s="165"/>
      <c r="D104" s="166" t="s">
        <v>193</v>
      </c>
      <c r="E104" s="167" t="s">
        <v>3</v>
      </c>
      <c r="F104" s="168" t="s">
        <v>201</v>
      </c>
      <c r="H104" s="167" t="s">
        <v>3</v>
      </c>
      <c r="I104" s="169"/>
      <c r="L104" s="165"/>
      <c r="M104" s="170"/>
      <c r="N104" s="171"/>
      <c r="O104" s="171"/>
      <c r="P104" s="171"/>
      <c r="Q104" s="171"/>
      <c r="R104" s="171"/>
      <c r="S104" s="171"/>
      <c r="T104" s="172"/>
      <c r="AT104" s="167" t="s">
        <v>193</v>
      </c>
      <c r="AU104" s="167" t="s">
        <v>81</v>
      </c>
      <c r="AV104" s="13" t="s">
        <v>25</v>
      </c>
      <c r="AW104" s="13" t="s">
        <v>34</v>
      </c>
      <c r="AX104" s="13" t="s">
        <v>73</v>
      </c>
      <c r="AY104" s="167" t="s">
        <v>182</v>
      </c>
    </row>
    <row r="105" spans="1:65" s="13" customFormat="1">
      <c r="B105" s="165"/>
      <c r="D105" s="166" t="s">
        <v>193</v>
      </c>
      <c r="E105" s="167" t="s">
        <v>3</v>
      </c>
      <c r="F105" s="168" t="s">
        <v>202</v>
      </c>
      <c r="H105" s="167" t="s">
        <v>3</v>
      </c>
      <c r="I105" s="169"/>
      <c r="L105" s="165"/>
      <c r="M105" s="170"/>
      <c r="N105" s="171"/>
      <c r="O105" s="171"/>
      <c r="P105" s="171"/>
      <c r="Q105" s="171"/>
      <c r="R105" s="171"/>
      <c r="S105" s="171"/>
      <c r="T105" s="172"/>
      <c r="AT105" s="167" t="s">
        <v>193</v>
      </c>
      <c r="AU105" s="167" t="s">
        <v>81</v>
      </c>
      <c r="AV105" s="13" t="s">
        <v>25</v>
      </c>
      <c r="AW105" s="13" t="s">
        <v>34</v>
      </c>
      <c r="AX105" s="13" t="s">
        <v>73</v>
      </c>
      <c r="AY105" s="167" t="s">
        <v>182</v>
      </c>
    </row>
    <row r="106" spans="1:65" s="14" customFormat="1">
      <c r="B106" s="173"/>
      <c r="D106" s="166" t="s">
        <v>193</v>
      </c>
      <c r="E106" s="174" t="s">
        <v>3</v>
      </c>
      <c r="F106" s="175" t="s">
        <v>203</v>
      </c>
      <c r="H106" s="176">
        <v>170</v>
      </c>
      <c r="I106" s="177"/>
      <c r="L106" s="173"/>
      <c r="M106" s="178"/>
      <c r="N106" s="179"/>
      <c r="O106" s="179"/>
      <c r="P106" s="179"/>
      <c r="Q106" s="179"/>
      <c r="R106" s="179"/>
      <c r="S106" s="179"/>
      <c r="T106" s="180"/>
      <c r="AT106" s="174" t="s">
        <v>193</v>
      </c>
      <c r="AU106" s="174" t="s">
        <v>81</v>
      </c>
      <c r="AV106" s="14" t="s">
        <v>81</v>
      </c>
      <c r="AW106" s="14" t="s">
        <v>34</v>
      </c>
      <c r="AX106" s="14" t="s">
        <v>25</v>
      </c>
      <c r="AY106" s="174" t="s">
        <v>182</v>
      </c>
    </row>
    <row r="107" spans="1:65" s="2" customFormat="1" ht="24.2" customHeight="1">
      <c r="A107" s="35"/>
      <c r="B107" s="146"/>
      <c r="C107" s="147" t="s">
        <v>204</v>
      </c>
      <c r="D107" s="147" t="s">
        <v>184</v>
      </c>
      <c r="E107" s="148" t="s">
        <v>205</v>
      </c>
      <c r="F107" s="149" t="s">
        <v>206</v>
      </c>
      <c r="G107" s="150" t="s">
        <v>207</v>
      </c>
      <c r="H107" s="151">
        <v>12.13</v>
      </c>
      <c r="I107" s="152"/>
      <c r="J107" s="153">
        <f>ROUND(I107*H107,2)</f>
        <v>0</v>
      </c>
      <c r="K107" s="149" t="s">
        <v>188</v>
      </c>
      <c r="L107" s="36"/>
      <c r="M107" s="154" t="s">
        <v>3</v>
      </c>
      <c r="N107" s="155" t="s">
        <v>44</v>
      </c>
      <c r="O107" s="56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8" t="s">
        <v>189</v>
      </c>
      <c r="AT107" s="158" t="s">
        <v>184</v>
      </c>
      <c r="AU107" s="158" t="s">
        <v>81</v>
      </c>
      <c r="AY107" s="20" t="s">
        <v>182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20" t="s">
        <v>25</v>
      </c>
      <c r="BK107" s="159">
        <f>ROUND(I107*H107,2)</f>
        <v>0</v>
      </c>
      <c r="BL107" s="20" t="s">
        <v>189</v>
      </c>
      <c r="BM107" s="158" t="s">
        <v>208</v>
      </c>
    </row>
    <row r="108" spans="1:65" s="2" customFormat="1">
      <c r="A108" s="35"/>
      <c r="B108" s="36"/>
      <c r="C108" s="35"/>
      <c r="D108" s="160" t="s">
        <v>191</v>
      </c>
      <c r="E108" s="35"/>
      <c r="F108" s="161" t="s">
        <v>209</v>
      </c>
      <c r="G108" s="35"/>
      <c r="H108" s="35"/>
      <c r="I108" s="162"/>
      <c r="J108" s="35"/>
      <c r="K108" s="35"/>
      <c r="L108" s="36"/>
      <c r="M108" s="163"/>
      <c r="N108" s="164"/>
      <c r="O108" s="56"/>
      <c r="P108" s="56"/>
      <c r="Q108" s="56"/>
      <c r="R108" s="56"/>
      <c r="S108" s="56"/>
      <c r="T108" s="57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20" t="s">
        <v>191</v>
      </c>
      <c r="AU108" s="20" t="s">
        <v>81</v>
      </c>
    </row>
    <row r="109" spans="1:65" s="13" customFormat="1">
      <c r="B109" s="165"/>
      <c r="D109" s="166" t="s">
        <v>193</v>
      </c>
      <c r="E109" s="167" t="s">
        <v>3</v>
      </c>
      <c r="F109" s="168" t="s">
        <v>210</v>
      </c>
      <c r="H109" s="167" t="s">
        <v>3</v>
      </c>
      <c r="I109" s="169"/>
      <c r="L109" s="165"/>
      <c r="M109" s="170"/>
      <c r="N109" s="171"/>
      <c r="O109" s="171"/>
      <c r="P109" s="171"/>
      <c r="Q109" s="171"/>
      <c r="R109" s="171"/>
      <c r="S109" s="171"/>
      <c r="T109" s="172"/>
      <c r="AT109" s="167" t="s">
        <v>193</v>
      </c>
      <c r="AU109" s="167" t="s">
        <v>81</v>
      </c>
      <c r="AV109" s="13" t="s">
        <v>25</v>
      </c>
      <c r="AW109" s="13" t="s">
        <v>34</v>
      </c>
      <c r="AX109" s="13" t="s">
        <v>73</v>
      </c>
      <c r="AY109" s="167" t="s">
        <v>182</v>
      </c>
    </row>
    <row r="110" spans="1:65" s="14" customFormat="1">
      <c r="B110" s="173"/>
      <c r="D110" s="166" t="s">
        <v>193</v>
      </c>
      <c r="E110" s="174" t="s">
        <v>3</v>
      </c>
      <c r="F110" s="175" t="s">
        <v>211</v>
      </c>
      <c r="H110" s="176">
        <v>5.33</v>
      </c>
      <c r="I110" s="177"/>
      <c r="L110" s="173"/>
      <c r="M110" s="178"/>
      <c r="N110" s="179"/>
      <c r="O110" s="179"/>
      <c r="P110" s="179"/>
      <c r="Q110" s="179"/>
      <c r="R110" s="179"/>
      <c r="S110" s="179"/>
      <c r="T110" s="180"/>
      <c r="AT110" s="174" t="s">
        <v>193</v>
      </c>
      <c r="AU110" s="174" t="s">
        <v>81</v>
      </c>
      <c r="AV110" s="14" t="s">
        <v>81</v>
      </c>
      <c r="AW110" s="14" t="s">
        <v>34</v>
      </c>
      <c r="AX110" s="14" t="s">
        <v>73</v>
      </c>
      <c r="AY110" s="174" t="s">
        <v>182</v>
      </c>
    </row>
    <row r="111" spans="1:65" s="14" customFormat="1">
      <c r="B111" s="173"/>
      <c r="D111" s="166" t="s">
        <v>193</v>
      </c>
      <c r="E111" s="174" t="s">
        <v>3</v>
      </c>
      <c r="F111" s="175" t="s">
        <v>212</v>
      </c>
      <c r="H111" s="176">
        <v>6.8</v>
      </c>
      <c r="I111" s="177"/>
      <c r="L111" s="173"/>
      <c r="M111" s="178"/>
      <c r="N111" s="179"/>
      <c r="O111" s="179"/>
      <c r="P111" s="179"/>
      <c r="Q111" s="179"/>
      <c r="R111" s="179"/>
      <c r="S111" s="179"/>
      <c r="T111" s="180"/>
      <c r="AT111" s="174" t="s">
        <v>193</v>
      </c>
      <c r="AU111" s="174" t="s">
        <v>81</v>
      </c>
      <c r="AV111" s="14" t="s">
        <v>81</v>
      </c>
      <c r="AW111" s="14" t="s">
        <v>34</v>
      </c>
      <c r="AX111" s="14" t="s">
        <v>73</v>
      </c>
      <c r="AY111" s="174" t="s">
        <v>182</v>
      </c>
    </row>
    <row r="112" spans="1:65" s="15" customFormat="1">
      <c r="B112" s="181"/>
      <c r="D112" s="166" t="s">
        <v>193</v>
      </c>
      <c r="E112" s="182" t="s">
        <v>150</v>
      </c>
      <c r="F112" s="183" t="s">
        <v>213</v>
      </c>
      <c r="H112" s="184">
        <v>12.13</v>
      </c>
      <c r="I112" s="185"/>
      <c r="L112" s="181"/>
      <c r="M112" s="186"/>
      <c r="N112" s="187"/>
      <c r="O112" s="187"/>
      <c r="P112" s="187"/>
      <c r="Q112" s="187"/>
      <c r="R112" s="187"/>
      <c r="S112" s="187"/>
      <c r="T112" s="188"/>
      <c r="AT112" s="182" t="s">
        <v>193</v>
      </c>
      <c r="AU112" s="182" t="s">
        <v>81</v>
      </c>
      <c r="AV112" s="15" t="s">
        <v>189</v>
      </c>
      <c r="AW112" s="15" t="s">
        <v>34</v>
      </c>
      <c r="AX112" s="15" t="s">
        <v>25</v>
      </c>
      <c r="AY112" s="182" t="s">
        <v>182</v>
      </c>
    </row>
    <row r="113" spans="1:65" s="2" customFormat="1" ht="24.2" customHeight="1">
      <c r="A113" s="35"/>
      <c r="B113" s="146"/>
      <c r="C113" s="147" t="s">
        <v>189</v>
      </c>
      <c r="D113" s="147" t="s">
        <v>184</v>
      </c>
      <c r="E113" s="148" t="s">
        <v>214</v>
      </c>
      <c r="F113" s="149" t="s">
        <v>215</v>
      </c>
      <c r="G113" s="150" t="s">
        <v>207</v>
      </c>
      <c r="H113" s="151">
        <v>84.91</v>
      </c>
      <c r="I113" s="152"/>
      <c r="J113" s="153">
        <f>ROUND(I113*H113,2)</f>
        <v>0</v>
      </c>
      <c r="K113" s="149" t="s">
        <v>188</v>
      </c>
      <c r="L113" s="36"/>
      <c r="M113" s="154" t="s">
        <v>3</v>
      </c>
      <c r="N113" s="155" t="s">
        <v>44</v>
      </c>
      <c r="O113" s="56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8" t="s">
        <v>189</v>
      </c>
      <c r="AT113" s="158" t="s">
        <v>184</v>
      </c>
      <c r="AU113" s="158" t="s">
        <v>81</v>
      </c>
      <c r="AY113" s="20" t="s">
        <v>182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20" t="s">
        <v>25</v>
      </c>
      <c r="BK113" s="159">
        <f>ROUND(I113*H113,2)</f>
        <v>0</v>
      </c>
      <c r="BL113" s="20" t="s">
        <v>189</v>
      </c>
      <c r="BM113" s="158" t="s">
        <v>216</v>
      </c>
    </row>
    <row r="114" spans="1:65" s="2" customFormat="1">
      <c r="A114" s="35"/>
      <c r="B114" s="36"/>
      <c r="C114" s="35"/>
      <c r="D114" s="160" t="s">
        <v>191</v>
      </c>
      <c r="E114" s="35"/>
      <c r="F114" s="161" t="s">
        <v>217</v>
      </c>
      <c r="G114" s="35"/>
      <c r="H114" s="35"/>
      <c r="I114" s="162"/>
      <c r="J114" s="35"/>
      <c r="K114" s="35"/>
      <c r="L114" s="36"/>
      <c r="M114" s="163"/>
      <c r="N114" s="164"/>
      <c r="O114" s="56"/>
      <c r="P114" s="56"/>
      <c r="Q114" s="56"/>
      <c r="R114" s="56"/>
      <c r="S114" s="56"/>
      <c r="T114" s="5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20" t="s">
        <v>191</v>
      </c>
      <c r="AU114" s="20" t="s">
        <v>81</v>
      </c>
    </row>
    <row r="115" spans="1:65" s="14" customFormat="1">
      <c r="B115" s="173"/>
      <c r="D115" s="166" t="s">
        <v>193</v>
      </c>
      <c r="E115" s="174" t="s">
        <v>3</v>
      </c>
      <c r="F115" s="175" t="s">
        <v>218</v>
      </c>
      <c r="H115" s="176">
        <v>84.91</v>
      </c>
      <c r="I115" s="177"/>
      <c r="L115" s="173"/>
      <c r="M115" s="178"/>
      <c r="N115" s="179"/>
      <c r="O115" s="179"/>
      <c r="P115" s="179"/>
      <c r="Q115" s="179"/>
      <c r="R115" s="179"/>
      <c r="S115" s="179"/>
      <c r="T115" s="180"/>
      <c r="AT115" s="174" t="s">
        <v>193</v>
      </c>
      <c r="AU115" s="174" t="s">
        <v>81</v>
      </c>
      <c r="AV115" s="14" t="s">
        <v>81</v>
      </c>
      <c r="AW115" s="14" t="s">
        <v>34</v>
      </c>
      <c r="AX115" s="14" t="s">
        <v>25</v>
      </c>
      <c r="AY115" s="174" t="s">
        <v>182</v>
      </c>
    </row>
    <row r="116" spans="1:65" s="2" customFormat="1" ht="16.5" customHeight="1">
      <c r="A116" s="35"/>
      <c r="B116" s="146"/>
      <c r="C116" s="147" t="s">
        <v>219</v>
      </c>
      <c r="D116" s="147" t="s">
        <v>184</v>
      </c>
      <c r="E116" s="148" t="s">
        <v>220</v>
      </c>
      <c r="F116" s="149" t="s">
        <v>221</v>
      </c>
      <c r="G116" s="150" t="s">
        <v>207</v>
      </c>
      <c r="H116" s="151">
        <v>12.13</v>
      </c>
      <c r="I116" s="152"/>
      <c r="J116" s="153">
        <f>ROUND(I116*H116,2)</f>
        <v>0</v>
      </c>
      <c r="K116" s="149" t="s">
        <v>222</v>
      </c>
      <c r="L116" s="36"/>
      <c r="M116" s="154" t="s">
        <v>3</v>
      </c>
      <c r="N116" s="155" t="s">
        <v>44</v>
      </c>
      <c r="O116" s="56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8" t="s">
        <v>189</v>
      </c>
      <c r="AT116" s="158" t="s">
        <v>184</v>
      </c>
      <c r="AU116" s="158" t="s">
        <v>81</v>
      </c>
      <c r="AY116" s="20" t="s">
        <v>182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20" t="s">
        <v>25</v>
      </c>
      <c r="BK116" s="159">
        <f>ROUND(I116*H116,2)</f>
        <v>0</v>
      </c>
      <c r="BL116" s="20" t="s">
        <v>189</v>
      </c>
      <c r="BM116" s="158" t="s">
        <v>223</v>
      </c>
    </row>
    <row r="117" spans="1:65" s="14" customFormat="1">
      <c r="B117" s="173"/>
      <c r="D117" s="166" t="s">
        <v>193</v>
      </c>
      <c r="E117" s="174" t="s">
        <v>3</v>
      </c>
      <c r="F117" s="175" t="s">
        <v>150</v>
      </c>
      <c r="H117" s="176">
        <v>12.13</v>
      </c>
      <c r="I117" s="177"/>
      <c r="L117" s="173"/>
      <c r="M117" s="178"/>
      <c r="N117" s="179"/>
      <c r="O117" s="179"/>
      <c r="P117" s="179"/>
      <c r="Q117" s="179"/>
      <c r="R117" s="179"/>
      <c r="S117" s="179"/>
      <c r="T117" s="180"/>
      <c r="AT117" s="174" t="s">
        <v>193</v>
      </c>
      <c r="AU117" s="174" t="s">
        <v>81</v>
      </c>
      <c r="AV117" s="14" t="s">
        <v>81</v>
      </c>
      <c r="AW117" s="14" t="s">
        <v>34</v>
      </c>
      <c r="AX117" s="14" t="s">
        <v>25</v>
      </c>
      <c r="AY117" s="174" t="s">
        <v>182</v>
      </c>
    </row>
    <row r="118" spans="1:65" s="2" customFormat="1">
      <c r="A118" s="35"/>
      <c r="B118" s="36"/>
      <c r="C118" s="35"/>
      <c r="D118" s="166" t="s">
        <v>224</v>
      </c>
      <c r="E118" s="35"/>
      <c r="F118" s="189" t="s">
        <v>225</v>
      </c>
      <c r="G118" s="35"/>
      <c r="H118" s="35"/>
      <c r="I118" s="35"/>
      <c r="J118" s="35"/>
      <c r="K118" s="35"/>
      <c r="L118" s="36"/>
      <c r="M118" s="163"/>
      <c r="N118" s="164"/>
      <c r="O118" s="56"/>
      <c r="P118" s="56"/>
      <c r="Q118" s="56"/>
      <c r="R118" s="56"/>
      <c r="S118" s="56"/>
      <c r="T118" s="57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U118" s="20" t="s">
        <v>81</v>
      </c>
    </row>
    <row r="119" spans="1:65" s="2" customFormat="1">
      <c r="A119" s="35"/>
      <c r="B119" s="36"/>
      <c r="C119" s="35"/>
      <c r="D119" s="166" t="s">
        <v>224</v>
      </c>
      <c r="E119" s="35"/>
      <c r="F119" s="190" t="s">
        <v>210</v>
      </c>
      <c r="G119" s="35"/>
      <c r="H119" s="191">
        <v>0</v>
      </c>
      <c r="I119" s="35"/>
      <c r="J119" s="35"/>
      <c r="K119" s="35"/>
      <c r="L119" s="36"/>
      <c r="M119" s="163"/>
      <c r="N119" s="164"/>
      <c r="O119" s="56"/>
      <c r="P119" s="56"/>
      <c r="Q119" s="56"/>
      <c r="R119" s="56"/>
      <c r="S119" s="56"/>
      <c r="T119" s="57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U119" s="20" t="s">
        <v>81</v>
      </c>
    </row>
    <row r="120" spans="1:65" s="2" customFormat="1">
      <c r="A120" s="35"/>
      <c r="B120" s="36"/>
      <c r="C120" s="35"/>
      <c r="D120" s="166" t="s">
        <v>224</v>
      </c>
      <c r="E120" s="35"/>
      <c r="F120" s="190" t="s">
        <v>211</v>
      </c>
      <c r="G120" s="35"/>
      <c r="H120" s="191">
        <v>5.33</v>
      </c>
      <c r="I120" s="35"/>
      <c r="J120" s="35"/>
      <c r="K120" s="35"/>
      <c r="L120" s="36"/>
      <c r="M120" s="163"/>
      <c r="N120" s="164"/>
      <c r="O120" s="56"/>
      <c r="P120" s="56"/>
      <c r="Q120" s="56"/>
      <c r="R120" s="56"/>
      <c r="S120" s="56"/>
      <c r="T120" s="57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U120" s="20" t="s">
        <v>81</v>
      </c>
    </row>
    <row r="121" spans="1:65" s="2" customFormat="1">
      <c r="A121" s="35"/>
      <c r="B121" s="36"/>
      <c r="C121" s="35"/>
      <c r="D121" s="166" t="s">
        <v>224</v>
      </c>
      <c r="E121" s="35"/>
      <c r="F121" s="190" t="s">
        <v>212</v>
      </c>
      <c r="G121" s="35"/>
      <c r="H121" s="191">
        <v>6.8</v>
      </c>
      <c r="I121" s="35"/>
      <c r="J121" s="35"/>
      <c r="K121" s="35"/>
      <c r="L121" s="36"/>
      <c r="M121" s="163"/>
      <c r="N121" s="164"/>
      <c r="O121" s="56"/>
      <c r="P121" s="56"/>
      <c r="Q121" s="56"/>
      <c r="R121" s="56"/>
      <c r="S121" s="56"/>
      <c r="T121" s="57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U121" s="20" t="s">
        <v>81</v>
      </c>
    </row>
    <row r="122" spans="1:65" s="2" customFormat="1">
      <c r="A122" s="35"/>
      <c r="B122" s="36"/>
      <c r="C122" s="35"/>
      <c r="D122" s="166" t="s">
        <v>224</v>
      </c>
      <c r="E122" s="35"/>
      <c r="F122" s="190" t="s">
        <v>213</v>
      </c>
      <c r="G122" s="35"/>
      <c r="H122" s="191">
        <v>12.13</v>
      </c>
      <c r="I122" s="35"/>
      <c r="J122" s="35"/>
      <c r="K122" s="35"/>
      <c r="L122" s="36"/>
      <c r="M122" s="163"/>
      <c r="N122" s="164"/>
      <c r="O122" s="56"/>
      <c r="P122" s="56"/>
      <c r="Q122" s="56"/>
      <c r="R122" s="56"/>
      <c r="S122" s="56"/>
      <c r="T122" s="57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U122" s="20" t="s">
        <v>81</v>
      </c>
    </row>
    <row r="123" spans="1:65" s="2" customFormat="1" ht="24.2" customHeight="1">
      <c r="A123" s="35"/>
      <c r="B123" s="146"/>
      <c r="C123" s="147" t="s">
        <v>226</v>
      </c>
      <c r="D123" s="147" t="s">
        <v>184</v>
      </c>
      <c r="E123" s="148" t="s">
        <v>227</v>
      </c>
      <c r="F123" s="149" t="s">
        <v>228</v>
      </c>
      <c r="G123" s="150" t="s">
        <v>187</v>
      </c>
      <c r="H123" s="151">
        <v>176.2</v>
      </c>
      <c r="I123" s="152"/>
      <c r="J123" s="153">
        <f>ROUND(I123*H123,2)</f>
        <v>0</v>
      </c>
      <c r="K123" s="149" t="s">
        <v>188</v>
      </c>
      <c r="L123" s="36"/>
      <c r="M123" s="154" t="s">
        <v>3</v>
      </c>
      <c r="N123" s="155" t="s">
        <v>44</v>
      </c>
      <c r="O123" s="56"/>
      <c r="P123" s="156">
        <f>O123*H123</f>
        <v>0</v>
      </c>
      <c r="Q123" s="156">
        <v>0</v>
      </c>
      <c r="R123" s="156">
        <f>Q123*H123</f>
        <v>0</v>
      </c>
      <c r="S123" s="156">
        <v>0.115</v>
      </c>
      <c r="T123" s="157">
        <f>S123*H123</f>
        <v>20.262999999999998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8" t="s">
        <v>189</v>
      </c>
      <c r="AT123" s="158" t="s">
        <v>184</v>
      </c>
      <c r="AU123" s="158" t="s">
        <v>81</v>
      </c>
      <c r="AY123" s="20" t="s">
        <v>182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20" t="s">
        <v>25</v>
      </c>
      <c r="BK123" s="159">
        <f>ROUND(I123*H123,2)</f>
        <v>0</v>
      </c>
      <c r="BL123" s="20" t="s">
        <v>189</v>
      </c>
      <c r="BM123" s="158" t="s">
        <v>229</v>
      </c>
    </row>
    <row r="124" spans="1:65" s="2" customFormat="1">
      <c r="A124" s="35"/>
      <c r="B124" s="36"/>
      <c r="C124" s="35"/>
      <c r="D124" s="160" t="s">
        <v>191</v>
      </c>
      <c r="E124" s="35"/>
      <c r="F124" s="161" t="s">
        <v>230</v>
      </c>
      <c r="G124" s="35"/>
      <c r="H124" s="35"/>
      <c r="I124" s="162"/>
      <c r="J124" s="35"/>
      <c r="K124" s="35"/>
      <c r="L124" s="36"/>
      <c r="M124" s="163"/>
      <c r="N124" s="164"/>
      <c r="O124" s="56"/>
      <c r="P124" s="56"/>
      <c r="Q124" s="56"/>
      <c r="R124" s="56"/>
      <c r="S124" s="56"/>
      <c r="T124" s="57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20" t="s">
        <v>191</v>
      </c>
      <c r="AU124" s="20" t="s">
        <v>81</v>
      </c>
    </row>
    <row r="125" spans="1:65" s="13" customFormat="1">
      <c r="B125" s="165"/>
      <c r="D125" s="166" t="s">
        <v>193</v>
      </c>
      <c r="E125" s="167" t="s">
        <v>3</v>
      </c>
      <c r="F125" s="168" t="s">
        <v>231</v>
      </c>
      <c r="H125" s="167" t="s">
        <v>3</v>
      </c>
      <c r="I125" s="169"/>
      <c r="L125" s="165"/>
      <c r="M125" s="170"/>
      <c r="N125" s="171"/>
      <c r="O125" s="171"/>
      <c r="P125" s="171"/>
      <c r="Q125" s="171"/>
      <c r="R125" s="171"/>
      <c r="S125" s="171"/>
      <c r="T125" s="172"/>
      <c r="AT125" s="167" t="s">
        <v>193</v>
      </c>
      <c r="AU125" s="167" t="s">
        <v>81</v>
      </c>
      <c r="AV125" s="13" t="s">
        <v>25</v>
      </c>
      <c r="AW125" s="13" t="s">
        <v>34</v>
      </c>
      <c r="AX125" s="13" t="s">
        <v>73</v>
      </c>
      <c r="AY125" s="167" t="s">
        <v>182</v>
      </c>
    </row>
    <row r="126" spans="1:65" s="13" customFormat="1">
      <c r="B126" s="165"/>
      <c r="D126" s="166" t="s">
        <v>193</v>
      </c>
      <c r="E126" s="167" t="s">
        <v>3</v>
      </c>
      <c r="F126" s="168" t="s">
        <v>232</v>
      </c>
      <c r="H126" s="167" t="s">
        <v>3</v>
      </c>
      <c r="I126" s="169"/>
      <c r="L126" s="165"/>
      <c r="M126" s="170"/>
      <c r="N126" s="171"/>
      <c r="O126" s="171"/>
      <c r="P126" s="171"/>
      <c r="Q126" s="171"/>
      <c r="R126" s="171"/>
      <c r="S126" s="171"/>
      <c r="T126" s="172"/>
      <c r="AT126" s="167" t="s">
        <v>193</v>
      </c>
      <c r="AU126" s="167" t="s">
        <v>81</v>
      </c>
      <c r="AV126" s="13" t="s">
        <v>25</v>
      </c>
      <c r="AW126" s="13" t="s">
        <v>34</v>
      </c>
      <c r="AX126" s="13" t="s">
        <v>73</v>
      </c>
      <c r="AY126" s="167" t="s">
        <v>182</v>
      </c>
    </row>
    <row r="127" spans="1:65" s="13" customFormat="1">
      <c r="B127" s="165"/>
      <c r="D127" s="166" t="s">
        <v>193</v>
      </c>
      <c r="E127" s="167" t="s">
        <v>3</v>
      </c>
      <c r="F127" s="168" t="s">
        <v>233</v>
      </c>
      <c r="H127" s="167" t="s">
        <v>3</v>
      </c>
      <c r="I127" s="169"/>
      <c r="L127" s="165"/>
      <c r="M127" s="170"/>
      <c r="N127" s="171"/>
      <c r="O127" s="171"/>
      <c r="P127" s="171"/>
      <c r="Q127" s="171"/>
      <c r="R127" s="171"/>
      <c r="S127" s="171"/>
      <c r="T127" s="172"/>
      <c r="AT127" s="167" t="s">
        <v>193</v>
      </c>
      <c r="AU127" s="167" t="s">
        <v>81</v>
      </c>
      <c r="AV127" s="13" t="s">
        <v>25</v>
      </c>
      <c r="AW127" s="13" t="s">
        <v>34</v>
      </c>
      <c r="AX127" s="13" t="s">
        <v>73</v>
      </c>
      <c r="AY127" s="167" t="s">
        <v>182</v>
      </c>
    </row>
    <row r="128" spans="1:65" s="14" customFormat="1">
      <c r="B128" s="173"/>
      <c r="D128" s="166" t="s">
        <v>193</v>
      </c>
      <c r="E128" s="174" t="s">
        <v>3</v>
      </c>
      <c r="F128" s="175" t="s">
        <v>234</v>
      </c>
      <c r="H128" s="176">
        <v>176.2</v>
      </c>
      <c r="I128" s="177"/>
      <c r="L128" s="173"/>
      <c r="M128" s="178"/>
      <c r="N128" s="179"/>
      <c r="O128" s="179"/>
      <c r="P128" s="179"/>
      <c r="Q128" s="179"/>
      <c r="R128" s="179"/>
      <c r="S128" s="179"/>
      <c r="T128" s="180"/>
      <c r="AT128" s="174" t="s">
        <v>193</v>
      </c>
      <c r="AU128" s="174" t="s">
        <v>81</v>
      </c>
      <c r="AV128" s="14" t="s">
        <v>81</v>
      </c>
      <c r="AW128" s="14" t="s">
        <v>34</v>
      </c>
      <c r="AX128" s="14" t="s">
        <v>73</v>
      </c>
      <c r="AY128" s="174" t="s">
        <v>182</v>
      </c>
    </row>
    <row r="129" spans="1:65" s="15" customFormat="1">
      <c r="B129" s="181"/>
      <c r="D129" s="166" t="s">
        <v>193</v>
      </c>
      <c r="E129" s="182" t="s">
        <v>132</v>
      </c>
      <c r="F129" s="183" t="s">
        <v>213</v>
      </c>
      <c r="H129" s="184">
        <v>176.2</v>
      </c>
      <c r="I129" s="185"/>
      <c r="L129" s="181"/>
      <c r="M129" s="186"/>
      <c r="N129" s="187"/>
      <c r="O129" s="187"/>
      <c r="P129" s="187"/>
      <c r="Q129" s="187"/>
      <c r="R129" s="187"/>
      <c r="S129" s="187"/>
      <c r="T129" s="188"/>
      <c r="AT129" s="182" t="s">
        <v>193</v>
      </c>
      <c r="AU129" s="182" t="s">
        <v>81</v>
      </c>
      <c r="AV129" s="15" t="s">
        <v>189</v>
      </c>
      <c r="AW129" s="15" t="s">
        <v>34</v>
      </c>
      <c r="AX129" s="15" t="s">
        <v>25</v>
      </c>
      <c r="AY129" s="182" t="s">
        <v>182</v>
      </c>
    </row>
    <row r="130" spans="1:65" s="2" customFormat="1" ht="37.9" customHeight="1">
      <c r="A130" s="35"/>
      <c r="B130" s="146"/>
      <c r="C130" s="147" t="s">
        <v>235</v>
      </c>
      <c r="D130" s="147" t="s">
        <v>184</v>
      </c>
      <c r="E130" s="148" t="s">
        <v>236</v>
      </c>
      <c r="F130" s="149" t="s">
        <v>237</v>
      </c>
      <c r="G130" s="150" t="s">
        <v>238</v>
      </c>
      <c r="H130" s="151">
        <v>19.382000000000001</v>
      </c>
      <c r="I130" s="152"/>
      <c r="J130" s="153">
        <f>ROUND(I130*H130,2)</f>
        <v>0</v>
      </c>
      <c r="K130" s="149" t="s">
        <v>188</v>
      </c>
      <c r="L130" s="36"/>
      <c r="M130" s="154" t="s">
        <v>3</v>
      </c>
      <c r="N130" s="155" t="s">
        <v>44</v>
      </c>
      <c r="O130" s="56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8" t="s">
        <v>189</v>
      </c>
      <c r="AT130" s="158" t="s">
        <v>184</v>
      </c>
      <c r="AU130" s="158" t="s">
        <v>81</v>
      </c>
      <c r="AY130" s="20" t="s">
        <v>182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20" t="s">
        <v>25</v>
      </c>
      <c r="BK130" s="159">
        <f>ROUND(I130*H130,2)</f>
        <v>0</v>
      </c>
      <c r="BL130" s="20" t="s">
        <v>189</v>
      </c>
      <c r="BM130" s="158" t="s">
        <v>239</v>
      </c>
    </row>
    <row r="131" spans="1:65" s="2" customFormat="1">
      <c r="A131" s="35"/>
      <c r="B131" s="36"/>
      <c r="C131" s="35"/>
      <c r="D131" s="160" t="s">
        <v>191</v>
      </c>
      <c r="E131" s="35"/>
      <c r="F131" s="161" t="s">
        <v>240</v>
      </c>
      <c r="G131" s="35"/>
      <c r="H131" s="35"/>
      <c r="I131" s="162"/>
      <c r="J131" s="35"/>
      <c r="K131" s="35"/>
      <c r="L131" s="36"/>
      <c r="M131" s="163"/>
      <c r="N131" s="164"/>
      <c r="O131" s="56"/>
      <c r="P131" s="56"/>
      <c r="Q131" s="56"/>
      <c r="R131" s="56"/>
      <c r="S131" s="56"/>
      <c r="T131" s="57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20" t="s">
        <v>191</v>
      </c>
      <c r="AU131" s="20" t="s">
        <v>81</v>
      </c>
    </row>
    <row r="132" spans="1:65" s="14" customFormat="1">
      <c r="B132" s="173"/>
      <c r="D132" s="166" t="s">
        <v>193</v>
      </c>
      <c r="E132" s="174" t="s">
        <v>3</v>
      </c>
      <c r="F132" s="175" t="s">
        <v>241</v>
      </c>
      <c r="H132" s="176">
        <v>19.382000000000001</v>
      </c>
      <c r="I132" s="177"/>
      <c r="L132" s="173"/>
      <c r="M132" s="178"/>
      <c r="N132" s="179"/>
      <c r="O132" s="179"/>
      <c r="P132" s="179"/>
      <c r="Q132" s="179"/>
      <c r="R132" s="179"/>
      <c r="S132" s="179"/>
      <c r="T132" s="180"/>
      <c r="AT132" s="174" t="s">
        <v>193</v>
      </c>
      <c r="AU132" s="174" t="s">
        <v>81</v>
      </c>
      <c r="AV132" s="14" t="s">
        <v>81</v>
      </c>
      <c r="AW132" s="14" t="s">
        <v>34</v>
      </c>
      <c r="AX132" s="14" t="s">
        <v>25</v>
      </c>
      <c r="AY132" s="174" t="s">
        <v>182</v>
      </c>
    </row>
    <row r="133" spans="1:65" s="2" customFormat="1">
      <c r="A133" s="35"/>
      <c r="B133" s="36"/>
      <c r="C133" s="35"/>
      <c r="D133" s="166" t="s">
        <v>224</v>
      </c>
      <c r="E133" s="35"/>
      <c r="F133" s="189" t="s">
        <v>242</v>
      </c>
      <c r="G133" s="35"/>
      <c r="H133" s="35"/>
      <c r="I133" s="35"/>
      <c r="J133" s="35"/>
      <c r="K133" s="35"/>
      <c r="L133" s="36"/>
      <c r="M133" s="163"/>
      <c r="N133" s="164"/>
      <c r="O133" s="56"/>
      <c r="P133" s="56"/>
      <c r="Q133" s="56"/>
      <c r="R133" s="56"/>
      <c r="S133" s="56"/>
      <c r="T133" s="57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U133" s="20" t="s">
        <v>81</v>
      </c>
    </row>
    <row r="134" spans="1:65" s="2" customFormat="1">
      <c r="A134" s="35"/>
      <c r="B134" s="36"/>
      <c r="C134" s="35"/>
      <c r="D134" s="166" t="s">
        <v>224</v>
      </c>
      <c r="E134" s="35"/>
      <c r="F134" s="190" t="s">
        <v>231</v>
      </c>
      <c r="G134" s="35"/>
      <c r="H134" s="191">
        <v>0</v>
      </c>
      <c r="I134" s="35"/>
      <c r="J134" s="35"/>
      <c r="K134" s="35"/>
      <c r="L134" s="36"/>
      <c r="M134" s="163"/>
      <c r="N134" s="164"/>
      <c r="O134" s="56"/>
      <c r="P134" s="56"/>
      <c r="Q134" s="56"/>
      <c r="R134" s="56"/>
      <c r="S134" s="56"/>
      <c r="T134" s="57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U134" s="20" t="s">
        <v>81</v>
      </c>
    </row>
    <row r="135" spans="1:65" s="2" customFormat="1">
      <c r="A135" s="35"/>
      <c r="B135" s="36"/>
      <c r="C135" s="35"/>
      <c r="D135" s="166" t="s">
        <v>224</v>
      </c>
      <c r="E135" s="35"/>
      <c r="F135" s="190" t="s">
        <v>232</v>
      </c>
      <c r="G135" s="35"/>
      <c r="H135" s="191">
        <v>0</v>
      </c>
      <c r="I135" s="35"/>
      <c r="J135" s="35"/>
      <c r="K135" s="35"/>
      <c r="L135" s="36"/>
      <c r="M135" s="163"/>
      <c r="N135" s="164"/>
      <c r="O135" s="56"/>
      <c r="P135" s="56"/>
      <c r="Q135" s="56"/>
      <c r="R135" s="56"/>
      <c r="S135" s="56"/>
      <c r="T135" s="5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U135" s="20" t="s">
        <v>81</v>
      </c>
    </row>
    <row r="136" spans="1:65" s="2" customFormat="1">
      <c r="A136" s="35"/>
      <c r="B136" s="36"/>
      <c r="C136" s="35"/>
      <c r="D136" s="166" t="s">
        <v>224</v>
      </c>
      <c r="E136" s="35"/>
      <c r="F136" s="190" t="s">
        <v>233</v>
      </c>
      <c r="G136" s="35"/>
      <c r="H136" s="191">
        <v>0</v>
      </c>
      <c r="I136" s="35"/>
      <c r="J136" s="35"/>
      <c r="K136" s="35"/>
      <c r="L136" s="36"/>
      <c r="M136" s="163"/>
      <c r="N136" s="164"/>
      <c r="O136" s="56"/>
      <c r="P136" s="56"/>
      <c r="Q136" s="56"/>
      <c r="R136" s="56"/>
      <c r="S136" s="56"/>
      <c r="T136" s="57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U136" s="20" t="s">
        <v>81</v>
      </c>
    </row>
    <row r="137" spans="1:65" s="2" customFormat="1">
      <c r="A137" s="35"/>
      <c r="B137" s="36"/>
      <c r="C137" s="35"/>
      <c r="D137" s="166" t="s">
        <v>224</v>
      </c>
      <c r="E137" s="35"/>
      <c r="F137" s="190" t="s">
        <v>234</v>
      </c>
      <c r="G137" s="35"/>
      <c r="H137" s="191">
        <v>176.2</v>
      </c>
      <c r="I137" s="35"/>
      <c r="J137" s="35"/>
      <c r="K137" s="35"/>
      <c r="L137" s="36"/>
      <c r="M137" s="163"/>
      <c r="N137" s="164"/>
      <c r="O137" s="56"/>
      <c r="P137" s="56"/>
      <c r="Q137" s="56"/>
      <c r="R137" s="56"/>
      <c r="S137" s="56"/>
      <c r="T137" s="57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U137" s="20" t="s">
        <v>81</v>
      </c>
    </row>
    <row r="138" spans="1:65" s="2" customFormat="1">
      <c r="A138" s="35"/>
      <c r="B138" s="36"/>
      <c r="C138" s="35"/>
      <c r="D138" s="166" t="s">
        <v>224</v>
      </c>
      <c r="E138" s="35"/>
      <c r="F138" s="190" t="s">
        <v>213</v>
      </c>
      <c r="G138" s="35"/>
      <c r="H138" s="191">
        <v>176.2</v>
      </c>
      <c r="I138" s="35"/>
      <c r="J138" s="35"/>
      <c r="K138" s="35"/>
      <c r="L138" s="36"/>
      <c r="M138" s="163"/>
      <c r="N138" s="164"/>
      <c r="O138" s="56"/>
      <c r="P138" s="56"/>
      <c r="Q138" s="56"/>
      <c r="R138" s="56"/>
      <c r="S138" s="56"/>
      <c r="T138" s="57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U138" s="20" t="s">
        <v>81</v>
      </c>
    </row>
    <row r="139" spans="1:65" s="2" customFormat="1" ht="16.5" customHeight="1">
      <c r="A139" s="35"/>
      <c r="B139" s="146"/>
      <c r="C139" s="147" t="s">
        <v>243</v>
      </c>
      <c r="D139" s="147" t="s">
        <v>184</v>
      </c>
      <c r="E139" s="148" t="s">
        <v>244</v>
      </c>
      <c r="F139" s="149" t="s">
        <v>245</v>
      </c>
      <c r="G139" s="150" t="s">
        <v>207</v>
      </c>
      <c r="H139" s="151">
        <v>2.7130000000000001</v>
      </c>
      <c r="I139" s="152"/>
      <c r="J139" s="153">
        <f>ROUND(I139*H139,2)</f>
        <v>0</v>
      </c>
      <c r="K139" s="149" t="s">
        <v>3</v>
      </c>
      <c r="L139" s="36"/>
      <c r="M139" s="154" t="s">
        <v>3</v>
      </c>
      <c r="N139" s="155" t="s">
        <v>44</v>
      </c>
      <c r="O139" s="56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8" t="s">
        <v>189</v>
      </c>
      <c r="AT139" s="158" t="s">
        <v>184</v>
      </c>
      <c r="AU139" s="158" t="s">
        <v>81</v>
      </c>
      <c r="AY139" s="20" t="s">
        <v>182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20" t="s">
        <v>25</v>
      </c>
      <c r="BK139" s="159">
        <f>ROUND(I139*H139,2)</f>
        <v>0</v>
      </c>
      <c r="BL139" s="20" t="s">
        <v>189</v>
      </c>
      <c r="BM139" s="158" t="s">
        <v>246</v>
      </c>
    </row>
    <row r="140" spans="1:65" s="13" customFormat="1">
      <c r="B140" s="165"/>
      <c r="D140" s="166" t="s">
        <v>193</v>
      </c>
      <c r="E140" s="167" t="s">
        <v>3</v>
      </c>
      <c r="F140" s="168" t="s">
        <v>247</v>
      </c>
      <c r="H140" s="167" t="s">
        <v>3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7" t="s">
        <v>193</v>
      </c>
      <c r="AU140" s="167" t="s">
        <v>81</v>
      </c>
      <c r="AV140" s="13" t="s">
        <v>25</v>
      </c>
      <c r="AW140" s="13" t="s">
        <v>34</v>
      </c>
      <c r="AX140" s="13" t="s">
        <v>73</v>
      </c>
      <c r="AY140" s="167" t="s">
        <v>182</v>
      </c>
    </row>
    <row r="141" spans="1:65" s="13" customFormat="1">
      <c r="B141" s="165"/>
      <c r="D141" s="166" t="s">
        <v>193</v>
      </c>
      <c r="E141" s="167" t="s">
        <v>3</v>
      </c>
      <c r="F141" s="168" t="s">
        <v>248</v>
      </c>
      <c r="H141" s="167" t="s">
        <v>3</v>
      </c>
      <c r="I141" s="169"/>
      <c r="L141" s="165"/>
      <c r="M141" s="170"/>
      <c r="N141" s="171"/>
      <c r="O141" s="171"/>
      <c r="P141" s="171"/>
      <c r="Q141" s="171"/>
      <c r="R141" s="171"/>
      <c r="S141" s="171"/>
      <c r="T141" s="172"/>
      <c r="AT141" s="167" t="s">
        <v>193</v>
      </c>
      <c r="AU141" s="167" t="s">
        <v>81</v>
      </c>
      <c r="AV141" s="13" t="s">
        <v>25</v>
      </c>
      <c r="AW141" s="13" t="s">
        <v>34</v>
      </c>
      <c r="AX141" s="13" t="s">
        <v>73</v>
      </c>
      <c r="AY141" s="167" t="s">
        <v>182</v>
      </c>
    </row>
    <row r="142" spans="1:65" s="14" customFormat="1">
      <c r="B142" s="173"/>
      <c r="D142" s="166" t="s">
        <v>193</v>
      </c>
      <c r="E142" s="174" t="s">
        <v>3</v>
      </c>
      <c r="F142" s="175" t="s">
        <v>249</v>
      </c>
      <c r="H142" s="176">
        <v>2.7130000000000001</v>
      </c>
      <c r="I142" s="177"/>
      <c r="L142" s="173"/>
      <c r="M142" s="178"/>
      <c r="N142" s="179"/>
      <c r="O142" s="179"/>
      <c r="P142" s="179"/>
      <c r="Q142" s="179"/>
      <c r="R142" s="179"/>
      <c r="S142" s="179"/>
      <c r="T142" s="180"/>
      <c r="AT142" s="174" t="s">
        <v>193</v>
      </c>
      <c r="AU142" s="174" t="s">
        <v>81</v>
      </c>
      <c r="AV142" s="14" t="s">
        <v>81</v>
      </c>
      <c r="AW142" s="14" t="s">
        <v>34</v>
      </c>
      <c r="AX142" s="14" t="s">
        <v>73</v>
      </c>
      <c r="AY142" s="174" t="s">
        <v>182</v>
      </c>
    </row>
    <row r="143" spans="1:65" s="15" customFormat="1">
      <c r="B143" s="181"/>
      <c r="D143" s="166" t="s">
        <v>193</v>
      </c>
      <c r="E143" s="182" t="s">
        <v>3</v>
      </c>
      <c r="F143" s="183" t="s">
        <v>213</v>
      </c>
      <c r="H143" s="184">
        <v>2.7130000000000001</v>
      </c>
      <c r="I143" s="185"/>
      <c r="L143" s="181"/>
      <c r="M143" s="186"/>
      <c r="N143" s="187"/>
      <c r="O143" s="187"/>
      <c r="P143" s="187"/>
      <c r="Q143" s="187"/>
      <c r="R143" s="187"/>
      <c r="S143" s="187"/>
      <c r="T143" s="188"/>
      <c r="AT143" s="182" t="s">
        <v>193</v>
      </c>
      <c r="AU143" s="182" t="s">
        <v>81</v>
      </c>
      <c r="AV143" s="15" t="s">
        <v>189</v>
      </c>
      <c r="AW143" s="15" t="s">
        <v>34</v>
      </c>
      <c r="AX143" s="15" t="s">
        <v>25</v>
      </c>
      <c r="AY143" s="182" t="s">
        <v>182</v>
      </c>
    </row>
    <row r="144" spans="1:65" s="2" customFormat="1" ht="37.9" customHeight="1">
      <c r="A144" s="35"/>
      <c r="B144" s="146"/>
      <c r="C144" s="147" t="s">
        <v>250</v>
      </c>
      <c r="D144" s="147" t="s">
        <v>184</v>
      </c>
      <c r="E144" s="148" t="s">
        <v>251</v>
      </c>
      <c r="F144" s="149" t="s">
        <v>252</v>
      </c>
      <c r="G144" s="150" t="s">
        <v>238</v>
      </c>
      <c r="H144" s="151">
        <v>139.88</v>
      </c>
      <c r="I144" s="152"/>
      <c r="J144" s="153">
        <f>ROUND(I144*H144,2)</f>
        <v>0</v>
      </c>
      <c r="K144" s="149" t="s">
        <v>188</v>
      </c>
      <c r="L144" s="36"/>
      <c r="M144" s="154" t="s">
        <v>3</v>
      </c>
      <c r="N144" s="155" t="s">
        <v>44</v>
      </c>
      <c r="O144" s="56"/>
      <c r="P144" s="156">
        <f>O144*H144</f>
        <v>0</v>
      </c>
      <c r="Q144" s="156">
        <v>0</v>
      </c>
      <c r="R144" s="156">
        <f>Q144*H144</f>
        <v>0</v>
      </c>
      <c r="S144" s="156">
        <v>0.625</v>
      </c>
      <c r="T144" s="157">
        <f>S144*H144</f>
        <v>87.424999999999997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8" t="s">
        <v>189</v>
      </c>
      <c r="AT144" s="158" t="s">
        <v>184</v>
      </c>
      <c r="AU144" s="158" t="s">
        <v>81</v>
      </c>
      <c r="AY144" s="20" t="s">
        <v>182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20" t="s">
        <v>25</v>
      </c>
      <c r="BK144" s="159">
        <f>ROUND(I144*H144,2)</f>
        <v>0</v>
      </c>
      <c r="BL144" s="20" t="s">
        <v>189</v>
      </c>
      <c r="BM144" s="158" t="s">
        <v>253</v>
      </c>
    </row>
    <row r="145" spans="1:65" s="2" customFormat="1">
      <c r="A145" s="35"/>
      <c r="B145" s="36"/>
      <c r="C145" s="35"/>
      <c r="D145" s="160" t="s">
        <v>191</v>
      </c>
      <c r="E145" s="35"/>
      <c r="F145" s="161" t="s">
        <v>254</v>
      </c>
      <c r="G145" s="35"/>
      <c r="H145" s="35"/>
      <c r="I145" s="162"/>
      <c r="J145" s="35"/>
      <c r="K145" s="35"/>
      <c r="L145" s="36"/>
      <c r="M145" s="163"/>
      <c r="N145" s="164"/>
      <c r="O145" s="56"/>
      <c r="P145" s="56"/>
      <c r="Q145" s="56"/>
      <c r="R145" s="56"/>
      <c r="S145" s="56"/>
      <c r="T145" s="57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20" t="s">
        <v>191</v>
      </c>
      <c r="AU145" s="20" t="s">
        <v>81</v>
      </c>
    </row>
    <row r="146" spans="1:65" s="14" customFormat="1">
      <c r="B146" s="173"/>
      <c r="D146" s="166" t="s">
        <v>193</v>
      </c>
      <c r="E146" s="174" t="s">
        <v>3</v>
      </c>
      <c r="F146" s="175" t="s">
        <v>255</v>
      </c>
      <c r="H146" s="176">
        <v>139.88</v>
      </c>
      <c r="I146" s="177"/>
      <c r="L146" s="173"/>
      <c r="M146" s="178"/>
      <c r="N146" s="179"/>
      <c r="O146" s="179"/>
      <c r="P146" s="179"/>
      <c r="Q146" s="179"/>
      <c r="R146" s="179"/>
      <c r="S146" s="179"/>
      <c r="T146" s="180"/>
      <c r="AT146" s="174" t="s">
        <v>193</v>
      </c>
      <c r="AU146" s="174" t="s">
        <v>81</v>
      </c>
      <c r="AV146" s="14" t="s">
        <v>81</v>
      </c>
      <c r="AW146" s="14" t="s">
        <v>34</v>
      </c>
      <c r="AX146" s="14" t="s">
        <v>25</v>
      </c>
      <c r="AY146" s="174" t="s">
        <v>182</v>
      </c>
    </row>
    <row r="147" spans="1:65" s="2" customFormat="1">
      <c r="A147" s="35"/>
      <c r="B147" s="36"/>
      <c r="C147" s="35"/>
      <c r="D147" s="166" t="s">
        <v>224</v>
      </c>
      <c r="E147" s="35"/>
      <c r="F147" s="189" t="s">
        <v>256</v>
      </c>
      <c r="G147" s="35"/>
      <c r="H147" s="35"/>
      <c r="I147" s="35"/>
      <c r="J147" s="35"/>
      <c r="K147" s="35"/>
      <c r="L147" s="36"/>
      <c r="M147" s="163"/>
      <c r="N147" s="164"/>
      <c r="O147" s="56"/>
      <c r="P147" s="56"/>
      <c r="Q147" s="56"/>
      <c r="R147" s="56"/>
      <c r="S147" s="56"/>
      <c r="T147" s="57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U147" s="20" t="s">
        <v>81</v>
      </c>
    </row>
    <row r="148" spans="1:65" s="2" customFormat="1">
      <c r="A148" s="35"/>
      <c r="B148" s="36"/>
      <c r="C148" s="35"/>
      <c r="D148" s="166" t="s">
        <v>224</v>
      </c>
      <c r="E148" s="35"/>
      <c r="F148" s="190" t="s">
        <v>257</v>
      </c>
      <c r="G148" s="35"/>
      <c r="H148" s="191">
        <v>0</v>
      </c>
      <c r="I148" s="35"/>
      <c r="J148" s="35"/>
      <c r="K148" s="35"/>
      <c r="L148" s="36"/>
      <c r="M148" s="163"/>
      <c r="N148" s="164"/>
      <c r="O148" s="56"/>
      <c r="P148" s="56"/>
      <c r="Q148" s="56"/>
      <c r="R148" s="56"/>
      <c r="S148" s="56"/>
      <c r="T148" s="57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U148" s="20" t="s">
        <v>81</v>
      </c>
    </row>
    <row r="149" spans="1:65" s="2" customFormat="1">
      <c r="A149" s="35"/>
      <c r="B149" s="36"/>
      <c r="C149" s="35"/>
      <c r="D149" s="166" t="s">
        <v>224</v>
      </c>
      <c r="E149" s="35"/>
      <c r="F149" s="190" t="s">
        <v>258</v>
      </c>
      <c r="G149" s="35"/>
      <c r="H149" s="191">
        <v>139.88</v>
      </c>
      <c r="I149" s="35"/>
      <c r="J149" s="35"/>
      <c r="K149" s="35"/>
      <c r="L149" s="36"/>
      <c r="M149" s="163"/>
      <c r="N149" s="164"/>
      <c r="O149" s="56"/>
      <c r="P149" s="56"/>
      <c r="Q149" s="56"/>
      <c r="R149" s="56"/>
      <c r="S149" s="56"/>
      <c r="T149" s="57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U149" s="20" t="s">
        <v>81</v>
      </c>
    </row>
    <row r="150" spans="1:65" s="2" customFormat="1">
      <c r="A150" s="35"/>
      <c r="B150" s="36"/>
      <c r="C150" s="35"/>
      <c r="D150" s="166" t="s">
        <v>224</v>
      </c>
      <c r="E150" s="35"/>
      <c r="F150" s="190" t="s">
        <v>259</v>
      </c>
      <c r="G150" s="35"/>
      <c r="H150" s="191">
        <v>139.88</v>
      </c>
      <c r="I150" s="35"/>
      <c r="J150" s="35"/>
      <c r="K150" s="35"/>
      <c r="L150" s="36"/>
      <c r="M150" s="163"/>
      <c r="N150" s="164"/>
      <c r="O150" s="56"/>
      <c r="P150" s="56"/>
      <c r="Q150" s="56"/>
      <c r="R150" s="56"/>
      <c r="S150" s="56"/>
      <c r="T150" s="57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U150" s="20" t="s">
        <v>81</v>
      </c>
    </row>
    <row r="151" spans="1:65" s="2" customFormat="1" ht="37.9" customHeight="1">
      <c r="A151" s="35"/>
      <c r="B151" s="146"/>
      <c r="C151" s="147" t="s">
        <v>260</v>
      </c>
      <c r="D151" s="147" t="s">
        <v>184</v>
      </c>
      <c r="E151" s="148" t="s">
        <v>261</v>
      </c>
      <c r="F151" s="149" t="s">
        <v>262</v>
      </c>
      <c r="G151" s="150" t="s">
        <v>238</v>
      </c>
      <c r="H151" s="151">
        <v>139.88</v>
      </c>
      <c r="I151" s="152"/>
      <c r="J151" s="153">
        <f>ROUND(I151*H151,2)</f>
        <v>0</v>
      </c>
      <c r="K151" s="149" t="s">
        <v>188</v>
      </c>
      <c r="L151" s="36"/>
      <c r="M151" s="154" t="s">
        <v>3</v>
      </c>
      <c r="N151" s="155" t="s">
        <v>44</v>
      </c>
      <c r="O151" s="56"/>
      <c r="P151" s="156">
        <f>O151*H151</f>
        <v>0</v>
      </c>
      <c r="Q151" s="156">
        <v>0</v>
      </c>
      <c r="R151" s="156">
        <f>Q151*H151</f>
        <v>0</v>
      </c>
      <c r="S151" s="156">
        <v>0.32</v>
      </c>
      <c r="T151" s="157">
        <f>S151*H151</f>
        <v>44.761600000000001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8" t="s">
        <v>189</v>
      </c>
      <c r="AT151" s="158" t="s">
        <v>184</v>
      </c>
      <c r="AU151" s="158" t="s">
        <v>81</v>
      </c>
      <c r="AY151" s="20" t="s">
        <v>182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20" t="s">
        <v>25</v>
      </c>
      <c r="BK151" s="159">
        <f>ROUND(I151*H151,2)</f>
        <v>0</v>
      </c>
      <c r="BL151" s="20" t="s">
        <v>189</v>
      </c>
      <c r="BM151" s="158" t="s">
        <v>263</v>
      </c>
    </row>
    <row r="152" spans="1:65" s="2" customFormat="1">
      <c r="A152" s="35"/>
      <c r="B152" s="36"/>
      <c r="C152" s="35"/>
      <c r="D152" s="160" t="s">
        <v>191</v>
      </c>
      <c r="E152" s="35"/>
      <c r="F152" s="161" t="s">
        <v>264</v>
      </c>
      <c r="G152" s="35"/>
      <c r="H152" s="35"/>
      <c r="I152" s="162"/>
      <c r="J152" s="35"/>
      <c r="K152" s="35"/>
      <c r="L152" s="36"/>
      <c r="M152" s="163"/>
      <c r="N152" s="164"/>
      <c r="O152" s="56"/>
      <c r="P152" s="56"/>
      <c r="Q152" s="56"/>
      <c r="R152" s="56"/>
      <c r="S152" s="56"/>
      <c r="T152" s="57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20" t="s">
        <v>191</v>
      </c>
      <c r="AU152" s="20" t="s">
        <v>81</v>
      </c>
    </row>
    <row r="153" spans="1:65" s="14" customFormat="1">
      <c r="B153" s="173"/>
      <c r="D153" s="166" t="s">
        <v>193</v>
      </c>
      <c r="E153" s="174" t="s">
        <v>3</v>
      </c>
      <c r="F153" s="175" t="s">
        <v>265</v>
      </c>
      <c r="H153" s="176">
        <v>139.88</v>
      </c>
      <c r="I153" s="177"/>
      <c r="L153" s="173"/>
      <c r="M153" s="178"/>
      <c r="N153" s="179"/>
      <c r="O153" s="179"/>
      <c r="P153" s="179"/>
      <c r="Q153" s="179"/>
      <c r="R153" s="179"/>
      <c r="S153" s="179"/>
      <c r="T153" s="180"/>
      <c r="AT153" s="174" t="s">
        <v>193</v>
      </c>
      <c r="AU153" s="174" t="s">
        <v>81</v>
      </c>
      <c r="AV153" s="14" t="s">
        <v>81</v>
      </c>
      <c r="AW153" s="14" t="s">
        <v>34</v>
      </c>
      <c r="AX153" s="14" t="s">
        <v>25</v>
      </c>
      <c r="AY153" s="174" t="s">
        <v>182</v>
      </c>
    </row>
    <row r="154" spans="1:65" s="2" customFormat="1">
      <c r="A154" s="35"/>
      <c r="B154" s="36"/>
      <c r="C154" s="35"/>
      <c r="D154" s="166" t="s">
        <v>224</v>
      </c>
      <c r="E154" s="35"/>
      <c r="F154" s="189" t="s">
        <v>256</v>
      </c>
      <c r="G154" s="35"/>
      <c r="H154" s="35"/>
      <c r="I154" s="35"/>
      <c r="J154" s="35"/>
      <c r="K154" s="35"/>
      <c r="L154" s="36"/>
      <c r="M154" s="163"/>
      <c r="N154" s="164"/>
      <c r="O154" s="56"/>
      <c r="P154" s="56"/>
      <c r="Q154" s="56"/>
      <c r="R154" s="56"/>
      <c r="S154" s="56"/>
      <c r="T154" s="57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U154" s="20" t="s">
        <v>81</v>
      </c>
    </row>
    <row r="155" spans="1:65" s="2" customFormat="1">
      <c r="A155" s="35"/>
      <c r="B155" s="36"/>
      <c r="C155" s="35"/>
      <c r="D155" s="166" t="s">
        <v>224</v>
      </c>
      <c r="E155" s="35"/>
      <c r="F155" s="190" t="s">
        <v>257</v>
      </c>
      <c r="G155" s="35"/>
      <c r="H155" s="191">
        <v>0</v>
      </c>
      <c r="I155" s="35"/>
      <c r="J155" s="35"/>
      <c r="K155" s="35"/>
      <c r="L155" s="36"/>
      <c r="M155" s="163"/>
      <c r="N155" s="164"/>
      <c r="O155" s="56"/>
      <c r="P155" s="56"/>
      <c r="Q155" s="56"/>
      <c r="R155" s="56"/>
      <c r="S155" s="56"/>
      <c r="T155" s="57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U155" s="20" t="s">
        <v>81</v>
      </c>
    </row>
    <row r="156" spans="1:65" s="2" customFormat="1">
      <c r="A156" s="35"/>
      <c r="B156" s="36"/>
      <c r="C156" s="35"/>
      <c r="D156" s="166" t="s">
        <v>224</v>
      </c>
      <c r="E156" s="35"/>
      <c r="F156" s="190" t="s">
        <v>258</v>
      </c>
      <c r="G156" s="35"/>
      <c r="H156" s="191">
        <v>139.88</v>
      </c>
      <c r="I156" s="35"/>
      <c r="J156" s="35"/>
      <c r="K156" s="35"/>
      <c r="L156" s="36"/>
      <c r="M156" s="163"/>
      <c r="N156" s="164"/>
      <c r="O156" s="56"/>
      <c r="P156" s="56"/>
      <c r="Q156" s="56"/>
      <c r="R156" s="56"/>
      <c r="S156" s="56"/>
      <c r="T156" s="57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U156" s="20" t="s">
        <v>81</v>
      </c>
    </row>
    <row r="157" spans="1:65" s="2" customFormat="1">
      <c r="A157" s="35"/>
      <c r="B157" s="36"/>
      <c r="C157" s="35"/>
      <c r="D157" s="166" t="s">
        <v>224</v>
      </c>
      <c r="E157" s="35"/>
      <c r="F157" s="190" t="s">
        <v>259</v>
      </c>
      <c r="G157" s="35"/>
      <c r="H157" s="191">
        <v>139.88</v>
      </c>
      <c r="I157" s="35"/>
      <c r="J157" s="35"/>
      <c r="K157" s="35"/>
      <c r="L157" s="36"/>
      <c r="M157" s="163"/>
      <c r="N157" s="164"/>
      <c r="O157" s="56"/>
      <c r="P157" s="56"/>
      <c r="Q157" s="56"/>
      <c r="R157" s="56"/>
      <c r="S157" s="56"/>
      <c r="T157" s="5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U157" s="20" t="s">
        <v>81</v>
      </c>
    </row>
    <row r="158" spans="1:65" s="2" customFormat="1" ht="37.9" customHeight="1">
      <c r="A158" s="35"/>
      <c r="B158" s="146"/>
      <c r="C158" s="147" t="s">
        <v>266</v>
      </c>
      <c r="D158" s="147" t="s">
        <v>184</v>
      </c>
      <c r="E158" s="148" t="s">
        <v>267</v>
      </c>
      <c r="F158" s="149" t="s">
        <v>268</v>
      </c>
      <c r="G158" s="150" t="s">
        <v>238</v>
      </c>
      <c r="H158" s="151">
        <v>240.2</v>
      </c>
      <c r="I158" s="152"/>
      <c r="J158" s="153">
        <f>ROUND(I158*H158,2)</f>
        <v>0</v>
      </c>
      <c r="K158" s="149" t="s">
        <v>188</v>
      </c>
      <c r="L158" s="36"/>
      <c r="M158" s="154" t="s">
        <v>3</v>
      </c>
      <c r="N158" s="155" t="s">
        <v>44</v>
      </c>
      <c r="O158" s="56"/>
      <c r="P158" s="156">
        <f>O158*H158</f>
        <v>0</v>
      </c>
      <c r="Q158" s="156">
        <v>0</v>
      </c>
      <c r="R158" s="156">
        <f>Q158*H158</f>
        <v>0</v>
      </c>
      <c r="S158" s="156">
        <v>0.44</v>
      </c>
      <c r="T158" s="157">
        <f>S158*H158</f>
        <v>105.688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8" t="s">
        <v>189</v>
      </c>
      <c r="AT158" s="158" t="s">
        <v>184</v>
      </c>
      <c r="AU158" s="158" t="s">
        <v>81</v>
      </c>
      <c r="AY158" s="20" t="s">
        <v>182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20" t="s">
        <v>25</v>
      </c>
      <c r="BK158" s="159">
        <f>ROUND(I158*H158,2)</f>
        <v>0</v>
      </c>
      <c r="BL158" s="20" t="s">
        <v>189</v>
      </c>
      <c r="BM158" s="158" t="s">
        <v>269</v>
      </c>
    </row>
    <row r="159" spans="1:65" s="2" customFormat="1">
      <c r="A159" s="35"/>
      <c r="B159" s="36"/>
      <c r="C159" s="35"/>
      <c r="D159" s="160" t="s">
        <v>191</v>
      </c>
      <c r="E159" s="35"/>
      <c r="F159" s="161" t="s">
        <v>270</v>
      </c>
      <c r="G159" s="35"/>
      <c r="H159" s="35"/>
      <c r="I159" s="162"/>
      <c r="J159" s="35"/>
      <c r="K159" s="35"/>
      <c r="L159" s="36"/>
      <c r="M159" s="163"/>
      <c r="N159" s="164"/>
      <c r="O159" s="56"/>
      <c r="P159" s="56"/>
      <c r="Q159" s="56"/>
      <c r="R159" s="56"/>
      <c r="S159" s="56"/>
      <c r="T159" s="57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20" t="s">
        <v>191</v>
      </c>
      <c r="AU159" s="20" t="s">
        <v>81</v>
      </c>
    </row>
    <row r="160" spans="1:65" s="14" customFormat="1">
      <c r="B160" s="173"/>
      <c r="D160" s="166" t="s">
        <v>193</v>
      </c>
      <c r="E160" s="174" t="s">
        <v>3</v>
      </c>
      <c r="F160" s="175" t="s">
        <v>271</v>
      </c>
      <c r="H160" s="176">
        <v>240.2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193</v>
      </c>
      <c r="AU160" s="174" t="s">
        <v>81</v>
      </c>
      <c r="AV160" s="14" t="s">
        <v>81</v>
      </c>
      <c r="AW160" s="14" t="s">
        <v>34</v>
      </c>
      <c r="AX160" s="14" t="s">
        <v>25</v>
      </c>
      <c r="AY160" s="174" t="s">
        <v>182</v>
      </c>
    </row>
    <row r="161" spans="1:65" s="2" customFormat="1">
      <c r="A161" s="35"/>
      <c r="B161" s="36"/>
      <c r="C161" s="35"/>
      <c r="D161" s="166" t="s">
        <v>224</v>
      </c>
      <c r="E161" s="35"/>
      <c r="F161" s="189" t="s">
        <v>272</v>
      </c>
      <c r="G161" s="35"/>
      <c r="H161" s="35"/>
      <c r="I161" s="35"/>
      <c r="J161" s="35"/>
      <c r="K161" s="35"/>
      <c r="L161" s="36"/>
      <c r="M161" s="163"/>
      <c r="N161" s="164"/>
      <c r="O161" s="56"/>
      <c r="P161" s="56"/>
      <c r="Q161" s="56"/>
      <c r="R161" s="56"/>
      <c r="S161" s="56"/>
      <c r="T161" s="57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U161" s="20" t="s">
        <v>81</v>
      </c>
    </row>
    <row r="162" spans="1:65" s="2" customFormat="1">
      <c r="A162" s="35"/>
      <c r="B162" s="36"/>
      <c r="C162" s="35"/>
      <c r="D162" s="166" t="s">
        <v>224</v>
      </c>
      <c r="E162" s="35"/>
      <c r="F162" s="190" t="s">
        <v>273</v>
      </c>
      <c r="G162" s="35"/>
      <c r="H162" s="191">
        <v>0</v>
      </c>
      <c r="I162" s="35"/>
      <c r="J162" s="35"/>
      <c r="K162" s="35"/>
      <c r="L162" s="36"/>
      <c r="M162" s="163"/>
      <c r="N162" s="164"/>
      <c r="O162" s="56"/>
      <c r="P162" s="56"/>
      <c r="Q162" s="56"/>
      <c r="R162" s="56"/>
      <c r="S162" s="56"/>
      <c r="T162" s="57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U162" s="20" t="s">
        <v>81</v>
      </c>
    </row>
    <row r="163" spans="1:65" s="2" customFormat="1">
      <c r="A163" s="35"/>
      <c r="B163" s="36"/>
      <c r="C163" s="35"/>
      <c r="D163" s="166" t="s">
        <v>224</v>
      </c>
      <c r="E163" s="35"/>
      <c r="F163" s="190" t="s">
        <v>274</v>
      </c>
      <c r="G163" s="35"/>
      <c r="H163" s="191">
        <v>240.2</v>
      </c>
      <c r="I163" s="35"/>
      <c r="J163" s="35"/>
      <c r="K163" s="35"/>
      <c r="L163" s="36"/>
      <c r="M163" s="163"/>
      <c r="N163" s="164"/>
      <c r="O163" s="56"/>
      <c r="P163" s="56"/>
      <c r="Q163" s="56"/>
      <c r="R163" s="56"/>
      <c r="S163" s="56"/>
      <c r="T163" s="57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U163" s="20" t="s">
        <v>81</v>
      </c>
    </row>
    <row r="164" spans="1:65" s="2" customFormat="1">
      <c r="A164" s="35"/>
      <c r="B164" s="36"/>
      <c r="C164" s="35"/>
      <c r="D164" s="166" t="s">
        <v>224</v>
      </c>
      <c r="E164" s="35"/>
      <c r="F164" s="190" t="s">
        <v>259</v>
      </c>
      <c r="G164" s="35"/>
      <c r="H164" s="191">
        <v>240.2</v>
      </c>
      <c r="I164" s="35"/>
      <c r="J164" s="35"/>
      <c r="K164" s="35"/>
      <c r="L164" s="36"/>
      <c r="M164" s="163"/>
      <c r="N164" s="164"/>
      <c r="O164" s="56"/>
      <c r="P164" s="56"/>
      <c r="Q164" s="56"/>
      <c r="R164" s="56"/>
      <c r="S164" s="56"/>
      <c r="T164" s="57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U164" s="20" t="s">
        <v>81</v>
      </c>
    </row>
    <row r="165" spans="1:65" s="2" customFormat="1" ht="37.9" customHeight="1">
      <c r="A165" s="35"/>
      <c r="B165" s="146"/>
      <c r="C165" s="147" t="s">
        <v>9</v>
      </c>
      <c r="D165" s="147" t="s">
        <v>184</v>
      </c>
      <c r="E165" s="148" t="s">
        <v>275</v>
      </c>
      <c r="F165" s="149" t="s">
        <v>276</v>
      </c>
      <c r="G165" s="150" t="s">
        <v>238</v>
      </c>
      <c r="H165" s="151">
        <v>240.2</v>
      </c>
      <c r="I165" s="152"/>
      <c r="J165" s="153">
        <f>ROUND(I165*H165,2)</f>
        <v>0</v>
      </c>
      <c r="K165" s="149" t="s">
        <v>188</v>
      </c>
      <c r="L165" s="36"/>
      <c r="M165" s="154" t="s">
        <v>3</v>
      </c>
      <c r="N165" s="155" t="s">
        <v>44</v>
      </c>
      <c r="O165" s="56"/>
      <c r="P165" s="156">
        <f>O165*H165</f>
        <v>0</v>
      </c>
      <c r="Q165" s="156">
        <v>0</v>
      </c>
      <c r="R165" s="156">
        <f>Q165*H165</f>
        <v>0</v>
      </c>
      <c r="S165" s="156">
        <v>0.32</v>
      </c>
      <c r="T165" s="157">
        <f>S165*H165</f>
        <v>76.864000000000004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8" t="s">
        <v>189</v>
      </c>
      <c r="AT165" s="158" t="s">
        <v>184</v>
      </c>
      <c r="AU165" s="158" t="s">
        <v>81</v>
      </c>
      <c r="AY165" s="20" t="s">
        <v>182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20" t="s">
        <v>25</v>
      </c>
      <c r="BK165" s="159">
        <f>ROUND(I165*H165,2)</f>
        <v>0</v>
      </c>
      <c r="BL165" s="20" t="s">
        <v>189</v>
      </c>
      <c r="BM165" s="158" t="s">
        <v>277</v>
      </c>
    </row>
    <row r="166" spans="1:65" s="2" customFormat="1">
      <c r="A166" s="35"/>
      <c r="B166" s="36"/>
      <c r="C166" s="35"/>
      <c r="D166" s="160" t="s">
        <v>191</v>
      </c>
      <c r="E166" s="35"/>
      <c r="F166" s="161" t="s">
        <v>278</v>
      </c>
      <c r="G166" s="35"/>
      <c r="H166" s="35"/>
      <c r="I166" s="162"/>
      <c r="J166" s="35"/>
      <c r="K166" s="35"/>
      <c r="L166" s="36"/>
      <c r="M166" s="163"/>
      <c r="N166" s="164"/>
      <c r="O166" s="56"/>
      <c r="P166" s="56"/>
      <c r="Q166" s="56"/>
      <c r="R166" s="56"/>
      <c r="S166" s="56"/>
      <c r="T166" s="57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20" t="s">
        <v>191</v>
      </c>
      <c r="AU166" s="20" t="s">
        <v>81</v>
      </c>
    </row>
    <row r="167" spans="1:65" s="14" customFormat="1">
      <c r="B167" s="173"/>
      <c r="D167" s="166" t="s">
        <v>193</v>
      </c>
      <c r="E167" s="174" t="s">
        <v>3</v>
      </c>
      <c r="F167" s="175" t="s">
        <v>279</v>
      </c>
      <c r="H167" s="176">
        <v>240.2</v>
      </c>
      <c r="I167" s="177"/>
      <c r="L167" s="173"/>
      <c r="M167" s="178"/>
      <c r="N167" s="179"/>
      <c r="O167" s="179"/>
      <c r="P167" s="179"/>
      <c r="Q167" s="179"/>
      <c r="R167" s="179"/>
      <c r="S167" s="179"/>
      <c r="T167" s="180"/>
      <c r="AT167" s="174" t="s">
        <v>193</v>
      </c>
      <c r="AU167" s="174" t="s">
        <v>81</v>
      </c>
      <c r="AV167" s="14" t="s">
        <v>81</v>
      </c>
      <c r="AW167" s="14" t="s">
        <v>34</v>
      </c>
      <c r="AX167" s="14" t="s">
        <v>25</v>
      </c>
      <c r="AY167" s="174" t="s">
        <v>182</v>
      </c>
    </row>
    <row r="168" spans="1:65" s="2" customFormat="1">
      <c r="A168" s="35"/>
      <c r="B168" s="36"/>
      <c r="C168" s="35"/>
      <c r="D168" s="166" t="s">
        <v>224</v>
      </c>
      <c r="E168" s="35"/>
      <c r="F168" s="189" t="s">
        <v>272</v>
      </c>
      <c r="G168" s="35"/>
      <c r="H168" s="35"/>
      <c r="I168" s="35"/>
      <c r="J168" s="35"/>
      <c r="K168" s="35"/>
      <c r="L168" s="36"/>
      <c r="M168" s="163"/>
      <c r="N168" s="164"/>
      <c r="O168" s="56"/>
      <c r="P168" s="56"/>
      <c r="Q168" s="56"/>
      <c r="R168" s="56"/>
      <c r="S168" s="56"/>
      <c r="T168" s="57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U168" s="20" t="s">
        <v>81</v>
      </c>
    </row>
    <row r="169" spans="1:65" s="2" customFormat="1">
      <c r="A169" s="35"/>
      <c r="B169" s="36"/>
      <c r="C169" s="35"/>
      <c r="D169" s="166" t="s">
        <v>224</v>
      </c>
      <c r="E169" s="35"/>
      <c r="F169" s="190" t="s">
        <v>273</v>
      </c>
      <c r="G169" s="35"/>
      <c r="H169" s="191">
        <v>0</v>
      </c>
      <c r="I169" s="35"/>
      <c r="J169" s="35"/>
      <c r="K169" s="35"/>
      <c r="L169" s="36"/>
      <c r="M169" s="163"/>
      <c r="N169" s="164"/>
      <c r="O169" s="56"/>
      <c r="P169" s="56"/>
      <c r="Q169" s="56"/>
      <c r="R169" s="56"/>
      <c r="S169" s="56"/>
      <c r="T169" s="57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U169" s="20" t="s">
        <v>81</v>
      </c>
    </row>
    <row r="170" spans="1:65" s="2" customFormat="1">
      <c r="A170" s="35"/>
      <c r="B170" s="36"/>
      <c r="C170" s="35"/>
      <c r="D170" s="166" t="s">
        <v>224</v>
      </c>
      <c r="E170" s="35"/>
      <c r="F170" s="190" t="s">
        <v>274</v>
      </c>
      <c r="G170" s="35"/>
      <c r="H170" s="191">
        <v>240.2</v>
      </c>
      <c r="I170" s="35"/>
      <c r="J170" s="35"/>
      <c r="K170" s="35"/>
      <c r="L170" s="36"/>
      <c r="M170" s="163"/>
      <c r="N170" s="164"/>
      <c r="O170" s="56"/>
      <c r="P170" s="56"/>
      <c r="Q170" s="56"/>
      <c r="R170" s="56"/>
      <c r="S170" s="56"/>
      <c r="T170" s="57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U170" s="20" t="s">
        <v>81</v>
      </c>
    </row>
    <row r="171" spans="1:65" s="2" customFormat="1">
      <c r="A171" s="35"/>
      <c r="B171" s="36"/>
      <c r="C171" s="35"/>
      <c r="D171" s="166" t="s">
        <v>224</v>
      </c>
      <c r="E171" s="35"/>
      <c r="F171" s="190" t="s">
        <v>259</v>
      </c>
      <c r="G171" s="35"/>
      <c r="H171" s="191">
        <v>240.2</v>
      </c>
      <c r="I171" s="35"/>
      <c r="J171" s="35"/>
      <c r="K171" s="35"/>
      <c r="L171" s="36"/>
      <c r="M171" s="163"/>
      <c r="N171" s="164"/>
      <c r="O171" s="56"/>
      <c r="P171" s="56"/>
      <c r="Q171" s="56"/>
      <c r="R171" s="56"/>
      <c r="S171" s="56"/>
      <c r="T171" s="57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U171" s="20" t="s">
        <v>81</v>
      </c>
    </row>
    <row r="172" spans="1:65" s="2" customFormat="1" ht="37.9" customHeight="1">
      <c r="A172" s="35"/>
      <c r="B172" s="146"/>
      <c r="C172" s="147" t="s">
        <v>280</v>
      </c>
      <c r="D172" s="147" t="s">
        <v>184</v>
      </c>
      <c r="E172" s="148" t="s">
        <v>281</v>
      </c>
      <c r="F172" s="149" t="s">
        <v>282</v>
      </c>
      <c r="G172" s="150" t="s">
        <v>238</v>
      </c>
      <c r="H172" s="151">
        <v>444.6</v>
      </c>
      <c r="I172" s="152"/>
      <c r="J172" s="153">
        <f>ROUND(I172*H172,2)</f>
        <v>0</v>
      </c>
      <c r="K172" s="149" t="s">
        <v>188</v>
      </c>
      <c r="L172" s="36"/>
      <c r="M172" s="154" t="s">
        <v>3</v>
      </c>
      <c r="N172" s="155" t="s">
        <v>44</v>
      </c>
      <c r="O172" s="56"/>
      <c r="P172" s="156">
        <f>O172*H172</f>
        <v>0</v>
      </c>
      <c r="Q172" s="156">
        <v>0</v>
      </c>
      <c r="R172" s="156">
        <f>Q172*H172</f>
        <v>0</v>
      </c>
      <c r="S172" s="156">
        <v>0.28999999999999998</v>
      </c>
      <c r="T172" s="157">
        <f>S172*H172</f>
        <v>128.934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8" t="s">
        <v>189</v>
      </c>
      <c r="AT172" s="158" t="s">
        <v>184</v>
      </c>
      <c r="AU172" s="158" t="s">
        <v>81</v>
      </c>
      <c r="AY172" s="20" t="s">
        <v>182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20" t="s">
        <v>25</v>
      </c>
      <c r="BK172" s="159">
        <f>ROUND(I172*H172,2)</f>
        <v>0</v>
      </c>
      <c r="BL172" s="20" t="s">
        <v>189</v>
      </c>
      <c r="BM172" s="158" t="s">
        <v>283</v>
      </c>
    </row>
    <row r="173" spans="1:65" s="2" customFormat="1">
      <c r="A173" s="35"/>
      <c r="B173" s="36"/>
      <c r="C173" s="35"/>
      <c r="D173" s="160" t="s">
        <v>191</v>
      </c>
      <c r="E173" s="35"/>
      <c r="F173" s="161" t="s">
        <v>284</v>
      </c>
      <c r="G173" s="35"/>
      <c r="H173" s="35"/>
      <c r="I173" s="162"/>
      <c r="J173" s="35"/>
      <c r="K173" s="35"/>
      <c r="L173" s="36"/>
      <c r="M173" s="163"/>
      <c r="N173" s="164"/>
      <c r="O173" s="56"/>
      <c r="P173" s="56"/>
      <c r="Q173" s="56"/>
      <c r="R173" s="56"/>
      <c r="S173" s="56"/>
      <c r="T173" s="57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20" t="s">
        <v>191</v>
      </c>
      <c r="AU173" s="20" t="s">
        <v>81</v>
      </c>
    </row>
    <row r="174" spans="1:65" s="13" customFormat="1">
      <c r="B174" s="165"/>
      <c r="D174" s="166" t="s">
        <v>193</v>
      </c>
      <c r="E174" s="167" t="s">
        <v>3</v>
      </c>
      <c r="F174" s="168" t="s">
        <v>285</v>
      </c>
      <c r="H174" s="167" t="s">
        <v>3</v>
      </c>
      <c r="I174" s="169"/>
      <c r="L174" s="165"/>
      <c r="M174" s="170"/>
      <c r="N174" s="171"/>
      <c r="O174" s="171"/>
      <c r="P174" s="171"/>
      <c r="Q174" s="171"/>
      <c r="R174" s="171"/>
      <c r="S174" s="171"/>
      <c r="T174" s="172"/>
      <c r="AT174" s="167" t="s">
        <v>193</v>
      </c>
      <c r="AU174" s="167" t="s">
        <v>81</v>
      </c>
      <c r="AV174" s="13" t="s">
        <v>25</v>
      </c>
      <c r="AW174" s="13" t="s">
        <v>34</v>
      </c>
      <c r="AX174" s="13" t="s">
        <v>73</v>
      </c>
      <c r="AY174" s="167" t="s">
        <v>182</v>
      </c>
    </row>
    <row r="175" spans="1:65" s="14" customFormat="1">
      <c r="B175" s="173"/>
      <c r="D175" s="166" t="s">
        <v>193</v>
      </c>
      <c r="E175" s="174" t="s">
        <v>3</v>
      </c>
      <c r="F175" s="175" t="s">
        <v>286</v>
      </c>
      <c r="H175" s="176">
        <v>444.6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193</v>
      </c>
      <c r="AU175" s="174" t="s">
        <v>81</v>
      </c>
      <c r="AV175" s="14" t="s">
        <v>81</v>
      </c>
      <c r="AW175" s="14" t="s">
        <v>34</v>
      </c>
      <c r="AX175" s="14" t="s">
        <v>25</v>
      </c>
      <c r="AY175" s="174" t="s">
        <v>182</v>
      </c>
    </row>
    <row r="176" spans="1:65" s="2" customFormat="1" ht="24.2" customHeight="1">
      <c r="A176" s="35"/>
      <c r="B176" s="146"/>
      <c r="C176" s="147" t="s">
        <v>287</v>
      </c>
      <c r="D176" s="147" t="s">
        <v>184</v>
      </c>
      <c r="E176" s="148" t="s">
        <v>288</v>
      </c>
      <c r="F176" s="149" t="s">
        <v>289</v>
      </c>
      <c r="G176" s="150" t="s">
        <v>207</v>
      </c>
      <c r="H176" s="151">
        <v>443.673</v>
      </c>
      <c r="I176" s="152"/>
      <c r="J176" s="153">
        <f>ROUND(I176*H176,2)</f>
        <v>0</v>
      </c>
      <c r="K176" s="149" t="s">
        <v>188</v>
      </c>
      <c r="L176" s="36"/>
      <c r="M176" s="154" t="s">
        <v>3</v>
      </c>
      <c r="N176" s="155" t="s">
        <v>44</v>
      </c>
      <c r="O176" s="56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58" t="s">
        <v>189</v>
      </c>
      <c r="AT176" s="158" t="s">
        <v>184</v>
      </c>
      <c r="AU176" s="158" t="s">
        <v>81</v>
      </c>
      <c r="AY176" s="20" t="s">
        <v>182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20" t="s">
        <v>25</v>
      </c>
      <c r="BK176" s="159">
        <f>ROUND(I176*H176,2)</f>
        <v>0</v>
      </c>
      <c r="BL176" s="20" t="s">
        <v>189</v>
      </c>
      <c r="BM176" s="158" t="s">
        <v>290</v>
      </c>
    </row>
    <row r="177" spans="1:65" s="2" customFormat="1">
      <c r="A177" s="35"/>
      <c r="B177" s="36"/>
      <c r="C177" s="35"/>
      <c r="D177" s="160" t="s">
        <v>191</v>
      </c>
      <c r="E177" s="35"/>
      <c r="F177" s="161" t="s">
        <v>291</v>
      </c>
      <c r="G177" s="35"/>
      <c r="H177" s="35"/>
      <c r="I177" s="162"/>
      <c r="J177" s="35"/>
      <c r="K177" s="35"/>
      <c r="L177" s="36"/>
      <c r="M177" s="163"/>
      <c r="N177" s="164"/>
      <c r="O177" s="56"/>
      <c r="P177" s="56"/>
      <c r="Q177" s="56"/>
      <c r="R177" s="56"/>
      <c r="S177" s="56"/>
      <c r="T177" s="57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20" t="s">
        <v>191</v>
      </c>
      <c r="AU177" s="20" t="s">
        <v>81</v>
      </c>
    </row>
    <row r="178" spans="1:65" s="2" customFormat="1" ht="24.2" customHeight="1">
      <c r="A178" s="35"/>
      <c r="B178" s="146"/>
      <c r="C178" s="147" t="s">
        <v>292</v>
      </c>
      <c r="D178" s="147" t="s">
        <v>184</v>
      </c>
      <c r="E178" s="148" t="s">
        <v>293</v>
      </c>
      <c r="F178" s="149" t="s">
        <v>215</v>
      </c>
      <c r="G178" s="150" t="s">
        <v>207</v>
      </c>
      <c r="H178" s="151">
        <v>3105.7109999999998</v>
      </c>
      <c r="I178" s="152"/>
      <c r="J178" s="153">
        <f>ROUND(I178*H178,2)</f>
        <v>0</v>
      </c>
      <c r="K178" s="149" t="s">
        <v>188</v>
      </c>
      <c r="L178" s="36"/>
      <c r="M178" s="154" t="s">
        <v>3</v>
      </c>
      <c r="N178" s="155" t="s">
        <v>44</v>
      </c>
      <c r="O178" s="56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58" t="s">
        <v>189</v>
      </c>
      <c r="AT178" s="158" t="s">
        <v>184</v>
      </c>
      <c r="AU178" s="158" t="s">
        <v>81</v>
      </c>
      <c r="AY178" s="20" t="s">
        <v>182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20" t="s">
        <v>25</v>
      </c>
      <c r="BK178" s="159">
        <f>ROUND(I178*H178,2)</f>
        <v>0</v>
      </c>
      <c r="BL178" s="20" t="s">
        <v>189</v>
      </c>
      <c r="BM178" s="158" t="s">
        <v>294</v>
      </c>
    </row>
    <row r="179" spans="1:65" s="2" customFormat="1">
      <c r="A179" s="35"/>
      <c r="B179" s="36"/>
      <c r="C179" s="35"/>
      <c r="D179" s="160" t="s">
        <v>191</v>
      </c>
      <c r="E179" s="35"/>
      <c r="F179" s="161" t="s">
        <v>295</v>
      </c>
      <c r="G179" s="35"/>
      <c r="H179" s="35"/>
      <c r="I179" s="162"/>
      <c r="J179" s="35"/>
      <c r="K179" s="35"/>
      <c r="L179" s="36"/>
      <c r="M179" s="163"/>
      <c r="N179" s="164"/>
      <c r="O179" s="56"/>
      <c r="P179" s="56"/>
      <c r="Q179" s="56"/>
      <c r="R179" s="56"/>
      <c r="S179" s="56"/>
      <c r="T179" s="57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20" t="s">
        <v>191</v>
      </c>
      <c r="AU179" s="20" t="s">
        <v>81</v>
      </c>
    </row>
    <row r="180" spans="1:65" s="14" customFormat="1">
      <c r="B180" s="173"/>
      <c r="D180" s="166" t="s">
        <v>193</v>
      </c>
      <c r="E180" s="174" t="s">
        <v>3</v>
      </c>
      <c r="F180" s="175" t="s">
        <v>296</v>
      </c>
      <c r="H180" s="176">
        <v>3105.7109999999998</v>
      </c>
      <c r="I180" s="177"/>
      <c r="L180" s="173"/>
      <c r="M180" s="178"/>
      <c r="N180" s="179"/>
      <c r="O180" s="179"/>
      <c r="P180" s="179"/>
      <c r="Q180" s="179"/>
      <c r="R180" s="179"/>
      <c r="S180" s="179"/>
      <c r="T180" s="180"/>
      <c r="AT180" s="174" t="s">
        <v>193</v>
      </c>
      <c r="AU180" s="174" t="s">
        <v>81</v>
      </c>
      <c r="AV180" s="14" t="s">
        <v>81</v>
      </c>
      <c r="AW180" s="14" t="s">
        <v>34</v>
      </c>
      <c r="AX180" s="14" t="s">
        <v>25</v>
      </c>
      <c r="AY180" s="174" t="s">
        <v>182</v>
      </c>
    </row>
    <row r="181" spans="1:65" s="2" customFormat="1" ht="16.5" customHeight="1">
      <c r="A181" s="35"/>
      <c r="B181" s="146"/>
      <c r="C181" s="147" t="s">
        <v>297</v>
      </c>
      <c r="D181" s="147" t="s">
        <v>184</v>
      </c>
      <c r="E181" s="148" t="s">
        <v>220</v>
      </c>
      <c r="F181" s="149" t="s">
        <v>221</v>
      </c>
      <c r="G181" s="150" t="s">
        <v>207</v>
      </c>
      <c r="H181" s="151">
        <v>443.673</v>
      </c>
      <c r="I181" s="152"/>
      <c r="J181" s="153">
        <f>ROUND(I181*H181,2)</f>
        <v>0</v>
      </c>
      <c r="K181" s="149" t="s">
        <v>222</v>
      </c>
      <c r="L181" s="36"/>
      <c r="M181" s="154" t="s">
        <v>3</v>
      </c>
      <c r="N181" s="155" t="s">
        <v>44</v>
      </c>
      <c r="O181" s="56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58" t="s">
        <v>189</v>
      </c>
      <c r="AT181" s="158" t="s">
        <v>184</v>
      </c>
      <c r="AU181" s="158" t="s">
        <v>81</v>
      </c>
      <c r="AY181" s="20" t="s">
        <v>182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20" t="s">
        <v>25</v>
      </c>
      <c r="BK181" s="159">
        <f>ROUND(I181*H181,2)</f>
        <v>0</v>
      </c>
      <c r="BL181" s="20" t="s">
        <v>189</v>
      </c>
      <c r="BM181" s="158" t="s">
        <v>298</v>
      </c>
    </row>
    <row r="182" spans="1:65" s="2" customFormat="1" ht="33" customHeight="1">
      <c r="A182" s="35"/>
      <c r="B182" s="146"/>
      <c r="C182" s="147" t="s">
        <v>299</v>
      </c>
      <c r="D182" s="147" t="s">
        <v>184</v>
      </c>
      <c r="E182" s="148" t="s">
        <v>300</v>
      </c>
      <c r="F182" s="149" t="s">
        <v>301</v>
      </c>
      <c r="G182" s="150" t="s">
        <v>238</v>
      </c>
      <c r="H182" s="151">
        <v>240.2</v>
      </c>
      <c r="I182" s="152"/>
      <c r="J182" s="153">
        <f>ROUND(I182*H182,2)</f>
        <v>0</v>
      </c>
      <c r="K182" s="149" t="s">
        <v>188</v>
      </c>
      <c r="L182" s="36"/>
      <c r="M182" s="154" t="s">
        <v>3</v>
      </c>
      <c r="N182" s="155" t="s">
        <v>44</v>
      </c>
      <c r="O182" s="56"/>
      <c r="P182" s="156">
        <f>O182*H182</f>
        <v>0</v>
      </c>
      <c r="Q182" s="156">
        <v>0</v>
      </c>
      <c r="R182" s="156">
        <f>Q182*H182</f>
        <v>0</v>
      </c>
      <c r="S182" s="156">
        <v>0.45</v>
      </c>
      <c r="T182" s="157">
        <f>S182*H182</f>
        <v>108.09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58" t="s">
        <v>189</v>
      </c>
      <c r="AT182" s="158" t="s">
        <v>184</v>
      </c>
      <c r="AU182" s="158" t="s">
        <v>81</v>
      </c>
      <c r="AY182" s="20" t="s">
        <v>182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20" t="s">
        <v>25</v>
      </c>
      <c r="BK182" s="159">
        <f>ROUND(I182*H182,2)</f>
        <v>0</v>
      </c>
      <c r="BL182" s="20" t="s">
        <v>189</v>
      </c>
      <c r="BM182" s="158" t="s">
        <v>302</v>
      </c>
    </row>
    <row r="183" spans="1:65" s="2" customFormat="1">
      <c r="A183" s="35"/>
      <c r="B183" s="36"/>
      <c r="C183" s="35"/>
      <c r="D183" s="160" t="s">
        <v>191</v>
      </c>
      <c r="E183" s="35"/>
      <c r="F183" s="161" t="s">
        <v>303</v>
      </c>
      <c r="G183" s="35"/>
      <c r="H183" s="35"/>
      <c r="I183" s="162"/>
      <c r="J183" s="35"/>
      <c r="K183" s="35"/>
      <c r="L183" s="36"/>
      <c r="M183" s="163"/>
      <c r="N183" s="164"/>
      <c r="O183" s="56"/>
      <c r="P183" s="56"/>
      <c r="Q183" s="56"/>
      <c r="R183" s="56"/>
      <c r="S183" s="56"/>
      <c r="T183" s="57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20" t="s">
        <v>191</v>
      </c>
      <c r="AU183" s="20" t="s">
        <v>81</v>
      </c>
    </row>
    <row r="184" spans="1:65" s="13" customFormat="1">
      <c r="B184" s="165"/>
      <c r="D184" s="166" t="s">
        <v>193</v>
      </c>
      <c r="E184" s="167" t="s">
        <v>3</v>
      </c>
      <c r="F184" s="168" t="s">
        <v>273</v>
      </c>
      <c r="H184" s="167" t="s">
        <v>3</v>
      </c>
      <c r="I184" s="169"/>
      <c r="L184" s="165"/>
      <c r="M184" s="170"/>
      <c r="N184" s="171"/>
      <c r="O184" s="171"/>
      <c r="P184" s="171"/>
      <c r="Q184" s="171"/>
      <c r="R184" s="171"/>
      <c r="S184" s="171"/>
      <c r="T184" s="172"/>
      <c r="AT184" s="167" t="s">
        <v>193</v>
      </c>
      <c r="AU184" s="167" t="s">
        <v>81</v>
      </c>
      <c r="AV184" s="13" t="s">
        <v>25</v>
      </c>
      <c r="AW184" s="13" t="s">
        <v>34</v>
      </c>
      <c r="AX184" s="13" t="s">
        <v>73</v>
      </c>
      <c r="AY184" s="167" t="s">
        <v>182</v>
      </c>
    </row>
    <row r="185" spans="1:65" s="14" customFormat="1">
      <c r="B185" s="173"/>
      <c r="D185" s="166" t="s">
        <v>193</v>
      </c>
      <c r="E185" s="174" t="s">
        <v>3</v>
      </c>
      <c r="F185" s="175" t="s">
        <v>274</v>
      </c>
      <c r="H185" s="176">
        <v>240.2</v>
      </c>
      <c r="I185" s="177"/>
      <c r="L185" s="173"/>
      <c r="M185" s="178"/>
      <c r="N185" s="179"/>
      <c r="O185" s="179"/>
      <c r="P185" s="179"/>
      <c r="Q185" s="179"/>
      <c r="R185" s="179"/>
      <c r="S185" s="179"/>
      <c r="T185" s="180"/>
      <c r="AT185" s="174" t="s">
        <v>193</v>
      </c>
      <c r="AU185" s="174" t="s">
        <v>81</v>
      </c>
      <c r="AV185" s="14" t="s">
        <v>81</v>
      </c>
      <c r="AW185" s="14" t="s">
        <v>34</v>
      </c>
      <c r="AX185" s="14" t="s">
        <v>73</v>
      </c>
      <c r="AY185" s="174" t="s">
        <v>182</v>
      </c>
    </row>
    <row r="186" spans="1:65" s="16" customFormat="1">
      <c r="B186" s="192"/>
      <c r="D186" s="166" t="s">
        <v>193</v>
      </c>
      <c r="E186" s="193" t="s">
        <v>127</v>
      </c>
      <c r="F186" s="194" t="s">
        <v>259</v>
      </c>
      <c r="H186" s="195">
        <v>240.2</v>
      </c>
      <c r="I186" s="196"/>
      <c r="L186" s="192"/>
      <c r="M186" s="197"/>
      <c r="N186" s="198"/>
      <c r="O186" s="198"/>
      <c r="P186" s="198"/>
      <c r="Q186" s="198"/>
      <c r="R186" s="198"/>
      <c r="S186" s="198"/>
      <c r="T186" s="199"/>
      <c r="AT186" s="193" t="s">
        <v>193</v>
      </c>
      <c r="AU186" s="193" t="s">
        <v>81</v>
      </c>
      <c r="AV186" s="16" t="s">
        <v>204</v>
      </c>
      <c r="AW186" s="16" t="s">
        <v>34</v>
      </c>
      <c r="AX186" s="16" t="s">
        <v>73</v>
      </c>
      <c r="AY186" s="193" t="s">
        <v>182</v>
      </c>
    </row>
    <row r="187" spans="1:65" s="15" customFormat="1">
      <c r="B187" s="181"/>
      <c r="D187" s="166" t="s">
        <v>193</v>
      </c>
      <c r="E187" s="182" t="s">
        <v>3</v>
      </c>
      <c r="F187" s="183" t="s">
        <v>213</v>
      </c>
      <c r="H187" s="184">
        <v>240.2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193</v>
      </c>
      <c r="AU187" s="182" t="s">
        <v>81</v>
      </c>
      <c r="AV187" s="15" t="s">
        <v>189</v>
      </c>
      <c r="AW187" s="15" t="s">
        <v>34</v>
      </c>
      <c r="AX187" s="15" t="s">
        <v>25</v>
      </c>
      <c r="AY187" s="182" t="s">
        <v>182</v>
      </c>
    </row>
    <row r="188" spans="1:65" s="2" customFormat="1" ht="16.5" customHeight="1">
      <c r="A188" s="35"/>
      <c r="B188" s="146"/>
      <c r="C188" s="147" t="s">
        <v>304</v>
      </c>
      <c r="D188" s="147" t="s">
        <v>184</v>
      </c>
      <c r="E188" s="148" t="s">
        <v>305</v>
      </c>
      <c r="F188" s="149" t="s">
        <v>306</v>
      </c>
      <c r="G188" s="150" t="s">
        <v>238</v>
      </c>
      <c r="H188" s="151">
        <v>139.88</v>
      </c>
      <c r="I188" s="152"/>
      <c r="J188" s="153">
        <f>ROUND(I188*H188,2)</f>
        <v>0</v>
      </c>
      <c r="K188" s="149" t="s">
        <v>222</v>
      </c>
      <c r="L188" s="36"/>
      <c r="M188" s="154" t="s">
        <v>3</v>
      </c>
      <c r="N188" s="155" t="s">
        <v>44</v>
      </c>
      <c r="O188" s="56"/>
      <c r="P188" s="156">
        <f>O188*H188</f>
        <v>0</v>
      </c>
      <c r="Q188" s="156">
        <v>0</v>
      </c>
      <c r="R188" s="156">
        <f>Q188*H188</f>
        <v>0</v>
      </c>
      <c r="S188" s="156">
        <v>0.99</v>
      </c>
      <c r="T188" s="157">
        <f>S188*H188</f>
        <v>138.4812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58" t="s">
        <v>189</v>
      </c>
      <c r="AT188" s="158" t="s">
        <v>184</v>
      </c>
      <c r="AU188" s="158" t="s">
        <v>81</v>
      </c>
      <c r="AY188" s="20" t="s">
        <v>182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20" t="s">
        <v>25</v>
      </c>
      <c r="BK188" s="159">
        <f>ROUND(I188*H188,2)</f>
        <v>0</v>
      </c>
      <c r="BL188" s="20" t="s">
        <v>189</v>
      </c>
      <c r="BM188" s="158" t="s">
        <v>307</v>
      </c>
    </row>
    <row r="189" spans="1:65" s="13" customFormat="1">
      <c r="B189" s="165"/>
      <c r="D189" s="166" t="s">
        <v>193</v>
      </c>
      <c r="E189" s="167" t="s">
        <v>3</v>
      </c>
      <c r="F189" s="168" t="s">
        <v>257</v>
      </c>
      <c r="H189" s="167" t="s">
        <v>3</v>
      </c>
      <c r="I189" s="169"/>
      <c r="L189" s="165"/>
      <c r="M189" s="170"/>
      <c r="N189" s="171"/>
      <c r="O189" s="171"/>
      <c r="P189" s="171"/>
      <c r="Q189" s="171"/>
      <c r="R189" s="171"/>
      <c r="S189" s="171"/>
      <c r="T189" s="172"/>
      <c r="AT189" s="167" t="s">
        <v>193</v>
      </c>
      <c r="AU189" s="167" t="s">
        <v>81</v>
      </c>
      <c r="AV189" s="13" t="s">
        <v>25</v>
      </c>
      <c r="AW189" s="13" t="s">
        <v>34</v>
      </c>
      <c r="AX189" s="13" t="s">
        <v>73</v>
      </c>
      <c r="AY189" s="167" t="s">
        <v>182</v>
      </c>
    </row>
    <row r="190" spans="1:65" s="14" customFormat="1">
      <c r="B190" s="173"/>
      <c r="D190" s="166" t="s">
        <v>193</v>
      </c>
      <c r="E190" s="174" t="s">
        <v>3</v>
      </c>
      <c r="F190" s="175" t="s">
        <v>258</v>
      </c>
      <c r="H190" s="176">
        <v>139.88</v>
      </c>
      <c r="I190" s="177"/>
      <c r="L190" s="173"/>
      <c r="M190" s="178"/>
      <c r="N190" s="179"/>
      <c r="O190" s="179"/>
      <c r="P190" s="179"/>
      <c r="Q190" s="179"/>
      <c r="R190" s="179"/>
      <c r="S190" s="179"/>
      <c r="T190" s="180"/>
      <c r="AT190" s="174" t="s">
        <v>193</v>
      </c>
      <c r="AU190" s="174" t="s">
        <v>81</v>
      </c>
      <c r="AV190" s="14" t="s">
        <v>81</v>
      </c>
      <c r="AW190" s="14" t="s">
        <v>34</v>
      </c>
      <c r="AX190" s="14" t="s">
        <v>73</v>
      </c>
      <c r="AY190" s="174" t="s">
        <v>182</v>
      </c>
    </row>
    <row r="191" spans="1:65" s="16" customFormat="1">
      <c r="B191" s="192"/>
      <c r="D191" s="166" t="s">
        <v>193</v>
      </c>
      <c r="E191" s="193" t="s">
        <v>125</v>
      </c>
      <c r="F191" s="194" t="s">
        <v>259</v>
      </c>
      <c r="H191" s="195">
        <v>139.88</v>
      </c>
      <c r="I191" s="196"/>
      <c r="L191" s="192"/>
      <c r="M191" s="197"/>
      <c r="N191" s="198"/>
      <c r="O191" s="198"/>
      <c r="P191" s="198"/>
      <c r="Q191" s="198"/>
      <c r="R191" s="198"/>
      <c r="S191" s="198"/>
      <c r="T191" s="199"/>
      <c r="AT191" s="193" t="s">
        <v>193</v>
      </c>
      <c r="AU191" s="193" t="s">
        <v>81</v>
      </c>
      <c r="AV191" s="16" t="s">
        <v>204</v>
      </c>
      <c r="AW191" s="16" t="s">
        <v>34</v>
      </c>
      <c r="AX191" s="16" t="s">
        <v>73</v>
      </c>
      <c r="AY191" s="193" t="s">
        <v>182</v>
      </c>
    </row>
    <row r="192" spans="1:65" s="15" customFormat="1">
      <c r="B192" s="181"/>
      <c r="D192" s="166" t="s">
        <v>193</v>
      </c>
      <c r="E192" s="182" t="s">
        <v>3</v>
      </c>
      <c r="F192" s="183" t="s">
        <v>213</v>
      </c>
      <c r="H192" s="184">
        <v>139.88</v>
      </c>
      <c r="I192" s="185"/>
      <c r="L192" s="181"/>
      <c r="M192" s="186"/>
      <c r="N192" s="187"/>
      <c r="O192" s="187"/>
      <c r="P192" s="187"/>
      <c r="Q192" s="187"/>
      <c r="R192" s="187"/>
      <c r="S192" s="187"/>
      <c r="T192" s="188"/>
      <c r="AT192" s="182" t="s">
        <v>193</v>
      </c>
      <c r="AU192" s="182" t="s">
        <v>81</v>
      </c>
      <c r="AV192" s="15" t="s">
        <v>189</v>
      </c>
      <c r="AW192" s="15" t="s">
        <v>34</v>
      </c>
      <c r="AX192" s="15" t="s">
        <v>25</v>
      </c>
      <c r="AY192" s="182" t="s">
        <v>182</v>
      </c>
    </row>
    <row r="193" spans="1:65" s="2" customFormat="1" ht="24.2" customHeight="1">
      <c r="A193" s="35"/>
      <c r="B193" s="146"/>
      <c r="C193" s="147" t="s">
        <v>308</v>
      </c>
      <c r="D193" s="147" t="s">
        <v>184</v>
      </c>
      <c r="E193" s="148" t="s">
        <v>309</v>
      </c>
      <c r="F193" s="149" t="s">
        <v>310</v>
      </c>
      <c r="G193" s="150" t="s">
        <v>238</v>
      </c>
      <c r="H193" s="151">
        <v>3</v>
      </c>
      <c r="I193" s="152"/>
      <c r="J193" s="153">
        <f>ROUND(I193*H193,2)</f>
        <v>0</v>
      </c>
      <c r="K193" s="149" t="s">
        <v>188</v>
      </c>
      <c r="L193" s="36"/>
      <c r="M193" s="154" t="s">
        <v>3</v>
      </c>
      <c r="N193" s="155" t="s">
        <v>44</v>
      </c>
      <c r="O193" s="56"/>
      <c r="P193" s="156">
        <f>O193*H193</f>
        <v>0</v>
      </c>
      <c r="Q193" s="156">
        <v>4.0000000000000003E-5</v>
      </c>
      <c r="R193" s="156">
        <f>Q193*H193</f>
        <v>1.2000000000000002E-4</v>
      </c>
      <c r="S193" s="156">
        <v>0.115</v>
      </c>
      <c r="T193" s="157">
        <f>S193*H193</f>
        <v>0.34500000000000003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58" t="s">
        <v>189</v>
      </c>
      <c r="AT193" s="158" t="s">
        <v>184</v>
      </c>
      <c r="AU193" s="158" t="s">
        <v>81</v>
      </c>
      <c r="AY193" s="20" t="s">
        <v>182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20" t="s">
        <v>25</v>
      </c>
      <c r="BK193" s="159">
        <f>ROUND(I193*H193,2)</f>
        <v>0</v>
      </c>
      <c r="BL193" s="20" t="s">
        <v>189</v>
      </c>
      <c r="BM193" s="158" t="s">
        <v>311</v>
      </c>
    </row>
    <row r="194" spans="1:65" s="2" customFormat="1">
      <c r="A194" s="35"/>
      <c r="B194" s="36"/>
      <c r="C194" s="35"/>
      <c r="D194" s="160" t="s">
        <v>191</v>
      </c>
      <c r="E194" s="35"/>
      <c r="F194" s="161" t="s">
        <v>312</v>
      </c>
      <c r="G194" s="35"/>
      <c r="H194" s="35"/>
      <c r="I194" s="162"/>
      <c r="J194" s="35"/>
      <c r="K194" s="35"/>
      <c r="L194" s="36"/>
      <c r="M194" s="163"/>
      <c r="N194" s="164"/>
      <c r="O194" s="56"/>
      <c r="P194" s="56"/>
      <c r="Q194" s="56"/>
      <c r="R194" s="56"/>
      <c r="S194" s="56"/>
      <c r="T194" s="57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20" t="s">
        <v>191</v>
      </c>
      <c r="AU194" s="20" t="s">
        <v>81</v>
      </c>
    </row>
    <row r="195" spans="1:65" s="14" customFormat="1">
      <c r="B195" s="173"/>
      <c r="D195" s="166" t="s">
        <v>193</v>
      </c>
      <c r="E195" s="174" t="s">
        <v>3</v>
      </c>
      <c r="F195" s="175" t="s">
        <v>313</v>
      </c>
      <c r="H195" s="176">
        <v>3</v>
      </c>
      <c r="I195" s="177"/>
      <c r="L195" s="173"/>
      <c r="M195" s="178"/>
      <c r="N195" s="179"/>
      <c r="O195" s="179"/>
      <c r="P195" s="179"/>
      <c r="Q195" s="179"/>
      <c r="R195" s="179"/>
      <c r="S195" s="179"/>
      <c r="T195" s="180"/>
      <c r="AT195" s="174" t="s">
        <v>193</v>
      </c>
      <c r="AU195" s="174" t="s">
        <v>81</v>
      </c>
      <c r="AV195" s="14" t="s">
        <v>81</v>
      </c>
      <c r="AW195" s="14" t="s">
        <v>34</v>
      </c>
      <c r="AX195" s="14" t="s">
        <v>25</v>
      </c>
      <c r="AY195" s="174" t="s">
        <v>182</v>
      </c>
    </row>
    <row r="196" spans="1:65" s="2" customFormat="1" ht="24.2" customHeight="1">
      <c r="A196" s="35"/>
      <c r="B196" s="146"/>
      <c r="C196" s="147" t="s">
        <v>314</v>
      </c>
      <c r="D196" s="147" t="s">
        <v>184</v>
      </c>
      <c r="E196" s="148" t="s">
        <v>315</v>
      </c>
      <c r="F196" s="149" t="s">
        <v>316</v>
      </c>
      <c r="G196" s="150" t="s">
        <v>238</v>
      </c>
      <c r="H196" s="151">
        <v>6</v>
      </c>
      <c r="I196" s="152"/>
      <c r="J196" s="153">
        <f>ROUND(I196*H196,2)</f>
        <v>0</v>
      </c>
      <c r="K196" s="149" t="s">
        <v>188</v>
      </c>
      <c r="L196" s="36"/>
      <c r="M196" s="154" t="s">
        <v>3</v>
      </c>
      <c r="N196" s="155" t="s">
        <v>44</v>
      </c>
      <c r="O196" s="56"/>
      <c r="P196" s="156">
        <f>O196*H196</f>
        <v>0</v>
      </c>
      <c r="Q196" s="156">
        <v>9.0000000000000006E-5</v>
      </c>
      <c r="R196" s="156">
        <f>Q196*H196</f>
        <v>5.4000000000000001E-4</v>
      </c>
      <c r="S196" s="156">
        <v>0.23</v>
      </c>
      <c r="T196" s="157">
        <f>S196*H196</f>
        <v>1.3800000000000001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58" t="s">
        <v>189</v>
      </c>
      <c r="AT196" s="158" t="s">
        <v>184</v>
      </c>
      <c r="AU196" s="158" t="s">
        <v>81</v>
      </c>
      <c r="AY196" s="20" t="s">
        <v>182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20" t="s">
        <v>25</v>
      </c>
      <c r="BK196" s="159">
        <f>ROUND(I196*H196,2)</f>
        <v>0</v>
      </c>
      <c r="BL196" s="20" t="s">
        <v>189</v>
      </c>
      <c r="BM196" s="158" t="s">
        <v>317</v>
      </c>
    </row>
    <row r="197" spans="1:65" s="2" customFormat="1">
      <c r="A197" s="35"/>
      <c r="B197" s="36"/>
      <c r="C197" s="35"/>
      <c r="D197" s="160" t="s">
        <v>191</v>
      </c>
      <c r="E197" s="35"/>
      <c r="F197" s="161" t="s">
        <v>318</v>
      </c>
      <c r="G197" s="35"/>
      <c r="H197" s="35"/>
      <c r="I197" s="162"/>
      <c r="J197" s="35"/>
      <c r="K197" s="35"/>
      <c r="L197" s="36"/>
      <c r="M197" s="163"/>
      <c r="N197" s="164"/>
      <c r="O197" s="56"/>
      <c r="P197" s="56"/>
      <c r="Q197" s="56"/>
      <c r="R197" s="56"/>
      <c r="S197" s="56"/>
      <c r="T197" s="57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20" t="s">
        <v>191</v>
      </c>
      <c r="AU197" s="20" t="s">
        <v>81</v>
      </c>
    </row>
    <row r="198" spans="1:65" s="13" customFormat="1">
      <c r="B198" s="165"/>
      <c r="D198" s="166" t="s">
        <v>193</v>
      </c>
      <c r="E198" s="167" t="s">
        <v>3</v>
      </c>
      <c r="F198" s="168" t="s">
        <v>319</v>
      </c>
      <c r="H198" s="167" t="s">
        <v>3</v>
      </c>
      <c r="I198" s="169"/>
      <c r="L198" s="165"/>
      <c r="M198" s="170"/>
      <c r="N198" s="171"/>
      <c r="O198" s="171"/>
      <c r="P198" s="171"/>
      <c r="Q198" s="171"/>
      <c r="R198" s="171"/>
      <c r="S198" s="171"/>
      <c r="T198" s="172"/>
      <c r="AT198" s="167" t="s">
        <v>193</v>
      </c>
      <c r="AU198" s="167" t="s">
        <v>81</v>
      </c>
      <c r="AV198" s="13" t="s">
        <v>25</v>
      </c>
      <c r="AW198" s="13" t="s">
        <v>34</v>
      </c>
      <c r="AX198" s="13" t="s">
        <v>73</v>
      </c>
      <c r="AY198" s="167" t="s">
        <v>182</v>
      </c>
    </row>
    <row r="199" spans="1:65" s="14" customFormat="1">
      <c r="B199" s="173"/>
      <c r="D199" s="166" t="s">
        <v>193</v>
      </c>
      <c r="E199" s="174" t="s">
        <v>3</v>
      </c>
      <c r="F199" s="175" t="s">
        <v>320</v>
      </c>
      <c r="H199" s="176">
        <v>6</v>
      </c>
      <c r="I199" s="177"/>
      <c r="L199" s="173"/>
      <c r="M199" s="178"/>
      <c r="N199" s="179"/>
      <c r="O199" s="179"/>
      <c r="P199" s="179"/>
      <c r="Q199" s="179"/>
      <c r="R199" s="179"/>
      <c r="S199" s="179"/>
      <c r="T199" s="180"/>
      <c r="AT199" s="174" t="s">
        <v>193</v>
      </c>
      <c r="AU199" s="174" t="s">
        <v>81</v>
      </c>
      <c r="AV199" s="14" t="s">
        <v>81</v>
      </c>
      <c r="AW199" s="14" t="s">
        <v>34</v>
      </c>
      <c r="AX199" s="14" t="s">
        <v>25</v>
      </c>
      <c r="AY199" s="174" t="s">
        <v>182</v>
      </c>
    </row>
    <row r="200" spans="1:65" s="2" customFormat="1" ht="16.5" customHeight="1">
      <c r="A200" s="35"/>
      <c r="B200" s="146"/>
      <c r="C200" s="147" t="s">
        <v>8</v>
      </c>
      <c r="D200" s="147" t="s">
        <v>184</v>
      </c>
      <c r="E200" s="148" t="s">
        <v>321</v>
      </c>
      <c r="F200" s="149" t="s">
        <v>322</v>
      </c>
      <c r="G200" s="150" t="s">
        <v>187</v>
      </c>
      <c r="H200" s="151">
        <v>15.7</v>
      </c>
      <c r="I200" s="152"/>
      <c r="J200" s="153">
        <f>ROUND(I200*H200,2)</f>
        <v>0</v>
      </c>
      <c r="K200" s="149" t="s">
        <v>188</v>
      </c>
      <c r="L200" s="36"/>
      <c r="M200" s="154" t="s">
        <v>3</v>
      </c>
      <c r="N200" s="155" t="s">
        <v>44</v>
      </c>
      <c r="O200" s="56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58" t="s">
        <v>189</v>
      </c>
      <c r="AT200" s="158" t="s">
        <v>184</v>
      </c>
      <c r="AU200" s="158" t="s">
        <v>81</v>
      </c>
      <c r="AY200" s="20" t="s">
        <v>182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20" t="s">
        <v>25</v>
      </c>
      <c r="BK200" s="159">
        <f>ROUND(I200*H200,2)</f>
        <v>0</v>
      </c>
      <c r="BL200" s="20" t="s">
        <v>189</v>
      </c>
      <c r="BM200" s="158" t="s">
        <v>323</v>
      </c>
    </row>
    <row r="201" spans="1:65" s="2" customFormat="1">
      <c r="A201" s="35"/>
      <c r="B201" s="36"/>
      <c r="C201" s="35"/>
      <c r="D201" s="160" t="s">
        <v>191</v>
      </c>
      <c r="E201" s="35"/>
      <c r="F201" s="161" t="s">
        <v>324</v>
      </c>
      <c r="G201" s="35"/>
      <c r="H201" s="35"/>
      <c r="I201" s="162"/>
      <c r="J201" s="35"/>
      <c r="K201" s="35"/>
      <c r="L201" s="36"/>
      <c r="M201" s="163"/>
      <c r="N201" s="164"/>
      <c r="O201" s="56"/>
      <c r="P201" s="56"/>
      <c r="Q201" s="56"/>
      <c r="R201" s="56"/>
      <c r="S201" s="56"/>
      <c r="T201" s="57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20" t="s">
        <v>191</v>
      </c>
      <c r="AU201" s="20" t="s">
        <v>81</v>
      </c>
    </row>
    <row r="202" spans="1:65" s="14" customFormat="1">
      <c r="B202" s="173"/>
      <c r="D202" s="166" t="s">
        <v>193</v>
      </c>
      <c r="E202" s="174" t="s">
        <v>3</v>
      </c>
      <c r="F202" s="175" t="s">
        <v>325</v>
      </c>
      <c r="H202" s="176">
        <v>15.7</v>
      </c>
      <c r="I202" s="177"/>
      <c r="L202" s="173"/>
      <c r="M202" s="178"/>
      <c r="N202" s="179"/>
      <c r="O202" s="179"/>
      <c r="P202" s="179"/>
      <c r="Q202" s="179"/>
      <c r="R202" s="179"/>
      <c r="S202" s="179"/>
      <c r="T202" s="180"/>
      <c r="AT202" s="174" t="s">
        <v>193</v>
      </c>
      <c r="AU202" s="174" t="s">
        <v>81</v>
      </c>
      <c r="AV202" s="14" t="s">
        <v>81</v>
      </c>
      <c r="AW202" s="14" t="s">
        <v>34</v>
      </c>
      <c r="AX202" s="14" t="s">
        <v>25</v>
      </c>
      <c r="AY202" s="174" t="s">
        <v>182</v>
      </c>
    </row>
    <row r="203" spans="1:65" s="2" customFormat="1" ht="24.2" customHeight="1">
      <c r="A203" s="35"/>
      <c r="B203" s="146"/>
      <c r="C203" s="147" t="s">
        <v>326</v>
      </c>
      <c r="D203" s="147" t="s">
        <v>184</v>
      </c>
      <c r="E203" s="148" t="s">
        <v>288</v>
      </c>
      <c r="F203" s="149" t="s">
        <v>289</v>
      </c>
      <c r="G203" s="150" t="s">
        <v>207</v>
      </c>
      <c r="H203" s="151">
        <v>248.49100000000001</v>
      </c>
      <c r="I203" s="152"/>
      <c r="J203" s="153">
        <f>ROUND(I203*H203,2)</f>
        <v>0</v>
      </c>
      <c r="K203" s="149" t="s">
        <v>188</v>
      </c>
      <c r="L203" s="36"/>
      <c r="M203" s="154" t="s">
        <v>3</v>
      </c>
      <c r="N203" s="155" t="s">
        <v>44</v>
      </c>
      <c r="O203" s="56"/>
      <c r="P203" s="156">
        <f>O203*H203</f>
        <v>0</v>
      </c>
      <c r="Q203" s="156">
        <v>0</v>
      </c>
      <c r="R203" s="156">
        <f>Q203*H203</f>
        <v>0</v>
      </c>
      <c r="S203" s="156">
        <v>0</v>
      </c>
      <c r="T203" s="15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58" t="s">
        <v>189</v>
      </c>
      <c r="AT203" s="158" t="s">
        <v>184</v>
      </c>
      <c r="AU203" s="158" t="s">
        <v>81</v>
      </c>
      <c r="AY203" s="20" t="s">
        <v>182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20" t="s">
        <v>25</v>
      </c>
      <c r="BK203" s="159">
        <f>ROUND(I203*H203,2)</f>
        <v>0</v>
      </c>
      <c r="BL203" s="20" t="s">
        <v>189</v>
      </c>
      <c r="BM203" s="158" t="s">
        <v>327</v>
      </c>
    </row>
    <row r="204" spans="1:65" s="2" customFormat="1">
      <c r="A204" s="35"/>
      <c r="B204" s="36"/>
      <c r="C204" s="35"/>
      <c r="D204" s="160" t="s">
        <v>191</v>
      </c>
      <c r="E204" s="35"/>
      <c r="F204" s="161" t="s">
        <v>291</v>
      </c>
      <c r="G204" s="35"/>
      <c r="H204" s="35"/>
      <c r="I204" s="162"/>
      <c r="J204" s="35"/>
      <c r="K204" s="35"/>
      <c r="L204" s="36"/>
      <c r="M204" s="163"/>
      <c r="N204" s="164"/>
      <c r="O204" s="56"/>
      <c r="P204" s="56"/>
      <c r="Q204" s="56"/>
      <c r="R204" s="56"/>
      <c r="S204" s="56"/>
      <c r="T204" s="57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20" t="s">
        <v>191</v>
      </c>
      <c r="AU204" s="20" t="s">
        <v>81</v>
      </c>
    </row>
    <row r="205" spans="1:65" s="2" customFormat="1" ht="24.2" customHeight="1">
      <c r="A205" s="35"/>
      <c r="B205" s="146"/>
      <c r="C205" s="147" t="s">
        <v>328</v>
      </c>
      <c r="D205" s="147" t="s">
        <v>184</v>
      </c>
      <c r="E205" s="148" t="s">
        <v>293</v>
      </c>
      <c r="F205" s="149" t="s">
        <v>215</v>
      </c>
      <c r="G205" s="150" t="s">
        <v>207</v>
      </c>
      <c r="H205" s="151">
        <v>1739.4369999999999</v>
      </c>
      <c r="I205" s="152"/>
      <c r="J205" s="153">
        <f>ROUND(I205*H205,2)</f>
        <v>0</v>
      </c>
      <c r="K205" s="149" t="s">
        <v>188</v>
      </c>
      <c r="L205" s="36"/>
      <c r="M205" s="154" t="s">
        <v>3</v>
      </c>
      <c r="N205" s="155" t="s">
        <v>44</v>
      </c>
      <c r="O205" s="56"/>
      <c r="P205" s="156">
        <f>O205*H205</f>
        <v>0</v>
      </c>
      <c r="Q205" s="156">
        <v>0</v>
      </c>
      <c r="R205" s="156">
        <f>Q205*H205</f>
        <v>0</v>
      </c>
      <c r="S205" s="156">
        <v>0</v>
      </c>
      <c r="T205" s="15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58" t="s">
        <v>189</v>
      </c>
      <c r="AT205" s="158" t="s">
        <v>184</v>
      </c>
      <c r="AU205" s="158" t="s">
        <v>81</v>
      </c>
      <c r="AY205" s="20" t="s">
        <v>182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20" t="s">
        <v>25</v>
      </c>
      <c r="BK205" s="159">
        <f>ROUND(I205*H205,2)</f>
        <v>0</v>
      </c>
      <c r="BL205" s="20" t="s">
        <v>189</v>
      </c>
      <c r="BM205" s="158" t="s">
        <v>329</v>
      </c>
    </row>
    <row r="206" spans="1:65" s="2" customFormat="1">
      <c r="A206" s="35"/>
      <c r="B206" s="36"/>
      <c r="C206" s="35"/>
      <c r="D206" s="160" t="s">
        <v>191</v>
      </c>
      <c r="E206" s="35"/>
      <c r="F206" s="161" t="s">
        <v>295</v>
      </c>
      <c r="G206" s="35"/>
      <c r="H206" s="35"/>
      <c r="I206" s="162"/>
      <c r="J206" s="35"/>
      <c r="K206" s="35"/>
      <c r="L206" s="36"/>
      <c r="M206" s="163"/>
      <c r="N206" s="164"/>
      <c r="O206" s="56"/>
      <c r="P206" s="56"/>
      <c r="Q206" s="56"/>
      <c r="R206" s="56"/>
      <c r="S206" s="56"/>
      <c r="T206" s="57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20" t="s">
        <v>191</v>
      </c>
      <c r="AU206" s="20" t="s">
        <v>81</v>
      </c>
    </row>
    <row r="207" spans="1:65" s="14" customFormat="1">
      <c r="B207" s="173"/>
      <c r="D207" s="166" t="s">
        <v>193</v>
      </c>
      <c r="E207" s="174" t="s">
        <v>3</v>
      </c>
      <c r="F207" s="175" t="s">
        <v>330</v>
      </c>
      <c r="H207" s="176">
        <v>1739.4369999999999</v>
      </c>
      <c r="I207" s="177"/>
      <c r="L207" s="173"/>
      <c r="M207" s="178"/>
      <c r="N207" s="179"/>
      <c r="O207" s="179"/>
      <c r="P207" s="179"/>
      <c r="Q207" s="179"/>
      <c r="R207" s="179"/>
      <c r="S207" s="179"/>
      <c r="T207" s="180"/>
      <c r="AT207" s="174" t="s">
        <v>193</v>
      </c>
      <c r="AU207" s="174" t="s">
        <v>81</v>
      </c>
      <c r="AV207" s="14" t="s">
        <v>81</v>
      </c>
      <c r="AW207" s="14" t="s">
        <v>34</v>
      </c>
      <c r="AX207" s="14" t="s">
        <v>25</v>
      </c>
      <c r="AY207" s="174" t="s">
        <v>182</v>
      </c>
    </row>
    <row r="208" spans="1:65" s="2" customFormat="1" ht="16.5" customHeight="1">
      <c r="A208" s="35"/>
      <c r="B208" s="146"/>
      <c r="C208" s="147" t="s">
        <v>331</v>
      </c>
      <c r="D208" s="147" t="s">
        <v>184</v>
      </c>
      <c r="E208" s="148" t="s">
        <v>332</v>
      </c>
      <c r="F208" s="149" t="s">
        <v>333</v>
      </c>
      <c r="G208" s="150" t="s">
        <v>207</v>
      </c>
      <c r="H208" s="151">
        <v>248.49100000000001</v>
      </c>
      <c r="I208" s="152"/>
      <c r="J208" s="153">
        <f>ROUND(I208*H208,2)</f>
        <v>0</v>
      </c>
      <c r="K208" s="149" t="s">
        <v>222</v>
      </c>
      <c r="L208" s="36"/>
      <c r="M208" s="154" t="s">
        <v>3</v>
      </c>
      <c r="N208" s="155" t="s">
        <v>44</v>
      </c>
      <c r="O208" s="56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58" t="s">
        <v>189</v>
      </c>
      <c r="AT208" s="158" t="s">
        <v>184</v>
      </c>
      <c r="AU208" s="158" t="s">
        <v>81</v>
      </c>
      <c r="AY208" s="20" t="s">
        <v>182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20" t="s">
        <v>25</v>
      </c>
      <c r="BK208" s="159">
        <f>ROUND(I208*H208,2)</f>
        <v>0</v>
      </c>
      <c r="BL208" s="20" t="s">
        <v>189</v>
      </c>
      <c r="BM208" s="158" t="s">
        <v>334</v>
      </c>
    </row>
    <row r="209" spans="1:65" s="2" customFormat="1" ht="24.2" customHeight="1">
      <c r="A209" s="35"/>
      <c r="B209" s="146"/>
      <c r="C209" s="147" t="s">
        <v>335</v>
      </c>
      <c r="D209" s="147" t="s">
        <v>184</v>
      </c>
      <c r="E209" s="148" t="s">
        <v>336</v>
      </c>
      <c r="F209" s="149" t="s">
        <v>337</v>
      </c>
      <c r="G209" s="150" t="s">
        <v>338</v>
      </c>
      <c r="H209" s="151">
        <v>428.07</v>
      </c>
      <c r="I209" s="152"/>
      <c r="J209" s="153">
        <f>ROUND(I209*H209,2)</f>
        <v>0</v>
      </c>
      <c r="K209" s="149" t="s">
        <v>188</v>
      </c>
      <c r="L209" s="36"/>
      <c r="M209" s="154" t="s">
        <v>3</v>
      </c>
      <c r="N209" s="155" t="s">
        <v>44</v>
      </c>
      <c r="O209" s="56"/>
      <c r="P209" s="156">
        <f>O209*H209</f>
        <v>0</v>
      </c>
      <c r="Q209" s="156">
        <v>0</v>
      </c>
      <c r="R209" s="156">
        <f>Q209*H209</f>
        <v>0</v>
      </c>
      <c r="S209" s="156">
        <v>0</v>
      </c>
      <c r="T209" s="15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58" t="s">
        <v>189</v>
      </c>
      <c r="AT209" s="158" t="s">
        <v>184</v>
      </c>
      <c r="AU209" s="158" t="s">
        <v>81</v>
      </c>
      <c r="AY209" s="20" t="s">
        <v>182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20" t="s">
        <v>25</v>
      </c>
      <c r="BK209" s="159">
        <f>ROUND(I209*H209,2)</f>
        <v>0</v>
      </c>
      <c r="BL209" s="20" t="s">
        <v>189</v>
      </c>
      <c r="BM209" s="158" t="s">
        <v>339</v>
      </c>
    </row>
    <row r="210" spans="1:65" s="2" customFormat="1">
      <c r="A210" s="35"/>
      <c r="B210" s="36"/>
      <c r="C210" s="35"/>
      <c r="D210" s="160" t="s">
        <v>191</v>
      </c>
      <c r="E210" s="35"/>
      <c r="F210" s="161" t="s">
        <v>340</v>
      </c>
      <c r="G210" s="35"/>
      <c r="H210" s="35"/>
      <c r="I210" s="162"/>
      <c r="J210" s="35"/>
      <c r="K210" s="35"/>
      <c r="L210" s="36"/>
      <c r="M210" s="163"/>
      <c r="N210" s="164"/>
      <c r="O210" s="56"/>
      <c r="P210" s="56"/>
      <c r="Q210" s="56"/>
      <c r="R210" s="56"/>
      <c r="S210" s="56"/>
      <c r="T210" s="57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20" t="s">
        <v>191</v>
      </c>
      <c r="AU210" s="20" t="s">
        <v>81</v>
      </c>
    </row>
    <row r="211" spans="1:65" s="13" customFormat="1">
      <c r="B211" s="165"/>
      <c r="D211" s="166" t="s">
        <v>193</v>
      </c>
      <c r="E211" s="167" t="s">
        <v>3</v>
      </c>
      <c r="F211" s="168" t="s">
        <v>341</v>
      </c>
      <c r="H211" s="167" t="s">
        <v>3</v>
      </c>
      <c r="I211" s="169"/>
      <c r="L211" s="165"/>
      <c r="M211" s="170"/>
      <c r="N211" s="171"/>
      <c r="O211" s="171"/>
      <c r="P211" s="171"/>
      <c r="Q211" s="171"/>
      <c r="R211" s="171"/>
      <c r="S211" s="171"/>
      <c r="T211" s="172"/>
      <c r="AT211" s="167" t="s">
        <v>193</v>
      </c>
      <c r="AU211" s="167" t="s">
        <v>81</v>
      </c>
      <c r="AV211" s="13" t="s">
        <v>25</v>
      </c>
      <c r="AW211" s="13" t="s">
        <v>34</v>
      </c>
      <c r="AX211" s="13" t="s">
        <v>73</v>
      </c>
      <c r="AY211" s="167" t="s">
        <v>182</v>
      </c>
    </row>
    <row r="212" spans="1:65" s="14" customFormat="1">
      <c r="B212" s="173"/>
      <c r="D212" s="166" t="s">
        <v>193</v>
      </c>
      <c r="E212" s="174" t="s">
        <v>3</v>
      </c>
      <c r="F212" s="175" t="s">
        <v>342</v>
      </c>
      <c r="H212" s="176">
        <v>116.85</v>
      </c>
      <c r="I212" s="177"/>
      <c r="L212" s="173"/>
      <c r="M212" s="178"/>
      <c r="N212" s="179"/>
      <c r="O212" s="179"/>
      <c r="P212" s="179"/>
      <c r="Q212" s="179"/>
      <c r="R212" s="179"/>
      <c r="S212" s="179"/>
      <c r="T212" s="180"/>
      <c r="AT212" s="174" t="s">
        <v>193</v>
      </c>
      <c r="AU212" s="174" t="s">
        <v>81</v>
      </c>
      <c r="AV212" s="14" t="s">
        <v>81</v>
      </c>
      <c r="AW212" s="14" t="s">
        <v>34</v>
      </c>
      <c r="AX212" s="14" t="s">
        <v>73</v>
      </c>
      <c r="AY212" s="174" t="s">
        <v>182</v>
      </c>
    </row>
    <row r="213" spans="1:65" s="15" customFormat="1">
      <c r="B213" s="181"/>
      <c r="D213" s="166" t="s">
        <v>193</v>
      </c>
      <c r="E213" s="182" t="s">
        <v>3</v>
      </c>
      <c r="F213" s="183" t="s">
        <v>213</v>
      </c>
      <c r="H213" s="184">
        <v>116.85</v>
      </c>
      <c r="I213" s="185"/>
      <c r="L213" s="181"/>
      <c r="M213" s="186"/>
      <c r="N213" s="187"/>
      <c r="O213" s="187"/>
      <c r="P213" s="187"/>
      <c r="Q213" s="187"/>
      <c r="R213" s="187"/>
      <c r="S213" s="187"/>
      <c r="T213" s="188"/>
      <c r="AT213" s="182" t="s">
        <v>193</v>
      </c>
      <c r="AU213" s="182" t="s">
        <v>81</v>
      </c>
      <c r="AV213" s="15" t="s">
        <v>189</v>
      </c>
      <c r="AW213" s="15" t="s">
        <v>34</v>
      </c>
      <c r="AX213" s="15" t="s">
        <v>73</v>
      </c>
      <c r="AY213" s="182" t="s">
        <v>182</v>
      </c>
    </row>
    <row r="214" spans="1:65" s="14" customFormat="1">
      <c r="B214" s="173"/>
      <c r="D214" s="166" t="s">
        <v>193</v>
      </c>
      <c r="E214" s="174" t="s">
        <v>3</v>
      </c>
      <c r="F214" s="175" t="s">
        <v>343</v>
      </c>
      <c r="H214" s="176">
        <v>116.85</v>
      </c>
      <c r="I214" s="177"/>
      <c r="L214" s="173"/>
      <c r="M214" s="178"/>
      <c r="N214" s="179"/>
      <c r="O214" s="179"/>
      <c r="P214" s="179"/>
      <c r="Q214" s="179"/>
      <c r="R214" s="179"/>
      <c r="S214" s="179"/>
      <c r="T214" s="180"/>
      <c r="AT214" s="174" t="s">
        <v>193</v>
      </c>
      <c r="AU214" s="174" t="s">
        <v>81</v>
      </c>
      <c r="AV214" s="14" t="s">
        <v>81</v>
      </c>
      <c r="AW214" s="14" t="s">
        <v>34</v>
      </c>
      <c r="AX214" s="14" t="s">
        <v>73</v>
      </c>
      <c r="AY214" s="174" t="s">
        <v>182</v>
      </c>
    </row>
    <row r="215" spans="1:65" s="13" customFormat="1">
      <c r="B215" s="165"/>
      <c r="D215" s="166" t="s">
        <v>193</v>
      </c>
      <c r="E215" s="167" t="s">
        <v>3</v>
      </c>
      <c r="F215" s="168" t="s">
        <v>344</v>
      </c>
      <c r="H215" s="167" t="s">
        <v>3</v>
      </c>
      <c r="I215" s="169"/>
      <c r="L215" s="165"/>
      <c r="M215" s="170"/>
      <c r="N215" s="171"/>
      <c r="O215" s="171"/>
      <c r="P215" s="171"/>
      <c r="Q215" s="171"/>
      <c r="R215" s="171"/>
      <c r="S215" s="171"/>
      <c r="T215" s="172"/>
      <c r="AT215" s="167" t="s">
        <v>193</v>
      </c>
      <c r="AU215" s="167" t="s">
        <v>81</v>
      </c>
      <c r="AV215" s="13" t="s">
        <v>25</v>
      </c>
      <c r="AW215" s="13" t="s">
        <v>34</v>
      </c>
      <c r="AX215" s="13" t="s">
        <v>73</v>
      </c>
      <c r="AY215" s="167" t="s">
        <v>182</v>
      </c>
    </row>
    <row r="216" spans="1:65" s="14" customFormat="1">
      <c r="B216" s="173"/>
      <c r="D216" s="166" t="s">
        <v>193</v>
      </c>
      <c r="E216" s="174" t="s">
        <v>3</v>
      </c>
      <c r="F216" s="175" t="s">
        <v>345</v>
      </c>
      <c r="H216" s="176">
        <v>311.22000000000003</v>
      </c>
      <c r="I216" s="177"/>
      <c r="L216" s="173"/>
      <c r="M216" s="178"/>
      <c r="N216" s="179"/>
      <c r="O216" s="179"/>
      <c r="P216" s="179"/>
      <c r="Q216" s="179"/>
      <c r="R216" s="179"/>
      <c r="S216" s="179"/>
      <c r="T216" s="180"/>
      <c r="AT216" s="174" t="s">
        <v>193</v>
      </c>
      <c r="AU216" s="174" t="s">
        <v>81</v>
      </c>
      <c r="AV216" s="14" t="s">
        <v>81</v>
      </c>
      <c r="AW216" s="14" t="s">
        <v>34</v>
      </c>
      <c r="AX216" s="14" t="s">
        <v>73</v>
      </c>
      <c r="AY216" s="174" t="s">
        <v>182</v>
      </c>
    </row>
    <row r="217" spans="1:65" s="15" customFormat="1">
      <c r="B217" s="181"/>
      <c r="D217" s="166" t="s">
        <v>193</v>
      </c>
      <c r="E217" s="182" t="s">
        <v>3</v>
      </c>
      <c r="F217" s="183" t="s">
        <v>213</v>
      </c>
      <c r="H217" s="184">
        <v>428.07</v>
      </c>
      <c r="I217" s="185"/>
      <c r="L217" s="181"/>
      <c r="M217" s="186"/>
      <c r="N217" s="187"/>
      <c r="O217" s="187"/>
      <c r="P217" s="187"/>
      <c r="Q217" s="187"/>
      <c r="R217" s="187"/>
      <c r="S217" s="187"/>
      <c r="T217" s="188"/>
      <c r="AT217" s="182" t="s">
        <v>193</v>
      </c>
      <c r="AU217" s="182" t="s">
        <v>81</v>
      </c>
      <c r="AV217" s="15" t="s">
        <v>189</v>
      </c>
      <c r="AW217" s="15" t="s">
        <v>34</v>
      </c>
      <c r="AX217" s="15" t="s">
        <v>25</v>
      </c>
      <c r="AY217" s="182" t="s">
        <v>182</v>
      </c>
    </row>
    <row r="218" spans="1:65" s="2" customFormat="1">
      <c r="A218" s="35"/>
      <c r="B218" s="36"/>
      <c r="C218" s="35"/>
      <c r="D218" s="166" t="s">
        <v>224</v>
      </c>
      <c r="E218" s="35"/>
      <c r="F218" s="189" t="s">
        <v>346</v>
      </c>
      <c r="G218" s="35"/>
      <c r="H218" s="35"/>
      <c r="I218" s="35"/>
      <c r="J218" s="35"/>
      <c r="K218" s="35"/>
      <c r="L218" s="36"/>
      <c r="M218" s="163"/>
      <c r="N218" s="164"/>
      <c r="O218" s="56"/>
      <c r="P218" s="56"/>
      <c r="Q218" s="56"/>
      <c r="R218" s="56"/>
      <c r="S218" s="56"/>
      <c r="T218" s="57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U218" s="20" t="s">
        <v>81</v>
      </c>
    </row>
    <row r="219" spans="1:65" s="2" customFormat="1">
      <c r="A219" s="35"/>
      <c r="B219" s="36"/>
      <c r="C219" s="35"/>
      <c r="D219" s="166" t="s">
        <v>224</v>
      </c>
      <c r="E219" s="35"/>
      <c r="F219" s="190" t="s">
        <v>341</v>
      </c>
      <c r="G219" s="35"/>
      <c r="H219" s="191">
        <v>0</v>
      </c>
      <c r="I219" s="35"/>
      <c r="J219" s="35"/>
      <c r="K219" s="35"/>
      <c r="L219" s="36"/>
      <c r="M219" s="163"/>
      <c r="N219" s="164"/>
      <c r="O219" s="56"/>
      <c r="P219" s="56"/>
      <c r="Q219" s="56"/>
      <c r="R219" s="56"/>
      <c r="S219" s="56"/>
      <c r="T219" s="57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U219" s="20" t="s">
        <v>81</v>
      </c>
    </row>
    <row r="220" spans="1:65" s="2" customFormat="1">
      <c r="A220" s="35"/>
      <c r="B220" s="36"/>
      <c r="C220" s="35"/>
      <c r="D220" s="166" t="s">
        <v>224</v>
      </c>
      <c r="E220" s="35"/>
      <c r="F220" s="190" t="s">
        <v>342</v>
      </c>
      <c r="G220" s="35"/>
      <c r="H220" s="191">
        <v>116.85</v>
      </c>
      <c r="I220" s="35"/>
      <c r="J220" s="35"/>
      <c r="K220" s="35"/>
      <c r="L220" s="36"/>
      <c r="M220" s="163"/>
      <c r="N220" s="164"/>
      <c r="O220" s="56"/>
      <c r="P220" s="56"/>
      <c r="Q220" s="56"/>
      <c r="R220" s="56"/>
      <c r="S220" s="56"/>
      <c r="T220" s="57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U220" s="20" t="s">
        <v>81</v>
      </c>
    </row>
    <row r="221" spans="1:65" s="2" customFormat="1">
      <c r="A221" s="35"/>
      <c r="B221" s="36"/>
      <c r="C221" s="35"/>
      <c r="D221" s="166" t="s">
        <v>224</v>
      </c>
      <c r="E221" s="35"/>
      <c r="F221" s="190" t="s">
        <v>213</v>
      </c>
      <c r="G221" s="35"/>
      <c r="H221" s="191">
        <v>116.85</v>
      </c>
      <c r="I221" s="35"/>
      <c r="J221" s="35"/>
      <c r="K221" s="35"/>
      <c r="L221" s="36"/>
      <c r="M221" s="163"/>
      <c r="N221" s="164"/>
      <c r="O221" s="56"/>
      <c r="P221" s="56"/>
      <c r="Q221" s="56"/>
      <c r="R221" s="56"/>
      <c r="S221" s="56"/>
      <c r="T221" s="57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U221" s="20" t="s">
        <v>81</v>
      </c>
    </row>
    <row r="222" spans="1:65" s="2" customFormat="1" ht="33" customHeight="1">
      <c r="A222" s="35"/>
      <c r="B222" s="146"/>
      <c r="C222" s="147" t="s">
        <v>347</v>
      </c>
      <c r="D222" s="147" t="s">
        <v>184</v>
      </c>
      <c r="E222" s="148" t="s">
        <v>348</v>
      </c>
      <c r="F222" s="149" t="s">
        <v>349</v>
      </c>
      <c r="G222" s="150" t="s">
        <v>338</v>
      </c>
      <c r="H222" s="151">
        <v>50.05</v>
      </c>
      <c r="I222" s="152"/>
      <c r="J222" s="153">
        <f>ROUND(I222*H222,2)</f>
        <v>0</v>
      </c>
      <c r="K222" s="149" t="s">
        <v>188</v>
      </c>
      <c r="L222" s="36"/>
      <c r="M222" s="154" t="s">
        <v>3</v>
      </c>
      <c r="N222" s="155" t="s">
        <v>44</v>
      </c>
      <c r="O222" s="56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58" t="s">
        <v>189</v>
      </c>
      <c r="AT222" s="158" t="s">
        <v>184</v>
      </c>
      <c r="AU222" s="158" t="s">
        <v>81</v>
      </c>
      <c r="AY222" s="20" t="s">
        <v>182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20" t="s">
        <v>25</v>
      </c>
      <c r="BK222" s="159">
        <f>ROUND(I222*H222,2)</f>
        <v>0</v>
      </c>
      <c r="BL222" s="20" t="s">
        <v>189</v>
      </c>
      <c r="BM222" s="158" t="s">
        <v>350</v>
      </c>
    </row>
    <row r="223" spans="1:65" s="2" customFormat="1">
      <c r="A223" s="35"/>
      <c r="B223" s="36"/>
      <c r="C223" s="35"/>
      <c r="D223" s="160" t="s">
        <v>191</v>
      </c>
      <c r="E223" s="35"/>
      <c r="F223" s="161" t="s">
        <v>351</v>
      </c>
      <c r="G223" s="35"/>
      <c r="H223" s="35"/>
      <c r="I223" s="162"/>
      <c r="J223" s="35"/>
      <c r="K223" s="35"/>
      <c r="L223" s="36"/>
      <c r="M223" s="163"/>
      <c r="N223" s="164"/>
      <c r="O223" s="56"/>
      <c r="P223" s="56"/>
      <c r="Q223" s="56"/>
      <c r="R223" s="56"/>
      <c r="S223" s="56"/>
      <c r="T223" s="57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20" t="s">
        <v>191</v>
      </c>
      <c r="AU223" s="20" t="s">
        <v>81</v>
      </c>
    </row>
    <row r="224" spans="1:65" s="13" customFormat="1">
      <c r="B224" s="165"/>
      <c r="D224" s="166" t="s">
        <v>193</v>
      </c>
      <c r="E224" s="167" t="s">
        <v>3</v>
      </c>
      <c r="F224" s="168" t="s">
        <v>352</v>
      </c>
      <c r="H224" s="167" t="s">
        <v>3</v>
      </c>
      <c r="I224" s="169"/>
      <c r="L224" s="165"/>
      <c r="M224" s="170"/>
      <c r="N224" s="171"/>
      <c r="O224" s="171"/>
      <c r="P224" s="171"/>
      <c r="Q224" s="171"/>
      <c r="R224" s="171"/>
      <c r="S224" s="171"/>
      <c r="T224" s="172"/>
      <c r="AT224" s="167" t="s">
        <v>193</v>
      </c>
      <c r="AU224" s="167" t="s">
        <v>81</v>
      </c>
      <c r="AV224" s="13" t="s">
        <v>25</v>
      </c>
      <c r="AW224" s="13" t="s">
        <v>34</v>
      </c>
      <c r="AX224" s="13" t="s">
        <v>73</v>
      </c>
      <c r="AY224" s="167" t="s">
        <v>182</v>
      </c>
    </row>
    <row r="225" spans="1:65" s="14" customFormat="1">
      <c r="B225" s="173"/>
      <c r="D225" s="166" t="s">
        <v>193</v>
      </c>
      <c r="E225" s="174" t="s">
        <v>3</v>
      </c>
      <c r="F225" s="175" t="s">
        <v>353</v>
      </c>
      <c r="H225" s="176">
        <v>50.05</v>
      </c>
      <c r="I225" s="177"/>
      <c r="L225" s="173"/>
      <c r="M225" s="178"/>
      <c r="N225" s="179"/>
      <c r="O225" s="179"/>
      <c r="P225" s="179"/>
      <c r="Q225" s="179"/>
      <c r="R225" s="179"/>
      <c r="S225" s="179"/>
      <c r="T225" s="180"/>
      <c r="AT225" s="174" t="s">
        <v>193</v>
      </c>
      <c r="AU225" s="174" t="s">
        <v>81</v>
      </c>
      <c r="AV225" s="14" t="s">
        <v>81</v>
      </c>
      <c r="AW225" s="14" t="s">
        <v>34</v>
      </c>
      <c r="AX225" s="14" t="s">
        <v>73</v>
      </c>
      <c r="AY225" s="174" t="s">
        <v>182</v>
      </c>
    </row>
    <row r="226" spans="1:65" s="15" customFormat="1">
      <c r="B226" s="181"/>
      <c r="D226" s="166" t="s">
        <v>193</v>
      </c>
      <c r="E226" s="182" t="s">
        <v>3</v>
      </c>
      <c r="F226" s="183" t="s">
        <v>213</v>
      </c>
      <c r="H226" s="184">
        <v>50.05</v>
      </c>
      <c r="I226" s="185"/>
      <c r="L226" s="181"/>
      <c r="M226" s="186"/>
      <c r="N226" s="187"/>
      <c r="O226" s="187"/>
      <c r="P226" s="187"/>
      <c r="Q226" s="187"/>
      <c r="R226" s="187"/>
      <c r="S226" s="187"/>
      <c r="T226" s="188"/>
      <c r="AT226" s="182" t="s">
        <v>193</v>
      </c>
      <c r="AU226" s="182" t="s">
        <v>81</v>
      </c>
      <c r="AV226" s="15" t="s">
        <v>189</v>
      </c>
      <c r="AW226" s="15" t="s">
        <v>34</v>
      </c>
      <c r="AX226" s="15" t="s">
        <v>25</v>
      </c>
      <c r="AY226" s="182" t="s">
        <v>182</v>
      </c>
    </row>
    <row r="227" spans="1:65" s="2" customFormat="1" ht="37.9" customHeight="1">
      <c r="A227" s="35"/>
      <c r="B227" s="146"/>
      <c r="C227" s="147" t="s">
        <v>354</v>
      </c>
      <c r="D227" s="147" t="s">
        <v>184</v>
      </c>
      <c r="E227" s="148" t="s">
        <v>355</v>
      </c>
      <c r="F227" s="149" t="s">
        <v>356</v>
      </c>
      <c r="G227" s="150" t="s">
        <v>338</v>
      </c>
      <c r="H227" s="151">
        <v>478.12</v>
      </c>
      <c r="I227" s="152"/>
      <c r="J227" s="153">
        <f>ROUND(I227*H227,2)</f>
        <v>0</v>
      </c>
      <c r="K227" s="149" t="s">
        <v>188</v>
      </c>
      <c r="L227" s="36"/>
      <c r="M227" s="154" t="s">
        <v>3</v>
      </c>
      <c r="N227" s="155" t="s">
        <v>44</v>
      </c>
      <c r="O227" s="56"/>
      <c r="P227" s="156">
        <f>O227*H227</f>
        <v>0</v>
      </c>
      <c r="Q227" s="156">
        <v>0</v>
      </c>
      <c r="R227" s="156">
        <f>Q227*H227</f>
        <v>0</v>
      </c>
      <c r="S227" s="156">
        <v>0</v>
      </c>
      <c r="T227" s="15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58" t="s">
        <v>189</v>
      </c>
      <c r="AT227" s="158" t="s">
        <v>184</v>
      </c>
      <c r="AU227" s="158" t="s">
        <v>81</v>
      </c>
      <c r="AY227" s="20" t="s">
        <v>182</v>
      </c>
      <c r="BE227" s="159">
        <f>IF(N227="základní",J227,0)</f>
        <v>0</v>
      </c>
      <c r="BF227" s="159">
        <f>IF(N227="snížená",J227,0)</f>
        <v>0</v>
      </c>
      <c r="BG227" s="159">
        <f>IF(N227="zákl. přenesená",J227,0)</f>
        <v>0</v>
      </c>
      <c r="BH227" s="159">
        <f>IF(N227="sníž. přenesená",J227,0)</f>
        <v>0</v>
      </c>
      <c r="BI227" s="159">
        <f>IF(N227="nulová",J227,0)</f>
        <v>0</v>
      </c>
      <c r="BJ227" s="20" t="s">
        <v>25</v>
      </c>
      <c r="BK227" s="159">
        <f>ROUND(I227*H227,2)</f>
        <v>0</v>
      </c>
      <c r="BL227" s="20" t="s">
        <v>189</v>
      </c>
      <c r="BM227" s="158" t="s">
        <v>357</v>
      </c>
    </row>
    <row r="228" spans="1:65" s="2" customFormat="1">
      <c r="A228" s="35"/>
      <c r="B228" s="36"/>
      <c r="C228" s="35"/>
      <c r="D228" s="160" t="s">
        <v>191</v>
      </c>
      <c r="E228" s="35"/>
      <c r="F228" s="161" t="s">
        <v>358</v>
      </c>
      <c r="G228" s="35"/>
      <c r="H228" s="35"/>
      <c r="I228" s="162"/>
      <c r="J228" s="35"/>
      <c r="K228" s="35"/>
      <c r="L228" s="36"/>
      <c r="M228" s="163"/>
      <c r="N228" s="164"/>
      <c r="O228" s="56"/>
      <c r="P228" s="56"/>
      <c r="Q228" s="56"/>
      <c r="R228" s="56"/>
      <c r="S228" s="56"/>
      <c r="T228" s="57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20" t="s">
        <v>191</v>
      </c>
      <c r="AU228" s="20" t="s">
        <v>81</v>
      </c>
    </row>
    <row r="229" spans="1:65" s="13" customFormat="1">
      <c r="B229" s="165"/>
      <c r="D229" s="166" t="s">
        <v>193</v>
      </c>
      <c r="E229" s="167" t="s">
        <v>3</v>
      </c>
      <c r="F229" s="168" t="s">
        <v>359</v>
      </c>
      <c r="H229" s="167" t="s">
        <v>3</v>
      </c>
      <c r="I229" s="169"/>
      <c r="L229" s="165"/>
      <c r="M229" s="170"/>
      <c r="N229" s="171"/>
      <c r="O229" s="171"/>
      <c r="P229" s="171"/>
      <c r="Q229" s="171"/>
      <c r="R229" s="171"/>
      <c r="S229" s="171"/>
      <c r="T229" s="172"/>
      <c r="AT229" s="167" t="s">
        <v>193</v>
      </c>
      <c r="AU229" s="167" t="s">
        <v>81</v>
      </c>
      <c r="AV229" s="13" t="s">
        <v>25</v>
      </c>
      <c r="AW229" s="13" t="s">
        <v>34</v>
      </c>
      <c r="AX229" s="13" t="s">
        <v>73</v>
      </c>
      <c r="AY229" s="167" t="s">
        <v>182</v>
      </c>
    </row>
    <row r="230" spans="1:65" s="14" customFormat="1">
      <c r="B230" s="173"/>
      <c r="D230" s="166" t="s">
        <v>193</v>
      </c>
      <c r="E230" s="174" t="s">
        <v>3</v>
      </c>
      <c r="F230" s="175" t="s">
        <v>360</v>
      </c>
      <c r="H230" s="176">
        <v>478.12</v>
      </c>
      <c r="I230" s="177"/>
      <c r="L230" s="173"/>
      <c r="M230" s="178"/>
      <c r="N230" s="179"/>
      <c r="O230" s="179"/>
      <c r="P230" s="179"/>
      <c r="Q230" s="179"/>
      <c r="R230" s="179"/>
      <c r="S230" s="179"/>
      <c r="T230" s="180"/>
      <c r="AT230" s="174" t="s">
        <v>193</v>
      </c>
      <c r="AU230" s="174" t="s">
        <v>81</v>
      </c>
      <c r="AV230" s="14" t="s">
        <v>81</v>
      </c>
      <c r="AW230" s="14" t="s">
        <v>34</v>
      </c>
      <c r="AX230" s="14" t="s">
        <v>73</v>
      </c>
      <c r="AY230" s="174" t="s">
        <v>182</v>
      </c>
    </row>
    <row r="231" spans="1:65" s="15" customFormat="1">
      <c r="B231" s="181"/>
      <c r="D231" s="166" t="s">
        <v>193</v>
      </c>
      <c r="E231" s="182" t="s">
        <v>3</v>
      </c>
      <c r="F231" s="183" t="s">
        <v>213</v>
      </c>
      <c r="H231" s="184">
        <v>478.12</v>
      </c>
      <c r="I231" s="185"/>
      <c r="L231" s="181"/>
      <c r="M231" s="186"/>
      <c r="N231" s="187"/>
      <c r="O231" s="187"/>
      <c r="P231" s="187"/>
      <c r="Q231" s="187"/>
      <c r="R231" s="187"/>
      <c r="S231" s="187"/>
      <c r="T231" s="188"/>
      <c r="AT231" s="182" t="s">
        <v>193</v>
      </c>
      <c r="AU231" s="182" t="s">
        <v>81</v>
      </c>
      <c r="AV231" s="15" t="s">
        <v>189</v>
      </c>
      <c r="AW231" s="15" t="s">
        <v>34</v>
      </c>
      <c r="AX231" s="15" t="s">
        <v>25</v>
      </c>
      <c r="AY231" s="182" t="s">
        <v>182</v>
      </c>
    </row>
    <row r="232" spans="1:65" s="2" customFormat="1">
      <c r="A232" s="35"/>
      <c r="B232" s="36"/>
      <c r="C232" s="35"/>
      <c r="D232" s="166" t="s">
        <v>224</v>
      </c>
      <c r="E232" s="35"/>
      <c r="F232" s="189" t="s">
        <v>346</v>
      </c>
      <c r="G232" s="35"/>
      <c r="H232" s="35"/>
      <c r="I232" s="35"/>
      <c r="J232" s="35"/>
      <c r="K232" s="35"/>
      <c r="L232" s="36"/>
      <c r="M232" s="163"/>
      <c r="N232" s="164"/>
      <c r="O232" s="56"/>
      <c r="P232" s="56"/>
      <c r="Q232" s="56"/>
      <c r="R232" s="56"/>
      <c r="S232" s="56"/>
      <c r="T232" s="57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U232" s="20" t="s">
        <v>81</v>
      </c>
    </row>
    <row r="233" spans="1:65" s="2" customFormat="1">
      <c r="A233" s="35"/>
      <c r="B233" s="36"/>
      <c r="C233" s="35"/>
      <c r="D233" s="166" t="s">
        <v>224</v>
      </c>
      <c r="E233" s="35"/>
      <c r="F233" s="190" t="s">
        <v>341</v>
      </c>
      <c r="G233" s="35"/>
      <c r="H233" s="191">
        <v>0</v>
      </c>
      <c r="I233" s="35"/>
      <c r="J233" s="35"/>
      <c r="K233" s="35"/>
      <c r="L233" s="36"/>
      <c r="M233" s="163"/>
      <c r="N233" s="164"/>
      <c r="O233" s="56"/>
      <c r="P233" s="56"/>
      <c r="Q233" s="56"/>
      <c r="R233" s="56"/>
      <c r="S233" s="56"/>
      <c r="T233" s="57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U233" s="20" t="s">
        <v>81</v>
      </c>
    </row>
    <row r="234" spans="1:65" s="2" customFormat="1">
      <c r="A234" s="35"/>
      <c r="B234" s="36"/>
      <c r="C234" s="35"/>
      <c r="D234" s="166" t="s">
        <v>224</v>
      </c>
      <c r="E234" s="35"/>
      <c r="F234" s="190" t="s">
        <v>342</v>
      </c>
      <c r="G234" s="35"/>
      <c r="H234" s="191">
        <v>116.85</v>
      </c>
      <c r="I234" s="35"/>
      <c r="J234" s="35"/>
      <c r="K234" s="35"/>
      <c r="L234" s="36"/>
      <c r="M234" s="163"/>
      <c r="N234" s="164"/>
      <c r="O234" s="56"/>
      <c r="P234" s="56"/>
      <c r="Q234" s="56"/>
      <c r="R234" s="56"/>
      <c r="S234" s="56"/>
      <c r="T234" s="57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U234" s="20" t="s">
        <v>81</v>
      </c>
    </row>
    <row r="235" spans="1:65" s="2" customFormat="1">
      <c r="A235" s="35"/>
      <c r="B235" s="36"/>
      <c r="C235" s="35"/>
      <c r="D235" s="166" t="s">
        <v>224</v>
      </c>
      <c r="E235" s="35"/>
      <c r="F235" s="190" t="s">
        <v>213</v>
      </c>
      <c r="G235" s="35"/>
      <c r="H235" s="191">
        <v>116.85</v>
      </c>
      <c r="I235" s="35"/>
      <c r="J235" s="35"/>
      <c r="K235" s="35"/>
      <c r="L235" s="36"/>
      <c r="M235" s="163"/>
      <c r="N235" s="164"/>
      <c r="O235" s="56"/>
      <c r="P235" s="56"/>
      <c r="Q235" s="56"/>
      <c r="R235" s="56"/>
      <c r="S235" s="56"/>
      <c r="T235" s="57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U235" s="20" t="s">
        <v>81</v>
      </c>
    </row>
    <row r="236" spans="1:65" s="2" customFormat="1">
      <c r="A236" s="35"/>
      <c r="B236" s="36"/>
      <c r="C236" s="35"/>
      <c r="D236" s="166" t="s">
        <v>224</v>
      </c>
      <c r="E236" s="35"/>
      <c r="F236" s="189" t="s">
        <v>361</v>
      </c>
      <c r="G236" s="35"/>
      <c r="H236" s="35"/>
      <c r="I236" s="35"/>
      <c r="J236" s="35"/>
      <c r="K236" s="35"/>
      <c r="L236" s="36"/>
      <c r="M236" s="163"/>
      <c r="N236" s="164"/>
      <c r="O236" s="56"/>
      <c r="P236" s="56"/>
      <c r="Q236" s="56"/>
      <c r="R236" s="56"/>
      <c r="S236" s="56"/>
      <c r="T236" s="57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U236" s="20" t="s">
        <v>81</v>
      </c>
    </row>
    <row r="237" spans="1:65" s="2" customFormat="1">
      <c r="A237" s="35"/>
      <c r="B237" s="36"/>
      <c r="C237" s="35"/>
      <c r="D237" s="166" t="s">
        <v>224</v>
      </c>
      <c r="E237" s="35"/>
      <c r="F237" s="190" t="s">
        <v>344</v>
      </c>
      <c r="G237" s="35"/>
      <c r="H237" s="191">
        <v>0</v>
      </c>
      <c r="I237" s="35"/>
      <c r="J237" s="35"/>
      <c r="K237" s="35"/>
      <c r="L237" s="36"/>
      <c r="M237" s="163"/>
      <c r="N237" s="164"/>
      <c r="O237" s="56"/>
      <c r="P237" s="56"/>
      <c r="Q237" s="56"/>
      <c r="R237" s="56"/>
      <c r="S237" s="56"/>
      <c r="T237" s="57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U237" s="20" t="s">
        <v>81</v>
      </c>
    </row>
    <row r="238" spans="1:65" s="2" customFormat="1">
      <c r="A238" s="35"/>
      <c r="B238" s="36"/>
      <c r="C238" s="35"/>
      <c r="D238" s="166" t="s">
        <v>224</v>
      </c>
      <c r="E238" s="35"/>
      <c r="F238" s="190" t="s">
        <v>345</v>
      </c>
      <c r="G238" s="35"/>
      <c r="H238" s="191">
        <v>311.22000000000003</v>
      </c>
      <c r="I238" s="35"/>
      <c r="J238" s="35"/>
      <c r="K238" s="35"/>
      <c r="L238" s="36"/>
      <c r="M238" s="163"/>
      <c r="N238" s="164"/>
      <c r="O238" s="56"/>
      <c r="P238" s="56"/>
      <c r="Q238" s="56"/>
      <c r="R238" s="56"/>
      <c r="S238" s="56"/>
      <c r="T238" s="57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U238" s="20" t="s">
        <v>81</v>
      </c>
    </row>
    <row r="239" spans="1:65" s="2" customFormat="1">
      <c r="A239" s="35"/>
      <c r="B239" s="36"/>
      <c r="C239" s="35"/>
      <c r="D239" s="166" t="s">
        <v>224</v>
      </c>
      <c r="E239" s="35"/>
      <c r="F239" s="189" t="s">
        <v>362</v>
      </c>
      <c r="G239" s="35"/>
      <c r="H239" s="35"/>
      <c r="I239" s="35"/>
      <c r="J239" s="35"/>
      <c r="K239" s="35"/>
      <c r="L239" s="36"/>
      <c r="M239" s="163"/>
      <c r="N239" s="164"/>
      <c r="O239" s="56"/>
      <c r="P239" s="56"/>
      <c r="Q239" s="56"/>
      <c r="R239" s="56"/>
      <c r="S239" s="56"/>
      <c r="T239" s="57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U239" s="20" t="s">
        <v>81</v>
      </c>
    </row>
    <row r="240" spans="1:65" s="2" customFormat="1">
      <c r="A240" s="35"/>
      <c r="B240" s="36"/>
      <c r="C240" s="35"/>
      <c r="D240" s="166" t="s">
        <v>224</v>
      </c>
      <c r="E240" s="35"/>
      <c r="F240" s="190" t="s">
        <v>352</v>
      </c>
      <c r="G240" s="35"/>
      <c r="H240" s="191">
        <v>0</v>
      </c>
      <c r="I240" s="35"/>
      <c r="J240" s="35"/>
      <c r="K240" s="35"/>
      <c r="L240" s="36"/>
      <c r="M240" s="163"/>
      <c r="N240" s="164"/>
      <c r="O240" s="56"/>
      <c r="P240" s="56"/>
      <c r="Q240" s="56"/>
      <c r="R240" s="56"/>
      <c r="S240" s="56"/>
      <c r="T240" s="57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U240" s="20" t="s">
        <v>81</v>
      </c>
    </row>
    <row r="241" spans="1:65" s="2" customFormat="1">
      <c r="A241" s="35"/>
      <c r="B241" s="36"/>
      <c r="C241" s="35"/>
      <c r="D241" s="166" t="s">
        <v>224</v>
      </c>
      <c r="E241" s="35"/>
      <c r="F241" s="190" t="s">
        <v>353</v>
      </c>
      <c r="G241" s="35"/>
      <c r="H241" s="191">
        <v>50.05</v>
      </c>
      <c r="I241" s="35"/>
      <c r="J241" s="35"/>
      <c r="K241" s="35"/>
      <c r="L241" s="36"/>
      <c r="M241" s="163"/>
      <c r="N241" s="164"/>
      <c r="O241" s="56"/>
      <c r="P241" s="56"/>
      <c r="Q241" s="56"/>
      <c r="R241" s="56"/>
      <c r="S241" s="56"/>
      <c r="T241" s="57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U241" s="20" t="s">
        <v>81</v>
      </c>
    </row>
    <row r="242" spans="1:65" s="2" customFormat="1">
      <c r="A242" s="35"/>
      <c r="B242" s="36"/>
      <c r="C242" s="35"/>
      <c r="D242" s="166" t="s">
        <v>224</v>
      </c>
      <c r="E242" s="35"/>
      <c r="F242" s="190" t="s">
        <v>213</v>
      </c>
      <c r="G242" s="35"/>
      <c r="H242" s="191">
        <v>50.05</v>
      </c>
      <c r="I242" s="35"/>
      <c r="J242" s="35"/>
      <c r="K242" s="35"/>
      <c r="L242" s="36"/>
      <c r="M242" s="163"/>
      <c r="N242" s="164"/>
      <c r="O242" s="56"/>
      <c r="P242" s="56"/>
      <c r="Q242" s="56"/>
      <c r="R242" s="56"/>
      <c r="S242" s="56"/>
      <c r="T242" s="57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U242" s="20" t="s">
        <v>81</v>
      </c>
    </row>
    <row r="243" spans="1:65" s="2" customFormat="1" ht="24.2" customHeight="1">
      <c r="A243" s="35"/>
      <c r="B243" s="146"/>
      <c r="C243" s="147" t="s">
        <v>363</v>
      </c>
      <c r="D243" s="147" t="s">
        <v>184</v>
      </c>
      <c r="E243" s="148" t="s">
        <v>364</v>
      </c>
      <c r="F243" s="149" t="s">
        <v>365</v>
      </c>
      <c r="G243" s="150" t="s">
        <v>338</v>
      </c>
      <c r="H243" s="151">
        <v>478.12</v>
      </c>
      <c r="I243" s="152"/>
      <c r="J243" s="153">
        <f>ROUND(I243*H243,2)</f>
        <v>0</v>
      </c>
      <c r="K243" s="149" t="s">
        <v>188</v>
      </c>
      <c r="L243" s="36"/>
      <c r="M243" s="154" t="s">
        <v>3</v>
      </c>
      <c r="N243" s="155" t="s">
        <v>44</v>
      </c>
      <c r="O243" s="56"/>
      <c r="P243" s="156">
        <f>O243*H243</f>
        <v>0</v>
      </c>
      <c r="Q243" s="156">
        <v>0</v>
      </c>
      <c r="R243" s="156">
        <f>Q243*H243</f>
        <v>0</v>
      </c>
      <c r="S243" s="156">
        <v>0</v>
      </c>
      <c r="T243" s="15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58" t="s">
        <v>189</v>
      </c>
      <c r="AT243" s="158" t="s">
        <v>184</v>
      </c>
      <c r="AU243" s="158" t="s">
        <v>81</v>
      </c>
      <c r="AY243" s="20" t="s">
        <v>182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20" t="s">
        <v>25</v>
      </c>
      <c r="BK243" s="159">
        <f>ROUND(I243*H243,2)</f>
        <v>0</v>
      </c>
      <c r="BL243" s="20" t="s">
        <v>189</v>
      </c>
      <c r="BM243" s="158" t="s">
        <v>366</v>
      </c>
    </row>
    <row r="244" spans="1:65" s="2" customFormat="1">
      <c r="A244" s="35"/>
      <c r="B244" s="36"/>
      <c r="C244" s="35"/>
      <c r="D244" s="160" t="s">
        <v>191</v>
      </c>
      <c r="E244" s="35"/>
      <c r="F244" s="161" t="s">
        <v>367</v>
      </c>
      <c r="G244" s="35"/>
      <c r="H244" s="35"/>
      <c r="I244" s="162"/>
      <c r="J244" s="35"/>
      <c r="K244" s="35"/>
      <c r="L244" s="36"/>
      <c r="M244" s="163"/>
      <c r="N244" s="164"/>
      <c r="O244" s="56"/>
      <c r="P244" s="56"/>
      <c r="Q244" s="56"/>
      <c r="R244" s="56"/>
      <c r="S244" s="56"/>
      <c r="T244" s="57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20" t="s">
        <v>191</v>
      </c>
      <c r="AU244" s="20" t="s">
        <v>81</v>
      </c>
    </row>
    <row r="245" spans="1:65" s="13" customFormat="1">
      <c r="B245" s="165"/>
      <c r="D245" s="166" t="s">
        <v>193</v>
      </c>
      <c r="E245" s="167" t="s">
        <v>3</v>
      </c>
      <c r="F245" s="168" t="s">
        <v>359</v>
      </c>
      <c r="H245" s="167" t="s">
        <v>3</v>
      </c>
      <c r="I245" s="169"/>
      <c r="L245" s="165"/>
      <c r="M245" s="170"/>
      <c r="N245" s="171"/>
      <c r="O245" s="171"/>
      <c r="P245" s="171"/>
      <c r="Q245" s="171"/>
      <c r="R245" s="171"/>
      <c r="S245" s="171"/>
      <c r="T245" s="172"/>
      <c r="AT245" s="167" t="s">
        <v>193</v>
      </c>
      <c r="AU245" s="167" t="s">
        <v>81</v>
      </c>
      <c r="AV245" s="13" t="s">
        <v>25</v>
      </c>
      <c r="AW245" s="13" t="s">
        <v>34</v>
      </c>
      <c r="AX245" s="13" t="s">
        <v>73</v>
      </c>
      <c r="AY245" s="167" t="s">
        <v>182</v>
      </c>
    </row>
    <row r="246" spans="1:65" s="14" customFormat="1">
      <c r="B246" s="173"/>
      <c r="D246" s="166" t="s">
        <v>193</v>
      </c>
      <c r="E246" s="174" t="s">
        <v>3</v>
      </c>
      <c r="F246" s="175" t="s">
        <v>360</v>
      </c>
      <c r="H246" s="176">
        <v>478.12</v>
      </c>
      <c r="I246" s="177"/>
      <c r="L246" s="173"/>
      <c r="M246" s="178"/>
      <c r="N246" s="179"/>
      <c r="O246" s="179"/>
      <c r="P246" s="179"/>
      <c r="Q246" s="179"/>
      <c r="R246" s="179"/>
      <c r="S246" s="179"/>
      <c r="T246" s="180"/>
      <c r="AT246" s="174" t="s">
        <v>193</v>
      </c>
      <c r="AU246" s="174" t="s">
        <v>81</v>
      </c>
      <c r="AV246" s="14" t="s">
        <v>81</v>
      </c>
      <c r="AW246" s="14" t="s">
        <v>34</v>
      </c>
      <c r="AX246" s="14" t="s">
        <v>73</v>
      </c>
      <c r="AY246" s="174" t="s">
        <v>182</v>
      </c>
    </row>
    <row r="247" spans="1:65" s="15" customFormat="1">
      <c r="B247" s="181"/>
      <c r="D247" s="166" t="s">
        <v>193</v>
      </c>
      <c r="E247" s="182" t="s">
        <v>3</v>
      </c>
      <c r="F247" s="183" t="s">
        <v>213</v>
      </c>
      <c r="H247" s="184">
        <v>478.12</v>
      </c>
      <c r="I247" s="185"/>
      <c r="L247" s="181"/>
      <c r="M247" s="186"/>
      <c r="N247" s="187"/>
      <c r="O247" s="187"/>
      <c r="P247" s="187"/>
      <c r="Q247" s="187"/>
      <c r="R247" s="187"/>
      <c r="S247" s="187"/>
      <c r="T247" s="188"/>
      <c r="AT247" s="182" t="s">
        <v>193</v>
      </c>
      <c r="AU247" s="182" t="s">
        <v>81</v>
      </c>
      <c r="AV247" s="15" t="s">
        <v>189</v>
      </c>
      <c r="AW247" s="15" t="s">
        <v>34</v>
      </c>
      <c r="AX247" s="15" t="s">
        <v>25</v>
      </c>
      <c r="AY247" s="182" t="s">
        <v>182</v>
      </c>
    </row>
    <row r="248" spans="1:65" s="2" customFormat="1">
      <c r="A248" s="35"/>
      <c r="B248" s="36"/>
      <c r="C248" s="35"/>
      <c r="D248" s="166" t="s">
        <v>224</v>
      </c>
      <c r="E248" s="35"/>
      <c r="F248" s="189" t="s">
        <v>346</v>
      </c>
      <c r="G248" s="35"/>
      <c r="H248" s="35"/>
      <c r="I248" s="35"/>
      <c r="J248" s="35"/>
      <c r="K248" s="35"/>
      <c r="L248" s="36"/>
      <c r="M248" s="163"/>
      <c r="N248" s="164"/>
      <c r="O248" s="56"/>
      <c r="P248" s="56"/>
      <c r="Q248" s="56"/>
      <c r="R248" s="56"/>
      <c r="S248" s="56"/>
      <c r="T248" s="57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U248" s="20" t="s">
        <v>81</v>
      </c>
    </row>
    <row r="249" spans="1:65" s="2" customFormat="1">
      <c r="A249" s="35"/>
      <c r="B249" s="36"/>
      <c r="C249" s="35"/>
      <c r="D249" s="166" t="s">
        <v>224</v>
      </c>
      <c r="E249" s="35"/>
      <c r="F249" s="190" t="s">
        <v>341</v>
      </c>
      <c r="G249" s="35"/>
      <c r="H249" s="191">
        <v>0</v>
      </c>
      <c r="I249" s="35"/>
      <c r="J249" s="35"/>
      <c r="K249" s="35"/>
      <c r="L249" s="36"/>
      <c r="M249" s="163"/>
      <c r="N249" s="164"/>
      <c r="O249" s="56"/>
      <c r="P249" s="56"/>
      <c r="Q249" s="56"/>
      <c r="R249" s="56"/>
      <c r="S249" s="56"/>
      <c r="T249" s="57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U249" s="20" t="s">
        <v>81</v>
      </c>
    </row>
    <row r="250" spans="1:65" s="2" customFormat="1">
      <c r="A250" s="35"/>
      <c r="B250" s="36"/>
      <c r="C250" s="35"/>
      <c r="D250" s="166" t="s">
        <v>224</v>
      </c>
      <c r="E250" s="35"/>
      <c r="F250" s="190" t="s">
        <v>342</v>
      </c>
      <c r="G250" s="35"/>
      <c r="H250" s="191">
        <v>116.85</v>
      </c>
      <c r="I250" s="35"/>
      <c r="J250" s="35"/>
      <c r="K250" s="35"/>
      <c r="L250" s="36"/>
      <c r="M250" s="163"/>
      <c r="N250" s="164"/>
      <c r="O250" s="56"/>
      <c r="P250" s="56"/>
      <c r="Q250" s="56"/>
      <c r="R250" s="56"/>
      <c r="S250" s="56"/>
      <c r="T250" s="57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U250" s="20" t="s">
        <v>81</v>
      </c>
    </row>
    <row r="251" spans="1:65" s="2" customFormat="1">
      <c r="A251" s="35"/>
      <c r="B251" s="36"/>
      <c r="C251" s="35"/>
      <c r="D251" s="166" t="s">
        <v>224</v>
      </c>
      <c r="E251" s="35"/>
      <c r="F251" s="190" t="s">
        <v>213</v>
      </c>
      <c r="G251" s="35"/>
      <c r="H251" s="191">
        <v>116.85</v>
      </c>
      <c r="I251" s="35"/>
      <c r="J251" s="35"/>
      <c r="K251" s="35"/>
      <c r="L251" s="36"/>
      <c r="M251" s="163"/>
      <c r="N251" s="164"/>
      <c r="O251" s="56"/>
      <c r="P251" s="56"/>
      <c r="Q251" s="56"/>
      <c r="R251" s="56"/>
      <c r="S251" s="56"/>
      <c r="T251" s="57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U251" s="20" t="s">
        <v>81</v>
      </c>
    </row>
    <row r="252" spans="1:65" s="2" customFormat="1">
      <c r="A252" s="35"/>
      <c r="B252" s="36"/>
      <c r="C252" s="35"/>
      <c r="D252" s="166" t="s">
        <v>224</v>
      </c>
      <c r="E252" s="35"/>
      <c r="F252" s="189" t="s">
        <v>361</v>
      </c>
      <c r="G252" s="35"/>
      <c r="H252" s="35"/>
      <c r="I252" s="35"/>
      <c r="J252" s="35"/>
      <c r="K252" s="35"/>
      <c r="L252" s="36"/>
      <c r="M252" s="163"/>
      <c r="N252" s="164"/>
      <c r="O252" s="56"/>
      <c r="P252" s="56"/>
      <c r="Q252" s="56"/>
      <c r="R252" s="56"/>
      <c r="S252" s="56"/>
      <c r="T252" s="57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U252" s="20" t="s">
        <v>81</v>
      </c>
    </row>
    <row r="253" spans="1:65" s="2" customFormat="1">
      <c r="A253" s="35"/>
      <c r="B253" s="36"/>
      <c r="C253" s="35"/>
      <c r="D253" s="166" t="s">
        <v>224</v>
      </c>
      <c r="E253" s="35"/>
      <c r="F253" s="190" t="s">
        <v>344</v>
      </c>
      <c r="G253" s="35"/>
      <c r="H253" s="191">
        <v>0</v>
      </c>
      <c r="I253" s="35"/>
      <c r="J253" s="35"/>
      <c r="K253" s="35"/>
      <c r="L253" s="36"/>
      <c r="M253" s="163"/>
      <c r="N253" s="164"/>
      <c r="O253" s="56"/>
      <c r="P253" s="56"/>
      <c r="Q253" s="56"/>
      <c r="R253" s="56"/>
      <c r="S253" s="56"/>
      <c r="T253" s="57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U253" s="20" t="s">
        <v>81</v>
      </c>
    </row>
    <row r="254" spans="1:65" s="2" customFormat="1">
      <c r="A254" s="35"/>
      <c r="B254" s="36"/>
      <c r="C254" s="35"/>
      <c r="D254" s="166" t="s">
        <v>224</v>
      </c>
      <c r="E254" s="35"/>
      <c r="F254" s="190" t="s">
        <v>345</v>
      </c>
      <c r="G254" s="35"/>
      <c r="H254" s="191">
        <v>311.22000000000003</v>
      </c>
      <c r="I254" s="35"/>
      <c r="J254" s="35"/>
      <c r="K254" s="35"/>
      <c r="L254" s="36"/>
      <c r="M254" s="163"/>
      <c r="N254" s="164"/>
      <c r="O254" s="56"/>
      <c r="P254" s="56"/>
      <c r="Q254" s="56"/>
      <c r="R254" s="56"/>
      <c r="S254" s="56"/>
      <c r="T254" s="57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U254" s="20" t="s">
        <v>81</v>
      </c>
    </row>
    <row r="255" spans="1:65" s="2" customFormat="1">
      <c r="A255" s="35"/>
      <c r="B255" s="36"/>
      <c r="C255" s="35"/>
      <c r="D255" s="166" t="s">
        <v>224</v>
      </c>
      <c r="E255" s="35"/>
      <c r="F255" s="189" t="s">
        <v>362</v>
      </c>
      <c r="G255" s="35"/>
      <c r="H255" s="35"/>
      <c r="I255" s="35"/>
      <c r="J255" s="35"/>
      <c r="K255" s="35"/>
      <c r="L255" s="36"/>
      <c r="M255" s="163"/>
      <c r="N255" s="164"/>
      <c r="O255" s="56"/>
      <c r="P255" s="56"/>
      <c r="Q255" s="56"/>
      <c r="R255" s="56"/>
      <c r="S255" s="56"/>
      <c r="T255" s="57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U255" s="20" t="s">
        <v>81</v>
      </c>
    </row>
    <row r="256" spans="1:65" s="2" customFormat="1">
      <c r="A256" s="35"/>
      <c r="B256" s="36"/>
      <c r="C256" s="35"/>
      <c r="D256" s="166" t="s">
        <v>224</v>
      </c>
      <c r="E256" s="35"/>
      <c r="F256" s="190" t="s">
        <v>352</v>
      </c>
      <c r="G256" s="35"/>
      <c r="H256" s="191">
        <v>0</v>
      </c>
      <c r="I256" s="35"/>
      <c r="J256" s="35"/>
      <c r="K256" s="35"/>
      <c r="L256" s="36"/>
      <c r="M256" s="163"/>
      <c r="N256" s="164"/>
      <c r="O256" s="56"/>
      <c r="P256" s="56"/>
      <c r="Q256" s="56"/>
      <c r="R256" s="56"/>
      <c r="S256" s="56"/>
      <c r="T256" s="57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U256" s="20" t="s">
        <v>81</v>
      </c>
    </row>
    <row r="257" spans="1:65" s="2" customFormat="1">
      <c r="A257" s="35"/>
      <c r="B257" s="36"/>
      <c r="C257" s="35"/>
      <c r="D257" s="166" t="s">
        <v>224</v>
      </c>
      <c r="E257" s="35"/>
      <c r="F257" s="190" t="s">
        <v>353</v>
      </c>
      <c r="G257" s="35"/>
      <c r="H257" s="191">
        <v>50.05</v>
      </c>
      <c r="I257" s="35"/>
      <c r="J257" s="35"/>
      <c r="K257" s="35"/>
      <c r="L257" s="36"/>
      <c r="M257" s="163"/>
      <c r="N257" s="164"/>
      <c r="O257" s="56"/>
      <c r="P257" s="56"/>
      <c r="Q257" s="56"/>
      <c r="R257" s="56"/>
      <c r="S257" s="56"/>
      <c r="T257" s="57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U257" s="20" t="s">
        <v>81</v>
      </c>
    </row>
    <row r="258" spans="1:65" s="2" customFormat="1">
      <c r="A258" s="35"/>
      <c r="B258" s="36"/>
      <c r="C258" s="35"/>
      <c r="D258" s="166" t="s">
        <v>224</v>
      </c>
      <c r="E258" s="35"/>
      <c r="F258" s="190" t="s">
        <v>213</v>
      </c>
      <c r="G258" s="35"/>
      <c r="H258" s="191">
        <v>50.05</v>
      </c>
      <c r="I258" s="35"/>
      <c r="J258" s="35"/>
      <c r="K258" s="35"/>
      <c r="L258" s="36"/>
      <c r="M258" s="163"/>
      <c r="N258" s="164"/>
      <c r="O258" s="56"/>
      <c r="P258" s="56"/>
      <c r="Q258" s="56"/>
      <c r="R258" s="56"/>
      <c r="S258" s="56"/>
      <c r="T258" s="57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U258" s="20" t="s">
        <v>81</v>
      </c>
    </row>
    <row r="259" spans="1:65" s="2" customFormat="1" ht="16.5" customHeight="1">
      <c r="A259" s="35"/>
      <c r="B259" s="146"/>
      <c r="C259" s="147" t="s">
        <v>368</v>
      </c>
      <c r="D259" s="147" t="s">
        <v>184</v>
      </c>
      <c r="E259" s="148" t="s">
        <v>369</v>
      </c>
      <c r="F259" s="149" t="s">
        <v>370</v>
      </c>
      <c r="G259" s="150" t="s">
        <v>338</v>
      </c>
      <c r="H259" s="151">
        <v>91.795000000000002</v>
      </c>
      <c r="I259" s="152"/>
      <c r="J259" s="153">
        <f>ROUND(I259*H259,2)</f>
        <v>0</v>
      </c>
      <c r="K259" s="149" t="s">
        <v>3</v>
      </c>
      <c r="L259" s="36"/>
      <c r="M259" s="154" t="s">
        <v>3</v>
      </c>
      <c r="N259" s="155" t="s">
        <v>44</v>
      </c>
      <c r="O259" s="56"/>
      <c r="P259" s="156">
        <f>O259*H259</f>
        <v>0</v>
      </c>
      <c r="Q259" s="156">
        <v>0</v>
      </c>
      <c r="R259" s="156">
        <f>Q259*H259</f>
        <v>0</v>
      </c>
      <c r="S259" s="156">
        <v>0</v>
      </c>
      <c r="T259" s="15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58" t="s">
        <v>189</v>
      </c>
      <c r="AT259" s="158" t="s">
        <v>184</v>
      </c>
      <c r="AU259" s="158" t="s">
        <v>81</v>
      </c>
      <c r="AY259" s="20" t="s">
        <v>182</v>
      </c>
      <c r="BE259" s="159">
        <f>IF(N259="základní",J259,0)</f>
        <v>0</v>
      </c>
      <c r="BF259" s="159">
        <f>IF(N259="snížená",J259,0)</f>
        <v>0</v>
      </c>
      <c r="BG259" s="159">
        <f>IF(N259="zákl. přenesená",J259,0)</f>
        <v>0</v>
      </c>
      <c r="BH259" s="159">
        <f>IF(N259="sníž. přenesená",J259,0)</f>
        <v>0</v>
      </c>
      <c r="BI259" s="159">
        <f>IF(N259="nulová",J259,0)</f>
        <v>0</v>
      </c>
      <c r="BJ259" s="20" t="s">
        <v>25</v>
      </c>
      <c r="BK259" s="159">
        <f>ROUND(I259*H259,2)</f>
        <v>0</v>
      </c>
      <c r="BL259" s="20" t="s">
        <v>189</v>
      </c>
      <c r="BM259" s="158" t="s">
        <v>371</v>
      </c>
    </row>
    <row r="260" spans="1:65" s="14" customFormat="1">
      <c r="B260" s="173"/>
      <c r="D260" s="166" t="s">
        <v>193</v>
      </c>
      <c r="E260" s="174" t="s">
        <v>3</v>
      </c>
      <c r="F260" s="175" t="s">
        <v>372</v>
      </c>
      <c r="H260" s="176">
        <v>91.795000000000002</v>
      </c>
      <c r="I260" s="177"/>
      <c r="L260" s="173"/>
      <c r="M260" s="178"/>
      <c r="N260" s="179"/>
      <c r="O260" s="179"/>
      <c r="P260" s="179"/>
      <c r="Q260" s="179"/>
      <c r="R260" s="179"/>
      <c r="S260" s="179"/>
      <c r="T260" s="180"/>
      <c r="AT260" s="174" t="s">
        <v>193</v>
      </c>
      <c r="AU260" s="174" t="s">
        <v>81</v>
      </c>
      <c r="AV260" s="14" t="s">
        <v>81</v>
      </c>
      <c r="AW260" s="14" t="s">
        <v>34</v>
      </c>
      <c r="AX260" s="14" t="s">
        <v>25</v>
      </c>
      <c r="AY260" s="174" t="s">
        <v>182</v>
      </c>
    </row>
    <row r="261" spans="1:65" s="2" customFormat="1">
      <c r="A261" s="35"/>
      <c r="B261" s="36"/>
      <c r="C261" s="35"/>
      <c r="D261" s="166" t="s">
        <v>224</v>
      </c>
      <c r="E261" s="35"/>
      <c r="F261" s="189" t="s">
        <v>373</v>
      </c>
      <c r="G261" s="35"/>
      <c r="H261" s="35"/>
      <c r="I261" s="35"/>
      <c r="J261" s="35"/>
      <c r="K261" s="35"/>
      <c r="L261" s="36"/>
      <c r="M261" s="163"/>
      <c r="N261" s="164"/>
      <c r="O261" s="56"/>
      <c r="P261" s="56"/>
      <c r="Q261" s="56"/>
      <c r="R261" s="56"/>
      <c r="S261" s="56"/>
      <c r="T261" s="57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U261" s="20" t="s">
        <v>81</v>
      </c>
    </row>
    <row r="262" spans="1:65" s="2" customFormat="1">
      <c r="A262" s="35"/>
      <c r="B262" s="36"/>
      <c r="C262" s="35"/>
      <c r="D262" s="166" t="s">
        <v>224</v>
      </c>
      <c r="E262" s="35"/>
      <c r="F262" s="190" t="s">
        <v>359</v>
      </c>
      <c r="G262" s="35"/>
      <c r="H262" s="191">
        <v>0</v>
      </c>
      <c r="I262" s="35"/>
      <c r="J262" s="35"/>
      <c r="K262" s="35"/>
      <c r="L262" s="36"/>
      <c r="M262" s="163"/>
      <c r="N262" s="164"/>
      <c r="O262" s="56"/>
      <c r="P262" s="56"/>
      <c r="Q262" s="56"/>
      <c r="R262" s="56"/>
      <c r="S262" s="56"/>
      <c r="T262" s="57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U262" s="20" t="s">
        <v>81</v>
      </c>
    </row>
    <row r="263" spans="1:65" s="2" customFormat="1">
      <c r="A263" s="35"/>
      <c r="B263" s="36"/>
      <c r="C263" s="35"/>
      <c r="D263" s="166" t="s">
        <v>224</v>
      </c>
      <c r="E263" s="35"/>
      <c r="F263" s="190" t="s">
        <v>360</v>
      </c>
      <c r="G263" s="35"/>
      <c r="H263" s="191">
        <v>478.12</v>
      </c>
      <c r="I263" s="35"/>
      <c r="J263" s="35"/>
      <c r="K263" s="35"/>
      <c r="L263" s="36"/>
      <c r="M263" s="163"/>
      <c r="N263" s="164"/>
      <c r="O263" s="56"/>
      <c r="P263" s="56"/>
      <c r="Q263" s="56"/>
      <c r="R263" s="56"/>
      <c r="S263" s="56"/>
      <c r="T263" s="57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U263" s="20" t="s">
        <v>81</v>
      </c>
    </row>
    <row r="264" spans="1:65" s="2" customFormat="1">
      <c r="A264" s="35"/>
      <c r="B264" s="36"/>
      <c r="C264" s="35"/>
      <c r="D264" s="166" t="s">
        <v>224</v>
      </c>
      <c r="E264" s="35"/>
      <c r="F264" s="190" t="s">
        <v>213</v>
      </c>
      <c r="G264" s="35"/>
      <c r="H264" s="191">
        <v>478.12</v>
      </c>
      <c r="I264" s="35"/>
      <c r="J264" s="35"/>
      <c r="K264" s="35"/>
      <c r="L264" s="36"/>
      <c r="M264" s="163"/>
      <c r="N264" s="164"/>
      <c r="O264" s="56"/>
      <c r="P264" s="56"/>
      <c r="Q264" s="56"/>
      <c r="R264" s="56"/>
      <c r="S264" s="56"/>
      <c r="T264" s="57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U264" s="20" t="s">
        <v>81</v>
      </c>
    </row>
    <row r="265" spans="1:65" s="2" customFormat="1">
      <c r="A265" s="35"/>
      <c r="B265" s="36"/>
      <c r="C265" s="35"/>
      <c r="D265" s="166" t="s">
        <v>224</v>
      </c>
      <c r="E265" s="35"/>
      <c r="F265" s="200" t="s">
        <v>346</v>
      </c>
      <c r="G265" s="35"/>
      <c r="H265" s="35"/>
      <c r="I265" s="35"/>
      <c r="J265" s="35"/>
      <c r="K265" s="35"/>
      <c r="L265" s="36"/>
      <c r="M265" s="163"/>
      <c r="N265" s="164"/>
      <c r="O265" s="56"/>
      <c r="P265" s="56"/>
      <c r="Q265" s="56"/>
      <c r="R265" s="56"/>
      <c r="S265" s="56"/>
      <c r="T265" s="57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U265" s="20" t="s">
        <v>81</v>
      </c>
    </row>
    <row r="266" spans="1:65" s="2" customFormat="1">
      <c r="A266" s="35"/>
      <c r="B266" s="36"/>
      <c r="C266" s="35"/>
      <c r="D266" s="166" t="s">
        <v>224</v>
      </c>
      <c r="E266" s="35"/>
      <c r="F266" s="201" t="s">
        <v>341</v>
      </c>
      <c r="G266" s="35"/>
      <c r="H266" s="191">
        <v>0</v>
      </c>
      <c r="I266" s="35"/>
      <c r="J266" s="35"/>
      <c r="K266" s="35"/>
      <c r="L266" s="36"/>
      <c r="M266" s="163"/>
      <c r="N266" s="164"/>
      <c r="O266" s="56"/>
      <c r="P266" s="56"/>
      <c r="Q266" s="56"/>
      <c r="R266" s="56"/>
      <c r="S266" s="56"/>
      <c r="T266" s="57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U266" s="20" t="s">
        <v>81</v>
      </c>
    </row>
    <row r="267" spans="1:65" s="2" customFormat="1">
      <c r="A267" s="35"/>
      <c r="B267" s="36"/>
      <c r="C267" s="35"/>
      <c r="D267" s="166" t="s">
        <v>224</v>
      </c>
      <c r="E267" s="35"/>
      <c r="F267" s="201" t="s">
        <v>342</v>
      </c>
      <c r="G267" s="35"/>
      <c r="H267" s="191">
        <v>116.85</v>
      </c>
      <c r="I267" s="35"/>
      <c r="J267" s="35"/>
      <c r="K267" s="35"/>
      <c r="L267" s="36"/>
      <c r="M267" s="163"/>
      <c r="N267" s="164"/>
      <c r="O267" s="56"/>
      <c r="P267" s="56"/>
      <c r="Q267" s="56"/>
      <c r="R267" s="56"/>
      <c r="S267" s="56"/>
      <c r="T267" s="57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U267" s="20" t="s">
        <v>81</v>
      </c>
    </row>
    <row r="268" spans="1:65" s="2" customFormat="1">
      <c r="A268" s="35"/>
      <c r="B268" s="36"/>
      <c r="C268" s="35"/>
      <c r="D268" s="166" t="s">
        <v>224</v>
      </c>
      <c r="E268" s="35"/>
      <c r="F268" s="201" t="s">
        <v>213</v>
      </c>
      <c r="G268" s="35"/>
      <c r="H268" s="191">
        <v>116.85</v>
      </c>
      <c r="I268" s="35"/>
      <c r="J268" s="35"/>
      <c r="K268" s="35"/>
      <c r="L268" s="36"/>
      <c r="M268" s="163"/>
      <c r="N268" s="164"/>
      <c r="O268" s="56"/>
      <c r="P268" s="56"/>
      <c r="Q268" s="56"/>
      <c r="R268" s="56"/>
      <c r="S268" s="56"/>
      <c r="T268" s="57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U268" s="20" t="s">
        <v>81</v>
      </c>
    </row>
    <row r="269" spans="1:65" s="2" customFormat="1">
      <c r="A269" s="35"/>
      <c r="B269" s="36"/>
      <c r="C269" s="35"/>
      <c r="D269" s="166" t="s">
        <v>224</v>
      </c>
      <c r="E269" s="35"/>
      <c r="F269" s="200" t="s">
        <v>361</v>
      </c>
      <c r="G269" s="35"/>
      <c r="H269" s="35"/>
      <c r="I269" s="35"/>
      <c r="J269" s="35"/>
      <c r="K269" s="35"/>
      <c r="L269" s="36"/>
      <c r="M269" s="163"/>
      <c r="N269" s="164"/>
      <c r="O269" s="56"/>
      <c r="P269" s="56"/>
      <c r="Q269" s="56"/>
      <c r="R269" s="56"/>
      <c r="S269" s="56"/>
      <c r="T269" s="57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U269" s="20" t="s">
        <v>81</v>
      </c>
    </row>
    <row r="270" spans="1:65" s="2" customFormat="1">
      <c r="A270" s="35"/>
      <c r="B270" s="36"/>
      <c r="C270" s="35"/>
      <c r="D270" s="166" t="s">
        <v>224</v>
      </c>
      <c r="E270" s="35"/>
      <c r="F270" s="201" t="s">
        <v>344</v>
      </c>
      <c r="G270" s="35"/>
      <c r="H270" s="191">
        <v>0</v>
      </c>
      <c r="I270" s="35"/>
      <c r="J270" s="35"/>
      <c r="K270" s="35"/>
      <c r="L270" s="36"/>
      <c r="M270" s="163"/>
      <c r="N270" s="164"/>
      <c r="O270" s="56"/>
      <c r="P270" s="56"/>
      <c r="Q270" s="56"/>
      <c r="R270" s="56"/>
      <c r="S270" s="56"/>
      <c r="T270" s="57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U270" s="20" t="s">
        <v>81</v>
      </c>
    </row>
    <row r="271" spans="1:65" s="2" customFormat="1">
      <c r="A271" s="35"/>
      <c r="B271" s="36"/>
      <c r="C271" s="35"/>
      <c r="D271" s="166" t="s">
        <v>224</v>
      </c>
      <c r="E271" s="35"/>
      <c r="F271" s="201" t="s">
        <v>345</v>
      </c>
      <c r="G271" s="35"/>
      <c r="H271" s="191">
        <v>311.22000000000003</v>
      </c>
      <c r="I271" s="35"/>
      <c r="J271" s="35"/>
      <c r="K271" s="35"/>
      <c r="L271" s="36"/>
      <c r="M271" s="163"/>
      <c r="N271" s="164"/>
      <c r="O271" s="56"/>
      <c r="P271" s="56"/>
      <c r="Q271" s="56"/>
      <c r="R271" s="56"/>
      <c r="S271" s="56"/>
      <c r="T271" s="57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U271" s="20" t="s">
        <v>81</v>
      </c>
    </row>
    <row r="272" spans="1:65" s="2" customFormat="1">
      <c r="A272" s="35"/>
      <c r="B272" s="36"/>
      <c r="C272" s="35"/>
      <c r="D272" s="166" t="s">
        <v>224</v>
      </c>
      <c r="E272" s="35"/>
      <c r="F272" s="200" t="s">
        <v>362</v>
      </c>
      <c r="G272" s="35"/>
      <c r="H272" s="35"/>
      <c r="I272" s="35"/>
      <c r="J272" s="35"/>
      <c r="K272" s="35"/>
      <c r="L272" s="36"/>
      <c r="M272" s="163"/>
      <c r="N272" s="164"/>
      <c r="O272" s="56"/>
      <c r="P272" s="56"/>
      <c r="Q272" s="56"/>
      <c r="R272" s="56"/>
      <c r="S272" s="56"/>
      <c r="T272" s="57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U272" s="20" t="s">
        <v>81</v>
      </c>
    </row>
    <row r="273" spans="1:65" s="2" customFormat="1">
      <c r="A273" s="35"/>
      <c r="B273" s="36"/>
      <c r="C273" s="35"/>
      <c r="D273" s="166" t="s">
        <v>224</v>
      </c>
      <c r="E273" s="35"/>
      <c r="F273" s="201" t="s">
        <v>352</v>
      </c>
      <c r="G273" s="35"/>
      <c r="H273" s="191">
        <v>0</v>
      </c>
      <c r="I273" s="35"/>
      <c r="J273" s="35"/>
      <c r="K273" s="35"/>
      <c r="L273" s="36"/>
      <c r="M273" s="163"/>
      <c r="N273" s="164"/>
      <c r="O273" s="56"/>
      <c r="P273" s="56"/>
      <c r="Q273" s="56"/>
      <c r="R273" s="56"/>
      <c r="S273" s="56"/>
      <c r="T273" s="57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U273" s="20" t="s">
        <v>81</v>
      </c>
    </row>
    <row r="274" spans="1:65" s="2" customFormat="1">
      <c r="A274" s="35"/>
      <c r="B274" s="36"/>
      <c r="C274" s="35"/>
      <c r="D274" s="166" t="s">
        <v>224</v>
      </c>
      <c r="E274" s="35"/>
      <c r="F274" s="201" t="s">
        <v>353</v>
      </c>
      <c r="G274" s="35"/>
      <c r="H274" s="191">
        <v>50.05</v>
      </c>
      <c r="I274" s="35"/>
      <c r="J274" s="35"/>
      <c r="K274" s="35"/>
      <c r="L274" s="36"/>
      <c r="M274" s="163"/>
      <c r="N274" s="164"/>
      <c r="O274" s="56"/>
      <c r="P274" s="56"/>
      <c r="Q274" s="56"/>
      <c r="R274" s="56"/>
      <c r="S274" s="56"/>
      <c r="T274" s="57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U274" s="20" t="s">
        <v>81</v>
      </c>
    </row>
    <row r="275" spans="1:65" s="2" customFormat="1">
      <c r="A275" s="35"/>
      <c r="B275" s="36"/>
      <c r="C275" s="35"/>
      <c r="D275" s="166" t="s">
        <v>224</v>
      </c>
      <c r="E275" s="35"/>
      <c r="F275" s="201" t="s">
        <v>213</v>
      </c>
      <c r="G275" s="35"/>
      <c r="H275" s="191">
        <v>50.05</v>
      </c>
      <c r="I275" s="35"/>
      <c r="J275" s="35"/>
      <c r="K275" s="35"/>
      <c r="L275" s="36"/>
      <c r="M275" s="163"/>
      <c r="N275" s="164"/>
      <c r="O275" s="56"/>
      <c r="P275" s="56"/>
      <c r="Q275" s="56"/>
      <c r="R275" s="56"/>
      <c r="S275" s="56"/>
      <c r="T275" s="57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U275" s="20" t="s">
        <v>81</v>
      </c>
    </row>
    <row r="276" spans="1:65" s="2" customFormat="1">
      <c r="A276" s="35"/>
      <c r="B276" s="36"/>
      <c r="C276" s="35"/>
      <c r="D276" s="166" t="s">
        <v>224</v>
      </c>
      <c r="E276" s="35"/>
      <c r="F276" s="189" t="s">
        <v>374</v>
      </c>
      <c r="G276" s="35"/>
      <c r="H276" s="35"/>
      <c r="I276" s="35"/>
      <c r="J276" s="35"/>
      <c r="K276" s="35"/>
      <c r="L276" s="36"/>
      <c r="M276" s="163"/>
      <c r="N276" s="164"/>
      <c r="O276" s="56"/>
      <c r="P276" s="56"/>
      <c r="Q276" s="56"/>
      <c r="R276" s="56"/>
      <c r="S276" s="56"/>
      <c r="T276" s="57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U276" s="20" t="s">
        <v>81</v>
      </c>
    </row>
    <row r="277" spans="1:65" s="2" customFormat="1">
      <c r="A277" s="35"/>
      <c r="B277" s="36"/>
      <c r="C277" s="35"/>
      <c r="D277" s="166" t="s">
        <v>224</v>
      </c>
      <c r="E277" s="35"/>
      <c r="F277" s="190" t="s">
        <v>375</v>
      </c>
      <c r="G277" s="35"/>
      <c r="H277" s="191">
        <v>75.105000000000004</v>
      </c>
      <c r="I277" s="35"/>
      <c r="J277" s="35"/>
      <c r="K277" s="35"/>
      <c r="L277" s="36"/>
      <c r="M277" s="163"/>
      <c r="N277" s="164"/>
      <c r="O277" s="56"/>
      <c r="P277" s="56"/>
      <c r="Q277" s="56"/>
      <c r="R277" s="56"/>
      <c r="S277" s="56"/>
      <c r="T277" s="57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U277" s="20" t="s">
        <v>81</v>
      </c>
    </row>
    <row r="278" spans="1:65" s="2" customFormat="1">
      <c r="A278" s="35"/>
      <c r="B278" s="36"/>
      <c r="C278" s="35"/>
      <c r="D278" s="166" t="s">
        <v>224</v>
      </c>
      <c r="E278" s="35"/>
      <c r="F278" s="190" t="s">
        <v>142</v>
      </c>
      <c r="G278" s="35"/>
      <c r="H278" s="191">
        <v>311.22000000000003</v>
      </c>
      <c r="I278" s="35"/>
      <c r="J278" s="35"/>
      <c r="K278" s="35"/>
      <c r="L278" s="36"/>
      <c r="M278" s="163"/>
      <c r="N278" s="164"/>
      <c r="O278" s="56"/>
      <c r="P278" s="56"/>
      <c r="Q278" s="56"/>
      <c r="R278" s="56"/>
      <c r="S278" s="56"/>
      <c r="T278" s="57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U278" s="20" t="s">
        <v>81</v>
      </c>
    </row>
    <row r="279" spans="1:65" s="2" customFormat="1">
      <c r="A279" s="35"/>
      <c r="B279" s="36"/>
      <c r="C279" s="35"/>
      <c r="D279" s="166" t="s">
        <v>224</v>
      </c>
      <c r="E279" s="35"/>
      <c r="F279" s="190" t="s">
        <v>213</v>
      </c>
      <c r="G279" s="35"/>
      <c r="H279" s="191">
        <v>386.32499999999999</v>
      </c>
      <c r="I279" s="35"/>
      <c r="J279" s="35"/>
      <c r="K279" s="35"/>
      <c r="L279" s="36"/>
      <c r="M279" s="163"/>
      <c r="N279" s="164"/>
      <c r="O279" s="56"/>
      <c r="P279" s="56"/>
      <c r="Q279" s="56"/>
      <c r="R279" s="56"/>
      <c r="S279" s="56"/>
      <c r="T279" s="57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U279" s="20" t="s">
        <v>81</v>
      </c>
    </row>
    <row r="280" spans="1:65" s="2" customFormat="1" ht="16.5" customHeight="1">
      <c r="A280" s="35"/>
      <c r="B280" s="146"/>
      <c r="C280" s="147" t="s">
        <v>376</v>
      </c>
      <c r="D280" s="147" t="s">
        <v>184</v>
      </c>
      <c r="E280" s="148" t="s">
        <v>377</v>
      </c>
      <c r="F280" s="149" t="s">
        <v>378</v>
      </c>
      <c r="G280" s="150" t="s">
        <v>338</v>
      </c>
      <c r="H280" s="151">
        <v>386.32499999999999</v>
      </c>
      <c r="I280" s="152"/>
      <c r="J280" s="153">
        <f>ROUND(I280*H280,2)</f>
        <v>0</v>
      </c>
      <c r="K280" s="149" t="s">
        <v>3</v>
      </c>
      <c r="L280" s="36"/>
      <c r="M280" s="154" t="s">
        <v>3</v>
      </c>
      <c r="N280" s="155" t="s">
        <v>44</v>
      </c>
      <c r="O280" s="56"/>
      <c r="P280" s="156">
        <f>O280*H280</f>
        <v>0</v>
      </c>
      <c r="Q280" s="156">
        <v>0</v>
      </c>
      <c r="R280" s="156">
        <f>Q280*H280</f>
        <v>0</v>
      </c>
      <c r="S280" s="156">
        <v>0</v>
      </c>
      <c r="T280" s="15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58" t="s">
        <v>189</v>
      </c>
      <c r="AT280" s="158" t="s">
        <v>184</v>
      </c>
      <c r="AU280" s="158" t="s">
        <v>81</v>
      </c>
      <c r="AY280" s="20" t="s">
        <v>182</v>
      </c>
      <c r="BE280" s="159">
        <f>IF(N280="základní",J280,0)</f>
        <v>0</v>
      </c>
      <c r="BF280" s="159">
        <f>IF(N280="snížená",J280,0)</f>
        <v>0</v>
      </c>
      <c r="BG280" s="159">
        <f>IF(N280="zákl. přenesená",J280,0)</f>
        <v>0</v>
      </c>
      <c r="BH280" s="159">
        <f>IF(N280="sníž. přenesená",J280,0)</f>
        <v>0</v>
      </c>
      <c r="BI280" s="159">
        <f>IF(N280="nulová",J280,0)</f>
        <v>0</v>
      </c>
      <c r="BJ280" s="20" t="s">
        <v>25</v>
      </c>
      <c r="BK280" s="159">
        <f>ROUND(I280*H280,2)</f>
        <v>0</v>
      </c>
      <c r="BL280" s="20" t="s">
        <v>189</v>
      </c>
      <c r="BM280" s="158" t="s">
        <v>379</v>
      </c>
    </row>
    <row r="281" spans="1:65" s="14" customFormat="1">
      <c r="B281" s="173"/>
      <c r="D281" s="166" t="s">
        <v>193</v>
      </c>
      <c r="E281" s="174" t="s">
        <v>3</v>
      </c>
      <c r="F281" s="175" t="s">
        <v>375</v>
      </c>
      <c r="H281" s="176">
        <v>75.105000000000004</v>
      </c>
      <c r="I281" s="177"/>
      <c r="L281" s="173"/>
      <c r="M281" s="178"/>
      <c r="N281" s="179"/>
      <c r="O281" s="179"/>
      <c r="P281" s="179"/>
      <c r="Q281" s="179"/>
      <c r="R281" s="179"/>
      <c r="S281" s="179"/>
      <c r="T281" s="180"/>
      <c r="AT281" s="174" t="s">
        <v>193</v>
      </c>
      <c r="AU281" s="174" t="s">
        <v>81</v>
      </c>
      <c r="AV281" s="14" t="s">
        <v>81</v>
      </c>
      <c r="AW281" s="14" t="s">
        <v>34</v>
      </c>
      <c r="AX281" s="14" t="s">
        <v>73</v>
      </c>
      <c r="AY281" s="174" t="s">
        <v>182</v>
      </c>
    </row>
    <row r="282" spans="1:65" s="14" customFormat="1">
      <c r="B282" s="173"/>
      <c r="D282" s="166" t="s">
        <v>193</v>
      </c>
      <c r="E282" s="174" t="s">
        <v>3</v>
      </c>
      <c r="F282" s="175" t="s">
        <v>142</v>
      </c>
      <c r="H282" s="176">
        <v>311.22000000000003</v>
      </c>
      <c r="I282" s="177"/>
      <c r="L282" s="173"/>
      <c r="M282" s="178"/>
      <c r="N282" s="179"/>
      <c r="O282" s="179"/>
      <c r="P282" s="179"/>
      <c r="Q282" s="179"/>
      <c r="R282" s="179"/>
      <c r="S282" s="179"/>
      <c r="T282" s="180"/>
      <c r="AT282" s="174" t="s">
        <v>193</v>
      </c>
      <c r="AU282" s="174" t="s">
        <v>81</v>
      </c>
      <c r="AV282" s="14" t="s">
        <v>81</v>
      </c>
      <c r="AW282" s="14" t="s">
        <v>34</v>
      </c>
      <c r="AX282" s="14" t="s">
        <v>73</v>
      </c>
      <c r="AY282" s="174" t="s">
        <v>182</v>
      </c>
    </row>
    <row r="283" spans="1:65" s="15" customFormat="1">
      <c r="B283" s="181"/>
      <c r="D283" s="166" t="s">
        <v>193</v>
      </c>
      <c r="E283" s="182" t="s">
        <v>3</v>
      </c>
      <c r="F283" s="183" t="s">
        <v>213</v>
      </c>
      <c r="H283" s="184">
        <v>386.32499999999999</v>
      </c>
      <c r="I283" s="185"/>
      <c r="L283" s="181"/>
      <c r="M283" s="186"/>
      <c r="N283" s="187"/>
      <c r="O283" s="187"/>
      <c r="P283" s="187"/>
      <c r="Q283" s="187"/>
      <c r="R283" s="187"/>
      <c r="S283" s="187"/>
      <c r="T283" s="188"/>
      <c r="AT283" s="182" t="s">
        <v>193</v>
      </c>
      <c r="AU283" s="182" t="s">
        <v>81</v>
      </c>
      <c r="AV283" s="15" t="s">
        <v>189</v>
      </c>
      <c r="AW283" s="15" t="s">
        <v>34</v>
      </c>
      <c r="AX283" s="15" t="s">
        <v>25</v>
      </c>
      <c r="AY283" s="182" t="s">
        <v>182</v>
      </c>
    </row>
    <row r="284" spans="1:65" s="2" customFormat="1">
      <c r="A284" s="35"/>
      <c r="B284" s="36"/>
      <c r="C284" s="35"/>
      <c r="D284" s="166" t="s">
        <v>224</v>
      </c>
      <c r="E284" s="35"/>
      <c r="F284" s="189" t="s">
        <v>346</v>
      </c>
      <c r="G284" s="35"/>
      <c r="H284" s="35"/>
      <c r="I284" s="35"/>
      <c r="J284" s="35"/>
      <c r="K284" s="35"/>
      <c r="L284" s="36"/>
      <c r="M284" s="163"/>
      <c r="N284" s="164"/>
      <c r="O284" s="56"/>
      <c r="P284" s="56"/>
      <c r="Q284" s="56"/>
      <c r="R284" s="56"/>
      <c r="S284" s="56"/>
      <c r="T284" s="57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U284" s="20" t="s">
        <v>81</v>
      </c>
    </row>
    <row r="285" spans="1:65" s="2" customFormat="1">
      <c r="A285" s="35"/>
      <c r="B285" s="36"/>
      <c r="C285" s="35"/>
      <c r="D285" s="166" t="s">
        <v>224</v>
      </c>
      <c r="E285" s="35"/>
      <c r="F285" s="190" t="s">
        <v>341</v>
      </c>
      <c r="G285" s="35"/>
      <c r="H285" s="191">
        <v>0</v>
      </c>
      <c r="I285" s="35"/>
      <c r="J285" s="35"/>
      <c r="K285" s="35"/>
      <c r="L285" s="36"/>
      <c r="M285" s="163"/>
      <c r="N285" s="164"/>
      <c r="O285" s="56"/>
      <c r="P285" s="56"/>
      <c r="Q285" s="56"/>
      <c r="R285" s="56"/>
      <c r="S285" s="56"/>
      <c r="T285" s="57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U285" s="20" t="s">
        <v>81</v>
      </c>
    </row>
    <row r="286" spans="1:65" s="2" customFormat="1">
      <c r="A286" s="35"/>
      <c r="B286" s="36"/>
      <c r="C286" s="35"/>
      <c r="D286" s="166" t="s">
        <v>224</v>
      </c>
      <c r="E286" s="35"/>
      <c r="F286" s="190" t="s">
        <v>342</v>
      </c>
      <c r="G286" s="35"/>
      <c r="H286" s="191">
        <v>116.85</v>
      </c>
      <c r="I286" s="35"/>
      <c r="J286" s="35"/>
      <c r="K286" s="35"/>
      <c r="L286" s="36"/>
      <c r="M286" s="163"/>
      <c r="N286" s="164"/>
      <c r="O286" s="56"/>
      <c r="P286" s="56"/>
      <c r="Q286" s="56"/>
      <c r="R286" s="56"/>
      <c r="S286" s="56"/>
      <c r="T286" s="57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U286" s="20" t="s">
        <v>81</v>
      </c>
    </row>
    <row r="287" spans="1:65" s="2" customFormat="1">
      <c r="A287" s="35"/>
      <c r="B287" s="36"/>
      <c r="C287" s="35"/>
      <c r="D287" s="166" t="s">
        <v>224</v>
      </c>
      <c r="E287" s="35"/>
      <c r="F287" s="190" t="s">
        <v>213</v>
      </c>
      <c r="G287" s="35"/>
      <c r="H287" s="191">
        <v>116.85</v>
      </c>
      <c r="I287" s="35"/>
      <c r="J287" s="35"/>
      <c r="K287" s="35"/>
      <c r="L287" s="36"/>
      <c r="M287" s="163"/>
      <c r="N287" s="164"/>
      <c r="O287" s="56"/>
      <c r="P287" s="56"/>
      <c r="Q287" s="56"/>
      <c r="R287" s="56"/>
      <c r="S287" s="56"/>
      <c r="T287" s="57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U287" s="20" t="s">
        <v>81</v>
      </c>
    </row>
    <row r="288" spans="1:65" s="2" customFormat="1">
      <c r="A288" s="35"/>
      <c r="B288" s="36"/>
      <c r="C288" s="35"/>
      <c r="D288" s="166" t="s">
        <v>224</v>
      </c>
      <c r="E288" s="35"/>
      <c r="F288" s="189" t="s">
        <v>362</v>
      </c>
      <c r="G288" s="35"/>
      <c r="H288" s="35"/>
      <c r="I288" s="35"/>
      <c r="J288" s="35"/>
      <c r="K288" s="35"/>
      <c r="L288" s="36"/>
      <c r="M288" s="163"/>
      <c r="N288" s="164"/>
      <c r="O288" s="56"/>
      <c r="P288" s="56"/>
      <c r="Q288" s="56"/>
      <c r="R288" s="56"/>
      <c r="S288" s="56"/>
      <c r="T288" s="57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U288" s="20" t="s">
        <v>81</v>
      </c>
    </row>
    <row r="289" spans="1:65" s="2" customFormat="1">
      <c r="A289" s="35"/>
      <c r="B289" s="36"/>
      <c r="C289" s="35"/>
      <c r="D289" s="166" t="s">
        <v>224</v>
      </c>
      <c r="E289" s="35"/>
      <c r="F289" s="190" t="s">
        <v>352</v>
      </c>
      <c r="G289" s="35"/>
      <c r="H289" s="191">
        <v>0</v>
      </c>
      <c r="I289" s="35"/>
      <c r="J289" s="35"/>
      <c r="K289" s="35"/>
      <c r="L289" s="36"/>
      <c r="M289" s="163"/>
      <c r="N289" s="164"/>
      <c r="O289" s="56"/>
      <c r="P289" s="56"/>
      <c r="Q289" s="56"/>
      <c r="R289" s="56"/>
      <c r="S289" s="56"/>
      <c r="T289" s="57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U289" s="20" t="s">
        <v>81</v>
      </c>
    </row>
    <row r="290" spans="1:65" s="2" customFormat="1">
      <c r="A290" s="35"/>
      <c r="B290" s="36"/>
      <c r="C290" s="35"/>
      <c r="D290" s="166" t="s">
        <v>224</v>
      </c>
      <c r="E290" s="35"/>
      <c r="F290" s="190" t="s">
        <v>353</v>
      </c>
      <c r="G290" s="35"/>
      <c r="H290" s="191">
        <v>50.05</v>
      </c>
      <c r="I290" s="35"/>
      <c r="J290" s="35"/>
      <c r="K290" s="35"/>
      <c r="L290" s="36"/>
      <c r="M290" s="163"/>
      <c r="N290" s="164"/>
      <c r="O290" s="56"/>
      <c r="P290" s="56"/>
      <c r="Q290" s="56"/>
      <c r="R290" s="56"/>
      <c r="S290" s="56"/>
      <c r="T290" s="57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U290" s="20" t="s">
        <v>81</v>
      </c>
    </row>
    <row r="291" spans="1:65" s="2" customFormat="1">
      <c r="A291" s="35"/>
      <c r="B291" s="36"/>
      <c r="C291" s="35"/>
      <c r="D291" s="166" t="s">
        <v>224</v>
      </c>
      <c r="E291" s="35"/>
      <c r="F291" s="190" t="s">
        <v>213</v>
      </c>
      <c r="G291" s="35"/>
      <c r="H291" s="191">
        <v>50.05</v>
      </c>
      <c r="I291" s="35"/>
      <c r="J291" s="35"/>
      <c r="K291" s="35"/>
      <c r="L291" s="36"/>
      <c r="M291" s="163"/>
      <c r="N291" s="164"/>
      <c r="O291" s="56"/>
      <c r="P291" s="56"/>
      <c r="Q291" s="56"/>
      <c r="R291" s="56"/>
      <c r="S291" s="56"/>
      <c r="T291" s="57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U291" s="20" t="s">
        <v>81</v>
      </c>
    </row>
    <row r="292" spans="1:65" s="2" customFormat="1">
      <c r="A292" s="35"/>
      <c r="B292" s="36"/>
      <c r="C292" s="35"/>
      <c r="D292" s="166" t="s">
        <v>224</v>
      </c>
      <c r="E292" s="35"/>
      <c r="F292" s="189" t="s">
        <v>361</v>
      </c>
      <c r="G292" s="35"/>
      <c r="H292" s="35"/>
      <c r="I292" s="35"/>
      <c r="J292" s="35"/>
      <c r="K292" s="35"/>
      <c r="L292" s="36"/>
      <c r="M292" s="163"/>
      <c r="N292" s="164"/>
      <c r="O292" s="56"/>
      <c r="P292" s="56"/>
      <c r="Q292" s="56"/>
      <c r="R292" s="56"/>
      <c r="S292" s="56"/>
      <c r="T292" s="57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U292" s="20" t="s">
        <v>81</v>
      </c>
    </row>
    <row r="293" spans="1:65" s="2" customFormat="1">
      <c r="A293" s="35"/>
      <c r="B293" s="36"/>
      <c r="C293" s="35"/>
      <c r="D293" s="166" t="s">
        <v>224</v>
      </c>
      <c r="E293" s="35"/>
      <c r="F293" s="190" t="s">
        <v>344</v>
      </c>
      <c r="G293" s="35"/>
      <c r="H293" s="191">
        <v>0</v>
      </c>
      <c r="I293" s="35"/>
      <c r="J293" s="35"/>
      <c r="K293" s="35"/>
      <c r="L293" s="36"/>
      <c r="M293" s="163"/>
      <c r="N293" s="164"/>
      <c r="O293" s="56"/>
      <c r="P293" s="56"/>
      <c r="Q293" s="56"/>
      <c r="R293" s="56"/>
      <c r="S293" s="56"/>
      <c r="T293" s="57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U293" s="20" t="s">
        <v>81</v>
      </c>
    </row>
    <row r="294" spans="1:65" s="2" customFormat="1">
      <c r="A294" s="35"/>
      <c r="B294" s="36"/>
      <c r="C294" s="35"/>
      <c r="D294" s="166" t="s">
        <v>224</v>
      </c>
      <c r="E294" s="35"/>
      <c r="F294" s="190" t="s">
        <v>345</v>
      </c>
      <c r="G294" s="35"/>
      <c r="H294" s="191">
        <v>311.22000000000003</v>
      </c>
      <c r="I294" s="35"/>
      <c r="J294" s="35"/>
      <c r="K294" s="35"/>
      <c r="L294" s="36"/>
      <c r="M294" s="163"/>
      <c r="N294" s="164"/>
      <c r="O294" s="56"/>
      <c r="P294" s="56"/>
      <c r="Q294" s="56"/>
      <c r="R294" s="56"/>
      <c r="S294" s="56"/>
      <c r="T294" s="57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U294" s="20" t="s">
        <v>81</v>
      </c>
    </row>
    <row r="295" spans="1:65" s="2" customFormat="1" ht="21.75" customHeight="1">
      <c r="A295" s="35"/>
      <c r="B295" s="146"/>
      <c r="C295" s="147" t="s">
        <v>380</v>
      </c>
      <c r="D295" s="147" t="s">
        <v>184</v>
      </c>
      <c r="E295" s="148" t="s">
        <v>381</v>
      </c>
      <c r="F295" s="149" t="s">
        <v>382</v>
      </c>
      <c r="G295" s="150" t="s">
        <v>238</v>
      </c>
      <c r="H295" s="151">
        <v>1487.71</v>
      </c>
      <c r="I295" s="152"/>
      <c r="J295" s="153">
        <f>ROUND(I295*H295,2)</f>
        <v>0</v>
      </c>
      <c r="K295" s="149" t="s">
        <v>188</v>
      </c>
      <c r="L295" s="36"/>
      <c r="M295" s="154" t="s">
        <v>3</v>
      </c>
      <c r="N295" s="155" t="s">
        <v>44</v>
      </c>
      <c r="O295" s="56"/>
      <c r="P295" s="156">
        <f>O295*H295</f>
        <v>0</v>
      </c>
      <c r="Q295" s="156">
        <v>0</v>
      </c>
      <c r="R295" s="156">
        <f>Q295*H295</f>
        <v>0</v>
      </c>
      <c r="S295" s="156">
        <v>0</v>
      </c>
      <c r="T295" s="15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58" t="s">
        <v>189</v>
      </c>
      <c r="AT295" s="158" t="s">
        <v>184</v>
      </c>
      <c r="AU295" s="158" t="s">
        <v>81</v>
      </c>
      <c r="AY295" s="20" t="s">
        <v>182</v>
      </c>
      <c r="BE295" s="159">
        <f>IF(N295="základní",J295,0)</f>
        <v>0</v>
      </c>
      <c r="BF295" s="159">
        <f>IF(N295="snížená",J295,0)</f>
        <v>0</v>
      </c>
      <c r="BG295" s="159">
        <f>IF(N295="zákl. přenesená",J295,0)</f>
        <v>0</v>
      </c>
      <c r="BH295" s="159">
        <f>IF(N295="sníž. přenesená",J295,0)</f>
        <v>0</v>
      </c>
      <c r="BI295" s="159">
        <f>IF(N295="nulová",J295,0)</f>
        <v>0</v>
      </c>
      <c r="BJ295" s="20" t="s">
        <v>25</v>
      </c>
      <c r="BK295" s="159">
        <f>ROUND(I295*H295,2)</f>
        <v>0</v>
      </c>
      <c r="BL295" s="20" t="s">
        <v>189</v>
      </c>
      <c r="BM295" s="158" t="s">
        <v>383</v>
      </c>
    </row>
    <row r="296" spans="1:65" s="2" customFormat="1">
      <c r="A296" s="35"/>
      <c r="B296" s="36"/>
      <c r="C296" s="35"/>
      <c r="D296" s="160" t="s">
        <v>191</v>
      </c>
      <c r="E296" s="35"/>
      <c r="F296" s="161" t="s">
        <v>384</v>
      </c>
      <c r="G296" s="35"/>
      <c r="H296" s="35"/>
      <c r="I296" s="162"/>
      <c r="J296" s="35"/>
      <c r="K296" s="35"/>
      <c r="L296" s="36"/>
      <c r="M296" s="163"/>
      <c r="N296" s="164"/>
      <c r="O296" s="56"/>
      <c r="P296" s="56"/>
      <c r="Q296" s="56"/>
      <c r="R296" s="56"/>
      <c r="S296" s="56"/>
      <c r="T296" s="57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20" t="s">
        <v>191</v>
      </c>
      <c r="AU296" s="20" t="s">
        <v>81</v>
      </c>
    </row>
    <row r="297" spans="1:65" s="14" customFormat="1">
      <c r="B297" s="173"/>
      <c r="D297" s="166" t="s">
        <v>193</v>
      </c>
      <c r="E297" s="174" t="s">
        <v>3</v>
      </c>
      <c r="F297" s="175" t="s">
        <v>385</v>
      </c>
      <c r="H297" s="176">
        <v>1487.71</v>
      </c>
      <c r="I297" s="177"/>
      <c r="L297" s="173"/>
      <c r="M297" s="178"/>
      <c r="N297" s="179"/>
      <c r="O297" s="179"/>
      <c r="P297" s="179"/>
      <c r="Q297" s="179"/>
      <c r="R297" s="179"/>
      <c r="S297" s="179"/>
      <c r="T297" s="180"/>
      <c r="AT297" s="174" t="s">
        <v>193</v>
      </c>
      <c r="AU297" s="174" t="s">
        <v>81</v>
      </c>
      <c r="AV297" s="14" t="s">
        <v>81</v>
      </c>
      <c r="AW297" s="14" t="s">
        <v>34</v>
      </c>
      <c r="AX297" s="14" t="s">
        <v>25</v>
      </c>
      <c r="AY297" s="174" t="s">
        <v>182</v>
      </c>
    </row>
    <row r="298" spans="1:65" s="12" customFormat="1" ht="22.9" customHeight="1">
      <c r="B298" s="133"/>
      <c r="D298" s="134" t="s">
        <v>72</v>
      </c>
      <c r="E298" s="144" t="s">
        <v>81</v>
      </c>
      <c r="F298" s="144" t="s">
        <v>386</v>
      </c>
      <c r="I298" s="136"/>
      <c r="J298" s="145">
        <f>BK298</f>
        <v>0</v>
      </c>
      <c r="L298" s="133"/>
      <c r="M298" s="138"/>
      <c r="N298" s="139"/>
      <c r="O298" s="139"/>
      <c r="P298" s="140">
        <f>SUM(P299:P341)</f>
        <v>0</v>
      </c>
      <c r="Q298" s="139"/>
      <c r="R298" s="140">
        <f>SUM(R299:R341)</f>
        <v>12.41044026</v>
      </c>
      <c r="S298" s="139"/>
      <c r="T298" s="141">
        <f>SUM(T299:T341)</f>
        <v>0</v>
      </c>
      <c r="AR298" s="134" t="s">
        <v>25</v>
      </c>
      <c r="AT298" s="142" t="s">
        <v>72</v>
      </c>
      <c r="AU298" s="142" t="s">
        <v>25</v>
      </c>
      <c r="AY298" s="134" t="s">
        <v>182</v>
      </c>
      <c r="BK298" s="143">
        <f>SUM(BK299:BK341)</f>
        <v>0</v>
      </c>
    </row>
    <row r="299" spans="1:65" s="2" customFormat="1" ht="16.5" customHeight="1">
      <c r="A299" s="35"/>
      <c r="B299" s="146"/>
      <c r="C299" s="147" t="s">
        <v>387</v>
      </c>
      <c r="D299" s="147" t="s">
        <v>184</v>
      </c>
      <c r="E299" s="148" t="s">
        <v>388</v>
      </c>
      <c r="F299" s="149" t="s">
        <v>389</v>
      </c>
      <c r="G299" s="150" t="s">
        <v>338</v>
      </c>
      <c r="H299" s="151">
        <v>5.3630000000000004</v>
      </c>
      <c r="I299" s="152"/>
      <c r="J299" s="153">
        <f>ROUND(I299*H299,2)</f>
        <v>0</v>
      </c>
      <c r="K299" s="149" t="s">
        <v>188</v>
      </c>
      <c r="L299" s="36"/>
      <c r="M299" s="154" t="s">
        <v>3</v>
      </c>
      <c r="N299" s="155" t="s">
        <v>44</v>
      </c>
      <c r="O299" s="56"/>
      <c r="P299" s="156">
        <f>O299*H299</f>
        <v>0</v>
      </c>
      <c r="Q299" s="156">
        <v>2.3010199999999998</v>
      </c>
      <c r="R299" s="156">
        <f>Q299*H299</f>
        <v>12.34037026</v>
      </c>
      <c r="S299" s="156">
        <v>0</v>
      </c>
      <c r="T299" s="15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58" t="s">
        <v>189</v>
      </c>
      <c r="AT299" s="158" t="s">
        <v>184</v>
      </c>
      <c r="AU299" s="158" t="s">
        <v>81</v>
      </c>
      <c r="AY299" s="20" t="s">
        <v>182</v>
      </c>
      <c r="BE299" s="159">
        <f>IF(N299="základní",J299,0)</f>
        <v>0</v>
      </c>
      <c r="BF299" s="159">
        <f>IF(N299="snížená",J299,0)</f>
        <v>0</v>
      </c>
      <c r="BG299" s="159">
        <f>IF(N299="zákl. přenesená",J299,0)</f>
        <v>0</v>
      </c>
      <c r="BH299" s="159">
        <f>IF(N299="sníž. přenesená",J299,0)</f>
        <v>0</v>
      </c>
      <c r="BI299" s="159">
        <f>IF(N299="nulová",J299,0)</f>
        <v>0</v>
      </c>
      <c r="BJ299" s="20" t="s">
        <v>25</v>
      </c>
      <c r="BK299" s="159">
        <f>ROUND(I299*H299,2)</f>
        <v>0</v>
      </c>
      <c r="BL299" s="20" t="s">
        <v>189</v>
      </c>
      <c r="BM299" s="158" t="s">
        <v>390</v>
      </c>
    </row>
    <row r="300" spans="1:65" s="2" customFormat="1">
      <c r="A300" s="35"/>
      <c r="B300" s="36"/>
      <c r="C300" s="35"/>
      <c r="D300" s="160" t="s">
        <v>191</v>
      </c>
      <c r="E300" s="35"/>
      <c r="F300" s="161" t="s">
        <v>391</v>
      </c>
      <c r="G300" s="35"/>
      <c r="H300" s="35"/>
      <c r="I300" s="162"/>
      <c r="J300" s="35"/>
      <c r="K300" s="35"/>
      <c r="L300" s="36"/>
      <c r="M300" s="163"/>
      <c r="N300" s="164"/>
      <c r="O300" s="56"/>
      <c r="P300" s="56"/>
      <c r="Q300" s="56"/>
      <c r="R300" s="56"/>
      <c r="S300" s="56"/>
      <c r="T300" s="57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20" t="s">
        <v>191</v>
      </c>
      <c r="AU300" s="20" t="s">
        <v>81</v>
      </c>
    </row>
    <row r="301" spans="1:65" s="13" customFormat="1">
      <c r="B301" s="165"/>
      <c r="D301" s="166" t="s">
        <v>193</v>
      </c>
      <c r="E301" s="167" t="s">
        <v>3</v>
      </c>
      <c r="F301" s="168" t="s">
        <v>392</v>
      </c>
      <c r="H301" s="167" t="s">
        <v>3</v>
      </c>
      <c r="I301" s="169"/>
      <c r="L301" s="165"/>
      <c r="M301" s="170"/>
      <c r="N301" s="171"/>
      <c r="O301" s="171"/>
      <c r="P301" s="171"/>
      <c r="Q301" s="171"/>
      <c r="R301" s="171"/>
      <c r="S301" s="171"/>
      <c r="T301" s="172"/>
      <c r="AT301" s="167" t="s">
        <v>193</v>
      </c>
      <c r="AU301" s="167" t="s">
        <v>81</v>
      </c>
      <c r="AV301" s="13" t="s">
        <v>25</v>
      </c>
      <c r="AW301" s="13" t="s">
        <v>34</v>
      </c>
      <c r="AX301" s="13" t="s">
        <v>73</v>
      </c>
      <c r="AY301" s="167" t="s">
        <v>182</v>
      </c>
    </row>
    <row r="302" spans="1:65" s="14" customFormat="1">
      <c r="B302" s="173"/>
      <c r="D302" s="166" t="s">
        <v>193</v>
      </c>
      <c r="E302" s="174" t="s">
        <v>3</v>
      </c>
      <c r="F302" s="175" t="s">
        <v>393</v>
      </c>
      <c r="H302" s="176">
        <v>5.3630000000000004</v>
      </c>
      <c r="I302" s="177"/>
      <c r="L302" s="173"/>
      <c r="M302" s="178"/>
      <c r="N302" s="179"/>
      <c r="O302" s="179"/>
      <c r="P302" s="179"/>
      <c r="Q302" s="179"/>
      <c r="R302" s="179"/>
      <c r="S302" s="179"/>
      <c r="T302" s="180"/>
      <c r="AT302" s="174" t="s">
        <v>193</v>
      </c>
      <c r="AU302" s="174" t="s">
        <v>81</v>
      </c>
      <c r="AV302" s="14" t="s">
        <v>81</v>
      </c>
      <c r="AW302" s="14" t="s">
        <v>34</v>
      </c>
      <c r="AX302" s="14" t="s">
        <v>25</v>
      </c>
      <c r="AY302" s="174" t="s">
        <v>182</v>
      </c>
    </row>
    <row r="303" spans="1:65" s="2" customFormat="1">
      <c r="A303" s="35"/>
      <c r="B303" s="36"/>
      <c r="C303" s="35"/>
      <c r="D303" s="166" t="s">
        <v>224</v>
      </c>
      <c r="E303" s="35"/>
      <c r="F303" s="189" t="s">
        <v>394</v>
      </c>
      <c r="G303" s="35"/>
      <c r="H303" s="35"/>
      <c r="I303" s="35"/>
      <c r="J303" s="35"/>
      <c r="K303" s="35"/>
      <c r="L303" s="36"/>
      <c r="M303" s="163"/>
      <c r="N303" s="164"/>
      <c r="O303" s="56"/>
      <c r="P303" s="56"/>
      <c r="Q303" s="56"/>
      <c r="R303" s="56"/>
      <c r="S303" s="56"/>
      <c r="T303" s="57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U303" s="20" t="s">
        <v>81</v>
      </c>
    </row>
    <row r="304" spans="1:65" s="2" customFormat="1">
      <c r="A304" s="35"/>
      <c r="B304" s="36"/>
      <c r="C304" s="35"/>
      <c r="D304" s="166" t="s">
        <v>224</v>
      </c>
      <c r="E304" s="35"/>
      <c r="F304" s="190" t="s">
        <v>395</v>
      </c>
      <c r="G304" s="35"/>
      <c r="H304" s="191">
        <v>143</v>
      </c>
      <c r="I304" s="35"/>
      <c r="J304" s="35"/>
      <c r="K304" s="35"/>
      <c r="L304" s="36"/>
      <c r="M304" s="163"/>
      <c r="N304" s="164"/>
      <c r="O304" s="56"/>
      <c r="P304" s="56"/>
      <c r="Q304" s="56"/>
      <c r="R304" s="56"/>
      <c r="S304" s="56"/>
      <c r="T304" s="57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U304" s="20" t="s">
        <v>81</v>
      </c>
    </row>
    <row r="305" spans="1:65" s="2" customFormat="1">
      <c r="A305" s="35"/>
      <c r="B305" s="36"/>
      <c r="C305" s="35"/>
      <c r="D305" s="166" t="s">
        <v>224</v>
      </c>
      <c r="E305" s="35"/>
      <c r="F305" s="190" t="s">
        <v>213</v>
      </c>
      <c r="G305" s="35"/>
      <c r="H305" s="191">
        <v>143</v>
      </c>
      <c r="I305" s="35"/>
      <c r="J305" s="35"/>
      <c r="K305" s="35"/>
      <c r="L305" s="36"/>
      <c r="M305" s="163"/>
      <c r="N305" s="164"/>
      <c r="O305" s="56"/>
      <c r="P305" s="56"/>
      <c r="Q305" s="56"/>
      <c r="R305" s="56"/>
      <c r="S305" s="56"/>
      <c r="T305" s="57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U305" s="20" t="s">
        <v>81</v>
      </c>
    </row>
    <row r="306" spans="1:65" s="2" customFormat="1" ht="16.5" customHeight="1">
      <c r="A306" s="35"/>
      <c r="B306" s="146"/>
      <c r="C306" s="147" t="s">
        <v>396</v>
      </c>
      <c r="D306" s="147" t="s">
        <v>184</v>
      </c>
      <c r="E306" s="148" t="s">
        <v>397</v>
      </c>
      <c r="F306" s="149" t="s">
        <v>398</v>
      </c>
      <c r="G306" s="150" t="s">
        <v>187</v>
      </c>
      <c r="H306" s="151">
        <v>143</v>
      </c>
      <c r="I306" s="152"/>
      <c r="J306" s="153">
        <f>ROUND(I306*H306,2)</f>
        <v>0</v>
      </c>
      <c r="K306" s="149" t="s">
        <v>188</v>
      </c>
      <c r="L306" s="36"/>
      <c r="M306" s="154" t="s">
        <v>3</v>
      </c>
      <c r="N306" s="155" t="s">
        <v>44</v>
      </c>
      <c r="O306" s="56"/>
      <c r="P306" s="156">
        <f>O306*H306</f>
        <v>0</v>
      </c>
      <c r="Q306" s="156">
        <v>4.8999999999999998E-4</v>
      </c>
      <c r="R306" s="156">
        <f>Q306*H306</f>
        <v>7.0069999999999993E-2</v>
      </c>
      <c r="S306" s="156">
        <v>0</v>
      </c>
      <c r="T306" s="15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58" t="s">
        <v>189</v>
      </c>
      <c r="AT306" s="158" t="s">
        <v>184</v>
      </c>
      <c r="AU306" s="158" t="s">
        <v>81</v>
      </c>
      <c r="AY306" s="20" t="s">
        <v>182</v>
      </c>
      <c r="BE306" s="159">
        <f>IF(N306="základní",J306,0)</f>
        <v>0</v>
      </c>
      <c r="BF306" s="159">
        <f>IF(N306="snížená",J306,0)</f>
        <v>0</v>
      </c>
      <c r="BG306" s="159">
        <f>IF(N306="zákl. přenesená",J306,0)</f>
        <v>0</v>
      </c>
      <c r="BH306" s="159">
        <f>IF(N306="sníž. přenesená",J306,0)</f>
        <v>0</v>
      </c>
      <c r="BI306" s="159">
        <f>IF(N306="nulová",J306,0)</f>
        <v>0</v>
      </c>
      <c r="BJ306" s="20" t="s">
        <v>25</v>
      </c>
      <c r="BK306" s="159">
        <f>ROUND(I306*H306,2)</f>
        <v>0</v>
      </c>
      <c r="BL306" s="20" t="s">
        <v>189</v>
      </c>
      <c r="BM306" s="158" t="s">
        <v>399</v>
      </c>
    </row>
    <row r="307" spans="1:65" s="2" customFormat="1">
      <c r="A307" s="35"/>
      <c r="B307" s="36"/>
      <c r="C307" s="35"/>
      <c r="D307" s="160" t="s">
        <v>191</v>
      </c>
      <c r="E307" s="35"/>
      <c r="F307" s="161" t="s">
        <v>400</v>
      </c>
      <c r="G307" s="35"/>
      <c r="H307" s="35"/>
      <c r="I307" s="162"/>
      <c r="J307" s="35"/>
      <c r="K307" s="35"/>
      <c r="L307" s="36"/>
      <c r="M307" s="163"/>
      <c r="N307" s="164"/>
      <c r="O307" s="56"/>
      <c r="P307" s="56"/>
      <c r="Q307" s="56"/>
      <c r="R307" s="56"/>
      <c r="S307" s="56"/>
      <c r="T307" s="57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20" t="s">
        <v>191</v>
      </c>
      <c r="AU307" s="20" t="s">
        <v>81</v>
      </c>
    </row>
    <row r="308" spans="1:65" s="14" customFormat="1">
      <c r="B308" s="173"/>
      <c r="D308" s="166" t="s">
        <v>193</v>
      </c>
      <c r="E308" s="174" t="s">
        <v>3</v>
      </c>
      <c r="F308" s="175" t="s">
        <v>395</v>
      </c>
      <c r="H308" s="176">
        <v>143</v>
      </c>
      <c r="I308" s="177"/>
      <c r="L308" s="173"/>
      <c r="M308" s="178"/>
      <c r="N308" s="179"/>
      <c r="O308" s="179"/>
      <c r="P308" s="179"/>
      <c r="Q308" s="179"/>
      <c r="R308" s="179"/>
      <c r="S308" s="179"/>
      <c r="T308" s="180"/>
      <c r="AT308" s="174" t="s">
        <v>193</v>
      </c>
      <c r="AU308" s="174" t="s">
        <v>81</v>
      </c>
      <c r="AV308" s="14" t="s">
        <v>81</v>
      </c>
      <c r="AW308" s="14" t="s">
        <v>34</v>
      </c>
      <c r="AX308" s="14" t="s">
        <v>73</v>
      </c>
      <c r="AY308" s="174" t="s">
        <v>182</v>
      </c>
    </row>
    <row r="309" spans="1:65" s="15" customFormat="1">
      <c r="B309" s="181"/>
      <c r="D309" s="166" t="s">
        <v>193</v>
      </c>
      <c r="E309" s="182" t="s">
        <v>130</v>
      </c>
      <c r="F309" s="183" t="s">
        <v>213</v>
      </c>
      <c r="H309" s="184">
        <v>143</v>
      </c>
      <c r="I309" s="185"/>
      <c r="L309" s="181"/>
      <c r="M309" s="186"/>
      <c r="N309" s="187"/>
      <c r="O309" s="187"/>
      <c r="P309" s="187"/>
      <c r="Q309" s="187"/>
      <c r="R309" s="187"/>
      <c r="S309" s="187"/>
      <c r="T309" s="188"/>
      <c r="AT309" s="182" t="s">
        <v>193</v>
      </c>
      <c r="AU309" s="182" t="s">
        <v>81</v>
      </c>
      <c r="AV309" s="15" t="s">
        <v>189</v>
      </c>
      <c r="AW309" s="15" t="s">
        <v>34</v>
      </c>
      <c r="AX309" s="15" t="s">
        <v>25</v>
      </c>
      <c r="AY309" s="182" t="s">
        <v>182</v>
      </c>
    </row>
    <row r="310" spans="1:65" s="2" customFormat="1" ht="37.9" customHeight="1">
      <c r="A310" s="35"/>
      <c r="B310" s="146"/>
      <c r="C310" s="147" t="s">
        <v>401</v>
      </c>
      <c r="D310" s="147" t="s">
        <v>184</v>
      </c>
      <c r="E310" s="148" t="s">
        <v>402</v>
      </c>
      <c r="F310" s="149" t="s">
        <v>403</v>
      </c>
      <c r="G310" s="150" t="s">
        <v>338</v>
      </c>
      <c r="H310" s="151">
        <v>43.328000000000003</v>
      </c>
      <c r="I310" s="152"/>
      <c r="J310" s="153">
        <f>ROUND(I310*H310,2)</f>
        <v>0</v>
      </c>
      <c r="K310" s="149" t="s">
        <v>188</v>
      </c>
      <c r="L310" s="36"/>
      <c r="M310" s="154" t="s">
        <v>3</v>
      </c>
      <c r="N310" s="155" t="s">
        <v>44</v>
      </c>
      <c r="O310" s="56"/>
      <c r="P310" s="156">
        <f>O310*H310</f>
        <v>0</v>
      </c>
      <c r="Q310" s="156">
        <v>0</v>
      </c>
      <c r="R310" s="156">
        <f>Q310*H310</f>
        <v>0</v>
      </c>
      <c r="S310" s="156">
        <v>0</v>
      </c>
      <c r="T310" s="15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58" t="s">
        <v>189</v>
      </c>
      <c r="AT310" s="158" t="s">
        <v>184</v>
      </c>
      <c r="AU310" s="158" t="s">
        <v>81</v>
      </c>
      <c r="AY310" s="20" t="s">
        <v>182</v>
      </c>
      <c r="BE310" s="159">
        <f>IF(N310="základní",J310,0)</f>
        <v>0</v>
      </c>
      <c r="BF310" s="159">
        <f>IF(N310="snížená",J310,0)</f>
        <v>0</v>
      </c>
      <c r="BG310" s="159">
        <f>IF(N310="zákl. přenesená",J310,0)</f>
        <v>0</v>
      </c>
      <c r="BH310" s="159">
        <f>IF(N310="sníž. přenesená",J310,0)</f>
        <v>0</v>
      </c>
      <c r="BI310" s="159">
        <f>IF(N310="nulová",J310,0)</f>
        <v>0</v>
      </c>
      <c r="BJ310" s="20" t="s">
        <v>25</v>
      </c>
      <c r="BK310" s="159">
        <f>ROUND(I310*H310,2)</f>
        <v>0</v>
      </c>
      <c r="BL310" s="20" t="s">
        <v>189</v>
      </c>
      <c r="BM310" s="158" t="s">
        <v>404</v>
      </c>
    </row>
    <row r="311" spans="1:65" s="2" customFormat="1">
      <c r="A311" s="35"/>
      <c r="B311" s="36"/>
      <c r="C311" s="35"/>
      <c r="D311" s="160" t="s">
        <v>191</v>
      </c>
      <c r="E311" s="35"/>
      <c r="F311" s="161" t="s">
        <v>405</v>
      </c>
      <c r="G311" s="35"/>
      <c r="H311" s="35"/>
      <c r="I311" s="162"/>
      <c r="J311" s="35"/>
      <c r="K311" s="35"/>
      <c r="L311" s="36"/>
      <c r="M311" s="163"/>
      <c r="N311" s="164"/>
      <c r="O311" s="56"/>
      <c r="P311" s="56"/>
      <c r="Q311" s="56"/>
      <c r="R311" s="56"/>
      <c r="S311" s="56"/>
      <c r="T311" s="57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20" t="s">
        <v>191</v>
      </c>
      <c r="AU311" s="20" t="s">
        <v>81</v>
      </c>
    </row>
    <row r="312" spans="1:65" s="13" customFormat="1">
      <c r="B312" s="165"/>
      <c r="D312" s="166" t="s">
        <v>193</v>
      </c>
      <c r="E312" s="167" t="s">
        <v>3</v>
      </c>
      <c r="F312" s="168" t="s">
        <v>406</v>
      </c>
      <c r="H312" s="167" t="s">
        <v>3</v>
      </c>
      <c r="I312" s="169"/>
      <c r="L312" s="165"/>
      <c r="M312" s="170"/>
      <c r="N312" s="171"/>
      <c r="O312" s="171"/>
      <c r="P312" s="171"/>
      <c r="Q312" s="171"/>
      <c r="R312" s="171"/>
      <c r="S312" s="171"/>
      <c r="T312" s="172"/>
      <c r="AT312" s="167" t="s">
        <v>193</v>
      </c>
      <c r="AU312" s="167" t="s">
        <v>81</v>
      </c>
      <c r="AV312" s="13" t="s">
        <v>25</v>
      </c>
      <c r="AW312" s="13" t="s">
        <v>34</v>
      </c>
      <c r="AX312" s="13" t="s">
        <v>73</v>
      </c>
      <c r="AY312" s="167" t="s">
        <v>182</v>
      </c>
    </row>
    <row r="313" spans="1:65" s="13" customFormat="1">
      <c r="B313" s="165"/>
      <c r="D313" s="166" t="s">
        <v>193</v>
      </c>
      <c r="E313" s="167" t="s">
        <v>3</v>
      </c>
      <c r="F313" s="168" t="s">
        <v>407</v>
      </c>
      <c r="H313" s="167" t="s">
        <v>3</v>
      </c>
      <c r="I313" s="169"/>
      <c r="L313" s="165"/>
      <c r="M313" s="170"/>
      <c r="N313" s="171"/>
      <c r="O313" s="171"/>
      <c r="P313" s="171"/>
      <c r="Q313" s="171"/>
      <c r="R313" s="171"/>
      <c r="S313" s="171"/>
      <c r="T313" s="172"/>
      <c r="AT313" s="167" t="s">
        <v>193</v>
      </c>
      <c r="AU313" s="167" t="s">
        <v>81</v>
      </c>
      <c r="AV313" s="13" t="s">
        <v>25</v>
      </c>
      <c r="AW313" s="13" t="s">
        <v>34</v>
      </c>
      <c r="AX313" s="13" t="s">
        <v>73</v>
      </c>
      <c r="AY313" s="167" t="s">
        <v>182</v>
      </c>
    </row>
    <row r="314" spans="1:65" s="14" customFormat="1">
      <c r="B314" s="173"/>
      <c r="D314" s="166" t="s">
        <v>193</v>
      </c>
      <c r="E314" s="174" t="s">
        <v>3</v>
      </c>
      <c r="F314" s="175" t="s">
        <v>408</v>
      </c>
      <c r="H314" s="176">
        <v>50.05</v>
      </c>
      <c r="I314" s="177"/>
      <c r="L314" s="173"/>
      <c r="M314" s="178"/>
      <c r="N314" s="179"/>
      <c r="O314" s="179"/>
      <c r="P314" s="179"/>
      <c r="Q314" s="179"/>
      <c r="R314" s="179"/>
      <c r="S314" s="179"/>
      <c r="T314" s="180"/>
      <c r="AT314" s="174" t="s">
        <v>193</v>
      </c>
      <c r="AU314" s="174" t="s">
        <v>81</v>
      </c>
      <c r="AV314" s="14" t="s">
        <v>81</v>
      </c>
      <c r="AW314" s="14" t="s">
        <v>34</v>
      </c>
      <c r="AX314" s="14" t="s">
        <v>73</v>
      </c>
      <c r="AY314" s="174" t="s">
        <v>182</v>
      </c>
    </row>
    <row r="315" spans="1:65" s="13" customFormat="1">
      <c r="B315" s="165"/>
      <c r="D315" s="166" t="s">
        <v>193</v>
      </c>
      <c r="E315" s="167" t="s">
        <v>3</v>
      </c>
      <c r="F315" s="168" t="s">
        <v>409</v>
      </c>
      <c r="H315" s="167" t="s">
        <v>3</v>
      </c>
      <c r="I315" s="169"/>
      <c r="L315" s="165"/>
      <c r="M315" s="170"/>
      <c r="N315" s="171"/>
      <c r="O315" s="171"/>
      <c r="P315" s="171"/>
      <c r="Q315" s="171"/>
      <c r="R315" s="171"/>
      <c r="S315" s="171"/>
      <c r="T315" s="172"/>
      <c r="AT315" s="167" t="s">
        <v>193</v>
      </c>
      <c r="AU315" s="167" t="s">
        <v>81</v>
      </c>
      <c r="AV315" s="13" t="s">
        <v>25</v>
      </c>
      <c r="AW315" s="13" t="s">
        <v>34</v>
      </c>
      <c r="AX315" s="13" t="s">
        <v>73</v>
      </c>
      <c r="AY315" s="167" t="s">
        <v>182</v>
      </c>
    </row>
    <row r="316" spans="1:65" s="14" customFormat="1">
      <c r="B316" s="173"/>
      <c r="D316" s="166" t="s">
        <v>193</v>
      </c>
      <c r="E316" s="174" t="s">
        <v>3</v>
      </c>
      <c r="F316" s="175" t="s">
        <v>410</v>
      </c>
      <c r="H316" s="176">
        <v>-5.3630000000000004</v>
      </c>
      <c r="I316" s="177"/>
      <c r="L316" s="173"/>
      <c r="M316" s="178"/>
      <c r="N316" s="179"/>
      <c r="O316" s="179"/>
      <c r="P316" s="179"/>
      <c r="Q316" s="179"/>
      <c r="R316" s="179"/>
      <c r="S316" s="179"/>
      <c r="T316" s="180"/>
      <c r="AT316" s="174" t="s">
        <v>193</v>
      </c>
      <c r="AU316" s="174" t="s">
        <v>81</v>
      </c>
      <c r="AV316" s="14" t="s">
        <v>81</v>
      </c>
      <c r="AW316" s="14" t="s">
        <v>34</v>
      </c>
      <c r="AX316" s="14" t="s">
        <v>73</v>
      </c>
      <c r="AY316" s="174" t="s">
        <v>182</v>
      </c>
    </row>
    <row r="317" spans="1:65" s="14" customFormat="1">
      <c r="B317" s="173"/>
      <c r="D317" s="166" t="s">
        <v>193</v>
      </c>
      <c r="E317" s="174" t="s">
        <v>3</v>
      </c>
      <c r="F317" s="175" t="s">
        <v>411</v>
      </c>
      <c r="H317" s="176">
        <v>-1.359</v>
      </c>
      <c r="I317" s="177"/>
      <c r="L317" s="173"/>
      <c r="M317" s="178"/>
      <c r="N317" s="179"/>
      <c r="O317" s="179"/>
      <c r="P317" s="179"/>
      <c r="Q317" s="179"/>
      <c r="R317" s="179"/>
      <c r="S317" s="179"/>
      <c r="T317" s="180"/>
      <c r="AT317" s="174" t="s">
        <v>193</v>
      </c>
      <c r="AU317" s="174" t="s">
        <v>81</v>
      </c>
      <c r="AV317" s="14" t="s">
        <v>81</v>
      </c>
      <c r="AW317" s="14" t="s">
        <v>34</v>
      </c>
      <c r="AX317" s="14" t="s">
        <v>73</v>
      </c>
      <c r="AY317" s="174" t="s">
        <v>182</v>
      </c>
    </row>
    <row r="318" spans="1:65" s="15" customFormat="1">
      <c r="B318" s="181"/>
      <c r="D318" s="166" t="s">
        <v>193</v>
      </c>
      <c r="E318" s="182" t="s">
        <v>136</v>
      </c>
      <c r="F318" s="183" t="s">
        <v>213</v>
      </c>
      <c r="H318" s="184">
        <v>43.328000000000003</v>
      </c>
      <c r="I318" s="185"/>
      <c r="L318" s="181"/>
      <c r="M318" s="186"/>
      <c r="N318" s="187"/>
      <c r="O318" s="187"/>
      <c r="P318" s="187"/>
      <c r="Q318" s="187"/>
      <c r="R318" s="187"/>
      <c r="S318" s="187"/>
      <c r="T318" s="188"/>
      <c r="AT318" s="182" t="s">
        <v>193</v>
      </c>
      <c r="AU318" s="182" t="s">
        <v>81</v>
      </c>
      <c r="AV318" s="15" t="s">
        <v>189</v>
      </c>
      <c r="AW318" s="15" t="s">
        <v>34</v>
      </c>
      <c r="AX318" s="15" t="s">
        <v>25</v>
      </c>
      <c r="AY318" s="182" t="s">
        <v>182</v>
      </c>
    </row>
    <row r="319" spans="1:65" s="2" customFormat="1">
      <c r="A319" s="35"/>
      <c r="B319" s="36"/>
      <c r="C319" s="35"/>
      <c r="D319" s="166" t="s">
        <v>224</v>
      </c>
      <c r="E319" s="35"/>
      <c r="F319" s="189" t="s">
        <v>394</v>
      </c>
      <c r="G319" s="35"/>
      <c r="H319" s="35"/>
      <c r="I319" s="35"/>
      <c r="J319" s="35"/>
      <c r="K319" s="35"/>
      <c r="L319" s="36"/>
      <c r="M319" s="163"/>
      <c r="N319" s="164"/>
      <c r="O319" s="56"/>
      <c r="P319" s="56"/>
      <c r="Q319" s="56"/>
      <c r="R319" s="56"/>
      <c r="S319" s="56"/>
      <c r="T319" s="57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U319" s="20" t="s">
        <v>81</v>
      </c>
    </row>
    <row r="320" spans="1:65" s="2" customFormat="1">
      <c r="A320" s="35"/>
      <c r="B320" s="36"/>
      <c r="C320" s="35"/>
      <c r="D320" s="166" t="s">
        <v>224</v>
      </c>
      <c r="E320" s="35"/>
      <c r="F320" s="190" t="s">
        <v>395</v>
      </c>
      <c r="G320" s="35"/>
      <c r="H320" s="191">
        <v>143</v>
      </c>
      <c r="I320" s="35"/>
      <c r="J320" s="35"/>
      <c r="K320" s="35"/>
      <c r="L320" s="36"/>
      <c r="M320" s="163"/>
      <c r="N320" s="164"/>
      <c r="O320" s="56"/>
      <c r="P320" s="56"/>
      <c r="Q320" s="56"/>
      <c r="R320" s="56"/>
      <c r="S320" s="56"/>
      <c r="T320" s="57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U320" s="20" t="s">
        <v>81</v>
      </c>
    </row>
    <row r="321" spans="1:65" s="2" customFormat="1">
      <c r="A321" s="35"/>
      <c r="B321" s="36"/>
      <c r="C321" s="35"/>
      <c r="D321" s="166" t="s">
        <v>224</v>
      </c>
      <c r="E321" s="35"/>
      <c r="F321" s="190" t="s">
        <v>213</v>
      </c>
      <c r="G321" s="35"/>
      <c r="H321" s="191">
        <v>143</v>
      </c>
      <c r="I321" s="35"/>
      <c r="J321" s="35"/>
      <c r="K321" s="35"/>
      <c r="L321" s="36"/>
      <c r="M321" s="163"/>
      <c r="N321" s="164"/>
      <c r="O321" s="56"/>
      <c r="P321" s="56"/>
      <c r="Q321" s="56"/>
      <c r="R321" s="56"/>
      <c r="S321" s="56"/>
      <c r="T321" s="57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U321" s="20" t="s">
        <v>81</v>
      </c>
    </row>
    <row r="322" spans="1:65" s="2" customFormat="1" ht="16.5" customHeight="1">
      <c r="A322" s="35"/>
      <c r="B322" s="146"/>
      <c r="C322" s="202" t="s">
        <v>412</v>
      </c>
      <c r="D322" s="202" t="s">
        <v>413</v>
      </c>
      <c r="E322" s="203" t="s">
        <v>414</v>
      </c>
      <c r="F322" s="204" t="s">
        <v>415</v>
      </c>
      <c r="G322" s="205" t="s">
        <v>207</v>
      </c>
      <c r="H322" s="206">
        <v>90.078999999999994</v>
      </c>
      <c r="I322" s="207"/>
      <c r="J322" s="208">
        <f>ROUND(I322*H322,2)</f>
        <v>0</v>
      </c>
      <c r="K322" s="204" t="s">
        <v>188</v>
      </c>
      <c r="L322" s="209"/>
      <c r="M322" s="210" t="s">
        <v>3</v>
      </c>
      <c r="N322" s="211" t="s">
        <v>44</v>
      </c>
      <c r="O322" s="56"/>
      <c r="P322" s="156">
        <f>O322*H322</f>
        <v>0</v>
      </c>
      <c r="Q322" s="156">
        <v>0</v>
      </c>
      <c r="R322" s="156">
        <f>Q322*H322</f>
        <v>0</v>
      </c>
      <c r="S322" s="156">
        <v>0</v>
      </c>
      <c r="T322" s="157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58" t="s">
        <v>243</v>
      </c>
      <c r="AT322" s="158" t="s">
        <v>413</v>
      </c>
      <c r="AU322" s="158" t="s">
        <v>81</v>
      </c>
      <c r="AY322" s="20" t="s">
        <v>182</v>
      </c>
      <c r="BE322" s="159">
        <f>IF(N322="základní",J322,0)</f>
        <v>0</v>
      </c>
      <c r="BF322" s="159">
        <f>IF(N322="snížená",J322,0)</f>
        <v>0</v>
      </c>
      <c r="BG322" s="159">
        <f>IF(N322="zákl. přenesená",J322,0)</f>
        <v>0</v>
      </c>
      <c r="BH322" s="159">
        <f>IF(N322="sníž. přenesená",J322,0)</f>
        <v>0</v>
      </c>
      <c r="BI322" s="159">
        <f>IF(N322="nulová",J322,0)</f>
        <v>0</v>
      </c>
      <c r="BJ322" s="20" t="s">
        <v>25</v>
      </c>
      <c r="BK322" s="159">
        <f>ROUND(I322*H322,2)</f>
        <v>0</v>
      </c>
      <c r="BL322" s="20" t="s">
        <v>189</v>
      </c>
      <c r="BM322" s="158" t="s">
        <v>416</v>
      </c>
    </row>
    <row r="323" spans="1:65" s="14" customFormat="1">
      <c r="B323" s="173"/>
      <c r="D323" s="166" t="s">
        <v>193</v>
      </c>
      <c r="E323" s="174" t="s">
        <v>3</v>
      </c>
      <c r="F323" s="175" t="s">
        <v>417</v>
      </c>
      <c r="H323" s="176">
        <v>90.078999999999994</v>
      </c>
      <c r="I323" s="177"/>
      <c r="L323" s="173"/>
      <c r="M323" s="178"/>
      <c r="N323" s="179"/>
      <c r="O323" s="179"/>
      <c r="P323" s="179"/>
      <c r="Q323" s="179"/>
      <c r="R323" s="179"/>
      <c r="S323" s="179"/>
      <c r="T323" s="180"/>
      <c r="AT323" s="174" t="s">
        <v>193</v>
      </c>
      <c r="AU323" s="174" t="s">
        <v>81</v>
      </c>
      <c r="AV323" s="14" t="s">
        <v>81</v>
      </c>
      <c r="AW323" s="14" t="s">
        <v>34</v>
      </c>
      <c r="AX323" s="14" t="s">
        <v>73</v>
      </c>
      <c r="AY323" s="174" t="s">
        <v>182</v>
      </c>
    </row>
    <row r="324" spans="1:65" s="15" customFormat="1">
      <c r="B324" s="181"/>
      <c r="D324" s="166" t="s">
        <v>193</v>
      </c>
      <c r="E324" s="182" t="s">
        <v>3</v>
      </c>
      <c r="F324" s="183" t="s">
        <v>213</v>
      </c>
      <c r="H324" s="184">
        <v>90.078999999999994</v>
      </c>
      <c r="I324" s="185"/>
      <c r="L324" s="181"/>
      <c r="M324" s="186"/>
      <c r="N324" s="187"/>
      <c r="O324" s="187"/>
      <c r="P324" s="187"/>
      <c r="Q324" s="187"/>
      <c r="R324" s="187"/>
      <c r="S324" s="187"/>
      <c r="T324" s="188"/>
      <c r="AT324" s="182" t="s">
        <v>193</v>
      </c>
      <c r="AU324" s="182" t="s">
        <v>81</v>
      </c>
      <c r="AV324" s="15" t="s">
        <v>189</v>
      </c>
      <c r="AW324" s="15" t="s">
        <v>34</v>
      </c>
      <c r="AX324" s="15" t="s">
        <v>25</v>
      </c>
      <c r="AY324" s="182" t="s">
        <v>182</v>
      </c>
    </row>
    <row r="325" spans="1:65" s="2" customFormat="1" ht="24.2" customHeight="1">
      <c r="A325" s="35"/>
      <c r="B325" s="146"/>
      <c r="C325" s="147" t="s">
        <v>418</v>
      </c>
      <c r="D325" s="147" t="s">
        <v>184</v>
      </c>
      <c r="E325" s="148" t="s">
        <v>419</v>
      </c>
      <c r="F325" s="149" t="s">
        <v>420</v>
      </c>
      <c r="G325" s="150" t="s">
        <v>338</v>
      </c>
      <c r="H325" s="151">
        <v>43.328000000000003</v>
      </c>
      <c r="I325" s="152"/>
      <c r="J325" s="153">
        <f>ROUND(I325*H325,2)</f>
        <v>0</v>
      </c>
      <c r="K325" s="149" t="s">
        <v>188</v>
      </c>
      <c r="L325" s="36"/>
      <c r="M325" s="154" t="s">
        <v>3</v>
      </c>
      <c r="N325" s="155" t="s">
        <v>44</v>
      </c>
      <c r="O325" s="56"/>
      <c r="P325" s="156">
        <f>O325*H325</f>
        <v>0</v>
      </c>
      <c r="Q325" s="156">
        <v>0</v>
      </c>
      <c r="R325" s="156">
        <f>Q325*H325</f>
        <v>0</v>
      </c>
      <c r="S325" s="156">
        <v>0</v>
      </c>
      <c r="T325" s="157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58" t="s">
        <v>189</v>
      </c>
      <c r="AT325" s="158" t="s">
        <v>184</v>
      </c>
      <c r="AU325" s="158" t="s">
        <v>81</v>
      </c>
      <c r="AY325" s="20" t="s">
        <v>182</v>
      </c>
      <c r="BE325" s="159">
        <f>IF(N325="základní",J325,0)</f>
        <v>0</v>
      </c>
      <c r="BF325" s="159">
        <f>IF(N325="snížená",J325,0)</f>
        <v>0</v>
      </c>
      <c r="BG325" s="159">
        <f>IF(N325="zákl. přenesená",J325,0)</f>
        <v>0</v>
      </c>
      <c r="BH325" s="159">
        <f>IF(N325="sníž. přenesená",J325,0)</f>
        <v>0</v>
      </c>
      <c r="BI325" s="159">
        <f>IF(N325="nulová",J325,0)</f>
        <v>0</v>
      </c>
      <c r="BJ325" s="20" t="s">
        <v>25</v>
      </c>
      <c r="BK325" s="159">
        <f>ROUND(I325*H325,2)</f>
        <v>0</v>
      </c>
      <c r="BL325" s="20" t="s">
        <v>189</v>
      </c>
      <c r="BM325" s="158" t="s">
        <v>421</v>
      </c>
    </row>
    <row r="326" spans="1:65" s="2" customFormat="1">
      <c r="A326" s="35"/>
      <c r="B326" s="36"/>
      <c r="C326" s="35"/>
      <c r="D326" s="160" t="s">
        <v>191</v>
      </c>
      <c r="E326" s="35"/>
      <c r="F326" s="161" t="s">
        <v>422</v>
      </c>
      <c r="G326" s="35"/>
      <c r="H326" s="35"/>
      <c r="I326" s="162"/>
      <c r="J326" s="35"/>
      <c r="K326" s="35"/>
      <c r="L326" s="36"/>
      <c r="M326" s="163"/>
      <c r="N326" s="164"/>
      <c r="O326" s="56"/>
      <c r="P326" s="56"/>
      <c r="Q326" s="56"/>
      <c r="R326" s="56"/>
      <c r="S326" s="56"/>
      <c r="T326" s="57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20" t="s">
        <v>191</v>
      </c>
      <c r="AU326" s="20" t="s">
        <v>81</v>
      </c>
    </row>
    <row r="327" spans="1:65" s="14" customFormat="1">
      <c r="B327" s="173"/>
      <c r="D327" s="166" t="s">
        <v>193</v>
      </c>
      <c r="E327" s="174" t="s">
        <v>3</v>
      </c>
      <c r="F327" s="175" t="s">
        <v>423</v>
      </c>
      <c r="H327" s="176">
        <v>43.328000000000003</v>
      </c>
      <c r="I327" s="177"/>
      <c r="L327" s="173"/>
      <c r="M327" s="178"/>
      <c r="N327" s="179"/>
      <c r="O327" s="179"/>
      <c r="P327" s="179"/>
      <c r="Q327" s="179"/>
      <c r="R327" s="179"/>
      <c r="S327" s="179"/>
      <c r="T327" s="180"/>
      <c r="AT327" s="174" t="s">
        <v>193</v>
      </c>
      <c r="AU327" s="174" t="s">
        <v>81</v>
      </c>
      <c r="AV327" s="14" t="s">
        <v>81</v>
      </c>
      <c r="AW327" s="14" t="s">
        <v>34</v>
      </c>
      <c r="AX327" s="14" t="s">
        <v>25</v>
      </c>
      <c r="AY327" s="174" t="s">
        <v>182</v>
      </c>
    </row>
    <row r="328" spans="1:65" s="2" customFormat="1">
      <c r="A328" s="35"/>
      <c r="B328" s="36"/>
      <c r="C328" s="35"/>
      <c r="D328" s="166" t="s">
        <v>224</v>
      </c>
      <c r="E328" s="35"/>
      <c r="F328" s="189" t="s">
        <v>424</v>
      </c>
      <c r="G328" s="35"/>
      <c r="H328" s="35"/>
      <c r="I328" s="35"/>
      <c r="J328" s="35"/>
      <c r="K328" s="35"/>
      <c r="L328" s="36"/>
      <c r="M328" s="163"/>
      <c r="N328" s="164"/>
      <c r="O328" s="56"/>
      <c r="P328" s="56"/>
      <c r="Q328" s="56"/>
      <c r="R328" s="56"/>
      <c r="S328" s="56"/>
      <c r="T328" s="57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U328" s="20" t="s">
        <v>81</v>
      </c>
    </row>
    <row r="329" spans="1:65" s="2" customFormat="1">
      <c r="A329" s="35"/>
      <c r="B329" s="36"/>
      <c r="C329" s="35"/>
      <c r="D329" s="166" t="s">
        <v>224</v>
      </c>
      <c r="E329" s="35"/>
      <c r="F329" s="190" t="s">
        <v>406</v>
      </c>
      <c r="G329" s="35"/>
      <c r="H329" s="191">
        <v>0</v>
      </c>
      <c r="I329" s="35"/>
      <c r="J329" s="35"/>
      <c r="K329" s="35"/>
      <c r="L329" s="36"/>
      <c r="M329" s="163"/>
      <c r="N329" s="164"/>
      <c r="O329" s="56"/>
      <c r="P329" s="56"/>
      <c r="Q329" s="56"/>
      <c r="R329" s="56"/>
      <c r="S329" s="56"/>
      <c r="T329" s="57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U329" s="20" t="s">
        <v>81</v>
      </c>
    </row>
    <row r="330" spans="1:65" s="2" customFormat="1">
      <c r="A330" s="35"/>
      <c r="B330" s="36"/>
      <c r="C330" s="35"/>
      <c r="D330" s="166" t="s">
        <v>224</v>
      </c>
      <c r="E330" s="35"/>
      <c r="F330" s="190" t="s">
        <v>407</v>
      </c>
      <c r="G330" s="35"/>
      <c r="H330" s="191">
        <v>0</v>
      </c>
      <c r="I330" s="35"/>
      <c r="J330" s="35"/>
      <c r="K330" s="35"/>
      <c r="L330" s="36"/>
      <c r="M330" s="163"/>
      <c r="N330" s="164"/>
      <c r="O330" s="56"/>
      <c r="P330" s="56"/>
      <c r="Q330" s="56"/>
      <c r="R330" s="56"/>
      <c r="S330" s="56"/>
      <c r="T330" s="57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U330" s="20" t="s">
        <v>81</v>
      </c>
    </row>
    <row r="331" spans="1:65" s="2" customFormat="1">
      <c r="A331" s="35"/>
      <c r="B331" s="36"/>
      <c r="C331" s="35"/>
      <c r="D331" s="166" t="s">
        <v>224</v>
      </c>
      <c r="E331" s="35"/>
      <c r="F331" s="190" t="s">
        <v>408</v>
      </c>
      <c r="G331" s="35"/>
      <c r="H331" s="191">
        <v>50.05</v>
      </c>
      <c r="I331" s="35"/>
      <c r="J331" s="35"/>
      <c r="K331" s="35"/>
      <c r="L331" s="36"/>
      <c r="M331" s="163"/>
      <c r="N331" s="164"/>
      <c r="O331" s="56"/>
      <c r="P331" s="56"/>
      <c r="Q331" s="56"/>
      <c r="R331" s="56"/>
      <c r="S331" s="56"/>
      <c r="T331" s="57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U331" s="20" t="s">
        <v>81</v>
      </c>
    </row>
    <row r="332" spans="1:65" s="2" customFormat="1">
      <c r="A332" s="35"/>
      <c r="B332" s="36"/>
      <c r="C332" s="35"/>
      <c r="D332" s="166" t="s">
        <v>224</v>
      </c>
      <c r="E332" s="35"/>
      <c r="F332" s="190" t="s">
        <v>409</v>
      </c>
      <c r="G332" s="35"/>
      <c r="H332" s="191">
        <v>0</v>
      </c>
      <c r="I332" s="35"/>
      <c r="J332" s="35"/>
      <c r="K332" s="35"/>
      <c r="L332" s="36"/>
      <c r="M332" s="163"/>
      <c r="N332" s="164"/>
      <c r="O332" s="56"/>
      <c r="P332" s="56"/>
      <c r="Q332" s="56"/>
      <c r="R332" s="56"/>
      <c r="S332" s="56"/>
      <c r="T332" s="57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U332" s="20" t="s">
        <v>81</v>
      </c>
    </row>
    <row r="333" spans="1:65" s="2" customFormat="1">
      <c r="A333" s="35"/>
      <c r="B333" s="36"/>
      <c r="C333" s="35"/>
      <c r="D333" s="166" t="s">
        <v>224</v>
      </c>
      <c r="E333" s="35"/>
      <c r="F333" s="190" t="s">
        <v>410</v>
      </c>
      <c r="G333" s="35"/>
      <c r="H333" s="191">
        <v>-5.3630000000000004</v>
      </c>
      <c r="I333" s="35"/>
      <c r="J333" s="35"/>
      <c r="K333" s="35"/>
      <c r="L333" s="36"/>
      <c r="M333" s="163"/>
      <c r="N333" s="164"/>
      <c r="O333" s="56"/>
      <c r="P333" s="56"/>
      <c r="Q333" s="56"/>
      <c r="R333" s="56"/>
      <c r="S333" s="56"/>
      <c r="T333" s="57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U333" s="20" t="s">
        <v>81</v>
      </c>
    </row>
    <row r="334" spans="1:65" s="2" customFormat="1">
      <c r="A334" s="35"/>
      <c r="B334" s="36"/>
      <c r="C334" s="35"/>
      <c r="D334" s="166" t="s">
        <v>224</v>
      </c>
      <c r="E334" s="35"/>
      <c r="F334" s="190" t="s">
        <v>411</v>
      </c>
      <c r="G334" s="35"/>
      <c r="H334" s="191">
        <v>-1.359</v>
      </c>
      <c r="I334" s="35"/>
      <c r="J334" s="35"/>
      <c r="K334" s="35"/>
      <c r="L334" s="36"/>
      <c r="M334" s="163"/>
      <c r="N334" s="164"/>
      <c r="O334" s="56"/>
      <c r="P334" s="56"/>
      <c r="Q334" s="56"/>
      <c r="R334" s="56"/>
      <c r="S334" s="56"/>
      <c r="T334" s="57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U334" s="20" t="s">
        <v>81</v>
      </c>
    </row>
    <row r="335" spans="1:65" s="2" customFormat="1">
      <c r="A335" s="35"/>
      <c r="B335" s="36"/>
      <c r="C335" s="35"/>
      <c r="D335" s="166" t="s">
        <v>224</v>
      </c>
      <c r="E335" s="35"/>
      <c r="F335" s="190" t="s">
        <v>213</v>
      </c>
      <c r="G335" s="35"/>
      <c r="H335" s="191">
        <v>43.328000000000003</v>
      </c>
      <c r="I335" s="35"/>
      <c r="J335" s="35"/>
      <c r="K335" s="35"/>
      <c r="L335" s="36"/>
      <c r="M335" s="163"/>
      <c r="N335" s="164"/>
      <c r="O335" s="56"/>
      <c r="P335" s="56"/>
      <c r="Q335" s="56"/>
      <c r="R335" s="56"/>
      <c r="S335" s="56"/>
      <c r="T335" s="57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U335" s="20" t="s">
        <v>81</v>
      </c>
    </row>
    <row r="336" spans="1:65" s="2" customFormat="1">
      <c r="A336" s="35"/>
      <c r="B336" s="36"/>
      <c r="C336" s="35"/>
      <c r="D336" s="166" t="s">
        <v>224</v>
      </c>
      <c r="E336" s="35"/>
      <c r="F336" s="200" t="s">
        <v>394</v>
      </c>
      <c r="G336" s="35"/>
      <c r="H336" s="35"/>
      <c r="I336" s="35"/>
      <c r="J336" s="35"/>
      <c r="K336" s="35"/>
      <c r="L336" s="36"/>
      <c r="M336" s="163"/>
      <c r="N336" s="164"/>
      <c r="O336" s="56"/>
      <c r="P336" s="56"/>
      <c r="Q336" s="56"/>
      <c r="R336" s="56"/>
      <c r="S336" s="56"/>
      <c r="T336" s="57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U336" s="20" t="s">
        <v>81</v>
      </c>
    </row>
    <row r="337" spans="1:65" s="2" customFormat="1">
      <c r="A337" s="35"/>
      <c r="B337" s="36"/>
      <c r="C337" s="35"/>
      <c r="D337" s="166" t="s">
        <v>224</v>
      </c>
      <c r="E337" s="35"/>
      <c r="F337" s="201" t="s">
        <v>395</v>
      </c>
      <c r="G337" s="35"/>
      <c r="H337" s="191">
        <v>143</v>
      </c>
      <c r="I337" s="35"/>
      <c r="J337" s="35"/>
      <c r="K337" s="35"/>
      <c r="L337" s="36"/>
      <c r="M337" s="163"/>
      <c r="N337" s="164"/>
      <c r="O337" s="56"/>
      <c r="P337" s="56"/>
      <c r="Q337" s="56"/>
      <c r="R337" s="56"/>
      <c r="S337" s="56"/>
      <c r="T337" s="57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U337" s="20" t="s">
        <v>81</v>
      </c>
    </row>
    <row r="338" spans="1:65" s="2" customFormat="1">
      <c r="A338" s="35"/>
      <c r="B338" s="36"/>
      <c r="C338" s="35"/>
      <c r="D338" s="166" t="s">
        <v>224</v>
      </c>
      <c r="E338" s="35"/>
      <c r="F338" s="201" t="s">
        <v>213</v>
      </c>
      <c r="G338" s="35"/>
      <c r="H338" s="191">
        <v>143</v>
      </c>
      <c r="I338" s="35"/>
      <c r="J338" s="35"/>
      <c r="K338" s="35"/>
      <c r="L338" s="36"/>
      <c r="M338" s="163"/>
      <c r="N338" s="164"/>
      <c r="O338" s="56"/>
      <c r="P338" s="56"/>
      <c r="Q338" s="56"/>
      <c r="R338" s="56"/>
      <c r="S338" s="56"/>
      <c r="T338" s="57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U338" s="20" t="s">
        <v>81</v>
      </c>
    </row>
    <row r="339" spans="1:65" s="2" customFormat="1" ht="37.9" customHeight="1">
      <c r="A339" s="35"/>
      <c r="B339" s="146"/>
      <c r="C339" s="147" t="s">
        <v>425</v>
      </c>
      <c r="D339" s="147" t="s">
        <v>184</v>
      </c>
      <c r="E339" s="148" t="s">
        <v>426</v>
      </c>
      <c r="F339" s="149" t="s">
        <v>427</v>
      </c>
      <c r="G339" s="150" t="s">
        <v>338</v>
      </c>
      <c r="H339" s="151">
        <v>43.328000000000003</v>
      </c>
      <c r="I339" s="152"/>
      <c r="J339" s="153">
        <f>ROUND(I339*H339,2)</f>
        <v>0</v>
      </c>
      <c r="K339" s="149" t="s">
        <v>188</v>
      </c>
      <c r="L339" s="36"/>
      <c r="M339" s="154" t="s">
        <v>3</v>
      </c>
      <c r="N339" s="155" t="s">
        <v>44</v>
      </c>
      <c r="O339" s="56"/>
      <c r="P339" s="156">
        <f>O339*H339</f>
        <v>0</v>
      </c>
      <c r="Q339" s="156">
        <v>0</v>
      </c>
      <c r="R339" s="156">
        <f>Q339*H339</f>
        <v>0</v>
      </c>
      <c r="S339" s="156">
        <v>0</v>
      </c>
      <c r="T339" s="15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58" t="s">
        <v>189</v>
      </c>
      <c r="AT339" s="158" t="s">
        <v>184</v>
      </c>
      <c r="AU339" s="158" t="s">
        <v>81</v>
      </c>
      <c r="AY339" s="20" t="s">
        <v>182</v>
      </c>
      <c r="BE339" s="159">
        <f>IF(N339="základní",J339,0)</f>
        <v>0</v>
      </c>
      <c r="BF339" s="159">
        <f>IF(N339="snížená",J339,0)</f>
        <v>0</v>
      </c>
      <c r="BG339" s="159">
        <f>IF(N339="zákl. přenesená",J339,0)</f>
        <v>0</v>
      </c>
      <c r="BH339" s="159">
        <f>IF(N339="sníž. přenesená",J339,0)</f>
        <v>0</v>
      </c>
      <c r="BI339" s="159">
        <f>IF(N339="nulová",J339,0)</f>
        <v>0</v>
      </c>
      <c r="BJ339" s="20" t="s">
        <v>25</v>
      </c>
      <c r="BK339" s="159">
        <f>ROUND(I339*H339,2)</f>
        <v>0</v>
      </c>
      <c r="BL339" s="20" t="s">
        <v>189</v>
      </c>
      <c r="BM339" s="158" t="s">
        <v>428</v>
      </c>
    </row>
    <row r="340" spans="1:65" s="2" customFormat="1">
      <c r="A340" s="35"/>
      <c r="B340" s="36"/>
      <c r="C340" s="35"/>
      <c r="D340" s="160" t="s">
        <v>191</v>
      </c>
      <c r="E340" s="35"/>
      <c r="F340" s="161" t="s">
        <v>429</v>
      </c>
      <c r="G340" s="35"/>
      <c r="H340" s="35"/>
      <c r="I340" s="162"/>
      <c r="J340" s="35"/>
      <c r="K340" s="35"/>
      <c r="L340" s="36"/>
      <c r="M340" s="163"/>
      <c r="N340" s="164"/>
      <c r="O340" s="56"/>
      <c r="P340" s="56"/>
      <c r="Q340" s="56"/>
      <c r="R340" s="56"/>
      <c r="S340" s="56"/>
      <c r="T340" s="57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20" t="s">
        <v>191</v>
      </c>
      <c r="AU340" s="20" t="s">
        <v>81</v>
      </c>
    </row>
    <row r="341" spans="1:65" s="14" customFormat="1">
      <c r="B341" s="173"/>
      <c r="D341" s="166" t="s">
        <v>193</v>
      </c>
      <c r="E341" s="174" t="s">
        <v>3</v>
      </c>
      <c r="F341" s="175" t="s">
        <v>137</v>
      </c>
      <c r="H341" s="176">
        <v>43.328000000000003</v>
      </c>
      <c r="I341" s="177"/>
      <c r="L341" s="173"/>
      <c r="M341" s="178"/>
      <c r="N341" s="179"/>
      <c r="O341" s="179"/>
      <c r="P341" s="179"/>
      <c r="Q341" s="179"/>
      <c r="R341" s="179"/>
      <c r="S341" s="179"/>
      <c r="T341" s="180"/>
      <c r="AT341" s="174" t="s">
        <v>193</v>
      </c>
      <c r="AU341" s="174" t="s">
        <v>81</v>
      </c>
      <c r="AV341" s="14" t="s">
        <v>81</v>
      </c>
      <c r="AW341" s="14" t="s">
        <v>34</v>
      </c>
      <c r="AX341" s="14" t="s">
        <v>25</v>
      </c>
      <c r="AY341" s="174" t="s">
        <v>182</v>
      </c>
    </row>
    <row r="342" spans="1:65" s="12" customFormat="1" ht="22.9" customHeight="1">
      <c r="B342" s="133"/>
      <c r="D342" s="134" t="s">
        <v>72</v>
      </c>
      <c r="E342" s="144" t="s">
        <v>219</v>
      </c>
      <c r="F342" s="144" t="s">
        <v>430</v>
      </c>
      <c r="I342" s="136"/>
      <c r="J342" s="145">
        <f>BK342</f>
        <v>0</v>
      </c>
      <c r="L342" s="133"/>
      <c r="M342" s="138"/>
      <c r="N342" s="139"/>
      <c r="O342" s="139"/>
      <c r="P342" s="140">
        <f>SUM(P343:P374)</f>
        <v>0</v>
      </c>
      <c r="Q342" s="139"/>
      <c r="R342" s="140">
        <f>SUM(R343:R374)</f>
        <v>26.930464000000001</v>
      </c>
      <c r="S342" s="139"/>
      <c r="T342" s="141">
        <f>SUM(T343:T374)</f>
        <v>0</v>
      </c>
      <c r="AR342" s="134" t="s">
        <v>25</v>
      </c>
      <c r="AT342" s="142" t="s">
        <v>72</v>
      </c>
      <c r="AU342" s="142" t="s">
        <v>25</v>
      </c>
      <c r="AY342" s="134" t="s">
        <v>182</v>
      </c>
      <c r="BK342" s="143">
        <f>SUM(BK343:BK374)</f>
        <v>0</v>
      </c>
    </row>
    <row r="343" spans="1:65" s="2" customFormat="1" ht="24.2" customHeight="1">
      <c r="A343" s="35"/>
      <c r="B343" s="146"/>
      <c r="C343" s="147" t="s">
        <v>431</v>
      </c>
      <c r="D343" s="147" t="s">
        <v>184</v>
      </c>
      <c r="E343" s="148" t="s">
        <v>432</v>
      </c>
      <c r="F343" s="149" t="s">
        <v>433</v>
      </c>
      <c r="G343" s="150" t="s">
        <v>238</v>
      </c>
      <c r="H343" s="151">
        <v>591.53</v>
      </c>
      <c r="I343" s="152"/>
      <c r="J343" s="153">
        <f>ROUND(I343*H343,2)</f>
        <v>0</v>
      </c>
      <c r="K343" s="149" t="s">
        <v>3</v>
      </c>
      <c r="L343" s="36"/>
      <c r="M343" s="154" t="s">
        <v>3</v>
      </c>
      <c r="N343" s="155" t="s">
        <v>44</v>
      </c>
      <c r="O343" s="56"/>
      <c r="P343" s="156">
        <f>O343*H343</f>
        <v>0</v>
      </c>
      <c r="Q343" s="156">
        <v>0</v>
      </c>
      <c r="R343" s="156">
        <f>Q343*H343</f>
        <v>0</v>
      </c>
      <c r="S343" s="156">
        <v>0</v>
      </c>
      <c r="T343" s="157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58" t="s">
        <v>189</v>
      </c>
      <c r="AT343" s="158" t="s">
        <v>184</v>
      </c>
      <c r="AU343" s="158" t="s">
        <v>81</v>
      </c>
      <c r="AY343" s="20" t="s">
        <v>182</v>
      </c>
      <c r="BE343" s="159">
        <f>IF(N343="základní",J343,0)</f>
        <v>0</v>
      </c>
      <c r="BF343" s="159">
        <f>IF(N343="snížená",J343,0)</f>
        <v>0</v>
      </c>
      <c r="BG343" s="159">
        <f>IF(N343="zákl. přenesená",J343,0)</f>
        <v>0</v>
      </c>
      <c r="BH343" s="159">
        <f>IF(N343="sníž. přenesená",J343,0)</f>
        <v>0</v>
      </c>
      <c r="BI343" s="159">
        <f>IF(N343="nulová",J343,0)</f>
        <v>0</v>
      </c>
      <c r="BJ343" s="20" t="s">
        <v>25</v>
      </c>
      <c r="BK343" s="159">
        <f>ROUND(I343*H343,2)</f>
        <v>0</v>
      </c>
      <c r="BL343" s="20" t="s">
        <v>189</v>
      </c>
      <c r="BM343" s="158" t="s">
        <v>434</v>
      </c>
    </row>
    <row r="344" spans="1:65" s="14" customFormat="1">
      <c r="B344" s="173"/>
      <c r="D344" s="166" t="s">
        <v>193</v>
      </c>
      <c r="E344" s="174" t="s">
        <v>3</v>
      </c>
      <c r="F344" s="175" t="s">
        <v>435</v>
      </c>
      <c r="H344" s="176">
        <v>591.53</v>
      </c>
      <c r="I344" s="177"/>
      <c r="L344" s="173"/>
      <c r="M344" s="178"/>
      <c r="N344" s="179"/>
      <c r="O344" s="179"/>
      <c r="P344" s="179"/>
      <c r="Q344" s="179"/>
      <c r="R344" s="179"/>
      <c r="S344" s="179"/>
      <c r="T344" s="180"/>
      <c r="AT344" s="174" t="s">
        <v>193</v>
      </c>
      <c r="AU344" s="174" t="s">
        <v>81</v>
      </c>
      <c r="AV344" s="14" t="s">
        <v>81</v>
      </c>
      <c r="AW344" s="14" t="s">
        <v>34</v>
      </c>
      <c r="AX344" s="14" t="s">
        <v>25</v>
      </c>
      <c r="AY344" s="174" t="s">
        <v>182</v>
      </c>
    </row>
    <row r="345" spans="1:65" s="2" customFormat="1" ht="16.5" customHeight="1">
      <c r="A345" s="35"/>
      <c r="B345" s="146"/>
      <c r="C345" s="147" t="s">
        <v>436</v>
      </c>
      <c r="D345" s="147" t="s">
        <v>184</v>
      </c>
      <c r="E345" s="148" t="s">
        <v>437</v>
      </c>
      <c r="F345" s="149" t="s">
        <v>438</v>
      </c>
      <c r="G345" s="150" t="s">
        <v>238</v>
      </c>
      <c r="H345" s="151">
        <v>588.53</v>
      </c>
      <c r="I345" s="152"/>
      <c r="J345" s="153">
        <f>ROUND(I345*H345,2)</f>
        <v>0</v>
      </c>
      <c r="K345" s="149" t="s">
        <v>222</v>
      </c>
      <c r="L345" s="36"/>
      <c r="M345" s="154" t="s">
        <v>3</v>
      </c>
      <c r="N345" s="155" t="s">
        <v>44</v>
      </c>
      <c r="O345" s="56"/>
      <c r="P345" s="156">
        <f>O345*H345</f>
        <v>0</v>
      </c>
      <c r="Q345" s="156">
        <v>0</v>
      </c>
      <c r="R345" s="156">
        <f>Q345*H345</f>
        <v>0</v>
      </c>
      <c r="S345" s="156">
        <v>0</v>
      </c>
      <c r="T345" s="157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58" t="s">
        <v>189</v>
      </c>
      <c r="AT345" s="158" t="s">
        <v>184</v>
      </c>
      <c r="AU345" s="158" t="s">
        <v>81</v>
      </c>
      <c r="AY345" s="20" t="s">
        <v>182</v>
      </c>
      <c r="BE345" s="159">
        <f>IF(N345="základní",J345,0)</f>
        <v>0</v>
      </c>
      <c r="BF345" s="159">
        <f>IF(N345="snížená",J345,0)</f>
        <v>0</v>
      </c>
      <c r="BG345" s="159">
        <f>IF(N345="zákl. přenesená",J345,0)</f>
        <v>0</v>
      </c>
      <c r="BH345" s="159">
        <f>IF(N345="sníž. přenesená",J345,0)</f>
        <v>0</v>
      </c>
      <c r="BI345" s="159">
        <f>IF(N345="nulová",J345,0)</f>
        <v>0</v>
      </c>
      <c r="BJ345" s="20" t="s">
        <v>25</v>
      </c>
      <c r="BK345" s="159">
        <f>ROUND(I345*H345,2)</f>
        <v>0</v>
      </c>
      <c r="BL345" s="20" t="s">
        <v>189</v>
      </c>
      <c r="BM345" s="158" t="s">
        <v>439</v>
      </c>
    </row>
    <row r="346" spans="1:65" s="14" customFormat="1">
      <c r="B346" s="173"/>
      <c r="D346" s="166" t="s">
        <v>193</v>
      </c>
      <c r="E346" s="174" t="s">
        <v>3</v>
      </c>
      <c r="F346" s="175" t="s">
        <v>440</v>
      </c>
      <c r="H346" s="176">
        <v>588.53</v>
      </c>
      <c r="I346" s="177"/>
      <c r="L346" s="173"/>
      <c r="M346" s="178"/>
      <c r="N346" s="179"/>
      <c r="O346" s="179"/>
      <c r="P346" s="179"/>
      <c r="Q346" s="179"/>
      <c r="R346" s="179"/>
      <c r="S346" s="179"/>
      <c r="T346" s="180"/>
      <c r="AT346" s="174" t="s">
        <v>193</v>
      </c>
      <c r="AU346" s="174" t="s">
        <v>81</v>
      </c>
      <c r="AV346" s="14" t="s">
        <v>81</v>
      </c>
      <c r="AW346" s="14" t="s">
        <v>34</v>
      </c>
      <c r="AX346" s="14" t="s">
        <v>25</v>
      </c>
      <c r="AY346" s="174" t="s">
        <v>182</v>
      </c>
    </row>
    <row r="347" spans="1:65" s="2" customFormat="1" ht="16.5" customHeight="1">
      <c r="A347" s="35"/>
      <c r="B347" s="146"/>
      <c r="C347" s="147" t="s">
        <v>441</v>
      </c>
      <c r="D347" s="147" t="s">
        <v>184</v>
      </c>
      <c r="E347" s="148" t="s">
        <v>442</v>
      </c>
      <c r="F347" s="149" t="s">
        <v>443</v>
      </c>
      <c r="G347" s="150" t="s">
        <v>238</v>
      </c>
      <c r="H347" s="151">
        <v>591.53</v>
      </c>
      <c r="I347" s="152"/>
      <c r="J347" s="153">
        <f>ROUND(I347*H347,2)</f>
        <v>0</v>
      </c>
      <c r="K347" s="149" t="s">
        <v>222</v>
      </c>
      <c r="L347" s="36"/>
      <c r="M347" s="154" t="s">
        <v>3</v>
      </c>
      <c r="N347" s="155" t="s">
        <v>44</v>
      </c>
      <c r="O347" s="56"/>
      <c r="P347" s="156">
        <f>O347*H347</f>
        <v>0</v>
      </c>
      <c r="Q347" s="156">
        <v>0</v>
      </c>
      <c r="R347" s="156">
        <f>Q347*H347</f>
        <v>0</v>
      </c>
      <c r="S347" s="156">
        <v>0</v>
      </c>
      <c r="T347" s="157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58" t="s">
        <v>189</v>
      </c>
      <c r="AT347" s="158" t="s">
        <v>184</v>
      </c>
      <c r="AU347" s="158" t="s">
        <v>81</v>
      </c>
      <c r="AY347" s="20" t="s">
        <v>182</v>
      </c>
      <c r="BE347" s="159">
        <f>IF(N347="základní",J347,0)</f>
        <v>0</v>
      </c>
      <c r="BF347" s="159">
        <f>IF(N347="snížená",J347,0)</f>
        <v>0</v>
      </c>
      <c r="BG347" s="159">
        <f>IF(N347="zákl. přenesená",J347,0)</f>
        <v>0</v>
      </c>
      <c r="BH347" s="159">
        <f>IF(N347="sníž. přenesená",J347,0)</f>
        <v>0</v>
      </c>
      <c r="BI347" s="159">
        <f>IF(N347="nulová",J347,0)</f>
        <v>0</v>
      </c>
      <c r="BJ347" s="20" t="s">
        <v>25</v>
      </c>
      <c r="BK347" s="159">
        <f>ROUND(I347*H347,2)</f>
        <v>0</v>
      </c>
      <c r="BL347" s="20" t="s">
        <v>189</v>
      </c>
      <c r="BM347" s="158" t="s">
        <v>444</v>
      </c>
    </row>
    <row r="348" spans="1:65" s="13" customFormat="1">
      <c r="B348" s="165"/>
      <c r="D348" s="166" t="s">
        <v>193</v>
      </c>
      <c r="E348" s="167" t="s">
        <v>3</v>
      </c>
      <c r="F348" s="168" t="s">
        <v>445</v>
      </c>
      <c r="H348" s="167" t="s">
        <v>3</v>
      </c>
      <c r="I348" s="169"/>
      <c r="L348" s="165"/>
      <c r="M348" s="170"/>
      <c r="N348" s="171"/>
      <c r="O348" s="171"/>
      <c r="P348" s="171"/>
      <c r="Q348" s="171"/>
      <c r="R348" s="171"/>
      <c r="S348" s="171"/>
      <c r="T348" s="172"/>
      <c r="AT348" s="167" t="s">
        <v>193</v>
      </c>
      <c r="AU348" s="167" t="s">
        <v>81</v>
      </c>
      <c r="AV348" s="13" t="s">
        <v>25</v>
      </c>
      <c r="AW348" s="13" t="s">
        <v>34</v>
      </c>
      <c r="AX348" s="13" t="s">
        <v>73</v>
      </c>
      <c r="AY348" s="167" t="s">
        <v>182</v>
      </c>
    </row>
    <row r="349" spans="1:65" s="14" customFormat="1">
      <c r="B349" s="173"/>
      <c r="D349" s="166" t="s">
        <v>193</v>
      </c>
      <c r="E349" s="174" t="s">
        <v>3</v>
      </c>
      <c r="F349" s="175" t="s">
        <v>446</v>
      </c>
      <c r="H349" s="176">
        <v>591.53</v>
      </c>
      <c r="I349" s="177"/>
      <c r="L349" s="173"/>
      <c r="M349" s="178"/>
      <c r="N349" s="179"/>
      <c r="O349" s="179"/>
      <c r="P349" s="179"/>
      <c r="Q349" s="179"/>
      <c r="R349" s="179"/>
      <c r="S349" s="179"/>
      <c r="T349" s="180"/>
      <c r="AT349" s="174" t="s">
        <v>193</v>
      </c>
      <c r="AU349" s="174" t="s">
        <v>81</v>
      </c>
      <c r="AV349" s="14" t="s">
        <v>81</v>
      </c>
      <c r="AW349" s="14" t="s">
        <v>34</v>
      </c>
      <c r="AX349" s="14" t="s">
        <v>25</v>
      </c>
      <c r="AY349" s="174" t="s">
        <v>182</v>
      </c>
    </row>
    <row r="350" spans="1:65" s="2" customFormat="1" ht="16.5" customHeight="1">
      <c r="A350" s="35"/>
      <c r="B350" s="146"/>
      <c r="C350" s="147" t="s">
        <v>447</v>
      </c>
      <c r="D350" s="147" t="s">
        <v>184</v>
      </c>
      <c r="E350" s="148" t="s">
        <v>448</v>
      </c>
      <c r="F350" s="149" t="s">
        <v>449</v>
      </c>
      <c r="G350" s="150" t="s">
        <v>238</v>
      </c>
      <c r="H350" s="151">
        <v>588.53</v>
      </c>
      <c r="I350" s="152"/>
      <c r="J350" s="153">
        <f>ROUND(I350*H350,2)</f>
        <v>0</v>
      </c>
      <c r="K350" s="149" t="s">
        <v>222</v>
      </c>
      <c r="L350" s="36"/>
      <c r="M350" s="154" t="s">
        <v>3</v>
      </c>
      <c r="N350" s="155" t="s">
        <v>44</v>
      </c>
      <c r="O350" s="56"/>
      <c r="P350" s="156">
        <f>O350*H350</f>
        <v>0</v>
      </c>
      <c r="Q350" s="156">
        <v>0</v>
      </c>
      <c r="R350" s="156">
        <f>Q350*H350</f>
        <v>0</v>
      </c>
      <c r="S350" s="156">
        <v>0</v>
      </c>
      <c r="T350" s="15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58" t="s">
        <v>189</v>
      </c>
      <c r="AT350" s="158" t="s">
        <v>184</v>
      </c>
      <c r="AU350" s="158" t="s">
        <v>81</v>
      </c>
      <c r="AY350" s="20" t="s">
        <v>182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20" t="s">
        <v>25</v>
      </c>
      <c r="BK350" s="159">
        <f>ROUND(I350*H350,2)</f>
        <v>0</v>
      </c>
      <c r="BL350" s="20" t="s">
        <v>189</v>
      </c>
      <c r="BM350" s="158" t="s">
        <v>450</v>
      </c>
    </row>
    <row r="351" spans="1:65" s="13" customFormat="1">
      <c r="B351" s="165"/>
      <c r="D351" s="166" t="s">
        <v>193</v>
      </c>
      <c r="E351" s="167" t="s">
        <v>3</v>
      </c>
      <c r="F351" s="168" t="s">
        <v>451</v>
      </c>
      <c r="H351" s="167" t="s">
        <v>3</v>
      </c>
      <c r="I351" s="169"/>
      <c r="L351" s="165"/>
      <c r="M351" s="170"/>
      <c r="N351" s="171"/>
      <c r="O351" s="171"/>
      <c r="P351" s="171"/>
      <c r="Q351" s="171"/>
      <c r="R351" s="171"/>
      <c r="S351" s="171"/>
      <c r="T351" s="172"/>
      <c r="AT351" s="167" t="s">
        <v>193</v>
      </c>
      <c r="AU351" s="167" t="s">
        <v>81</v>
      </c>
      <c r="AV351" s="13" t="s">
        <v>25</v>
      </c>
      <c r="AW351" s="13" t="s">
        <v>34</v>
      </c>
      <c r="AX351" s="13" t="s">
        <v>73</v>
      </c>
      <c r="AY351" s="167" t="s">
        <v>182</v>
      </c>
    </row>
    <row r="352" spans="1:65" s="13" customFormat="1">
      <c r="B352" s="165"/>
      <c r="D352" s="166" t="s">
        <v>193</v>
      </c>
      <c r="E352" s="167" t="s">
        <v>3</v>
      </c>
      <c r="F352" s="168" t="s">
        <v>452</v>
      </c>
      <c r="H352" s="167" t="s">
        <v>3</v>
      </c>
      <c r="I352" s="169"/>
      <c r="L352" s="165"/>
      <c r="M352" s="170"/>
      <c r="N352" s="171"/>
      <c r="O352" s="171"/>
      <c r="P352" s="171"/>
      <c r="Q352" s="171"/>
      <c r="R352" s="171"/>
      <c r="S352" s="171"/>
      <c r="T352" s="172"/>
      <c r="AT352" s="167" t="s">
        <v>193</v>
      </c>
      <c r="AU352" s="167" t="s">
        <v>81</v>
      </c>
      <c r="AV352" s="13" t="s">
        <v>25</v>
      </c>
      <c r="AW352" s="13" t="s">
        <v>34</v>
      </c>
      <c r="AX352" s="13" t="s">
        <v>73</v>
      </c>
      <c r="AY352" s="167" t="s">
        <v>182</v>
      </c>
    </row>
    <row r="353" spans="1:65" s="14" customFormat="1">
      <c r="B353" s="173"/>
      <c r="D353" s="166" t="s">
        <v>193</v>
      </c>
      <c r="E353" s="174" t="s">
        <v>3</v>
      </c>
      <c r="F353" s="175" t="s">
        <v>453</v>
      </c>
      <c r="H353" s="176">
        <v>588.53</v>
      </c>
      <c r="I353" s="177"/>
      <c r="L353" s="173"/>
      <c r="M353" s="178"/>
      <c r="N353" s="179"/>
      <c r="O353" s="179"/>
      <c r="P353" s="179"/>
      <c r="Q353" s="179"/>
      <c r="R353" s="179"/>
      <c r="S353" s="179"/>
      <c r="T353" s="180"/>
      <c r="AT353" s="174" t="s">
        <v>193</v>
      </c>
      <c r="AU353" s="174" t="s">
        <v>81</v>
      </c>
      <c r="AV353" s="14" t="s">
        <v>81</v>
      </c>
      <c r="AW353" s="14" t="s">
        <v>34</v>
      </c>
      <c r="AX353" s="14" t="s">
        <v>25</v>
      </c>
      <c r="AY353" s="174" t="s">
        <v>182</v>
      </c>
    </row>
    <row r="354" spans="1:65" s="2" customFormat="1" ht="37.9" customHeight="1">
      <c r="A354" s="35"/>
      <c r="B354" s="146"/>
      <c r="C354" s="147" t="s">
        <v>454</v>
      </c>
      <c r="D354" s="147" t="s">
        <v>184</v>
      </c>
      <c r="E354" s="148" t="s">
        <v>455</v>
      </c>
      <c r="F354" s="149" t="s">
        <v>456</v>
      </c>
      <c r="G354" s="150" t="s">
        <v>238</v>
      </c>
      <c r="H354" s="151">
        <v>100.4</v>
      </c>
      <c r="I354" s="152"/>
      <c r="J354" s="153">
        <f>ROUND(I354*H354,2)</f>
        <v>0</v>
      </c>
      <c r="K354" s="149" t="s">
        <v>188</v>
      </c>
      <c r="L354" s="36"/>
      <c r="M354" s="154" t="s">
        <v>3</v>
      </c>
      <c r="N354" s="155" t="s">
        <v>44</v>
      </c>
      <c r="O354" s="56"/>
      <c r="P354" s="156">
        <f>O354*H354</f>
        <v>0</v>
      </c>
      <c r="Q354" s="156">
        <v>0.11162</v>
      </c>
      <c r="R354" s="156">
        <f>Q354*H354</f>
        <v>11.206647999999999</v>
      </c>
      <c r="S354" s="156">
        <v>0</v>
      </c>
      <c r="T354" s="15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58" t="s">
        <v>189</v>
      </c>
      <c r="AT354" s="158" t="s">
        <v>184</v>
      </c>
      <c r="AU354" s="158" t="s">
        <v>81</v>
      </c>
      <c r="AY354" s="20" t="s">
        <v>182</v>
      </c>
      <c r="BE354" s="159">
        <f>IF(N354="základní",J354,0)</f>
        <v>0</v>
      </c>
      <c r="BF354" s="159">
        <f>IF(N354="snížená",J354,0)</f>
        <v>0</v>
      </c>
      <c r="BG354" s="159">
        <f>IF(N354="zákl. přenesená",J354,0)</f>
        <v>0</v>
      </c>
      <c r="BH354" s="159">
        <f>IF(N354="sníž. přenesená",J354,0)</f>
        <v>0</v>
      </c>
      <c r="BI354" s="159">
        <f>IF(N354="nulová",J354,0)</f>
        <v>0</v>
      </c>
      <c r="BJ354" s="20" t="s">
        <v>25</v>
      </c>
      <c r="BK354" s="159">
        <f>ROUND(I354*H354,2)</f>
        <v>0</v>
      </c>
      <c r="BL354" s="20" t="s">
        <v>189</v>
      </c>
      <c r="BM354" s="158" t="s">
        <v>457</v>
      </c>
    </row>
    <row r="355" spans="1:65" s="2" customFormat="1">
      <c r="A355" s="35"/>
      <c r="B355" s="36"/>
      <c r="C355" s="35"/>
      <c r="D355" s="160" t="s">
        <v>191</v>
      </c>
      <c r="E355" s="35"/>
      <c r="F355" s="161" t="s">
        <v>458</v>
      </c>
      <c r="G355" s="35"/>
      <c r="H355" s="35"/>
      <c r="I355" s="162"/>
      <c r="J355" s="35"/>
      <c r="K355" s="35"/>
      <c r="L355" s="36"/>
      <c r="M355" s="163"/>
      <c r="N355" s="164"/>
      <c r="O355" s="56"/>
      <c r="P355" s="56"/>
      <c r="Q355" s="56"/>
      <c r="R355" s="56"/>
      <c r="S355" s="56"/>
      <c r="T355" s="57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20" t="s">
        <v>191</v>
      </c>
      <c r="AU355" s="20" t="s">
        <v>81</v>
      </c>
    </row>
    <row r="356" spans="1:65" s="14" customFormat="1">
      <c r="B356" s="173"/>
      <c r="D356" s="166" t="s">
        <v>193</v>
      </c>
      <c r="E356" s="174" t="s">
        <v>3</v>
      </c>
      <c r="F356" s="175" t="s">
        <v>459</v>
      </c>
      <c r="H356" s="176">
        <v>100.4</v>
      </c>
      <c r="I356" s="177"/>
      <c r="L356" s="173"/>
      <c r="M356" s="178"/>
      <c r="N356" s="179"/>
      <c r="O356" s="179"/>
      <c r="P356" s="179"/>
      <c r="Q356" s="179"/>
      <c r="R356" s="179"/>
      <c r="S356" s="179"/>
      <c r="T356" s="180"/>
      <c r="AT356" s="174" t="s">
        <v>193</v>
      </c>
      <c r="AU356" s="174" t="s">
        <v>81</v>
      </c>
      <c r="AV356" s="14" t="s">
        <v>81</v>
      </c>
      <c r="AW356" s="14" t="s">
        <v>34</v>
      </c>
      <c r="AX356" s="14" t="s">
        <v>73</v>
      </c>
      <c r="AY356" s="174" t="s">
        <v>182</v>
      </c>
    </row>
    <row r="357" spans="1:65" s="15" customFormat="1">
      <c r="B357" s="181"/>
      <c r="D357" s="166" t="s">
        <v>193</v>
      </c>
      <c r="E357" s="182" t="s">
        <v>460</v>
      </c>
      <c r="F357" s="183" t="s">
        <v>213</v>
      </c>
      <c r="H357" s="184">
        <v>100.4</v>
      </c>
      <c r="I357" s="185"/>
      <c r="L357" s="181"/>
      <c r="M357" s="186"/>
      <c r="N357" s="187"/>
      <c r="O357" s="187"/>
      <c r="P357" s="187"/>
      <c r="Q357" s="187"/>
      <c r="R357" s="187"/>
      <c r="S357" s="187"/>
      <c r="T357" s="188"/>
      <c r="AT357" s="182" t="s">
        <v>193</v>
      </c>
      <c r="AU357" s="182" t="s">
        <v>81</v>
      </c>
      <c r="AV357" s="15" t="s">
        <v>189</v>
      </c>
      <c r="AW357" s="15" t="s">
        <v>34</v>
      </c>
      <c r="AX357" s="15" t="s">
        <v>25</v>
      </c>
      <c r="AY357" s="182" t="s">
        <v>182</v>
      </c>
    </row>
    <row r="358" spans="1:65" s="2" customFormat="1" ht="44.25" customHeight="1">
      <c r="A358" s="35"/>
      <c r="B358" s="146"/>
      <c r="C358" s="147" t="s">
        <v>461</v>
      </c>
      <c r="D358" s="147" t="s">
        <v>184</v>
      </c>
      <c r="E358" s="148" t="s">
        <v>462</v>
      </c>
      <c r="F358" s="149" t="s">
        <v>463</v>
      </c>
      <c r="G358" s="150" t="s">
        <v>238</v>
      </c>
      <c r="H358" s="151">
        <v>100.4</v>
      </c>
      <c r="I358" s="152"/>
      <c r="J358" s="153">
        <f>ROUND(I358*H358,2)</f>
        <v>0</v>
      </c>
      <c r="K358" s="149" t="s">
        <v>188</v>
      </c>
      <c r="L358" s="36"/>
      <c r="M358" s="154" t="s">
        <v>3</v>
      </c>
      <c r="N358" s="155" t="s">
        <v>44</v>
      </c>
      <c r="O358" s="56"/>
      <c r="P358" s="156">
        <f>O358*H358</f>
        <v>0</v>
      </c>
      <c r="Q358" s="156">
        <v>0</v>
      </c>
      <c r="R358" s="156">
        <f>Q358*H358</f>
        <v>0</v>
      </c>
      <c r="S358" s="156">
        <v>0</v>
      </c>
      <c r="T358" s="157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58" t="s">
        <v>189</v>
      </c>
      <c r="AT358" s="158" t="s">
        <v>184</v>
      </c>
      <c r="AU358" s="158" t="s">
        <v>81</v>
      </c>
      <c r="AY358" s="20" t="s">
        <v>182</v>
      </c>
      <c r="BE358" s="159">
        <f>IF(N358="základní",J358,0)</f>
        <v>0</v>
      </c>
      <c r="BF358" s="159">
        <f>IF(N358="snížená",J358,0)</f>
        <v>0</v>
      </c>
      <c r="BG358" s="159">
        <f>IF(N358="zákl. přenesená",J358,0)</f>
        <v>0</v>
      </c>
      <c r="BH358" s="159">
        <f>IF(N358="sníž. přenesená",J358,0)</f>
        <v>0</v>
      </c>
      <c r="BI358" s="159">
        <f>IF(N358="nulová",J358,0)</f>
        <v>0</v>
      </c>
      <c r="BJ358" s="20" t="s">
        <v>25</v>
      </c>
      <c r="BK358" s="159">
        <f>ROUND(I358*H358,2)</f>
        <v>0</v>
      </c>
      <c r="BL358" s="20" t="s">
        <v>189</v>
      </c>
      <c r="BM358" s="158" t="s">
        <v>464</v>
      </c>
    </row>
    <row r="359" spans="1:65" s="2" customFormat="1">
      <c r="A359" s="35"/>
      <c r="B359" s="36"/>
      <c r="C359" s="35"/>
      <c r="D359" s="160" t="s">
        <v>191</v>
      </c>
      <c r="E359" s="35"/>
      <c r="F359" s="161" t="s">
        <v>465</v>
      </c>
      <c r="G359" s="35"/>
      <c r="H359" s="35"/>
      <c r="I359" s="162"/>
      <c r="J359" s="35"/>
      <c r="K359" s="35"/>
      <c r="L359" s="36"/>
      <c r="M359" s="163"/>
      <c r="N359" s="164"/>
      <c r="O359" s="56"/>
      <c r="P359" s="56"/>
      <c r="Q359" s="56"/>
      <c r="R359" s="56"/>
      <c r="S359" s="56"/>
      <c r="T359" s="57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20" t="s">
        <v>191</v>
      </c>
      <c r="AU359" s="20" t="s">
        <v>81</v>
      </c>
    </row>
    <row r="360" spans="1:65" s="2" customFormat="1" ht="16.5" customHeight="1">
      <c r="A360" s="35"/>
      <c r="B360" s="146"/>
      <c r="C360" s="202" t="s">
        <v>466</v>
      </c>
      <c r="D360" s="202" t="s">
        <v>413</v>
      </c>
      <c r="E360" s="203" t="s">
        <v>467</v>
      </c>
      <c r="F360" s="204" t="s">
        <v>468</v>
      </c>
      <c r="G360" s="205" t="s">
        <v>238</v>
      </c>
      <c r="H360" s="206">
        <v>90.486000000000004</v>
      </c>
      <c r="I360" s="207"/>
      <c r="J360" s="208">
        <f>ROUND(I360*H360,2)</f>
        <v>0</v>
      </c>
      <c r="K360" s="204" t="s">
        <v>188</v>
      </c>
      <c r="L360" s="209"/>
      <c r="M360" s="210" t="s">
        <v>3</v>
      </c>
      <c r="N360" s="211" t="s">
        <v>44</v>
      </c>
      <c r="O360" s="56"/>
      <c r="P360" s="156">
        <f>O360*H360</f>
        <v>0</v>
      </c>
      <c r="Q360" s="156">
        <v>0.152</v>
      </c>
      <c r="R360" s="156">
        <f>Q360*H360</f>
        <v>13.753871999999999</v>
      </c>
      <c r="S360" s="156">
        <v>0</v>
      </c>
      <c r="T360" s="157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58" t="s">
        <v>243</v>
      </c>
      <c r="AT360" s="158" t="s">
        <v>413</v>
      </c>
      <c r="AU360" s="158" t="s">
        <v>81</v>
      </c>
      <c r="AY360" s="20" t="s">
        <v>182</v>
      </c>
      <c r="BE360" s="159">
        <f>IF(N360="základní",J360,0)</f>
        <v>0</v>
      </c>
      <c r="BF360" s="159">
        <f>IF(N360="snížená",J360,0)</f>
        <v>0</v>
      </c>
      <c r="BG360" s="159">
        <f>IF(N360="zákl. přenesená",J360,0)</f>
        <v>0</v>
      </c>
      <c r="BH360" s="159">
        <f>IF(N360="sníž. přenesená",J360,0)</f>
        <v>0</v>
      </c>
      <c r="BI360" s="159">
        <f>IF(N360="nulová",J360,0)</f>
        <v>0</v>
      </c>
      <c r="BJ360" s="20" t="s">
        <v>25</v>
      </c>
      <c r="BK360" s="159">
        <f>ROUND(I360*H360,2)</f>
        <v>0</v>
      </c>
      <c r="BL360" s="20" t="s">
        <v>189</v>
      </c>
      <c r="BM360" s="158" t="s">
        <v>469</v>
      </c>
    </row>
    <row r="361" spans="1:65" s="14" customFormat="1">
      <c r="B361" s="173"/>
      <c r="D361" s="166" t="s">
        <v>193</v>
      </c>
      <c r="E361" s="174" t="s">
        <v>3</v>
      </c>
      <c r="F361" s="175" t="s">
        <v>470</v>
      </c>
      <c r="H361" s="176">
        <v>90.486000000000004</v>
      </c>
      <c r="I361" s="177"/>
      <c r="L361" s="173"/>
      <c r="M361" s="178"/>
      <c r="N361" s="179"/>
      <c r="O361" s="179"/>
      <c r="P361" s="179"/>
      <c r="Q361" s="179"/>
      <c r="R361" s="179"/>
      <c r="S361" s="179"/>
      <c r="T361" s="180"/>
      <c r="AT361" s="174" t="s">
        <v>193</v>
      </c>
      <c r="AU361" s="174" t="s">
        <v>81</v>
      </c>
      <c r="AV361" s="14" t="s">
        <v>81</v>
      </c>
      <c r="AW361" s="14" t="s">
        <v>34</v>
      </c>
      <c r="AX361" s="14" t="s">
        <v>25</v>
      </c>
      <c r="AY361" s="174" t="s">
        <v>182</v>
      </c>
    </row>
    <row r="362" spans="1:65" s="2" customFormat="1" ht="16.5" customHeight="1">
      <c r="A362" s="35"/>
      <c r="B362" s="146"/>
      <c r="C362" s="202" t="s">
        <v>471</v>
      </c>
      <c r="D362" s="202" t="s">
        <v>413</v>
      </c>
      <c r="E362" s="203" t="s">
        <v>472</v>
      </c>
      <c r="F362" s="204" t="s">
        <v>473</v>
      </c>
      <c r="G362" s="205" t="s">
        <v>238</v>
      </c>
      <c r="H362" s="206">
        <v>12.927</v>
      </c>
      <c r="I362" s="207"/>
      <c r="J362" s="208">
        <f>ROUND(I362*H362,2)</f>
        <v>0</v>
      </c>
      <c r="K362" s="204" t="s">
        <v>188</v>
      </c>
      <c r="L362" s="209"/>
      <c r="M362" s="210" t="s">
        <v>3</v>
      </c>
      <c r="N362" s="211" t="s">
        <v>44</v>
      </c>
      <c r="O362" s="56"/>
      <c r="P362" s="156">
        <f>O362*H362</f>
        <v>0</v>
      </c>
      <c r="Q362" s="156">
        <v>0.152</v>
      </c>
      <c r="R362" s="156">
        <f>Q362*H362</f>
        <v>1.964904</v>
      </c>
      <c r="S362" s="156">
        <v>0</v>
      </c>
      <c r="T362" s="157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58" t="s">
        <v>243</v>
      </c>
      <c r="AT362" s="158" t="s">
        <v>413</v>
      </c>
      <c r="AU362" s="158" t="s">
        <v>81</v>
      </c>
      <c r="AY362" s="20" t="s">
        <v>182</v>
      </c>
      <c r="BE362" s="159">
        <f>IF(N362="základní",J362,0)</f>
        <v>0</v>
      </c>
      <c r="BF362" s="159">
        <f>IF(N362="snížená",J362,0)</f>
        <v>0</v>
      </c>
      <c r="BG362" s="159">
        <f>IF(N362="zákl. přenesená",J362,0)</f>
        <v>0</v>
      </c>
      <c r="BH362" s="159">
        <f>IF(N362="sníž. přenesená",J362,0)</f>
        <v>0</v>
      </c>
      <c r="BI362" s="159">
        <f>IF(N362="nulová",J362,0)</f>
        <v>0</v>
      </c>
      <c r="BJ362" s="20" t="s">
        <v>25</v>
      </c>
      <c r="BK362" s="159">
        <f>ROUND(I362*H362,2)</f>
        <v>0</v>
      </c>
      <c r="BL362" s="20" t="s">
        <v>189</v>
      </c>
      <c r="BM362" s="158" t="s">
        <v>474</v>
      </c>
    </row>
    <row r="363" spans="1:65" s="14" customFormat="1">
      <c r="B363" s="173"/>
      <c r="D363" s="166" t="s">
        <v>193</v>
      </c>
      <c r="E363" s="174" t="s">
        <v>3</v>
      </c>
      <c r="F363" s="175" t="s">
        <v>475</v>
      </c>
      <c r="H363" s="176">
        <v>12.927</v>
      </c>
      <c r="I363" s="177"/>
      <c r="L363" s="173"/>
      <c r="M363" s="178"/>
      <c r="N363" s="179"/>
      <c r="O363" s="179"/>
      <c r="P363" s="179"/>
      <c r="Q363" s="179"/>
      <c r="R363" s="179"/>
      <c r="S363" s="179"/>
      <c r="T363" s="180"/>
      <c r="AT363" s="174" t="s">
        <v>193</v>
      </c>
      <c r="AU363" s="174" t="s">
        <v>81</v>
      </c>
      <c r="AV363" s="14" t="s">
        <v>81</v>
      </c>
      <c r="AW363" s="14" t="s">
        <v>34</v>
      </c>
      <c r="AX363" s="14" t="s">
        <v>25</v>
      </c>
      <c r="AY363" s="174" t="s">
        <v>182</v>
      </c>
    </row>
    <row r="364" spans="1:65" s="2" customFormat="1" ht="24.2" customHeight="1">
      <c r="A364" s="35"/>
      <c r="B364" s="146"/>
      <c r="C364" s="147" t="s">
        <v>476</v>
      </c>
      <c r="D364" s="147" t="s">
        <v>184</v>
      </c>
      <c r="E364" s="148" t="s">
        <v>477</v>
      </c>
      <c r="F364" s="149" t="s">
        <v>478</v>
      </c>
      <c r="G364" s="150" t="s">
        <v>238</v>
      </c>
      <c r="H364" s="151">
        <v>685.93</v>
      </c>
      <c r="I364" s="152"/>
      <c r="J364" s="153">
        <f>ROUND(I364*H364,2)</f>
        <v>0</v>
      </c>
      <c r="K364" s="149" t="s">
        <v>188</v>
      </c>
      <c r="L364" s="36"/>
      <c r="M364" s="154" t="s">
        <v>3</v>
      </c>
      <c r="N364" s="155" t="s">
        <v>44</v>
      </c>
      <c r="O364" s="56"/>
      <c r="P364" s="156">
        <f>O364*H364</f>
        <v>0</v>
      </c>
      <c r="Q364" s="156">
        <v>0</v>
      </c>
      <c r="R364" s="156">
        <f>Q364*H364</f>
        <v>0</v>
      </c>
      <c r="S364" s="156">
        <v>0</v>
      </c>
      <c r="T364" s="157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58" t="s">
        <v>189</v>
      </c>
      <c r="AT364" s="158" t="s">
        <v>184</v>
      </c>
      <c r="AU364" s="158" t="s">
        <v>81</v>
      </c>
      <c r="AY364" s="20" t="s">
        <v>182</v>
      </c>
      <c r="BE364" s="159">
        <f>IF(N364="základní",J364,0)</f>
        <v>0</v>
      </c>
      <c r="BF364" s="159">
        <f>IF(N364="snížená",J364,0)</f>
        <v>0</v>
      </c>
      <c r="BG364" s="159">
        <f>IF(N364="zákl. přenesená",J364,0)</f>
        <v>0</v>
      </c>
      <c r="BH364" s="159">
        <f>IF(N364="sníž. přenesená",J364,0)</f>
        <v>0</v>
      </c>
      <c r="BI364" s="159">
        <f>IF(N364="nulová",J364,0)</f>
        <v>0</v>
      </c>
      <c r="BJ364" s="20" t="s">
        <v>25</v>
      </c>
      <c r="BK364" s="159">
        <f>ROUND(I364*H364,2)</f>
        <v>0</v>
      </c>
      <c r="BL364" s="20" t="s">
        <v>189</v>
      </c>
      <c r="BM364" s="158" t="s">
        <v>479</v>
      </c>
    </row>
    <row r="365" spans="1:65" s="2" customFormat="1">
      <c r="A365" s="35"/>
      <c r="B365" s="36"/>
      <c r="C365" s="35"/>
      <c r="D365" s="160" t="s">
        <v>191</v>
      </c>
      <c r="E365" s="35"/>
      <c r="F365" s="161" t="s">
        <v>480</v>
      </c>
      <c r="G365" s="35"/>
      <c r="H365" s="35"/>
      <c r="I365" s="162"/>
      <c r="J365" s="35"/>
      <c r="K365" s="35"/>
      <c r="L365" s="36"/>
      <c r="M365" s="163"/>
      <c r="N365" s="164"/>
      <c r="O365" s="56"/>
      <c r="P365" s="56"/>
      <c r="Q365" s="56"/>
      <c r="R365" s="56"/>
      <c r="S365" s="56"/>
      <c r="T365" s="57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20" t="s">
        <v>191</v>
      </c>
      <c r="AU365" s="20" t="s">
        <v>81</v>
      </c>
    </row>
    <row r="366" spans="1:65" s="13" customFormat="1">
      <c r="B366" s="165"/>
      <c r="D366" s="166" t="s">
        <v>193</v>
      </c>
      <c r="E366" s="167" t="s">
        <v>3</v>
      </c>
      <c r="F366" s="168" t="s">
        <v>481</v>
      </c>
      <c r="H366" s="167" t="s">
        <v>3</v>
      </c>
      <c r="I366" s="169"/>
      <c r="L366" s="165"/>
      <c r="M366" s="170"/>
      <c r="N366" s="171"/>
      <c r="O366" s="171"/>
      <c r="P366" s="171"/>
      <c r="Q366" s="171"/>
      <c r="R366" s="171"/>
      <c r="S366" s="171"/>
      <c r="T366" s="172"/>
      <c r="AT366" s="167" t="s">
        <v>193</v>
      </c>
      <c r="AU366" s="167" t="s">
        <v>81</v>
      </c>
      <c r="AV366" s="13" t="s">
        <v>25</v>
      </c>
      <c r="AW366" s="13" t="s">
        <v>34</v>
      </c>
      <c r="AX366" s="13" t="s">
        <v>73</v>
      </c>
      <c r="AY366" s="167" t="s">
        <v>182</v>
      </c>
    </row>
    <row r="367" spans="1:65" s="14" customFormat="1">
      <c r="B367" s="173"/>
      <c r="D367" s="166" t="s">
        <v>193</v>
      </c>
      <c r="E367" s="174" t="s">
        <v>3</v>
      </c>
      <c r="F367" s="175" t="s">
        <v>482</v>
      </c>
      <c r="H367" s="176">
        <v>685.93</v>
      </c>
      <c r="I367" s="177"/>
      <c r="L367" s="173"/>
      <c r="M367" s="178"/>
      <c r="N367" s="179"/>
      <c r="O367" s="179"/>
      <c r="P367" s="179"/>
      <c r="Q367" s="179"/>
      <c r="R367" s="179"/>
      <c r="S367" s="179"/>
      <c r="T367" s="180"/>
      <c r="AT367" s="174" t="s">
        <v>193</v>
      </c>
      <c r="AU367" s="174" t="s">
        <v>81</v>
      </c>
      <c r="AV367" s="14" t="s">
        <v>81</v>
      </c>
      <c r="AW367" s="14" t="s">
        <v>34</v>
      </c>
      <c r="AX367" s="14" t="s">
        <v>25</v>
      </c>
      <c r="AY367" s="174" t="s">
        <v>182</v>
      </c>
    </row>
    <row r="368" spans="1:65" s="2" customFormat="1" ht="24.2" customHeight="1">
      <c r="A368" s="35"/>
      <c r="B368" s="146"/>
      <c r="C368" s="147" t="s">
        <v>483</v>
      </c>
      <c r="D368" s="147" t="s">
        <v>184</v>
      </c>
      <c r="E368" s="148" t="s">
        <v>484</v>
      </c>
      <c r="F368" s="149" t="s">
        <v>485</v>
      </c>
      <c r="G368" s="150" t="s">
        <v>187</v>
      </c>
      <c r="H368" s="151">
        <v>504</v>
      </c>
      <c r="I368" s="152"/>
      <c r="J368" s="153">
        <f>ROUND(I368*H368,2)</f>
        <v>0</v>
      </c>
      <c r="K368" s="149" t="s">
        <v>188</v>
      </c>
      <c r="L368" s="36"/>
      <c r="M368" s="154" t="s">
        <v>3</v>
      </c>
      <c r="N368" s="155" t="s">
        <v>44</v>
      </c>
      <c r="O368" s="56"/>
      <c r="P368" s="156">
        <f>O368*H368</f>
        <v>0</v>
      </c>
      <c r="Q368" s="156">
        <v>1.0000000000000001E-5</v>
      </c>
      <c r="R368" s="156">
        <f>Q368*H368</f>
        <v>5.0400000000000002E-3</v>
      </c>
      <c r="S368" s="156">
        <v>0</v>
      </c>
      <c r="T368" s="157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58" t="s">
        <v>189</v>
      </c>
      <c r="AT368" s="158" t="s">
        <v>184</v>
      </c>
      <c r="AU368" s="158" t="s">
        <v>81</v>
      </c>
      <c r="AY368" s="20" t="s">
        <v>182</v>
      </c>
      <c r="BE368" s="159">
        <f>IF(N368="základní",J368,0)</f>
        <v>0</v>
      </c>
      <c r="BF368" s="159">
        <f>IF(N368="snížená",J368,0)</f>
        <v>0</v>
      </c>
      <c r="BG368" s="159">
        <f>IF(N368="zákl. přenesená",J368,0)</f>
        <v>0</v>
      </c>
      <c r="BH368" s="159">
        <f>IF(N368="sníž. přenesená",J368,0)</f>
        <v>0</v>
      </c>
      <c r="BI368" s="159">
        <f>IF(N368="nulová",J368,0)</f>
        <v>0</v>
      </c>
      <c r="BJ368" s="20" t="s">
        <v>25</v>
      </c>
      <c r="BK368" s="159">
        <f>ROUND(I368*H368,2)</f>
        <v>0</v>
      </c>
      <c r="BL368" s="20" t="s">
        <v>189</v>
      </c>
      <c r="BM368" s="158" t="s">
        <v>486</v>
      </c>
    </row>
    <row r="369" spans="1:65" s="2" customFormat="1">
      <c r="A369" s="35"/>
      <c r="B369" s="36"/>
      <c r="C369" s="35"/>
      <c r="D369" s="160" t="s">
        <v>191</v>
      </c>
      <c r="E369" s="35"/>
      <c r="F369" s="161" t="s">
        <v>487</v>
      </c>
      <c r="G369" s="35"/>
      <c r="H369" s="35"/>
      <c r="I369" s="162"/>
      <c r="J369" s="35"/>
      <c r="K369" s="35"/>
      <c r="L369" s="36"/>
      <c r="M369" s="163"/>
      <c r="N369" s="164"/>
      <c r="O369" s="56"/>
      <c r="P369" s="56"/>
      <c r="Q369" s="56"/>
      <c r="R369" s="56"/>
      <c r="S369" s="56"/>
      <c r="T369" s="57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20" t="s">
        <v>191</v>
      </c>
      <c r="AU369" s="20" t="s">
        <v>81</v>
      </c>
    </row>
    <row r="370" spans="1:65" s="14" customFormat="1">
      <c r="B370" s="173"/>
      <c r="D370" s="166" t="s">
        <v>193</v>
      </c>
      <c r="E370" s="174" t="s">
        <v>3</v>
      </c>
      <c r="F370" s="175" t="s">
        <v>488</v>
      </c>
      <c r="H370" s="176">
        <v>504</v>
      </c>
      <c r="I370" s="177"/>
      <c r="L370" s="173"/>
      <c r="M370" s="178"/>
      <c r="N370" s="179"/>
      <c r="O370" s="179"/>
      <c r="P370" s="179"/>
      <c r="Q370" s="179"/>
      <c r="R370" s="179"/>
      <c r="S370" s="179"/>
      <c r="T370" s="180"/>
      <c r="AT370" s="174" t="s">
        <v>193</v>
      </c>
      <c r="AU370" s="174" t="s">
        <v>81</v>
      </c>
      <c r="AV370" s="14" t="s">
        <v>81</v>
      </c>
      <c r="AW370" s="14" t="s">
        <v>34</v>
      </c>
      <c r="AX370" s="14" t="s">
        <v>25</v>
      </c>
      <c r="AY370" s="174" t="s">
        <v>182</v>
      </c>
    </row>
    <row r="371" spans="1:65" s="2" customFormat="1" ht="21.75" customHeight="1">
      <c r="A371" s="35"/>
      <c r="B371" s="146"/>
      <c r="C371" s="147" t="s">
        <v>489</v>
      </c>
      <c r="D371" s="147" t="s">
        <v>184</v>
      </c>
      <c r="E371" s="148" t="s">
        <v>490</v>
      </c>
      <c r="F371" s="149" t="s">
        <v>491</v>
      </c>
      <c r="G371" s="150" t="s">
        <v>238</v>
      </c>
      <c r="H371" s="151">
        <v>2231.5650000000001</v>
      </c>
      <c r="I371" s="152"/>
      <c r="J371" s="153">
        <f>ROUND(I371*H371,2)</f>
        <v>0</v>
      </c>
      <c r="K371" s="149" t="s">
        <v>188</v>
      </c>
      <c r="L371" s="36"/>
      <c r="M371" s="154" t="s">
        <v>3</v>
      </c>
      <c r="N371" s="155" t="s">
        <v>44</v>
      </c>
      <c r="O371" s="56"/>
      <c r="P371" s="156">
        <f>O371*H371</f>
        <v>0</v>
      </c>
      <c r="Q371" s="156">
        <v>0</v>
      </c>
      <c r="R371" s="156">
        <f>Q371*H371</f>
        <v>0</v>
      </c>
      <c r="S371" s="156">
        <v>0</v>
      </c>
      <c r="T371" s="157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58" t="s">
        <v>189</v>
      </c>
      <c r="AT371" s="158" t="s">
        <v>184</v>
      </c>
      <c r="AU371" s="158" t="s">
        <v>81</v>
      </c>
      <c r="AY371" s="20" t="s">
        <v>182</v>
      </c>
      <c r="BE371" s="159">
        <f>IF(N371="základní",J371,0)</f>
        <v>0</v>
      </c>
      <c r="BF371" s="159">
        <f>IF(N371="snížená",J371,0)</f>
        <v>0</v>
      </c>
      <c r="BG371" s="159">
        <f>IF(N371="zákl. přenesená",J371,0)</f>
        <v>0</v>
      </c>
      <c r="BH371" s="159">
        <f>IF(N371="sníž. přenesená",J371,0)</f>
        <v>0</v>
      </c>
      <c r="BI371" s="159">
        <f>IF(N371="nulová",J371,0)</f>
        <v>0</v>
      </c>
      <c r="BJ371" s="20" t="s">
        <v>25</v>
      </c>
      <c r="BK371" s="159">
        <f>ROUND(I371*H371,2)</f>
        <v>0</v>
      </c>
      <c r="BL371" s="20" t="s">
        <v>189</v>
      </c>
      <c r="BM371" s="158" t="s">
        <v>492</v>
      </c>
    </row>
    <row r="372" spans="1:65" s="2" customFormat="1">
      <c r="A372" s="35"/>
      <c r="B372" s="36"/>
      <c r="C372" s="35"/>
      <c r="D372" s="160" t="s">
        <v>191</v>
      </c>
      <c r="E372" s="35"/>
      <c r="F372" s="161" t="s">
        <v>493</v>
      </c>
      <c r="G372" s="35"/>
      <c r="H372" s="35"/>
      <c r="I372" s="162"/>
      <c r="J372" s="35"/>
      <c r="K372" s="35"/>
      <c r="L372" s="36"/>
      <c r="M372" s="163"/>
      <c r="N372" s="164"/>
      <c r="O372" s="56"/>
      <c r="P372" s="56"/>
      <c r="Q372" s="56"/>
      <c r="R372" s="56"/>
      <c r="S372" s="56"/>
      <c r="T372" s="57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20" t="s">
        <v>191</v>
      </c>
      <c r="AU372" s="20" t="s">
        <v>81</v>
      </c>
    </row>
    <row r="373" spans="1:65" s="14" customFormat="1">
      <c r="B373" s="173"/>
      <c r="D373" s="166" t="s">
        <v>193</v>
      </c>
      <c r="E373" s="174" t="s">
        <v>3</v>
      </c>
      <c r="F373" s="175" t="s">
        <v>494</v>
      </c>
      <c r="H373" s="176">
        <v>2231.5650000000001</v>
      </c>
      <c r="I373" s="177"/>
      <c r="L373" s="173"/>
      <c r="M373" s="178"/>
      <c r="N373" s="179"/>
      <c r="O373" s="179"/>
      <c r="P373" s="179"/>
      <c r="Q373" s="179"/>
      <c r="R373" s="179"/>
      <c r="S373" s="179"/>
      <c r="T373" s="180"/>
      <c r="AT373" s="174" t="s">
        <v>193</v>
      </c>
      <c r="AU373" s="174" t="s">
        <v>81</v>
      </c>
      <c r="AV373" s="14" t="s">
        <v>81</v>
      </c>
      <c r="AW373" s="14" t="s">
        <v>34</v>
      </c>
      <c r="AX373" s="14" t="s">
        <v>73</v>
      </c>
      <c r="AY373" s="174" t="s">
        <v>182</v>
      </c>
    </row>
    <row r="374" spans="1:65" s="15" customFormat="1">
      <c r="B374" s="181"/>
      <c r="D374" s="166" t="s">
        <v>193</v>
      </c>
      <c r="E374" s="182" t="s">
        <v>495</v>
      </c>
      <c r="F374" s="183" t="s">
        <v>213</v>
      </c>
      <c r="H374" s="184">
        <v>2231.5650000000001</v>
      </c>
      <c r="I374" s="185"/>
      <c r="L374" s="181"/>
      <c r="M374" s="186"/>
      <c r="N374" s="187"/>
      <c r="O374" s="187"/>
      <c r="P374" s="187"/>
      <c r="Q374" s="187"/>
      <c r="R374" s="187"/>
      <c r="S374" s="187"/>
      <c r="T374" s="188"/>
      <c r="AT374" s="182" t="s">
        <v>193</v>
      </c>
      <c r="AU374" s="182" t="s">
        <v>81</v>
      </c>
      <c r="AV374" s="15" t="s">
        <v>189</v>
      </c>
      <c r="AW374" s="15" t="s">
        <v>34</v>
      </c>
      <c r="AX374" s="15" t="s">
        <v>25</v>
      </c>
      <c r="AY374" s="182" t="s">
        <v>182</v>
      </c>
    </row>
    <row r="375" spans="1:65" s="12" customFormat="1" ht="22.9" customHeight="1">
      <c r="B375" s="133"/>
      <c r="D375" s="134" t="s">
        <v>72</v>
      </c>
      <c r="E375" s="144" t="s">
        <v>243</v>
      </c>
      <c r="F375" s="144" t="s">
        <v>496</v>
      </c>
      <c r="I375" s="136"/>
      <c r="J375" s="145">
        <f>BK375</f>
        <v>0</v>
      </c>
      <c r="L375" s="133"/>
      <c r="M375" s="138"/>
      <c r="N375" s="139"/>
      <c r="O375" s="139"/>
      <c r="P375" s="140">
        <f>SUM(P376:P377)</f>
        <v>0</v>
      </c>
      <c r="Q375" s="139"/>
      <c r="R375" s="140">
        <f>SUM(R376:R377)</f>
        <v>2.96766</v>
      </c>
      <c r="S375" s="139"/>
      <c r="T375" s="141">
        <f>SUM(T376:T377)</f>
        <v>0</v>
      </c>
      <c r="AR375" s="134" t="s">
        <v>25</v>
      </c>
      <c r="AT375" s="142" t="s">
        <v>72</v>
      </c>
      <c r="AU375" s="142" t="s">
        <v>25</v>
      </c>
      <c r="AY375" s="134" t="s">
        <v>182</v>
      </c>
      <c r="BK375" s="143">
        <f>SUM(BK376:BK377)</f>
        <v>0</v>
      </c>
    </row>
    <row r="376" spans="1:65" s="2" customFormat="1" ht="16.5" customHeight="1">
      <c r="A376" s="35"/>
      <c r="B376" s="146"/>
      <c r="C376" s="147" t="s">
        <v>497</v>
      </c>
      <c r="D376" s="147" t="s">
        <v>184</v>
      </c>
      <c r="E376" s="148" t="s">
        <v>498</v>
      </c>
      <c r="F376" s="149" t="s">
        <v>499</v>
      </c>
      <c r="G376" s="150" t="s">
        <v>500</v>
      </c>
      <c r="H376" s="151">
        <v>9</v>
      </c>
      <c r="I376" s="152"/>
      <c r="J376" s="153">
        <f>ROUND(I376*H376,2)</f>
        <v>0</v>
      </c>
      <c r="K376" s="149" t="s">
        <v>3</v>
      </c>
      <c r="L376" s="36"/>
      <c r="M376" s="154" t="s">
        <v>3</v>
      </c>
      <c r="N376" s="155" t="s">
        <v>44</v>
      </c>
      <c r="O376" s="56"/>
      <c r="P376" s="156">
        <f>O376*H376</f>
        <v>0</v>
      </c>
      <c r="Q376" s="156">
        <v>0.32973999999999998</v>
      </c>
      <c r="R376" s="156">
        <f>Q376*H376</f>
        <v>2.96766</v>
      </c>
      <c r="S376" s="156">
        <v>0</v>
      </c>
      <c r="T376" s="157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58" t="s">
        <v>189</v>
      </c>
      <c r="AT376" s="158" t="s">
        <v>184</v>
      </c>
      <c r="AU376" s="158" t="s">
        <v>81</v>
      </c>
      <c r="AY376" s="20" t="s">
        <v>182</v>
      </c>
      <c r="BE376" s="159">
        <f>IF(N376="základní",J376,0)</f>
        <v>0</v>
      </c>
      <c r="BF376" s="159">
        <f>IF(N376="snížená",J376,0)</f>
        <v>0</v>
      </c>
      <c r="BG376" s="159">
        <f>IF(N376="zákl. přenesená",J376,0)</f>
        <v>0</v>
      </c>
      <c r="BH376" s="159">
        <f>IF(N376="sníž. přenesená",J376,0)</f>
        <v>0</v>
      </c>
      <c r="BI376" s="159">
        <f>IF(N376="nulová",J376,0)</f>
        <v>0</v>
      </c>
      <c r="BJ376" s="20" t="s">
        <v>25</v>
      </c>
      <c r="BK376" s="159">
        <f>ROUND(I376*H376,2)</f>
        <v>0</v>
      </c>
      <c r="BL376" s="20" t="s">
        <v>189</v>
      </c>
      <c r="BM376" s="158" t="s">
        <v>501</v>
      </c>
    </row>
    <row r="377" spans="1:65" s="14" customFormat="1">
      <c r="B377" s="173"/>
      <c r="D377" s="166" t="s">
        <v>193</v>
      </c>
      <c r="E377" s="174" t="s">
        <v>3</v>
      </c>
      <c r="F377" s="175" t="s">
        <v>502</v>
      </c>
      <c r="H377" s="176">
        <v>9</v>
      </c>
      <c r="I377" s="177"/>
      <c r="L377" s="173"/>
      <c r="M377" s="178"/>
      <c r="N377" s="179"/>
      <c r="O377" s="179"/>
      <c r="P377" s="179"/>
      <c r="Q377" s="179"/>
      <c r="R377" s="179"/>
      <c r="S377" s="179"/>
      <c r="T377" s="180"/>
      <c r="AT377" s="174" t="s">
        <v>193</v>
      </c>
      <c r="AU377" s="174" t="s">
        <v>81</v>
      </c>
      <c r="AV377" s="14" t="s">
        <v>81</v>
      </c>
      <c r="AW377" s="14" t="s">
        <v>34</v>
      </c>
      <c r="AX377" s="14" t="s">
        <v>25</v>
      </c>
      <c r="AY377" s="174" t="s">
        <v>182</v>
      </c>
    </row>
    <row r="378" spans="1:65" s="12" customFormat="1" ht="22.9" customHeight="1">
      <c r="B378" s="133"/>
      <c r="D378" s="134" t="s">
        <v>72</v>
      </c>
      <c r="E378" s="144" t="s">
        <v>250</v>
      </c>
      <c r="F378" s="144" t="s">
        <v>503</v>
      </c>
      <c r="I378" s="136"/>
      <c r="J378" s="145">
        <f>BK378</f>
        <v>0</v>
      </c>
      <c r="L378" s="133"/>
      <c r="M378" s="138"/>
      <c r="N378" s="139"/>
      <c r="O378" s="139"/>
      <c r="P378" s="140">
        <f>SUM(P379:P407)</f>
        <v>0</v>
      </c>
      <c r="Q378" s="139"/>
      <c r="R378" s="140">
        <f>SUM(R379:R407)</f>
        <v>68.956678060000002</v>
      </c>
      <c r="S378" s="139"/>
      <c r="T378" s="141">
        <f>SUM(T379:T407)</f>
        <v>0</v>
      </c>
      <c r="AR378" s="134" t="s">
        <v>25</v>
      </c>
      <c r="AT378" s="142" t="s">
        <v>72</v>
      </c>
      <c r="AU378" s="142" t="s">
        <v>25</v>
      </c>
      <c r="AY378" s="134" t="s">
        <v>182</v>
      </c>
      <c r="BK378" s="143">
        <f>SUM(BK379:BK407)</f>
        <v>0</v>
      </c>
    </row>
    <row r="379" spans="1:65" s="2" customFormat="1" ht="16.5" customHeight="1">
      <c r="A379" s="35"/>
      <c r="B379" s="146"/>
      <c r="C379" s="147" t="s">
        <v>504</v>
      </c>
      <c r="D379" s="147" t="s">
        <v>184</v>
      </c>
      <c r="E379" s="148" t="s">
        <v>505</v>
      </c>
      <c r="F379" s="149" t="s">
        <v>506</v>
      </c>
      <c r="G379" s="150" t="s">
        <v>507</v>
      </c>
      <c r="H379" s="151">
        <v>1</v>
      </c>
      <c r="I379" s="152"/>
      <c r="J379" s="153">
        <f>ROUND(I379*H379,2)</f>
        <v>0</v>
      </c>
      <c r="K379" s="149" t="s">
        <v>3</v>
      </c>
      <c r="L379" s="36"/>
      <c r="M379" s="154" t="s">
        <v>3</v>
      </c>
      <c r="N379" s="155" t="s">
        <v>44</v>
      </c>
      <c r="O379" s="56"/>
      <c r="P379" s="156">
        <f>O379*H379</f>
        <v>0</v>
      </c>
      <c r="Q379" s="156">
        <v>0</v>
      </c>
      <c r="R379" s="156">
        <f>Q379*H379</f>
        <v>0</v>
      </c>
      <c r="S379" s="156">
        <v>0</v>
      </c>
      <c r="T379" s="157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58" t="s">
        <v>189</v>
      </c>
      <c r="AT379" s="158" t="s">
        <v>184</v>
      </c>
      <c r="AU379" s="158" t="s">
        <v>81</v>
      </c>
      <c r="AY379" s="20" t="s">
        <v>182</v>
      </c>
      <c r="BE379" s="159">
        <f>IF(N379="základní",J379,0)</f>
        <v>0</v>
      </c>
      <c r="BF379" s="159">
        <f>IF(N379="snížená",J379,0)</f>
        <v>0</v>
      </c>
      <c r="BG379" s="159">
        <f>IF(N379="zákl. přenesená",J379,0)</f>
        <v>0</v>
      </c>
      <c r="BH379" s="159">
        <f>IF(N379="sníž. přenesená",J379,0)</f>
        <v>0</v>
      </c>
      <c r="BI379" s="159">
        <f>IF(N379="nulová",J379,0)</f>
        <v>0</v>
      </c>
      <c r="BJ379" s="20" t="s">
        <v>25</v>
      </c>
      <c r="BK379" s="159">
        <f>ROUND(I379*H379,2)</f>
        <v>0</v>
      </c>
      <c r="BL379" s="20" t="s">
        <v>189</v>
      </c>
      <c r="BM379" s="158" t="s">
        <v>508</v>
      </c>
    </row>
    <row r="380" spans="1:65" s="14" customFormat="1">
      <c r="B380" s="173"/>
      <c r="D380" s="166" t="s">
        <v>193</v>
      </c>
      <c r="E380" s="174" t="s">
        <v>3</v>
      </c>
      <c r="F380" s="175" t="s">
        <v>25</v>
      </c>
      <c r="H380" s="176">
        <v>1</v>
      </c>
      <c r="I380" s="177"/>
      <c r="L380" s="173"/>
      <c r="M380" s="178"/>
      <c r="N380" s="179"/>
      <c r="O380" s="179"/>
      <c r="P380" s="179"/>
      <c r="Q380" s="179"/>
      <c r="R380" s="179"/>
      <c r="S380" s="179"/>
      <c r="T380" s="180"/>
      <c r="AT380" s="174" t="s">
        <v>193</v>
      </c>
      <c r="AU380" s="174" t="s">
        <v>81</v>
      </c>
      <c r="AV380" s="14" t="s">
        <v>81</v>
      </c>
      <c r="AW380" s="14" t="s">
        <v>34</v>
      </c>
      <c r="AX380" s="14" t="s">
        <v>25</v>
      </c>
      <c r="AY380" s="174" t="s">
        <v>182</v>
      </c>
    </row>
    <row r="381" spans="1:65" s="2" customFormat="1" ht="24.2" customHeight="1">
      <c r="A381" s="35"/>
      <c r="B381" s="146"/>
      <c r="C381" s="147" t="s">
        <v>509</v>
      </c>
      <c r="D381" s="147" t="s">
        <v>184</v>
      </c>
      <c r="E381" s="148" t="s">
        <v>510</v>
      </c>
      <c r="F381" s="149" t="s">
        <v>511</v>
      </c>
      <c r="G381" s="150" t="s">
        <v>187</v>
      </c>
      <c r="H381" s="151">
        <v>244.2</v>
      </c>
      <c r="I381" s="152"/>
      <c r="J381" s="153">
        <f>ROUND(I381*H381,2)</f>
        <v>0</v>
      </c>
      <c r="K381" s="149" t="s">
        <v>188</v>
      </c>
      <c r="L381" s="36"/>
      <c r="M381" s="154" t="s">
        <v>3</v>
      </c>
      <c r="N381" s="155" t="s">
        <v>44</v>
      </c>
      <c r="O381" s="56"/>
      <c r="P381" s="156">
        <f>O381*H381</f>
        <v>0</v>
      </c>
      <c r="Q381" s="156">
        <v>0.15540000000000001</v>
      </c>
      <c r="R381" s="156">
        <f>Q381*H381</f>
        <v>37.948680000000003</v>
      </c>
      <c r="S381" s="156">
        <v>0</v>
      </c>
      <c r="T381" s="157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58" t="s">
        <v>189</v>
      </c>
      <c r="AT381" s="158" t="s">
        <v>184</v>
      </c>
      <c r="AU381" s="158" t="s">
        <v>81</v>
      </c>
      <c r="AY381" s="20" t="s">
        <v>182</v>
      </c>
      <c r="BE381" s="159">
        <f>IF(N381="základní",J381,0)</f>
        <v>0</v>
      </c>
      <c r="BF381" s="159">
        <f>IF(N381="snížená",J381,0)</f>
        <v>0</v>
      </c>
      <c r="BG381" s="159">
        <f>IF(N381="zákl. přenesená",J381,0)</f>
        <v>0</v>
      </c>
      <c r="BH381" s="159">
        <f>IF(N381="sníž. přenesená",J381,0)</f>
        <v>0</v>
      </c>
      <c r="BI381" s="159">
        <f>IF(N381="nulová",J381,0)</f>
        <v>0</v>
      </c>
      <c r="BJ381" s="20" t="s">
        <v>25</v>
      </c>
      <c r="BK381" s="159">
        <f>ROUND(I381*H381,2)</f>
        <v>0</v>
      </c>
      <c r="BL381" s="20" t="s">
        <v>189</v>
      </c>
      <c r="BM381" s="158" t="s">
        <v>512</v>
      </c>
    </row>
    <row r="382" spans="1:65" s="2" customFormat="1">
      <c r="A382" s="35"/>
      <c r="B382" s="36"/>
      <c r="C382" s="35"/>
      <c r="D382" s="160" t="s">
        <v>191</v>
      </c>
      <c r="E382" s="35"/>
      <c r="F382" s="161" t="s">
        <v>513</v>
      </c>
      <c r="G382" s="35"/>
      <c r="H382" s="35"/>
      <c r="I382" s="162"/>
      <c r="J382" s="35"/>
      <c r="K382" s="35"/>
      <c r="L382" s="36"/>
      <c r="M382" s="163"/>
      <c r="N382" s="164"/>
      <c r="O382" s="56"/>
      <c r="P382" s="56"/>
      <c r="Q382" s="56"/>
      <c r="R382" s="56"/>
      <c r="S382" s="56"/>
      <c r="T382" s="57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20" t="s">
        <v>191</v>
      </c>
      <c r="AU382" s="20" t="s">
        <v>81</v>
      </c>
    </row>
    <row r="383" spans="1:65" s="13" customFormat="1">
      <c r="B383" s="165"/>
      <c r="D383" s="166" t="s">
        <v>193</v>
      </c>
      <c r="E383" s="167" t="s">
        <v>3</v>
      </c>
      <c r="F383" s="168" t="s">
        <v>514</v>
      </c>
      <c r="H383" s="167" t="s">
        <v>3</v>
      </c>
      <c r="I383" s="169"/>
      <c r="L383" s="165"/>
      <c r="M383" s="170"/>
      <c r="N383" s="171"/>
      <c r="O383" s="171"/>
      <c r="P383" s="171"/>
      <c r="Q383" s="171"/>
      <c r="R383" s="171"/>
      <c r="S383" s="171"/>
      <c r="T383" s="172"/>
      <c r="AT383" s="167" t="s">
        <v>193</v>
      </c>
      <c r="AU383" s="167" t="s">
        <v>81</v>
      </c>
      <c r="AV383" s="13" t="s">
        <v>25</v>
      </c>
      <c r="AW383" s="13" t="s">
        <v>34</v>
      </c>
      <c r="AX383" s="13" t="s">
        <v>73</v>
      </c>
      <c r="AY383" s="167" t="s">
        <v>182</v>
      </c>
    </row>
    <row r="384" spans="1:65" s="14" customFormat="1">
      <c r="B384" s="173"/>
      <c r="D384" s="166" t="s">
        <v>193</v>
      </c>
      <c r="E384" s="174" t="s">
        <v>3</v>
      </c>
      <c r="F384" s="175" t="s">
        <v>515</v>
      </c>
      <c r="H384" s="176">
        <v>210.2</v>
      </c>
      <c r="I384" s="177"/>
      <c r="L384" s="173"/>
      <c r="M384" s="178"/>
      <c r="N384" s="179"/>
      <c r="O384" s="179"/>
      <c r="P384" s="179"/>
      <c r="Q384" s="179"/>
      <c r="R384" s="179"/>
      <c r="S384" s="179"/>
      <c r="T384" s="180"/>
      <c r="AT384" s="174" t="s">
        <v>193</v>
      </c>
      <c r="AU384" s="174" t="s">
        <v>81</v>
      </c>
      <c r="AV384" s="14" t="s">
        <v>81</v>
      </c>
      <c r="AW384" s="14" t="s">
        <v>34</v>
      </c>
      <c r="AX384" s="14" t="s">
        <v>73</v>
      </c>
      <c r="AY384" s="174" t="s">
        <v>182</v>
      </c>
    </row>
    <row r="385" spans="1:65" s="14" customFormat="1">
      <c r="B385" s="173"/>
      <c r="D385" s="166" t="s">
        <v>193</v>
      </c>
      <c r="E385" s="174" t="s">
        <v>3</v>
      </c>
      <c r="F385" s="175" t="s">
        <v>516</v>
      </c>
      <c r="H385" s="176">
        <v>11.5</v>
      </c>
      <c r="I385" s="177"/>
      <c r="L385" s="173"/>
      <c r="M385" s="178"/>
      <c r="N385" s="179"/>
      <c r="O385" s="179"/>
      <c r="P385" s="179"/>
      <c r="Q385" s="179"/>
      <c r="R385" s="179"/>
      <c r="S385" s="179"/>
      <c r="T385" s="180"/>
      <c r="AT385" s="174" t="s">
        <v>193</v>
      </c>
      <c r="AU385" s="174" t="s">
        <v>81</v>
      </c>
      <c r="AV385" s="14" t="s">
        <v>81</v>
      </c>
      <c r="AW385" s="14" t="s">
        <v>34</v>
      </c>
      <c r="AX385" s="14" t="s">
        <v>73</v>
      </c>
      <c r="AY385" s="174" t="s">
        <v>182</v>
      </c>
    </row>
    <row r="386" spans="1:65" s="14" customFormat="1">
      <c r="B386" s="173"/>
      <c r="D386" s="166" t="s">
        <v>193</v>
      </c>
      <c r="E386" s="174" t="s">
        <v>3</v>
      </c>
      <c r="F386" s="175" t="s">
        <v>517</v>
      </c>
      <c r="H386" s="176">
        <v>5</v>
      </c>
      <c r="I386" s="177"/>
      <c r="L386" s="173"/>
      <c r="M386" s="178"/>
      <c r="N386" s="179"/>
      <c r="O386" s="179"/>
      <c r="P386" s="179"/>
      <c r="Q386" s="179"/>
      <c r="R386" s="179"/>
      <c r="S386" s="179"/>
      <c r="T386" s="180"/>
      <c r="AT386" s="174" t="s">
        <v>193</v>
      </c>
      <c r="AU386" s="174" t="s">
        <v>81</v>
      </c>
      <c r="AV386" s="14" t="s">
        <v>81</v>
      </c>
      <c r="AW386" s="14" t="s">
        <v>34</v>
      </c>
      <c r="AX386" s="14" t="s">
        <v>73</v>
      </c>
      <c r="AY386" s="174" t="s">
        <v>182</v>
      </c>
    </row>
    <row r="387" spans="1:65" s="14" customFormat="1">
      <c r="B387" s="173"/>
      <c r="D387" s="166" t="s">
        <v>193</v>
      </c>
      <c r="E387" s="174" t="s">
        <v>3</v>
      </c>
      <c r="F387" s="175" t="s">
        <v>518</v>
      </c>
      <c r="H387" s="176">
        <v>5</v>
      </c>
      <c r="I387" s="177"/>
      <c r="L387" s="173"/>
      <c r="M387" s="178"/>
      <c r="N387" s="179"/>
      <c r="O387" s="179"/>
      <c r="P387" s="179"/>
      <c r="Q387" s="179"/>
      <c r="R387" s="179"/>
      <c r="S387" s="179"/>
      <c r="T387" s="180"/>
      <c r="AT387" s="174" t="s">
        <v>193</v>
      </c>
      <c r="AU387" s="174" t="s">
        <v>81</v>
      </c>
      <c r="AV387" s="14" t="s">
        <v>81</v>
      </c>
      <c r="AW387" s="14" t="s">
        <v>34</v>
      </c>
      <c r="AX387" s="14" t="s">
        <v>73</v>
      </c>
      <c r="AY387" s="174" t="s">
        <v>182</v>
      </c>
    </row>
    <row r="388" spans="1:65" s="14" customFormat="1">
      <c r="B388" s="173"/>
      <c r="D388" s="166" t="s">
        <v>193</v>
      </c>
      <c r="E388" s="174" t="s">
        <v>3</v>
      </c>
      <c r="F388" s="175" t="s">
        <v>519</v>
      </c>
      <c r="H388" s="176">
        <v>12.5</v>
      </c>
      <c r="I388" s="177"/>
      <c r="L388" s="173"/>
      <c r="M388" s="178"/>
      <c r="N388" s="179"/>
      <c r="O388" s="179"/>
      <c r="P388" s="179"/>
      <c r="Q388" s="179"/>
      <c r="R388" s="179"/>
      <c r="S388" s="179"/>
      <c r="T388" s="180"/>
      <c r="AT388" s="174" t="s">
        <v>193</v>
      </c>
      <c r="AU388" s="174" t="s">
        <v>81</v>
      </c>
      <c r="AV388" s="14" t="s">
        <v>81</v>
      </c>
      <c r="AW388" s="14" t="s">
        <v>34</v>
      </c>
      <c r="AX388" s="14" t="s">
        <v>73</v>
      </c>
      <c r="AY388" s="174" t="s">
        <v>182</v>
      </c>
    </row>
    <row r="389" spans="1:65" s="15" customFormat="1">
      <c r="B389" s="181"/>
      <c r="D389" s="166" t="s">
        <v>193</v>
      </c>
      <c r="E389" s="182" t="s">
        <v>3</v>
      </c>
      <c r="F389" s="183" t="s">
        <v>213</v>
      </c>
      <c r="H389" s="184">
        <v>244.2</v>
      </c>
      <c r="I389" s="185"/>
      <c r="L389" s="181"/>
      <c r="M389" s="186"/>
      <c r="N389" s="187"/>
      <c r="O389" s="187"/>
      <c r="P389" s="187"/>
      <c r="Q389" s="187"/>
      <c r="R389" s="187"/>
      <c r="S389" s="187"/>
      <c r="T389" s="188"/>
      <c r="AT389" s="182" t="s">
        <v>193</v>
      </c>
      <c r="AU389" s="182" t="s">
        <v>81</v>
      </c>
      <c r="AV389" s="15" t="s">
        <v>189</v>
      </c>
      <c r="AW389" s="15" t="s">
        <v>34</v>
      </c>
      <c r="AX389" s="15" t="s">
        <v>25</v>
      </c>
      <c r="AY389" s="182" t="s">
        <v>182</v>
      </c>
    </row>
    <row r="390" spans="1:65" s="2" customFormat="1" ht="16.5" customHeight="1">
      <c r="A390" s="35"/>
      <c r="B390" s="146"/>
      <c r="C390" s="202" t="s">
        <v>520</v>
      </c>
      <c r="D390" s="202" t="s">
        <v>413</v>
      </c>
      <c r="E390" s="203" t="s">
        <v>521</v>
      </c>
      <c r="F390" s="204" t="s">
        <v>522</v>
      </c>
      <c r="G390" s="205" t="s">
        <v>187</v>
      </c>
      <c r="H390" s="206">
        <v>212.30199999999999</v>
      </c>
      <c r="I390" s="207"/>
      <c r="J390" s="208">
        <f>ROUND(I390*H390,2)</f>
        <v>0</v>
      </c>
      <c r="K390" s="204" t="s">
        <v>188</v>
      </c>
      <c r="L390" s="209"/>
      <c r="M390" s="210" t="s">
        <v>3</v>
      </c>
      <c r="N390" s="211" t="s">
        <v>44</v>
      </c>
      <c r="O390" s="56"/>
      <c r="P390" s="156">
        <f>O390*H390</f>
        <v>0</v>
      </c>
      <c r="Q390" s="156">
        <v>8.5000000000000006E-2</v>
      </c>
      <c r="R390" s="156">
        <f>Q390*H390</f>
        <v>18.045670000000001</v>
      </c>
      <c r="S390" s="156">
        <v>0</v>
      </c>
      <c r="T390" s="157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58" t="s">
        <v>243</v>
      </c>
      <c r="AT390" s="158" t="s">
        <v>413</v>
      </c>
      <c r="AU390" s="158" t="s">
        <v>81</v>
      </c>
      <c r="AY390" s="20" t="s">
        <v>182</v>
      </c>
      <c r="BE390" s="159">
        <f>IF(N390="základní",J390,0)</f>
        <v>0</v>
      </c>
      <c r="BF390" s="159">
        <f>IF(N390="snížená",J390,0)</f>
        <v>0</v>
      </c>
      <c r="BG390" s="159">
        <f>IF(N390="zákl. přenesená",J390,0)</f>
        <v>0</v>
      </c>
      <c r="BH390" s="159">
        <f>IF(N390="sníž. přenesená",J390,0)</f>
        <v>0</v>
      </c>
      <c r="BI390" s="159">
        <f>IF(N390="nulová",J390,0)</f>
        <v>0</v>
      </c>
      <c r="BJ390" s="20" t="s">
        <v>25</v>
      </c>
      <c r="BK390" s="159">
        <f>ROUND(I390*H390,2)</f>
        <v>0</v>
      </c>
      <c r="BL390" s="20" t="s">
        <v>189</v>
      </c>
      <c r="BM390" s="158" t="s">
        <v>523</v>
      </c>
    </row>
    <row r="391" spans="1:65" s="14" customFormat="1">
      <c r="B391" s="173"/>
      <c r="D391" s="166" t="s">
        <v>193</v>
      </c>
      <c r="E391" s="174" t="s">
        <v>3</v>
      </c>
      <c r="F391" s="175" t="s">
        <v>524</v>
      </c>
      <c r="H391" s="176">
        <v>212.30199999999999</v>
      </c>
      <c r="I391" s="177"/>
      <c r="L391" s="173"/>
      <c r="M391" s="178"/>
      <c r="N391" s="179"/>
      <c r="O391" s="179"/>
      <c r="P391" s="179"/>
      <c r="Q391" s="179"/>
      <c r="R391" s="179"/>
      <c r="S391" s="179"/>
      <c r="T391" s="180"/>
      <c r="AT391" s="174" t="s">
        <v>193</v>
      </c>
      <c r="AU391" s="174" t="s">
        <v>81</v>
      </c>
      <c r="AV391" s="14" t="s">
        <v>81</v>
      </c>
      <c r="AW391" s="14" t="s">
        <v>34</v>
      </c>
      <c r="AX391" s="14" t="s">
        <v>25</v>
      </c>
      <c r="AY391" s="174" t="s">
        <v>182</v>
      </c>
    </row>
    <row r="392" spans="1:65" s="2" customFormat="1" ht="16.5" customHeight="1">
      <c r="A392" s="35"/>
      <c r="B392" s="146"/>
      <c r="C392" s="202" t="s">
        <v>525</v>
      </c>
      <c r="D392" s="202" t="s">
        <v>413</v>
      </c>
      <c r="E392" s="203" t="s">
        <v>526</v>
      </c>
      <c r="F392" s="204" t="s">
        <v>527</v>
      </c>
      <c r="G392" s="205" t="s">
        <v>187</v>
      </c>
      <c r="H392" s="206">
        <v>11.615</v>
      </c>
      <c r="I392" s="207"/>
      <c r="J392" s="208">
        <f>ROUND(I392*H392,2)</f>
        <v>0</v>
      </c>
      <c r="K392" s="204" t="s">
        <v>188</v>
      </c>
      <c r="L392" s="209"/>
      <c r="M392" s="210" t="s">
        <v>3</v>
      </c>
      <c r="N392" s="211" t="s">
        <v>44</v>
      </c>
      <c r="O392" s="56"/>
      <c r="P392" s="156">
        <f>O392*H392</f>
        <v>0</v>
      </c>
      <c r="Q392" s="156">
        <v>4.8300000000000003E-2</v>
      </c>
      <c r="R392" s="156">
        <f>Q392*H392</f>
        <v>0.56100450000000002</v>
      </c>
      <c r="S392" s="156">
        <v>0</v>
      </c>
      <c r="T392" s="157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58" t="s">
        <v>243</v>
      </c>
      <c r="AT392" s="158" t="s">
        <v>413</v>
      </c>
      <c r="AU392" s="158" t="s">
        <v>81</v>
      </c>
      <c r="AY392" s="20" t="s">
        <v>182</v>
      </c>
      <c r="BE392" s="159">
        <f>IF(N392="základní",J392,0)</f>
        <v>0</v>
      </c>
      <c r="BF392" s="159">
        <f>IF(N392="snížená",J392,0)</f>
        <v>0</v>
      </c>
      <c r="BG392" s="159">
        <f>IF(N392="zákl. přenesená",J392,0)</f>
        <v>0</v>
      </c>
      <c r="BH392" s="159">
        <f>IF(N392="sníž. přenesená",J392,0)</f>
        <v>0</v>
      </c>
      <c r="BI392" s="159">
        <f>IF(N392="nulová",J392,0)</f>
        <v>0</v>
      </c>
      <c r="BJ392" s="20" t="s">
        <v>25</v>
      </c>
      <c r="BK392" s="159">
        <f>ROUND(I392*H392,2)</f>
        <v>0</v>
      </c>
      <c r="BL392" s="20" t="s">
        <v>189</v>
      </c>
      <c r="BM392" s="158" t="s">
        <v>528</v>
      </c>
    </row>
    <row r="393" spans="1:65" s="14" customFormat="1">
      <c r="B393" s="173"/>
      <c r="D393" s="166" t="s">
        <v>193</v>
      </c>
      <c r="E393" s="174" t="s">
        <v>3</v>
      </c>
      <c r="F393" s="175" t="s">
        <v>529</v>
      </c>
      <c r="H393" s="176">
        <v>11.615</v>
      </c>
      <c r="I393" s="177"/>
      <c r="L393" s="173"/>
      <c r="M393" s="178"/>
      <c r="N393" s="179"/>
      <c r="O393" s="179"/>
      <c r="P393" s="179"/>
      <c r="Q393" s="179"/>
      <c r="R393" s="179"/>
      <c r="S393" s="179"/>
      <c r="T393" s="180"/>
      <c r="AT393" s="174" t="s">
        <v>193</v>
      </c>
      <c r="AU393" s="174" t="s">
        <v>81</v>
      </c>
      <c r="AV393" s="14" t="s">
        <v>81</v>
      </c>
      <c r="AW393" s="14" t="s">
        <v>34</v>
      </c>
      <c r="AX393" s="14" t="s">
        <v>25</v>
      </c>
      <c r="AY393" s="174" t="s">
        <v>182</v>
      </c>
    </row>
    <row r="394" spans="1:65" s="2" customFormat="1" ht="16.5" customHeight="1">
      <c r="A394" s="35"/>
      <c r="B394" s="146"/>
      <c r="C394" s="202" t="s">
        <v>530</v>
      </c>
      <c r="D394" s="202" t="s">
        <v>413</v>
      </c>
      <c r="E394" s="203" t="s">
        <v>531</v>
      </c>
      <c r="F394" s="204" t="s">
        <v>532</v>
      </c>
      <c r="G394" s="205" t="s">
        <v>187</v>
      </c>
      <c r="H394" s="206">
        <v>10.1</v>
      </c>
      <c r="I394" s="207"/>
      <c r="J394" s="208">
        <f>ROUND(I394*H394,2)</f>
        <v>0</v>
      </c>
      <c r="K394" s="204" t="s">
        <v>188</v>
      </c>
      <c r="L394" s="209"/>
      <c r="M394" s="210" t="s">
        <v>3</v>
      </c>
      <c r="N394" s="211" t="s">
        <v>44</v>
      </c>
      <c r="O394" s="56"/>
      <c r="P394" s="156">
        <f>O394*H394</f>
        <v>0</v>
      </c>
      <c r="Q394" s="156">
        <v>6.5670000000000006E-2</v>
      </c>
      <c r="R394" s="156">
        <f>Q394*H394</f>
        <v>0.66326700000000005</v>
      </c>
      <c r="S394" s="156">
        <v>0</v>
      </c>
      <c r="T394" s="157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58" t="s">
        <v>243</v>
      </c>
      <c r="AT394" s="158" t="s">
        <v>413</v>
      </c>
      <c r="AU394" s="158" t="s">
        <v>81</v>
      </c>
      <c r="AY394" s="20" t="s">
        <v>182</v>
      </c>
      <c r="BE394" s="159">
        <f>IF(N394="základní",J394,0)</f>
        <v>0</v>
      </c>
      <c r="BF394" s="159">
        <f>IF(N394="snížená",J394,0)</f>
        <v>0</v>
      </c>
      <c r="BG394" s="159">
        <f>IF(N394="zákl. přenesená",J394,0)</f>
        <v>0</v>
      </c>
      <c r="BH394" s="159">
        <f>IF(N394="sníž. přenesená",J394,0)</f>
        <v>0</v>
      </c>
      <c r="BI394" s="159">
        <f>IF(N394="nulová",J394,0)</f>
        <v>0</v>
      </c>
      <c r="BJ394" s="20" t="s">
        <v>25</v>
      </c>
      <c r="BK394" s="159">
        <f>ROUND(I394*H394,2)</f>
        <v>0</v>
      </c>
      <c r="BL394" s="20" t="s">
        <v>189</v>
      </c>
      <c r="BM394" s="158" t="s">
        <v>533</v>
      </c>
    </row>
    <row r="395" spans="1:65" s="14" customFormat="1">
      <c r="B395" s="173"/>
      <c r="D395" s="166" t="s">
        <v>193</v>
      </c>
      <c r="E395" s="174" t="s">
        <v>3</v>
      </c>
      <c r="F395" s="175" t="s">
        <v>534</v>
      </c>
      <c r="H395" s="176">
        <v>10</v>
      </c>
      <c r="I395" s="177"/>
      <c r="L395" s="173"/>
      <c r="M395" s="178"/>
      <c r="N395" s="179"/>
      <c r="O395" s="179"/>
      <c r="P395" s="179"/>
      <c r="Q395" s="179"/>
      <c r="R395" s="179"/>
      <c r="S395" s="179"/>
      <c r="T395" s="180"/>
      <c r="AT395" s="174" t="s">
        <v>193</v>
      </c>
      <c r="AU395" s="174" t="s">
        <v>81</v>
      </c>
      <c r="AV395" s="14" t="s">
        <v>81</v>
      </c>
      <c r="AW395" s="14" t="s">
        <v>34</v>
      </c>
      <c r="AX395" s="14" t="s">
        <v>73</v>
      </c>
      <c r="AY395" s="174" t="s">
        <v>182</v>
      </c>
    </row>
    <row r="396" spans="1:65" s="14" customFormat="1">
      <c r="B396" s="173"/>
      <c r="D396" s="166" t="s">
        <v>193</v>
      </c>
      <c r="E396" s="174" t="s">
        <v>3</v>
      </c>
      <c r="F396" s="175" t="s">
        <v>535</v>
      </c>
      <c r="H396" s="176">
        <v>10.1</v>
      </c>
      <c r="I396" s="177"/>
      <c r="L396" s="173"/>
      <c r="M396" s="178"/>
      <c r="N396" s="179"/>
      <c r="O396" s="179"/>
      <c r="P396" s="179"/>
      <c r="Q396" s="179"/>
      <c r="R396" s="179"/>
      <c r="S396" s="179"/>
      <c r="T396" s="180"/>
      <c r="AT396" s="174" t="s">
        <v>193</v>
      </c>
      <c r="AU396" s="174" t="s">
        <v>81</v>
      </c>
      <c r="AV396" s="14" t="s">
        <v>81</v>
      </c>
      <c r="AW396" s="14" t="s">
        <v>34</v>
      </c>
      <c r="AX396" s="14" t="s">
        <v>25</v>
      </c>
      <c r="AY396" s="174" t="s">
        <v>182</v>
      </c>
    </row>
    <row r="397" spans="1:65" s="2" customFormat="1" ht="16.5" customHeight="1">
      <c r="A397" s="35"/>
      <c r="B397" s="146"/>
      <c r="C397" s="202" t="s">
        <v>536</v>
      </c>
      <c r="D397" s="202" t="s">
        <v>413</v>
      </c>
      <c r="E397" s="203" t="s">
        <v>537</v>
      </c>
      <c r="F397" s="204" t="s">
        <v>538</v>
      </c>
      <c r="G397" s="205" t="s">
        <v>187</v>
      </c>
      <c r="H397" s="206">
        <v>12.625</v>
      </c>
      <c r="I397" s="207"/>
      <c r="J397" s="208">
        <f>ROUND(I397*H397,2)</f>
        <v>0</v>
      </c>
      <c r="K397" s="204" t="s">
        <v>188</v>
      </c>
      <c r="L397" s="209"/>
      <c r="M397" s="210" t="s">
        <v>3</v>
      </c>
      <c r="N397" s="211" t="s">
        <v>44</v>
      </c>
      <c r="O397" s="56"/>
      <c r="P397" s="156">
        <f>O397*H397</f>
        <v>0</v>
      </c>
      <c r="Q397" s="156">
        <v>5.6120000000000003E-2</v>
      </c>
      <c r="R397" s="156">
        <f>Q397*H397</f>
        <v>0.70851500000000001</v>
      </c>
      <c r="S397" s="156">
        <v>0</v>
      </c>
      <c r="T397" s="157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58" t="s">
        <v>243</v>
      </c>
      <c r="AT397" s="158" t="s">
        <v>413</v>
      </c>
      <c r="AU397" s="158" t="s">
        <v>81</v>
      </c>
      <c r="AY397" s="20" t="s">
        <v>182</v>
      </c>
      <c r="BE397" s="159">
        <f>IF(N397="základní",J397,0)</f>
        <v>0</v>
      </c>
      <c r="BF397" s="159">
        <f>IF(N397="snížená",J397,0)</f>
        <v>0</v>
      </c>
      <c r="BG397" s="159">
        <f>IF(N397="zákl. přenesená",J397,0)</f>
        <v>0</v>
      </c>
      <c r="BH397" s="159">
        <f>IF(N397="sníž. přenesená",J397,0)</f>
        <v>0</v>
      </c>
      <c r="BI397" s="159">
        <f>IF(N397="nulová",J397,0)</f>
        <v>0</v>
      </c>
      <c r="BJ397" s="20" t="s">
        <v>25</v>
      </c>
      <c r="BK397" s="159">
        <f>ROUND(I397*H397,2)</f>
        <v>0</v>
      </c>
      <c r="BL397" s="20" t="s">
        <v>189</v>
      </c>
      <c r="BM397" s="158" t="s">
        <v>539</v>
      </c>
    </row>
    <row r="398" spans="1:65" s="14" customFormat="1">
      <c r="B398" s="173"/>
      <c r="D398" s="166" t="s">
        <v>193</v>
      </c>
      <c r="E398" s="174" t="s">
        <v>3</v>
      </c>
      <c r="F398" s="175" t="s">
        <v>540</v>
      </c>
      <c r="H398" s="176">
        <v>12.625</v>
      </c>
      <c r="I398" s="177"/>
      <c r="L398" s="173"/>
      <c r="M398" s="178"/>
      <c r="N398" s="179"/>
      <c r="O398" s="179"/>
      <c r="P398" s="179"/>
      <c r="Q398" s="179"/>
      <c r="R398" s="179"/>
      <c r="S398" s="179"/>
      <c r="T398" s="180"/>
      <c r="AT398" s="174" t="s">
        <v>193</v>
      </c>
      <c r="AU398" s="174" t="s">
        <v>81</v>
      </c>
      <c r="AV398" s="14" t="s">
        <v>81</v>
      </c>
      <c r="AW398" s="14" t="s">
        <v>34</v>
      </c>
      <c r="AX398" s="14" t="s">
        <v>25</v>
      </c>
      <c r="AY398" s="174" t="s">
        <v>182</v>
      </c>
    </row>
    <row r="399" spans="1:65" s="2" customFormat="1" ht="16.5" customHeight="1">
      <c r="A399" s="35"/>
      <c r="B399" s="146"/>
      <c r="C399" s="147" t="s">
        <v>541</v>
      </c>
      <c r="D399" s="147" t="s">
        <v>184</v>
      </c>
      <c r="E399" s="148" t="s">
        <v>542</v>
      </c>
      <c r="F399" s="149" t="s">
        <v>543</v>
      </c>
      <c r="G399" s="150" t="s">
        <v>338</v>
      </c>
      <c r="H399" s="151">
        <v>4.8840000000000003</v>
      </c>
      <c r="I399" s="152"/>
      <c r="J399" s="153">
        <f>ROUND(I399*H399,2)</f>
        <v>0</v>
      </c>
      <c r="K399" s="149" t="s">
        <v>188</v>
      </c>
      <c r="L399" s="36"/>
      <c r="M399" s="154" t="s">
        <v>3</v>
      </c>
      <c r="N399" s="155" t="s">
        <v>44</v>
      </c>
      <c r="O399" s="56"/>
      <c r="P399" s="156">
        <f>O399*H399</f>
        <v>0</v>
      </c>
      <c r="Q399" s="156">
        <v>2.2563399999999998</v>
      </c>
      <c r="R399" s="156">
        <f>Q399*H399</f>
        <v>11.01996456</v>
      </c>
      <c r="S399" s="156">
        <v>0</v>
      </c>
      <c r="T399" s="157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58" t="s">
        <v>189</v>
      </c>
      <c r="AT399" s="158" t="s">
        <v>184</v>
      </c>
      <c r="AU399" s="158" t="s">
        <v>81</v>
      </c>
      <c r="AY399" s="20" t="s">
        <v>182</v>
      </c>
      <c r="BE399" s="159">
        <f>IF(N399="základní",J399,0)</f>
        <v>0</v>
      </c>
      <c r="BF399" s="159">
        <f>IF(N399="snížená",J399,0)</f>
        <v>0</v>
      </c>
      <c r="BG399" s="159">
        <f>IF(N399="zákl. přenesená",J399,0)</f>
        <v>0</v>
      </c>
      <c r="BH399" s="159">
        <f>IF(N399="sníž. přenesená",J399,0)</f>
        <v>0</v>
      </c>
      <c r="BI399" s="159">
        <f>IF(N399="nulová",J399,0)</f>
        <v>0</v>
      </c>
      <c r="BJ399" s="20" t="s">
        <v>25</v>
      </c>
      <c r="BK399" s="159">
        <f>ROUND(I399*H399,2)</f>
        <v>0</v>
      </c>
      <c r="BL399" s="20" t="s">
        <v>189</v>
      </c>
      <c r="BM399" s="158" t="s">
        <v>544</v>
      </c>
    </row>
    <row r="400" spans="1:65" s="2" customFormat="1">
      <c r="A400" s="35"/>
      <c r="B400" s="36"/>
      <c r="C400" s="35"/>
      <c r="D400" s="160" t="s">
        <v>191</v>
      </c>
      <c r="E400" s="35"/>
      <c r="F400" s="161" t="s">
        <v>545</v>
      </c>
      <c r="G400" s="35"/>
      <c r="H400" s="35"/>
      <c r="I400" s="162"/>
      <c r="J400" s="35"/>
      <c r="K400" s="35"/>
      <c r="L400" s="36"/>
      <c r="M400" s="163"/>
      <c r="N400" s="164"/>
      <c r="O400" s="56"/>
      <c r="P400" s="56"/>
      <c r="Q400" s="56"/>
      <c r="R400" s="56"/>
      <c r="S400" s="56"/>
      <c r="T400" s="57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20" t="s">
        <v>191</v>
      </c>
      <c r="AU400" s="20" t="s">
        <v>81</v>
      </c>
    </row>
    <row r="401" spans="1:65" s="14" customFormat="1">
      <c r="B401" s="173"/>
      <c r="D401" s="166" t="s">
        <v>193</v>
      </c>
      <c r="E401" s="174" t="s">
        <v>3</v>
      </c>
      <c r="F401" s="175" t="s">
        <v>546</v>
      </c>
      <c r="H401" s="176">
        <v>4.8840000000000003</v>
      </c>
      <c r="I401" s="177"/>
      <c r="L401" s="173"/>
      <c r="M401" s="178"/>
      <c r="N401" s="179"/>
      <c r="O401" s="179"/>
      <c r="P401" s="179"/>
      <c r="Q401" s="179"/>
      <c r="R401" s="179"/>
      <c r="S401" s="179"/>
      <c r="T401" s="180"/>
      <c r="AT401" s="174" t="s">
        <v>193</v>
      </c>
      <c r="AU401" s="174" t="s">
        <v>81</v>
      </c>
      <c r="AV401" s="14" t="s">
        <v>81</v>
      </c>
      <c r="AW401" s="14" t="s">
        <v>34</v>
      </c>
      <c r="AX401" s="14" t="s">
        <v>25</v>
      </c>
      <c r="AY401" s="174" t="s">
        <v>182</v>
      </c>
    </row>
    <row r="402" spans="1:65" s="2" customFormat="1" ht="33" customHeight="1">
      <c r="A402" s="35"/>
      <c r="B402" s="146"/>
      <c r="C402" s="147" t="s">
        <v>547</v>
      </c>
      <c r="D402" s="147" t="s">
        <v>184</v>
      </c>
      <c r="E402" s="148" t="s">
        <v>548</v>
      </c>
      <c r="F402" s="149" t="s">
        <v>549</v>
      </c>
      <c r="G402" s="150" t="s">
        <v>187</v>
      </c>
      <c r="H402" s="151">
        <v>15.7</v>
      </c>
      <c r="I402" s="152"/>
      <c r="J402" s="153">
        <f>ROUND(I402*H402,2)</f>
        <v>0</v>
      </c>
      <c r="K402" s="149" t="s">
        <v>188</v>
      </c>
      <c r="L402" s="36"/>
      <c r="M402" s="154" t="s">
        <v>3</v>
      </c>
      <c r="N402" s="155" t="s">
        <v>44</v>
      </c>
      <c r="O402" s="56"/>
      <c r="P402" s="156">
        <f>O402*H402</f>
        <v>0</v>
      </c>
      <c r="Q402" s="156">
        <v>6.0999999999999997E-4</v>
      </c>
      <c r="R402" s="156">
        <f>Q402*H402</f>
        <v>9.5769999999999987E-3</v>
      </c>
      <c r="S402" s="156">
        <v>0</v>
      </c>
      <c r="T402" s="157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58" t="s">
        <v>189</v>
      </c>
      <c r="AT402" s="158" t="s">
        <v>184</v>
      </c>
      <c r="AU402" s="158" t="s">
        <v>81</v>
      </c>
      <c r="AY402" s="20" t="s">
        <v>182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20" t="s">
        <v>25</v>
      </c>
      <c r="BK402" s="159">
        <f>ROUND(I402*H402,2)</f>
        <v>0</v>
      </c>
      <c r="BL402" s="20" t="s">
        <v>189</v>
      </c>
      <c r="BM402" s="158" t="s">
        <v>550</v>
      </c>
    </row>
    <row r="403" spans="1:65" s="2" customFormat="1">
      <c r="A403" s="35"/>
      <c r="B403" s="36"/>
      <c r="C403" s="35"/>
      <c r="D403" s="160" t="s">
        <v>191</v>
      </c>
      <c r="E403" s="35"/>
      <c r="F403" s="161" t="s">
        <v>551</v>
      </c>
      <c r="G403" s="35"/>
      <c r="H403" s="35"/>
      <c r="I403" s="162"/>
      <c r="J403" s="35"/>
      <c r="K403" s="35"/>
      <c r="L403" s="36"/>
      <c r="M403" s="163"/>
      <c r="N403" s="164"/>
      <c r="O403" s="56"/>
      <c r="P403" s="56"/>
      <c r="Q403" s="56"/>
      <c r="R403" s="56"/>
      <c r="S403" s="56"/>
      <c r="T403" s="57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20" t="s">
        <v>191</v>
      </c>
      <c r="AU403" s="20" t="s">
        <v>81</v>
      </c>
    </row>
    <row r="404" spans="1:65" s="13" customFormat="1">
      <c r="B404" s="165"/>
      <c r="D404" s="166" t="s">
        <v>193</v>
      </c>
      <c r="E404" s="167" t="s">
        <v>3</v>
      </c>
      <c r="F404" s="168" t="s">
        <v>552</v>
      </c>
      <c r="H404" s="167" t="s">
        <v>3</v>
      </c>
      <c r="I404" s="169"/>
      <c r="L404" s="165"/>
      <c r="M404" s="170"/>
      <c r="N404" s="171"/>
      <c r="O404" s="171"/>
      <c r="P404" s="171"/>
      <c r="Q404" s="171"/>
      <c r="R404" s="171"/>
      <c r="S404" s="171"/>
      <c r="T404" s="172"/>
      <c r="AT404" s="167" t="s">
        <v>193</v>
      </c>
      <c r="AU404" s="167" t="s">
        <v>81</v>
      </c>
      <c r="AV404" s="13" t="s">
        <v>25</v>
      </c>
      <c r="AW404" s="13" t="s">
        <v>34</v>
      </c>
      <c r="AX404" s="13" t="s">
        <v>73</v>
      </c>
      <c r="AY404" s="167" t="s">
        <v>182</v>
      </c>
    </row>
    <row r="405" spans="1:65" s="13" customFormat="1">
      <c r="B405" s="165"/>
      <c r="D405" s="166" t="s">
        <v>193</v>
      </c>
      <c r="E405" s="167" t="s">
        <v>3</v>
      </c>
      <c r="F405" s="168" t="s">
        <v>553</v>
      </c>
      <c r="H405" s="167" t="s">
        <v>3</v>
      </c>
      <c r="I405" s="169"/>
      <c r="L405" s="165"/>
      <c r="M405" s="170"/>
      <c r="N405" s="171"/>
      <c r="O405" s="171"/>
      <c r="P405" s="171"/>
      <c r="Q405" s="171"/>
      <c r="R405" s="171"/>
      <c r="S405" s="171"/>
      <c r="T405" s="172"/>
      <c r="AT405" s="167" t="s">
        <v>193</v>
      </c>
      <c r="AU405" s="167" t="s">
        <v>81</v>
      </c>
      <c r="AV405" s="13" t="s">
        <v>25</v>
      </c>
      <c r="AW405" s="13" t="s">
        <v>34</v>
      </c>
      <c r="AX405" s="13" t="s">
        <v>73</v>
      </c>
      <c r="AY405" s="167" t="s">
        <v>182</v>
      </c>
    </row>
    <row r="406" spans="1:65" s="13" customFormat="1">
      <c r="B406" s="165"/>
      <c r="D406" s="166" t="s">
        <v>193</v>
      </c>
      <c r="E406" s="167" t="s">
        <v>3</v>
      </c>
      <c r="F406" s="168" t="s">
        <v>554</v>
      </c>
      <c r="H406" s="167" t="s">
        <v>3</v>
      </c>
      <c r="I406" s="169"/>
      <c r="L406" s="165"/>
      <c r="M406" s="170"/>
      <c r="N406" s="171"/>
      <c r="O406" s="171"/>
      <c r="P406" s="171"/>
      <c r="Q406" s="171"/>
      <c r="R406" s="171"/>
      <c r="S406" s="171"/>
      <c r="T406" s="172"/>
      <c r="AT406" s="167" t="s">
        <v>193</v>
      </c>
      <c r="AU406" s="167" t="s">
        <v>81</v>
      </c>
      <c r="AV406" s="13" t="s">
        <v>25</v>
      </c>
      <c r="AW406" s="13" t="s">
        <v>34</v>
      </c>
      <c r="AX406" s="13" t="s">
        <v>73</v>
      </c>
      <c r="AY406" s="167" t="s">
        <v>182</v>
      </c>
    </row>
    <row r="407" spans="1:65" s="14" customFormat="1">
      <c r="B407" s="173"/>
      <c r="D407" s="166" t="s">
        <v>193</v>
      </c>
      <c r="E407" s="174" t="s">
        <v>3</v>
      </c>
      <c r="F407" s="175" t="s">
        <v>555</v>
      </c>
      <c r="H407" s="176">
        <v>15.7</v>
      </c>
      <c r="I407" s="177"/>
      <c r="L407" s="173"/>
      <c r="M407" s="178"/>
      <c r="N407" s="179"/>
      <c r="O407" s="179"/>
      <c r="P407" s="179"/>
      <c r="Q407" s="179"/>
      <c r="R407" s="179"/>
      <c r="S407" s="179"/>
      <c r="T407" s="180"/>
      <c r="AT407" s="174" t="s">
        <v>193</v>
      </c>
      <c r="AU407" s="174" t="s">
        <v>81</v>
      </c>
      <c r="AV407" s="14" t="s">
        <v>81</v>
      </c>
      <c r="AW407" s="14" t="s">
        <v>34</v>
      </c>
      <c r="AX407" s="14" t="s">
        <v>25</v>
      </c>
      <c r="AY407" s="174" t="s">
        <v>182</v>
      </c>
    </row>
    <row r="408" spans="1:65" s="12" customFormat="1" ht="22.9" customHeight="1">
      <c r="B408" s="133"/>
      <c r="D408" s="134" t="s">
        <v>72</v>
      </c>
      <c r="E408" s="144" t="s">
        <v>556</v>
      </c>
      <c r="F408" s="144" t="s">
        <v>557</v>
      </c>
      <c r="I408" s="136"/>
      <c r="J408" s="145">
        <f>BK408</f>
        <v>0</v>
      </c>
      <c r="L408" s="133"/>
      <c r="M408" s="138"/>
      <c r="N408" s="139"/>
      <c r="O408" s="139"/>
      <c r="P408" s="140">
        <f>SUM(P409:P411)</f>
        <v>0</v>
      </c>
      <c r="Q408" s="139"/>
      <c r="R408" s="140">
        <f>SUM(R409:R411)</f>
        <v>0</v>
      </c>
      <c r="S408" s="139"/>
      <c r="T408" s="141">
        <f>SUM(T409:T411)</f>
        <v>0</v>
      </c>
      <c r="AR408" s="134" t="s">
        <v>25</v>
      </c>
      <c r="AT408" s="142" t="s">
        <v>72</v>
      </c>
      <c r="AU408" s="142" t="s">
        <v>25</v>
      </c>
      <c r="AY408" s="134" t="s">
        <v>182</v>
      </c>
      <c r="BK408" s="143">
        <f>SUM(BK409:BK411)</f>
        <v>0</v>
      </c>
    </row>
    <row r="409" spans="1:65" s="2" customFormat="1" ht="24.2" customHeight="1">
      <c r="A409" s="35"/>
      <c r="B409" s="146"/>
      <c r="C409" s="147" t="s">
        <v>558</v>
      </c>
      <c r="D409" s="147" t="s">
        <v>184</v>
      </c>
      <c r="E409" s="148" t="s">
        <v>559</v>
      </c>
      <c r="F409" s="149" t="s">
        <v>560</v>
      </c>
      <c r="G409" s="150" t="s">
        <v>207</v>
      </c>
      <c r="H409" s="151">
        <v>111.26600000000001</v>
      </c>
      <c r="I409" s="152"/>
      <c r="J409" s="153">
        <f>ROUND(I409*H409,2)</f>
        <v>0</v>
      </c>
      <c r="K409" s="149" t="s">
        <v>188</v>
      </c>
      <c r="L409" s="36"/>
      <c r="M409" s="154" t="s">
        <v>3</v>
      </c>
      <c r="N409" s="155" t="s">
        <v>44</v>
      </c>
      <c r="O409" s="56"/>
      <c r="P409" s="156">
        <f>O409*H409</f>
        <v>0</v>
      </c>
      <c r="Q409" s="156">
        <v>0</v>
      </c>
      <c r="R409" s="156">
        <f>Q409*H409</f>
        <v>0</v>
      </c>
      <c r="S409" s="156">
        <v>0</v>
      </c>
      <c r="T409" s="157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58" t="s">
        <v>189</v>
      </c>
      <c r="AT409" s="158" t="s">
        <v>184</v>
      </c>
      <c r="AU409" s="158" t="s">
        <v>81</v>
      </c>
      <c r="AY409" s="20" t="s">
        <v>182</v>
      </c>
      <c r="BE409" s="159">
        <f>IF(N409="základní",J409,0)</f>
        <v>0</v>
      </c>
      <c r="BF409" s="159">
        <f>IF(N409="snížená",J409,0)</f>
        <v>0</v>
      </c>
      <c r="BG409" s="159">
        <f>IF(N409="zákl. přenesená",J409,0)</f>
        <v>0</v>
      </c>
      <c r="BH409" s="159">
        <f>IF(N409="sníž. přenesená",J409,0)</f>
        <v>0</v>
      </c>
      <c r="BI409" s="159">
        <f>IF(N409="nulová",J409,0)</f>
        <v>0</v>
      </c>
      <c r="BJ409" s="20" t="s">
        <v>25</v>
      </c>
      <c r="BK409" s="159">
        <f>ROUND(I409*H409,2)</f>
        <v>0</v>
      </c>
      <c r="BL409" s="20" t="s">
        <v>189</v>
      </c>
      <c r="BM409" s="158" t="s">
        <v>561</v>
      </c>
    </row>
    <row r="410" spans="1:65" s="2" customFormat="1">
      <c r="A410" s="35"/>
      <c r="B410" s="36"/>
      <c r="C410" s="35"/>
      <c r="D410" s="160" t="s">
        <v>191</v>
      </c>
      <c r="E410" s="35"/>
      <c r="F410" s="161" t="s">
        <v>562</v>
      </c>
      <c r="G410" s="35"/>
      <c r="H410" s="35"/>
      <c r="I410" s="162"/>
      <c r="J410" s="35"/>
      <c r="K410" s="35"/>
      <c r="L410" s="36"/>
      <c r="M410" s="163"/>
      <c r="N410" s="164"/>
      <c r="O410" s="56"/>
      <c r="P410" s="56"/>
      <c r="Q410" s="56"/>
      <c r="R410" s="56"/>
      <c r="S410" s="56"/>
      <c r="T410" s="57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20" t="s">
        <v>191</v>
      </c>
      <c r="AU410" s="20" t="s">
        <v>81</v>
      </c>
    </row>
    <row r="411" spans="1:65" s="14" customFormat="1">
      <c r="B411" s="173"/>
      <c r="D411" s="166" t="s">
        <v>193</v>
      </c>
      <c r="E411" s="174" t="s">
        <v>3</v>
      </c>
      <c r="F411" s="175" t="s">
        <v>563</v>
      </c>
      <c r="H411" s="176">
        <v>111.26600000000001</v>
      </c>
      <c r="I411" s="177"/>
      <c r="L411" s="173"/>
      <c r="M411" s="178"/>
      <c r="N411" s="179"/>
      <c r="O411" s="179"/>
      <c r="P411" s="179"/>
      <c r="Q411" s="179"/>
      <c r="R411" s="179"/>
      <c r="S411" s="179"/>
      <c r="T411" s="180"/>
      <c r="AT411" s="174" t="s">
        <v>193</v>
      </c>
      <c r="AU411" s="174" t="s">
        <v>81</v>
      </c>
      <c r="AV411" s="14" t="s">
        <v>81</v>
      </c>
      <c r="AW411" s="14" t="s">
        <v>34</v>
      </c>
      <c r="AX411" s="14" t="s">
        <v>25</v>
      </c>
      <c r="AY411" s="174" t="s">
        <v>182</v>
      </c>
    </row>
    <row r="412" spans="1:65" s="12" customFormat="1" ht="25.9" customHeight="1">
      <c r="B412" s="133"/>
      <c r="D412" s="134" t="s">
        <v>72</v>
      </c>
      <c r="E412" s="135" t="s">
        <v>413</v>
      </c>
      <c r="F412" s="135" t="s">
        <v>564</v>
      </c>
      <c r="I412" s="136"/>
      <c r="J412" s="137">
        <f>BK412</f>
        <v>0</v>
      </c>
      <c r="L412" s="133"/>
      <c r="M412" s="138"/>
      <c r="N412" s="139"/>
      <c r="O412" s="139"/>
      <c r="P412" s="140">
        <f>P413</f>
        <v>0</v>
      </c>
      <c r="Q412" s="139"/>
      <c r="R412" s="140">
        <f>R413</f>
        <v>1.1816999999999999E-2</v>
      </c>
      <c r="S412" s="139"/>
      <c r="T412" s="141">
        <f>T413</f>
        <v>0</v>
      </c>
      <c r="AR412" s="134" t="s">
        <v>204</v>
      </c>
      <c r="AT412" s="142" t="s">
        <v>72</v>
      </c>
      <c r="AU412" s="142" t="s">
        <v>73</v>
      </c>
      <c r="AY412" s="134" t="s">
        <v>182</v>
      </c>
      <c r="BK412" s="143">
        <f>BK413</f>
        <v>0</v>
      </c>
    </row>
    <row r="413" spans="1:65" s="12" customFormat="1" ht="22.9" customHeight="1">
      <c r="B413" s="133"/>
      <c r="D413" s="134" t="s">
        <v>72</v>
      </c>
      <c r="E413" s="144" t="s">
        <v>565</v>
      </c>
      <c r="F413" s="144" t="s">
        <v>566</v>
      </c>
      <c r="I413" s="136"/>
      <c r="J413" s="145">
        <f>BK413</f>
        <v>0</v>
      </c>
      <c r="L413" s="133"/>
      <c r="M413" s="138"/>
      <c r="N413" s="139"/>
      <c r="O413" s="139"/>
      <c r="P413" s="140">
        <f>SUM(P414:P460)</f>
        <v>0</v>
      </c>
      <c r="Q413" s="139"/>
      <c r="R413" s="140">
        <f>SUM(R414:R460)</f>
        <v>1.1816999999999999E-2</v>
      </c>
      <c r="S413" s="139"/>
      <c r="T413" s="141">
        <f>SUM(T414:T460)</f>
        <v>0</v>
      </c>
      <c r="AR413" s="134" t="s">
        <v>204</v>
      </c>
      <c r="AT413" s="142" t="s">
        <v>72</v>
      </c>
      <c r="AU413" s="142" t="s">
        <v>25</v>
      </c>
      <c r="AY413" s="134" t="s">
        <v>182</v>
      </c>
      <c r="BK413" s="143">
        <f>SUM(BK414:BK460)</f>
        <v>0</v>
      </c>
    </row>
    <row r="414" spans="1:65" s="2" customFormat="1" ht="16.5" customHeight="1">
      <c r="A414" s="35"/>
      <c r="B414" s="146"/>
      <c r="C414" s="147" t="s">
        <v>567</v>
      </c>
      <c r="D414" s="147" t="s">
        <v>184</v>
      </c>
      <c r="E414" s="148" t="s">
        <v>568</v>
      </c>
      <c r="F414" s="149" t="s">
        <v>569</v>
      </c>
      <c r="G414" s="150" t="s">
        <v>187</v>
      </c>
      <c r="H414" s="151">
        <v>15.5</v>
      </c>
      <c r="I414" s="152"/>
      <c r="J414" s="153">
        <f>ROUND(I414*H414,2)</f>
        <v>0</v>
      </c>
      <c r="K414" s="149" t="s">
        <v>3</v>
      </c>
      <c r="L414" s="36"/>
      <c r="M414" s="154" t="s">
        <v>3</v>
      </c>
      <c r="N414" s="155" t="s">
        <v>44</v>
      </c>
      <c r="O414" s="56"/>
      <c r="P414" s="156">
        <f>O414*H414</f>
        <v>0</v>
      </c>
      <c r="Q414" s="156">
        <v>0</v>
      </c>
      <c r="R414" s="156">
        <f>Q414*H414</f>
        <v>0</v>
      </c>
      <c r="S414" s="156">
        <v>0</v>
      </c>
      <c r="T414" s="157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58" t="s">
        <v>570</v>
      </c>
      <c r="AT414" s="158" t="s">
        <v>184</v>
      </c>
      <c r="AU414" s="158" t="s">
        <v>81</v>
      </c>
      <c r="AY414" s="20" t="s">
        <v>182</v>
      </c>
      <c r="BE414" s="159">
        <f>IF(N414="základní",J414,0)</f>
        <v>0</v>
      </c>
      <c r="BF414" s="159">
        <f>IF(N414="snížená",J414,0)</f>
        <v>0</v>
      </c>
      <c r="BG414" s="159">
        <f>IF(N414="zákl. přenesená",J414,0)</f>
        <v>0</v>
      </c>
      <c r="BH414" s="159">
        <f>IF(N414="sníž. přenesená",J414,0)</f>
        <v>0</v>
      </c>
      <c r="BI414" s="159">
        <f>IF(N414="nulová",J414,0)</f>
        <v>0</v>
      </c>
      <c r="BJ414" s="20" t="s">
        <v>25</v>
      </c>
      <c r="BK414" s="159">
        <f>ROUND(I414*H414,2)</f>
        <v>0</v>
      </c>
      <c r="BL414" s="20" t="s">
        <v>570</v>
      </c>
      <c r="BM414" s="158" t="s">
        <v>571</v>
      </c>
    </row>
    <row r="415" spans="1:65" s="14" customFormat="1">
      <c r="B415" s="173"/>
      <c r="D415" s="166" t="s">
        <v>193</v>
      </c>
      <c r="E415" s="174" t="s">
        <v>3</v>
      </c>
      <c r="F415" s="175" t="s">
        <v>572</v>
      </c>
      <c r="H415" s="176">
        <v>15.5</v>
      </c>
      <c r="I415" s="177"/>
      <c r="L415" s="173"/>
      <c r="M415" s="178"/>
      <c r="N415" s="179"/>
      <c r="O415" s="179"/>
      <c r="P415" s="179"/>
      <c r="Q415" s="179"/>
      <c r="R415" s="179"/>
      <c r="S415" s="179"/>
      <c r="T415" s="180"/>
      <c r="AT415" s="174" t="s">
        <v>193</v>
      </c>
      <c r="AU415" s="174" t="s">
        <v>81</v>
      </c>
      <c r="AV415" s="14" t="s">
        <v>81</v>
      </c>
      <c r="AW415" s="14" t="s">
        <v>34</v>
      </c>
      <c r="AX415" s="14" t="s">
        <v>25</v>
      </c>
      <c r="AY415" s="174" t="s">
        <v>182</v>
      </c>
    </row>
    <row r="416" spans="1:65" s="2" customFormat="1" ht="16.5" customHeight="1">
      <c r="A416" s="35"/>
      <c r="B416" s="146"/>
      <c r="C416" s="147" t="s">
        <v>573</v>
      </c>
      <c r="D416" s="147" t="s">
        <v>184</v>
      </c>
      <c r="E416" s="148" t="s">
        <v>574</v>
      </c>
      <c r="F416" s="149" t="s">
        <v>575</v>
      </c>
      <c r="G416" s="150" t="s">
        <v>187</v>
      </c>
      <c r="H416" s="151">
        <v>15</v>
      </c>
      <c r="I416" s="152"/>
      <c r="J416" s="153">
        <f>ROUND(I416*H416,2)</f>
        <v>0</v>
      </c>
      <c r="K416" s="149" t="s">
        <v>3</v>
      </c>
      <c r="L416" s="36"/>
      <c r="M416" s="154" t="s">
        <v>3</v>
      </c>
      <c r="N416" s="155" t="s">
        <v>44</v>
      </c>
      <c r="O416" s="56"/>
      <c r="P416" s="156">
        <f>O416*H416</f>
        <v>0</v>
      </c>
      <c r="Q416" s="156">
        <v>0</v>
      </c>
      <c r="R416" s="156">
        <f>Q416*H416</f>
        <v>0</v>
      </c>
      <c r="S416" s="156">
        <v>0</v>
      </c>
      <c r="T416" s="157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58" t="s">
        <v>570</v>
      </c>
      <c r="AT416" s="158" t="s">
        <v>184</v>
      </c>
      <c r="AU416" s="158" t="s">
        <v>81</v>
      </c>
      <c r="AY416" s="20" t="s">
        <v>182</v>
      </c>
      <c r="BE416" s="159">
        <f>IF(N416="základní",J416,0)</f>
        <v>0</v>
      </c>
      <c r="BF416" s="159">
        <f>IF(N416="snížená",J416,0)</f>
        <v>0</v>
      </c>
      <c r="BG416" s="159">
        <f>IF(N416="zákl. přenesená",J416,0)</f>
        <v>0</v>
      </c>
      <c r="BH416" s="159">
        <f>IF(N416="sníž. přenesená",J416,0)</f>
        <v>0</v>
      </c>
      <c r="BI416" s="159">
        <f>IF(N416="nulová",J416,0)</f>
        <v>0</v>
      </c>
      <c r="BJ416" s="20" t="s">
        <v>25</v>
      </c>
      <c r="BK416" s="159">
        <f>ROUND(I416*H416,2)</f>
        <v>0</v>
      </c>
      <c r="BL416" s="20" t="s">
        <v>570</v>
      </c>
      <c r="BM416" s="158" t="s">
        <v>576</v>
      </c>
    </row>
    <row r="417" spans="1:65" s="14" customFormat="1">
      <c r="B417" s="173"/>
      <c r="D417" s="166" t="s">
        <v>193</v>
      </c>
      <c r="E417" s="174" t="s">
        <v>3</v>
      </c>
      <c r="F417" s="175" t="s">
        <v>577</v>
      </c>
      <c r="H417" s="176">
        <v>15</v>
      </c>
      <c r="I417" s="177"/>
      <c r="L417" s="173"/>
      <c r="M417" s="178"/>
      <c r="N417" s="179"/>
      <c r="O417" s="179"/>
      <c r="P417" s="179"/>
      <c r="Q417" s="179"/>
      <c r="R417" s="179"/>
      <c r="S417" s="179"/>
      <c r="T417" s="180"/>
      <c r="AT417" s="174" t="s">
        <v>193</v>
      </c>
      <c r="AU417" s="174" t="s">
        <v>81</v>
      </c>
      <c r="AV417" s="14" t="s">
        <v>81</v>
      </c>
      <c r="AW417" s="14" t="s">
        <v>34</v>
      </c>
      <c r="AX417" s="14" t="s">
        <v>25</v>
      </c>
      <c r="AY417" s="174" t="s">
        <v>182</v>
      </c>
    </row>
    <row r="418" spans="1:65" s="2" customFormat="1" ht="16.5" customHeight="1">
      <c r="A418" s="35"/>
      <c r="B418" s="146"/>
      <c r="C418" s="202" t="s">
        <v>578</v>
      </c>
      <c r="D418" s="202" t="s">
        <v>413</v>
      </c>
      <c r="E418" s="203" t="s">
        <v>579</v>
      </c>
      <c r="F418" s="204" t="s">
        <v>580</v>
      </c>
      <c r="G418" s="205" t="s">
        <v>187</v>
      </c>
      <c r="H418" s="206">
        <v>15.15</v>
      </c>
      <c r="I418" s="207"/>
      <c r="J418" s="208">
        <f>ROUND(I418*H418,2)</f>
        <v>0</v>
      </c>
      <c r="K418" s="204" t="s">
        <v>188</v>
      </c>
      <c r="L418" s="209"/>
      <c r="M418" s="210" t="s">
        <v>3</v>
      </c>
      <c r="N418" s="211" t="s">
        <v>44</v>
      </c>
      <c r="O418" s="56"/>
      <c r="P418" s="156">
        <f>O418*H418</f>
        <v>0</v>
      </c>
      <c r="Q418" s="156">
        <v>7.7999999999999999E-4</v>
      </c>
      <c r="R418" s="156">
        <f>Q418*H418</f>
        <v>1.1816999999999999E-2</v>
      </c>
      <c r="S418" s="156">
        <v>0</v>
      </c>
      <c r="T418" s="157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58" t="s">
        <v>581</v>
      </c>
      <c r="AT418" s="158" t="s">
        <v>413</v>
      </c>
      <c r="AU418" s="158" t="s">
        <v>81</v>
      </c>
      <c r="AY418" s="20" t="s">
        <v>182</v>
      </c>
      <c r="BE418" s="159">
        <f>IF(N418="základní",J418,0)</f>
        <v>0</v>
      </c>
      <c r="BF418" s="159">
        <f>IF(N418="snížená",J418,0)</f>
        <v>0</v>
      </c>
      <c r="BG418" s="159">
        <f>IF(N418="zákl. přenesená",J418,0)</f>
        <v>0</v>
      </c>
      <c r="BH418" s="159">
        <f>IF(N418="sníž. přenesená",J418,0)</f>
        <v>0</v>
      </c>
      <c r="BI418" s="159">
        <f>IF(N418="nulová",J418,0)</f>
        <v>0</v>
      </c>
      <c r="BJ418" s="20" t="s">
        <v>25</v>
      </c>
      <c r="BK418" s="159">
        <f>ROUND(I418*H418,2)</f>
        <v>0</v>
      </c>
      <c r="BL418" s="20" t="s">
        <v>581</v>
      </c>
      <c r="BM418" s="158" t="s">
        <v>582</v>
      </c>
    </row>
    <row r="419" spans="1:65" s="14" customFormat="1">
      <c r="B419" s="173"/>
      <c r="D419" s="166" t="s">
        <v>193</v>
      </c>
      <c r="E419" s="174" t="s">
        <v>3</v>
      </c>
      <c r="F419" s="175" t="s">
        <v>583</v>
      </c>
      <c r="H419" s="176">
        <v>15.15</v>
      </c>
      <c r="I419" s="177"/>
      <c r="L419" s="173"/>
      <c r="M419" s="178"/>
      <c r="N419" s="179"/>
      <c r="O419" s="179"/>
      <c r="P419" s="179"/>
      <c r="Q419" s="179"/>
      <c r="R419" s="179"/>
      <c r="S419" s="179"/>
      <c r="T419" s="180"/>
      <c r="AT419" s="174" t="s">
        <v>193</v>
      </c>
      <c r="AU419" s="174" t="s">
        <v>81</v>
      </c>
      <c r="AV419" s="14" t="s">
        <v>81</v>
      </c>
      <c r="AW419" s="14" t="s">
        <v>34</v>
      </c>
      <c r="AX419" s="14" t="s">
        <v>25</v>
      </c>
      <c r="AY419" s="174" t="s">
        <v>182</v>
      </c>
    </row>
    <row r="420" spans="1:65" s="2" customFormat="1" ht="16.5" customHeight="1">
      <c r="A420" s="35"/>
      <c r="B420" s="146"/>
      <c r="C420" s="147" t="s">
        <v>584</v>
      </c>
      <c r="D420" s="147" t="s">
        <v>184</v>
      </c>
      <c r="E420" s="148" t="s">
        <v>585</v>
      </c>
      <c r="F420" s="149" t="s">
        <v>586</v>
      </c>
      <c r="G420" s="150" t="s">
        <v>338</v>
      </c>
      <c r="H420" s="151">
        <v>3.72</v>
      </c>
      <c r="I420" s="152"/>
      <c r="J420" s="153">
        <f>ROUND(I420*H420,2)</f>
        <v>0</v>
      </c>
      <c r="K420" s="149" t="s">
        <v>3</v>
      </c>
      <c r="L420" s="36"/>
      <c r="M420" s="154" t="s">
        <v>3</v>
      </c>
      <c r="N420" s="155" t="s">
        <v>44</v>
      </c>
      <c r="O420" s="56"/>
      <c r="P420" s="156">
        <f>O420*H420</f>
        <v>0</v>
      </c>
      <c r="Q420" s="156">
        <v>0</v>
      </c>
      <c r="R420" s="156">
        <f>Q420*H420</f>
        <v>0</v>
      </c>
      <c r="S420" s="156">
        <v>0</v>
      </c>
      <c r="T420" s="157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58" t="s">
        <v>570</v>
      </c>
      <c r="AT420" s="158" t="s">
        <v>184</v>
      </c>
      <c r="AU420" s="158" t="s">
        <v>81</v>
      </c>
      <c r="AY420" s="20" t="s">
        <v>182</v>
      </c>
      <c r="BE420" s="159">
        <f>IF(N420="základní",J420,0)</f>
        <v>0</v>
      </c>
      <c r="BF420" s="159">
        <f>IF(N420="snížená",J420,0)</f>
        <v>0</v>
      </c>
      <c r="BG420" s="159">
        <f>IF(N420="zákl. přenesená",J420,0)</f>
        <v>0</v>
      </c>
      <c r="BH420" s="159">
        <f>IF(N420="sníž. přenesená",J420,0)</f>
        <v>0</v>
      </c>
      <c r="BI420" s="159">
        <f>IF(N420="nulová",J420,0)</f>
        <v>0</v>
      </c>
      <c r="BJ420" s="20" t="s">
        <v>25</v>
      </c>
      <c r="BK420" s="159">
        <f>ROUND(I420*H420,2)</f>
        <v>0</v>
      </c>
      <c r="BL420" s="20" t="s">
        <v>570</v>
      </c>
      <c r="BM420" s="158" t="s">
        <v>587</v>
      </c>
    </row>
    <row r="421" spans="1:65" s="13" customFormat="1">
      <c r="B421" s="165"/>
      <c r="D421" s="166" t="s">
        <v>193</v>
      </c>
      <c r="E421" s="167" t="s">
        <v>3</v>
      </c>
      <c r="F421" s="168" t="s">
        <v>588</v>
      </c>
      <c r="H421" s="167" t="s">
        <v>3</v>
      </c>
      <c r="I421" s="169"/>
      <c r="L421" s="165"/>
      <c r="M421" s="170"/>
      <c r="N421" s="171"/>
      <c r="O421" s="171"/>
      <c r="P421" s="171"/>
      <c r="Q421" s="171"/>
      <c r="R421" s="171"/>
      <c r="S421" s="171"/>
      <c r="T421" s="172"/>
      <c r="AT421" s="167" t="s">
        <v>193</v>
      </c>
      <c r="AU421" s="167" t="s">
        <v>81</v>
      </c>
      <c r="AV421" s="13" t="s">
        <v>25</v>
      </c>
      <c r="AW421" s="13" t="s">
        <v>34</v>
      </c>
      <c r="AX421" s="13" t="s">
        <v>73</v>
      </c>
      <c r="AY421" s="167" t="s">
        <v>182</v>
      </c>
    </row>
    <row r="422" spans="1:65" s="14" customFormat="1">
      <c r="B422" s="173"/>
      <c r="D422" s="166" t="s">
        <v>193</v>
      </c>
      <c r="E422" s="174" t="s">
        <v>3</v>
      </c>
      <c r="F422" s="175" t="s">
        <v>589</v>
      </c>
      <c r="H422" s="176">
        <v>6.51</v>
      </c>
      <c r="I422" s="177"/>
      <c r="L422" s="173"/>
      <c r="M422" s="178"/>
      <c r="N422" s="179"/>
      <c r="O422" s="179"/>
      <c r="P422" s="179"/>
      <c r="Q422" s="179"/>
      <c r="R422" s="179"/>
      <c r="S422" s="179"/>
      <c r="T422" s="180"/>
      <c r="AT422" s="174" t="s">
        <v>193</v>
      </c>
      <c r="AU422" s="174" t="s">
        <v>81</v>
      </c>
      <c r="AV422" s="14" t="s">
        <v>81</v>
      </c>
      <c r="AW422" s="14" t="s">
        <v>34</v>
      </c>
      <c r="AX422" s="14" t="s">
        <v>73</v>
      </c>
      <c r="AY422" s="174" t="s">
        <v>182</v>
      </c>
    </row>
    <row r="423" spans="1:65" s="14" customFormat="1">
      <c r="B423" s="173"/>
      <c r="D423" s="166" t="s">
        <v>193</v>
      </c>
      <c r="E423" s="174" t="s">
        <v>3</v>
      </c>
      <c r="F423" s="175" t="s">
        <v>590</v>
      </c>
      <c r="H423" s="176">
        <v>-2.79</v>
      </c>
      <c r="I423" s="177"/>
      <c r="L423" s="173"/>
      <c r="M423" s="178"/>
      <c r="N423" s="179"/>
      <c r="O423" s="179"/>
      <c r="P423" s="179"/>
      <c r="Q423" s="179"/>
      <c r="R423" s="179"/>
      <c r="S423" s="179"/>
      <c r="T423" s="180"/>
      <c r="AT423" s="174" t="s">
        <v>193</v>
      </c>
      <c r="AU423" s="174" t="s">
        <v>81</v>
      </c>
      <c r="AV423" s="14" t="s">
        <v>81</v>
      </c>
      <c r="AW423" s="14" t="s">
        <v>34</v>
      </c>
      <c r="AX423" s="14" t="s">
        <v>73</v>
      </c>
      <c r="AY423" s="174" t="s">
        <v>182</v>
      </c>
    </row>
    <row r="424" spans="1:65" s="15" customFormat="1">
      <c r="B424" s="181"/>
      <c r="D424" s="166" t="s">
        <v>193</v>
      </c>
      <c r="E424" s="182" t="s">
        <v>3</v>
      </c>
      <c r="F424" s="183" t="s">
        <v>213</v>
      </c>
      <c r="H424" s="184">
        <v>3.72</v>
      </c>
      <c r="I424" s="185"/>
      <c r="L424" s="181"/>
      <c r="M424" s="186"/>
      <c r="N424" s="187"/>
      <c r="O424" s="187"/>
      <c r="P424" s="187"/>
      <c r="Q424" s="187"/>
      <c r="R424" s="187"/>
      <c r="S424" s="187"/>
      <c r="T424" s="188"/>
      <c r="AT424" s="182" t="s">
        <v>193</v>
      </c>
      <c r="AU424" s="182" t="s">
        <v>81</v>
      </c>
      <c r="AV424" s="15" t="s">
        <v>189</v>
      </c>
      <c r="AW424" s="15" t="s">
        <v>34</v>
      </c>
      <c r="AX424" s="15" t="s">
        <v>25</v>
      </c>
      <c r="AY424" s="182" t="s">
        <v>182</v>
      </c>
    </row>
    <row r="425" spans="1:65" s="2" customFormat="1">
      <c r="A425" s="35"/>
      <c r="B425" s="36"/>
      <c r="C425" s="35"/>
      <c r="D425" s="166" t="s">
        <v>224</v>
      </c>
      <c r="E425" s="35"/>
      <c r="F425" s="189" t="s">
        <v>424</v>
      </c>
      <c r="G425" s="35"/>
      <c r="H425" s="35"/>
      <c r="I425" s="35"/>
      <c r="J425" s="35"/>
      <c r="K425" s="35"/>
      <c r="L425" s="36"/>
      <c r="M425" s="163"/>
      <c r="N425" s="164"/>
      <c r="O425" s="56"/>
      <c r="P425" s="56"/>
      <c r="Q425" s="56"/>
      <c r="R425" s="56"/>
      <c r="S425" s="56"/>
      <c r="T425" s="57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U425" s="20" t="s">
        <v>81</v>
      </c>
    </row>
    <row r="426" spans="1:65" s="2" customFormat="1">
      <c r="A426" s="35"/>
      <c r="B426" s="36"/>
      <c r="C426" s="35"/>
      <c r="D426" s="166" t="s">
        <v>224</v>
      </c>
      <c r="E426" s="35"/>
      <c r="F426" s="190" t="s">
        <v>406</v>
      </c>
      <c r="G426" s="35"/>
      <c r="H426" s="191">
        <v>0</v>
      </c>
      <c r="I426" s="35"/>
      <c r="J426" s="35"/>
      <c r="K426" s="35"/>
      <c r="L426" s="36"/>
      <c r="M426" s="163"/>
      <c r="N426" s="164"/>
      <c r="O426" s="56"/>
      <c r="P426" s="56"/>
      <c r="Q426" s="56"/>
      <c r="R426" s="56"/>
      <c r="S426" s="56"/>
      <c r="T426" s="57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U426" s="20" t="s">
        <v>81</v>
      </c>
    </row>
    <row r="427" spans="1:65" s="2" customFormat="1">
      <c r="A427" s="35"/>
      <c r="B427" s="36"/>
      <c r="C427" s="35"/>
      <c r="D427" s="166" t="s">
        <v>224</v>
      </c>
      <c r="E427" s="35"/>
      <c r="F427" s="190" t="s">
        <v>407</v>
      </c>
      <c r="G427" s="35"/>
      <c r="H427" s="191">
        <v>0</v>
      </c>
      <c r="I427" s="35"/>
      <c r="J427" s="35"/>
      <c r="K427" s="35"/>
      <c r="L427" s="36"/>
      <c r="M427" s="163"/>
      <c r="N427" s="164"/>
      <c r="O427" s="56"/>
      <c r="P427" s="56"/>
      <c r="Q427" s="56"/>
      <c r="R427" s="56"/>
      <c r="S427" s="56"/>
      <c r="T427" s="57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U427" s="20" t="s">
        <v>81</v>
      </c>
    </row>
    <row r="428" spans="1:65" s="2" customFormat="1">
      <c r="A428" s="35"/>
      <c r="B428" s="36"/>
      <c r="C428" s="35"/>
      <c r="D428" s="166" t="s">
        <v>224</v>
      </c>
      <c r="E428" s="35"/>
      <c r="F428" s="190" t="s">
        <v>408</v>
      </c>
      <c r="G428" s="35"/>
      <c r="H428" s="191">
        <v>50.05</v>
      </c>
      <c r="I428" s="35"/>
      <c r="J428" s="35"/>
      <c r="K428" s="35"/>
      <c r="L428" s="36"/>
      <c r="M428" s="163"/>
      <c r="N428" s="164"/>
      <c r="O428" s="56"/>
      <c r="P428" s="56"/>
      <c r="Q428" s="56"/>
      <c r="R428" s="56"/>
      <c r="S428" s="56"/>
      <c r="T428" s="57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U428" s="20" t="s">
        <v>81</v>
      </c>
    </row>
    <row r="429" spans="1:65" s="2" customFormat="1">
      <c r="A429" s="35"/>
      <c r="B429" s="36"/>
      <c r="C429" s="35"/>
      <c r="D429" s="166" t="s">
        <v>224</v>
      </c>
      <c r="E429" s="35"/>
      <c r="F429" s="190" t="s">
        <v>409</v>
      </c>
      <c r="G429" s="35"/>
      <c r="H429" s="191">
        <v>0</v>
      </c>
      <c r="I429" s="35"/>
      <c r="J429" s="35"/>
      <c r="K429" s="35"/>
      <c r="L429" s="36"/>
      <c r="M429" s="163"/>
      <c r="N429" s="164"/>
      <c r="O429" s="56"/>
      <c r="P429" s="56"/>
      <c r="Q429" s="56"/>
      <c r="R429" s="56"/>
      <c r="S429" s="56"/>
      <c r="T429" s="57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U429" s="20" t="s">
        <v>81</v>
      </c>
    </row>
    <row r="430" spans="1:65" s="2" customFormat="1">
      <c r="A430" s="35"/>
      <c r="B430" s="36"/>
      <c r="C430" s="35"/>
      <c r="D430" s="166" t="s">
        <v>224</v>
      </c>
      <c r="E430" s="35"/>
      <c r="F430" s="190" t="s">
        <v>410</v>
      </c>
      <c r="G430" s="35"/>
      <c r="H430" s="191">
        <v>-5.3630000000000004</v>
      </c>
      <c r="I430" s="35"/>
      <c r="J430" s="35"/>
      <c r="K430" s="35"/>
      <c r="L430" s="36"/>
      <c r="M430" s="163"/>
      <c r="N430" s="164"/>
      <c r="O430" s="56"/>
      <c r="P430" s="56"/>
      <c r="Q430" s="56"/>
      <c r="R430" s="56"/>
      <c r="S430" s="56"/>
      <c r="T430" s="57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U430" s="20" t="s">
        <v>81</v>
      </c>
    </row>
    <row r="431" spans="1:65" s="2" customFormat="1">
      <c r="A431" s="35"/>
      <c r="B431" s="36"/>
      <c r="C431" s="35"/>
      <c r="D431" s="166" t="s">
        <v>224</v>
      </c>
      <c r="E431" s="35"/>
      <c r="F431" s="190" t="s">
        <v>411</v>
      </c>
      <c r="G431" s="35"/>
      <c r="H431" s="191">
        <v>-1.359</v>
      </c>
      <c r="I431" s="35"/>
      <c r="J431" s="35"/>
      <c r="K431" s="35"/>
      <c r="L431" s="36"/>
      <c r="M431" s="163"/>
      <c r="N431" s="164"/>
      <c r="O431" s="56"/>
      <c r="P431" s="56"/>
      <c r="Q431" s="56"/>
      <c r="R431" s="56"/>
      <c r="S431" s="56"/>
      <c r="T431" s="57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U431" s="20" t="s">
        <v>81</v>
      </c>
    </row>
    <row r="432" spans="1:65" s="2" customFormat="1">
      <c r="A432" s="35"/>
      <c r="B432" s="36"/>
      <c r="C432" s="35"/>
      <c r="D432" s="166" t="s">
        <v>224</v>
      </c>
      <c r="E432" s="35"/>
      <c r="F432" s="190" t="s">
        <v>213</v>
      </c>
      <c r="G432" s="35"/>
      <c r="H432" s="191">
        <v>43.328000000000003</v>
      </c>
      <c r="I432" s="35"/>
      <c r="J432" s="35"/>
      <c r="K432" s="35"/>
      <c r="L432" s="36"/>
      <c r="M432" s="163"/>
      <c r="N432" s="164"/>
      <c r="O432" s="56"/>
      <c r="P432" s="56"/>
      <c r="Q432" s="56"/>
      <c r="R432" s="56"/>
      <c r="S432" s="56"/>
      <c r="T432" s="57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U432" s="20" t="s">
        <v>81</v>
      </c>
    </row>
    <row r="433" spans="1:65" s="2" customFormat="1">
      <c r="A433" s="35"/>
      <c r="B433" s="36"/>
      <c r="C433" s="35"/>
      <c r="D433" s="166" t="s">
        <v>224</v>
      </c>
      <c r="E433" s="35"/>
      <c r="F433" s="200" t="s">
        <v>394</v>
      </c>
      <c r="G433" s="35"/>
      <c r="H433" s="35"/>
      <c r="I433" s="35"/>
      <c r="J433" s="35"/>
      <c r="K433" s="35"/>
      <c r="L433" s="36"/>
      <c r="M433" s="163"/>
      <c r="N433" s="164"/>
      <c r="O433" s="56"/>
      <c r="P433" s="56"/>
      <c r="Q433" s="56"/>
      <c r="R433" s="56"/>
      <c r="S433" s="56"/>
      <c r="T433" s="57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U433" s="20" t="s">
        <v>81</v>
      </c>
    </row>
    <row r="434" spans="1:65" s="2" customFormat="1">
      <c r="A434" s="35"/>
      <c r="B434" s="36"/>
      <c r="C434" s="35"/>
      <c r="D434" s="166" t="s">
        <v>224</v>
      </c>
      <c r="E434" s="35"/>
      <c r="F434" s="201" t="s">
        <v>395</v>
      </c>
      <c r="G434" s="35"/>
      <c r="H434" s="191">
        <v>143</v>
      </c>
      <c r="I434" s="35"/>
      <c r="J434" s="35"/>
      <c r="K434" s="35"/>
      <c r="L434" s="36"/>
      <c r="M434" s="163"/>
      <c r="N434" s="164"/>
      <c r="O434" s="56"/>
      <c r="P434" s="56"/>
      <c r="Q434" s="56"/>
      <c r="R434" s="56"/>
      <c r="S434" s="56"/>
      <c r="T434" s="57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U434" s="20" t="s">
        <v>81</v>
      </c>
    </row>
    <row r="435" spans="1:65" s="2" customFormat="1">
      <c r="A435" s="35"/>
      <c r="B435" s="36"/>
      <c r="C435" s="35"/>
      <c r="D435" s="166" t="s">
        <v>224</v>
      </c>
      <c r="E435" s="35"/>
      <c r="F435" s="201" t="s">
        <v>213</v>
      </c>
      <c r="G435" s="35"/>
      <c r="H435" s="191">
        <v>143</v>
      </c>
      <c r="I435" s="35"/>
      <c r="J435" s="35"/>
      <c r="K435" s="35"/>
      <c r="L435" s="36"/>
      <c r="M435" s="163"/>
      <c r="N435" s="164"/>
      <c r="O435" s="56"/>
      <c r="P435" s="56"/>
      <c r="Q435" s="56"/>
      <c r="R435" s="56"/>
      <c r="S435" s="56"/>
      <c r="T435" s="57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U435" s="20" t="s">
        <v>81</v>
      </c>
    </row>
    <row r="436" spans="1:65" s="2" customFormat="1" ht="16.5" customHeight="1">
      <c r="A436" s="35"/>
      <c r="B436" s="146"/>
      <c r="C436" s="202" t="s">
        <v>591</v>
      </c>
      <c r="D436" s="202" t="s">
        <v>413</v>
      </c>
      <c r="E436" s="203" t="s">
        <v>592</v>
      </c>
      <c r="F436" s="204" t="s">
        <v>593</v>
      </c>
      <c r="G436" s="205" t="s">
        <v>207</v>
      </c>
      <c r="H436" s="206">
        <v>7.734</v>
      </c>
      <c r="I436" s="207"/>
      <c r="J436" s="208">
        <f>ROUND(I436*H436,2)</f>
        <v>0</v>
      </c>
      <c r="K436" s="204" t="s">
        <v>188</v>
      </c>
      <c r="L436" s="209"/>
      <c r="M436" s="210" t="s">
        <v>3</v>
      </c>
      <c r="N436" s="211" t="s">
        <v>44</v>
      </c>
      <c r="O436" s="56"/>
      <c r="P436" s="156">
        <f>O436*H436</f>
        <v>0</v>
      </c>
      <c r="Q436" s="156">
        <v>0</v>
      </c>
      <c r="R436" s="156">
        <f>Q436*H436</f>
        <v>0</v>
      </c>
      <c r="S436" s="156">
        <v>0</v>
      </c>
      <c r="T436" s="157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58" t="s">
        <v>581</v>
      </c>
      <c r="AT436" s="158" t="s">
        <v>413</v>
      </c>
      <c r="AU436" s="158" t="s">
        <v>81</v>
      </c>
      <c r="AY436" s="20" t="s">
        <v>182</v>
      </c>
      <c r="BE436" s="159">
        <f>IF(N436="základní",J436,0)</f>
        <v>0</v>
      </c>
      <c r="BF436" s="159">
        <f>IF(N436="snížená",J436,0)</f>
        <v>0</v>
      </c>
      <c r="BG436" s="159">
        <f>IF(N436="zákl. přenesená",J436,0)</f>
        <v>0</v>
      </c>
      <c r="BH436" s="159">
        <f>IF(N436="sníž. přenesená",J436,0)</f>
        <v>0</v>
      </c>
      <c r="BI436" s="159">
        <f>IF(N436="nulová",J436,0)</f>
        <v>0</v>
      </c>
      <c r="BJ436" s="20" t="s">
        <v>25</v>
      </c>
      <c r="BK436" s="159">
        <f>ROUND(I436*H436,2)</f>
        <v>0</v>
      </c>
      <c r="BL436" s="20" t="s">
        <v>581</v>
      </c>
      <c r="BM436" s="158" t="s">
        <v>594</v>
      </c>
    </row>
    <row r="437" spans="1:65" s="14" customFormat="1">
      <c r="B437" s="173"/>
      <c r="D437" s="166" t="s">
        <v>193</v>
      </c>
      <c r="E437" s="174" t="s">
        <v>3</v>
      </c>
      <c r="F437" s="175" t="s">
        <v>595</v>
      </c>
      <c r="H437" s="176">
        <v>7.734</v>
      </c>
      <c r="I437" s="177"/>
      <c r="L437" s="173"/>
      <c r="M437" s="178"/>
      <c r="N437" s="179"/>
      <c r="O437" s="179"/>
      <c r="P437" s="179"/>
      <c r="Q437" s="179"/>
      <c r="R437" s="179"/>
      <c r="S437" s="179"/>
      <c r="T437" s="180"/>
      <c r="AT437" s="174" t="s">
        <v>193</v>
      </c>
      <c r="AU437" s="174" t="s">
        <v>81</v>
      </c>
      <c r="AV437" s="14" t="s">
        <v>81</v>
      </c>
      <c r="AW437" s="14" t="s">
        <v>34</v>
      </c>
      <c r="AX437" s="14" t="s">
        <v>25</v>
      </c>
      <c r="AY437" s="174" t="s">
        <v>182</v>
      </c>
    </row>
    <row r="438" spans="1:65" s="2" customFormat="1" ht="16.5" customHeight="1">
      <c r="A438" s="35"/>
      <c r="B438" s="146"/>
      <c r="C438" s="147" t="s">
        <v>570</v>
      </c>
      <c r="D438" s="147" t="s">
        <v>184</v>
      </c>
      <c r="E438" s="148" t="s">
        <v>596</v>
      </c>
      <c r="F438" s="149" t="s">
        <v>597</v>
      </c>
      <c r="G438" s="150" t="s">
        <v>338</v>
      </c>
      <c r="H438" s="151">
        <v>2.6469999999999998</v>
      </c>
      <c r="I438" s="152"/>
      <c r="J438" s="153">
        <f>ROUND(I438*H438,2)</f>
        <v>0</v>
      </c>
      <c r="K438" s="149" t="s">
        <v>222</v>
      </c>
      <c r="L438" s="36"/>
      <c r="M438" s="154" t="s">
        <v>3</v>
      </c>
      <c r="N438" s="155" t="s">
        <v>44</v>
      </c>
      <c r="O438" s="56"/>
      <c r="P438" s="156">
        <f>O438*H438</f>
        <v>0</v>
      </c>
      <c r="Q438" s="156">
        <v>0</v>
      </c>
      <c r="R438" s="156">
        <f>Q438*H438</f>
        <v>0</v>
      </c>
      <c r="S438" s="156">
        <v>0</v>
      </c>
      <c r="T438" s="157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58" t="s">
        <v>570</v>
      </c>
      <c r="AT438" s="158" t="s">
        <v>184</v>
      </c>
      <c r="AU438" s="158" t="s">
        <v>81</v>
      </c>
      <c r="AY438" s="20" t="s">
        <v>182</v>
      </c>
      <c r="BE438" s="159">
        <f>IF(N438="základní",J438,0)</f>
        <v>0</v>
      </c>
      <c r="BF438" s="159">
        <f>IF(N438="snížená",J438,0)</f>
        <v>0</v>
      </c>
      <c r="BG438" s="159">
        <f>IF(N438="zákl. přenesená",J438,0)</f>
        <v>0</v>
      </c>
      <c r="BH438" s="159">
        <f>IF(N438="sníž. přenesená",J438,0)</f>
        <v>0</v>
      </c>
      <c r="BI438" s="159">
        <f>IF(N438="nulová",J438,0)</f>
        <v>0</v>
      </c>
      <c r="BJ438" s="20" t="s">
        <v>25</v>
      </c>
      <c r="BK438" s="159">
        <f>ROUND(I438*H438,2)</f>
        <v>0</v>
      </c>
      <c r="BL438" s="20" t="s">
        <v>570</v>
      </c>
      <c r="BM438" s="158" t="s">
        <v>598</v>
      </c>
    </row>
    <row r="439" spans="1:65" s="13" customFormat="1">
      <c r="B439" s="165"/>
      <c r="D439" s="166" t="s">
        <v>193</v>
      </c>
      <c r="E439" s="167" t="s">
        <v>3</v>
      </c>
      <c r="F439" s="168" t="s">
        <v>588</v>
      </c>
      <c r="H439" s="167" t="s">
        <v>3</v>
      </c>
      <c r="I439" s="169"/>
      <c r="L439" s="165"/>
      <c r="M439" s="170"/>
      <c r="N439" s="171"/>
      <c r="O439" s="171"/>
      <c r="P439" s="171"/>
      <c r="Q439" s="171"/>
      <c r="R439" s="171"/>
      <c r="S439" s="171"/>
      <c r="T439" s="172"/>
      <c r="AT439" s="167" t="s">
        <v>193</v>
      </c>
      <c r="AU439" s="167" t="s">
        <v>81</v>
      </c>
      <c r="AV439" s="13" t="s">
        <v>25</v>
      </c>
      <c r="AW439" s="13" t="s">
        <v>34</v>
      </c>
      <c r="AX439" s="13" t="s">
        <v>73</v>
      </c>
      <c r="AY439" s="167" t="s">
        <v>182</v>
      </c>
    </row>
    <row r="440" spans="1:65" s="14" customFormat="1">
      <c r="B440" s="173"/>
      <c r="D440" s="166" t="s">
        <v>193</v>
      </c>
      <c r="E440" s="174" t="s">
        <v>3</v>
      </c>
      <c r="F440" s="175" t="s">
        <v>599</v>
      </c>
      <c r="H440" s="176">
        <v>2.79</v>
      </c>
      <c r="I440" s="177"/>
      <c r="L440" s="173"/>
      <c r="M440" s="178"/>
      <c r="N440" s="179"/>
      <c r="O440" s="179"/>
      <c r="P440" s="179"/>
      <c r="Q440" s="179"/>
      <c r="R440" s="179"/>
      <c r="S440" s="179"/>
      <c r="T440" s="180"/>
      <c r="AT440" s="174" t="s">
        <v>193</v>
      </c>
      <c r="AU440" s="174" t="s">
        <v>81</v>
      </c>
      <c r="AV440" s="14" t="s">
        <v>81</v>
      </c>
      <c r="AW440" s="14" t="s">
        <v>34</v>
      </c>
      <c r="AX440" s="14" t="s">
        <v>73</v>
      </c>
      <c r="AY440" s="174" t="s">
        <v>182</v>
      </c>
    </row>
    <row r="441" spans="1:65" s="14" customFormat="1">
      <c r="B441" s="173"/>
      <c r="D441" s="166" t="s">
        <v>193</v>
      </c>
      <c r="E441" s="174" t="s">
        <v>3</v>
      </c>
      <c r="F441" s="175" t="s">
        <v>600</v>
      </c>
      <c r="H441" s="176">
        <v>-0.14299999999999999</v>
      </c>
      <c r="I441" s="177"/>
      <c r="L441" s="173"/>
      <c r="M441" s="178"/>
      <c r="N441" s="179"/>
      <c r="O441" s="179"/>
      <c r="P441" s="179"/>
      <c r="Q441" s="179"/>
      <c r="R441" s="179"/>
      <c r="S441" s="179"/>
      <c r="T441" s="180"/>
      <c r="AT441" s="174" t="s">
        <v>193</v>
      </c>
      <c r="AU441" s="174" t="s">
        <v>81</v>
      </c>
      <c r="AV441" s="14" t="s">
        <v>81</v>
      </c>
      <c r="AW441" s="14" t="s">
        <v>34</v>
      </c>
      <c r="AX441" s="14" t="s">
        <v>73</v>
      </c>
      <c r="AY441" s="174" t="s">
        <v>182</v>
      </c>
    </row>
    <row r="442" spans="1:65" s="15" customFormat="1">
      <c r="B442" s="181"/>
      <c r="D442" s="166" t="s">
        <v>193</v>
      </c>
      <c r="E442" s="182" t="s">
        <v>3</v>
      </c>
      <c r="F442" s="183" t="s">
        <v>213</v>
      </c>
      <c r="H442" s="184">
        <v>2.6469999999999998</v>
      </c>
      <c r="I442" s="185"/>
      <c r="L442" s="181"/>
      <c r="M442" s="186"/>
      <c r="N442" s="187"/>
      <c r="O442" s="187"/>
      <c r="P442" s="187"/>
      <c r="Q442" s="187"/>
      <c r="R442" s="187"/>
      <c r="S442" s="187"/>
      <c r="T442" s="188"/>
      <c r="AT442" s="182" t="s">
        <v>193</v>
      </c>
      <c r="AU442" s="182" t="s">
        <v>81</v>
      </c>
      <c r="AV442" s="15" t="s">
        <v>189</v>
      </c>
      <c r="AW442" s="15" t="s">
        <v>34</v>
      </c>
      <c r="AX442" s="15" t="s">
        <v>25</v>
      </c>
      <c r="AY442" s="182" t="s">
        <v>182</v>
      </c>
    </row>
    <row r="443" spans="1:65" s="2" customFormat="1" ht="16.5" customHeight="1">
      <c r="A443" s="35"/>
      <c r="B443" s="146"/>
      <c r="C443" s="147" t="s">
        <v>601</v>
      </c>
      <c r="D443" s="147" t="s">
        <v>184</v>
      </c>
      <c r="E443" s="148" t="s">
        <v>602</v>
      </c>
      <c r="F443" s="149" t="s">
        <v>603</v>
      </c>
      <c r="G443" s="150" t="s">
        <v>338</v>
      </c>
      <c r="H443" s="151">
        <v>6.51</v>
      </c>
      <c r="I443" s="152"/>
      <c r="J443" s="153">
        <f>ROUND(I443*H443,2)</f>
        <v>0</v>
      </c>
      <c r="K443" s="149" t="s">
        <v>3</v>
      </c>
      <c r="L443" s="36"/>
      <c r="M443" s="154" t="s">
        <v>3</v>
      </c>
      <c r="N443" s="155" t="s">
        <v>44</v>
      </c>
      <c r="O443" s="56"/>
      <c r="P443" s="156">
        <f>O443*H443</f>
        <v>0</v>
      </c>
      <c r="Q443" s="156">
        <v>0</v>
      </c>
      <c r="R443" s="156">
        <f>Q443*H443</f>
        <v>0</v>
      </c>
      <c r="S443" s="156">
        <v>0</v>
      </c>
      <c r="T443" s="157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58" t="s">
        <v>570</v>
      </c>
      <c r="AT443" s="158" t="s">
        <v>184</v>
      </c>
      <c r="AU443" s="158" t="s">
        <v>81</v>
      </c>
      <c r="AY443" s="20" t="s">
        <v>182</v>
      </c>
      <c r="BE443" s="159">
        <f>IF(N443="základní",J443,0)</f>
        <v>0</v>
      </c>
      <c r="BF443" s="159">
        <f>IF(N443="snížená",J443,0)</f>
        <v>0</v>
      </c>
      <c r="BG443" s="159">
        <f>IF(N443="zákl. přenesená",J443,0)</f>
        <v>0</v>
      </c>
      <c r="BH443" s="159">
        <f>IF(N443="sníž. přenesená",J443,0)</f>
        <v>0</v>
      </c>
      <c r="BI443" s="159">
        <f>IF(N443="nulová",J443,0)</f>
        <v>0</v>
      </c>
      <c r="BJ443" s="20" t="s">
        <v>25</v>
      </c>
      <c r="BK443" s="159">
        <f>ROUND(I443*H443,2)</f>
        <v>0</v>
      </c>
      <c r="BL443" s="20" t="s">
        <v>570</v>
      </c>
      <c r="BM443" s="158" t="s">
        <v>604</v>
      </c>
    </row>
    <row r="444" spans="1:65" s="13" customFormat="1">
      <c r="B444" s="165"/>
      <c r="D444" s="166" t="s">
        <v>193</v>
      </c>
      <c r="E444" s="167" t="s">
        <v>3</v>
      </c>
      <c r="F444" s="168" t="s">
        <v>588</v>
      </c>
      <c r="H444" s="167" t="s">
        <v>3</v>
      </c>
      <c r="I444" s="169"/>
      <c r="L444" s="165"/>
      <c r="M444" s="170"/>
      <c r="N444" s="171"/>
      <c r="O444" s="171"/>
      <c r="P444" s="171"/>
      <c r="Q444" s="171"/>
      <c r="R444" s="171"/>
      <c r="S444" s="171"/>
      <c r="T444" s="172"/>
      <c r="AT444" s="167" t="s">
        <v>193</v>
      </c>
      <c r="AU444" s="167" t="s">
        <v>81</v>
      </c>
      <c r="AV444" s="13" t="s">
        <v>25</v>
      </c>
      <c r="AW444" s="13" t="s">
        <v>34</v>
      </c>
      <c r="AX444" s="13" t="s">
        <v>73</v>
      </c>
      <c r="AY444" s="167" t="s">
        <v>182</v>
      </c>
    </row>
    <row r="445" spans="1:65" s="14" customFormat="1">
      <c r="B445" s="173"/>
      <c r="D445" s="166" t="s">
        <v>193</v>
      </c>
      <c r="E445" s="174" t="s">
        <v>148</v>
      </c>
      <c r="F445" s="175" t="s">
        <v>589</v>
      </c>
      <c r="H445" s="176">
        <v>6.51</v>
      </c>
      <c r="I445" s="177"/>
      <c r="L445" s="173"/>
      <c r="M445" s="178"/>
      <c r="N445" s="179"/>
      <c r="O445" s="179"/>
      <c r="P445" s="179"/>
      <c r="Q445" s="179"/>
      <c r="R445" s="179"/>
      <c r="S445" s="179"/>
      <c r="T445" s="180"/>
      <c r="AT445" s="174" t="s">
        <v>193</v>
      </c>
      <c r="AU445" s="174" t="s">
        <v>81</v>
      </c>
      <c r="AV445" s="14" t="s">
        <v>81</v>
      </c>
      <c r="AW445" s="14" t="s">
        <v>34</v>
      </c>
      <c r="AX445" s="14" t="s">
        <v>25</v>
      </c>
      <c r="AY445" s="174" t="s">
        <v>182</v>
      </c>
    </row>
    <row r="446" spans="1:65" s="2" customFormat="1" ht="16.5" customHeight="1">
      <c r="A446" s="35"/>
      <c r="B446" s="146"/>
      <c r="C446" s="147" t="s">
        <v>605</v>
      </c>
      <c r="D446" s="147" t="s">
        <v>184</v>
      </c>
      <c r="E446" s="148" t="s">
        <v>606</v>
      </c>
      <c r="F446" s="149" t="s">
        <v>607</v>
      </c>
      <c r="G446" s="150" t="s">
        <v>338</v>
      </c>
      <c r="H446" s="151">
        <v>45.57</v>
      </c>
      <c r="I446" s="152"/>
      <c r="J446" s="153">
        <f>ROUND(I446*H446,2)</f>
        <v>0</v>
      </c>
      <c r="K446" s="149" t="s">
        <v>3</v>
      </c>
      <c r="L446" s="36"/>
      <c r="M446" s="154" t="s">
        <v>3</v>
      </c>
      <c r="N446" s="155" t="s">
        <v>44</v>
      </c>
      <c r="O446" s="56"/>
      <c r="P446" s="156">
        <f>O446*H446</f>
        <v>0</v>
      </c>
      <c r="Q446" s="156">
        <v>0</v>
      </c>
      <c r="R446" s="156">
        <f>Q446*H446</f>
        <v>0</v>
      </c>
      <c r="S446" s="156">
        <v>0</v>
      </c>
      <c r="T446" s="157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58" t="s">
        <v>570</v>
      </c>
      <c r="AT446" s="158" t="s">
        <v>184</v>
      </c>
      <c r="AU446" s="158" t="s">
        <v>81</v>
      </c>
      <c r="AY446" s="20" t="s">
        <v>182</v>
      </c>
      <c r="BE446" s="159">
        <f>IF(N446="základní",J446,0)</f>
        <v>0</v>
      </c>
      <c r="BF446" s="159">
        <f>IF(N446="snížená",J446,0)</f>
        <v>0</v>
      </c>
      <c r="BG446" s="159">
        <f>IF(N446="zákl. přenesená",J446,0)</f>
        <v>0</v>
      </c>
      <c r="BH446" s="159">
        <f>IF(N446="sníž. přenesená",J446,0)</f>
        <v>0</v>
      </c>
      <c r="BI446" s="159">
        <f>IF(N446="nulová",J446,0)</f>
        <v>0</v>
      </c>
      <c r="BJ446" s="20" t="s">
        <v>25</v>
      </c>
      <c r="BK446" s="159">
        <f>ROUND(I446*H446,2)</f>
        <v>0</v>
      </c>
      <c r="BL446" s="20" t="s">
        <v>570</v>
      </c>
      <c r="BM446" s="158" t="s">
        <v>608</v>
      </c>
    </row>
    <row r="447" spans="1:65" s="14" customFormat="1">
      <c r="B447" s="173"/>
      <c r="D447" s="166" t="s">
        <v>193</v>
      </c>
      <c r="E447" s="174" t="s">
        <v>3</v>
      </c>
      <c r="F447" s="175" t="s">
        <v>609</v>
      </c>
      <c r="H447" s="176">
        <v>45.57</v>
      </c>
      <c r="I447" s="177"/>
      <c r="L447" s="173"/>
      <c r="M447" s="178"/>
      <c r="N447" s="179"/>
      <c r="O447" s="179"/>
      <c r="P447" s="179"/>
      <c r="Q447" s="179"/>
      <c r="R447" s="179"/>
      <c r="S447" s="179"/>
      <c r="T447" s="180"/>
      <c r="AT447" s="174" t="s">
        <v>193</v>
      </c>
      <c r="AU447" s="174" t="s">
        <v>81</v>
      </c>
      <c r="AV447" s="14" t="s">
        <v>81</v>
      </c>
      <c r="AW447" s="14" t="s">
        <v>34</v>
      </c>
      <c r="AX447" s="14" t="s">
        <v>25</v>
      </c>
      <c r="AY447" s="174" t="s">
        <v>182</v>
      </c>
    </row>
    <row r="448" spans="1:65" s="2" customFormat="1" ht="24.2" customHeight="1">
      <c r="A448" s="35"/>
      <c r="B448" s="146"/>
      <c r="C448" s="147" t="s">
        <v>610</v>
      </c>
      <c r="D448" s="147" t="s">
        <v>184</v>
      </c>
      <c r="E448" s="148" t="s">
        <v>364</v>
      </c>
      <c r="F448" s="149" t="s">
        <v>365</v>
      </c>
      <c r="G448" s="150" t="s">
        <v>338</v>
      </c>
      <c r="H448" s="151">
        <v>6.51</v>
      </c>
      <c r="I448" s="152"/>
      <c r="J448" s="153">
        <f>ROUND(I448*H448,2)</f>
        <v>0</v>
      </c>
      <c r="K448" s="149" t="s">
        <v>188</v>
      </c>
      <c r="L448" s="36"/>
      <c r="M448" s="154" t="s">
        <v>3</v>
      </c>
      <c r="N448" s="155" t="s">
        <v>44</v>
      </c>
      <c r="O448" s="56"/>
      <c r="P448" s="156">
        <f>O448*H448</f>
        <v>0</v>
      </c>
      <c r="Q448" s="156">
        <v>0</v>
      </c>
      <c r="R448" s="156">
        <f>Q448*H448</f>
        <v>0</v>
      </c>
      <c r="S448" s="156">
        <v>0</v>
      </c>
      <c r="T448" s="157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158" t="s">
        <v>189</v>
      </c>
      <c r="AT448" s="158" t="s">
        <v>184</v>
      </c>
      <c r="AU448" s="158" t="s">
        <v>81</v>
      </c>
      <c r="AY448" s="20" t="s">
        <v>182</v>
      </c>
      <c r="BE448" s="159">
        <f>IF(N448="základní",J448,0)</f>
        <v>0</v>
      </c>
      <c r="BF448" s="159">
        <f>IF(N448="snížená",J448,0)</f>
        <v>0</v>
      </c>
      <c r="BG448" s="159">
        <f>IF(N448="zákl. přenesená",J448,0)</f>
        <v>0</v>
      </c>
      <c r="BH448" s="159">
        <f>IF(N448="sníž. přenesená",J448,0)</f>
        <v>0</v>
      </c>
      <c r="BI448" s="159">
        <f>IF(N448="nulová",J448,0)</f>
        <v>0</v>
      </c>
      <c r="BJ448" s="20" t="s">
        <v>25</v>
      </c>
      <c r="BK448" s="159">
        <f>ROUND(I448*H448,2)</f>
        <v>0</v>
      </c>
      <c r="BL448" s="20" t="s">
        <v>189</v>
      </c>
      <c r="BM448" s="158" t="s">
        <v>611</v>
      </c>
    </row>
    <row r="449" spans="1:65" s="2" customFormat="1">
      <c r="A449" s="35"/>
      <c r="B449" s="36"/>
      <c r="C449" s="35"/>
      <c r="D449" s="160" t="s">
        <v>191</v>
      </c>
      <c r="E449" s="35"/>
      <c r="F449" s="161" t="s">
        <v>367</v>
      </c>
      <c r="G449" s="35"/>
      <c r="H449" s="35"/>
      <c r="I449" s="162"/>
      <c r="J449" s="35"/>
      <c r="K449" s="35"/>
      <c r="L449" s="36"/>
      <c r="M449" s="163"/>
      <c r="N449" s="164"/>
      <c r="O449" s="56"/>
      <c r="P449" s="56"/>
      <c r="Q449" s="56"/>
      <c r="R449" s="56"/>
      <c r="S449" s="56"/>
      <c r="T449" s="57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T449" s="20" t="s">
        <v>191</v>
      </c>
      <c r="AU449" s="20" t="s">
        <v>81</v>
      </c>
    </row>
    <row r="450" spans="1:65" s="14" customFormat="1">
      <c r="B450" s="173"/>
      <c r="D450" s="166" t="s">
        <v>193</v>
      </c>
      <c r="E450" s="174" t="s">
        <v>3</v>
      </c>
      <c r="F450" s="175" t="s">
        <v>149</v>
      </c>
      <c r="H450" s="176">
        <v>6.51</v>
      </c>
      <c r="I450" s="177"/>
      <c r="L450" s="173"/>
      <c r="M450" s="178"/>
      <c r="N450" s="179"/>
      <c r="O450" s="179"/>
      <c r="P450" s="179"/>
      <c r="Q450" s="179"/>
      <c r="R450" s="179"/>
      <c r="S450" s="179"/>
      <c r="T450" s="180"/>
      <c r="AT450" s="174" t="s">
        <v>193</v>
      </c>
      <c r="AU450" s="174" t="s">
        <v>81</v>
      </c>
      <c r="AV450" s="14" t="s">
        <v>81</v>
      </c>
      <c r="AW450" s="14" t="s">
        <v>34</v>
      </c>
      <c r="AX450" s="14" t="s">
        <v>25</v>
      </c>
      <c r="AY450" s="174" t="s">
        <v>182</v>
      </c>
    </row>
    <row r="451" spans="1:65" s="2" customFormat="1" ht="16.5" customHeight="1">
      <c r="A451" s="35"/>
      <c r="B451" s="146"/>
      <c r="C451" s="147" t="s">
        <v>612</v>
      </c>
      <c r="D451" s="147" t="s">
        <v>184</v>
      </c>
      <c r="E451" s="148" t="s">
        <v>369</v>
      </c>
      <c r="F451" s="149" t="s">
        <v>370</v>
      </c>
      <c r="G451" s="150" t="s">
        <v>338</v>
      </c>
      <c r="H451" s="151">
        <v>3.581</v>
      </c>
      <c r="I451" s="152"/>
      <c r="J451" s="153">
        <f>ROUND(I451*H451,2)</f>
        <v>0</v>
      </c>
      <c r="K451" s="149" t="s">
        <v>3</v>
      </c>
      <c r="L451" s="36"/>
      <c r="M451" s="154" t="s">
        <v>3</v>
      </c>
      <c r="N451" s="155" t="s">
        <v>44</v>
      </c>
      <c r="O451" s="56"/>
      <c r="P451" s="156">
        <f>O451*H451</f>
        <v>0</v>
      </c>
      <c r="Q451" s="156">
        <v>0</v>
      </c>
      <c r="R451" s="156">
        <f>Q451*H451</f>
        <v>0</v>
      </c>
      <c r="S451" s="156">
        <v>0</v>
      </c>
      <c r="T451" s="157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58" t="s">
        <v>189</v>
      </c>
      <c r="AT451" s="158" t="s">
        <v>184</v>
      </c>
      <c r="AU451" s="158" t="s">
        <v>81</v>
      </c>
      <c r="AY451" s="20" t="s">
        <v>182</v>
      </c>
      <c r="BE451" s="159">
        <f>IF(N451="základní",J451,0)</f>
        <v>0</v>
      </c>
      <c r="BF451" s="159">
        <f>IF(N451="snížená",J451,0)</f>
        <v>0</v>
      </c>
      <c r="BG451" s="159">
        <f>IF(N451="zákl. přenesená",J451,0)</f>
        <v>0</v>
      </c>
      <c r="BH451" s="159">
        <f>IF(N451="sníž. přenesená",J451,0)</f>
        <v>0</v>
      </c>
      <c r="BI451" s="159">
        <f>IF(N451="nulová",J451,0)</f>
        <v>0</v>
      </c>
      <c r="BJ451" s="20" t="s">
        <v>25</v>
      </c>
      <c r="BK451" s="159">
        <f>ROUND(I451*H451,2)</f>
        <v>0</v>
      </c>
      <c r="BL451" s="20" t="s">
        <v>189</v>
      </c>
      <c r="BM451" s="158" t="s">
        <v>613</v>
      </c>
    </row>
    <row r="452" spans="1:65" s="14" customFormat="1">
      <c r="B452" s="173"/>
      <c r="D452" s="166" t="s">
        <v>193</v>
      </c>
      <c r="E452" s="174" t="s">
        <v>3</v>
      </c>
      <c r="F452" s="175" t="s">
        <v>614</v>
      </c>
      <c r="H452" s="176">
        <v>3.581</v>
      </c>
      <c r="I452" s="177"/>
      <c r="L452" s="173"/>
      <c r="M452" s="178"/>
      <c r="N452" s="179"/>
      <c r="O452" s="179"/>
      <c r="P452" s="179"/>
      <c r="Q452" s="179"/>
      <c r="R452" s="179"/>
      <c r="S452" s="179"/>
      <c r="T452" s="180"/>
      <c r="AT452" s="174" t="s">
        <v>193</v>
      </c>
      <c r="AU452" s="174" t="s">
        <v>81</v>
      </c>
      <c r="AV452" s="14" t="s">
        <v>81</v>
      </c>
      <c r="AW452" s="14" t="s">
        <v>34</v>
      </c>
      <c r="AX452" s="14" t="s">
        <v>25</v>
      </c>
      <c r="AY452" s="174" t="s">
        <v>182</v>
      </c>
    </row>
    <row r="453" spans="1:65" s="2" customFormat="1">
      <c r="A453" s="35"/>
      <c r="B453" s="36"/>
      <c r="C453" s="35"/>
      <c r="D453" s="166" t="s">
        <v>224</v>
      </c>
      <c r="E453" s="35"/>
      <c r="F453" s="189" t="s">
        <v>615</v>
      </c>
      <c r="G453" s="35"/>
      <c r="H453" s="35"/>
      <c r="I453" s="35"/>
      <c r="J453" s="35"/>
      <c r="K453" s="35"/>
      <c r="L453" s="36"/>
      <c r="M453" s="163"/>
      <c r="N453" s="164"/>
      <c r="O453" s="56"/>
      <c r="P453" s="56"/>
      <c r="Q453" s="56"/>
      <c r="R453" s="56"/>
      <c r="S453" s="56"/>
      <c r="T453" s="57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U453" s="20" t="s">
        <v>81</v>
      </c>
    </row>
    <row r="454" spans="1:65" s="2" customFormat="1">
      <c r="A454" s="35"/>
      <c r="B454" s="36"/>
      <c r="C454" s="35"/>
      <c r="D454" s="166" t="s">
        <v>224</v>
      </c>
      <c r="E454" s="35"/>
      <c r="F454" s="190" t="s">
        <v>588</v>
      </c>
      <c r="G454" s="35"/>
      <c r="H454" s="191">
        <v>0</v>
      </c>
      <c r="I454" s="35"/>
      <c r="J454" s="35"/>
      <c r="K454" s="35"/>
      <c r="L454" s="36"/>
      <c r="M454" s="163"/>
      <c r="N454" s="164"/>
      <c r="O454" s="56"/>
      <c r="P454" s="56"/>
      <c r="Q454" s="56"/>
      <c r="R454" s="56"/>
      <c r="S454" s="56"/>
      <c r="T454" s="57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U454" s="20" t="s">
        <v>81</v>
      </c>
    </row>
    <row r="455" spans="1:65" s="2" customFormat="1">
      <c r="A455" s="35"/>
      <c r="B455" s="36"/>
      <c r="C455" s="35"/>
      <c r="D455" s="166" t="s">
        <v>224</v>
      </c>
      <c r="E455" s="35"/>
      <c r="F455" s="190" t="s">
        <v>589</v>
      </c>
      <c r="G455" s="35"/>
      <c r="H455" s="191">
        <v>6.51</v>
      </c>
      <c r="I455" s="35"/>
      <c r="J455" s="35"/>
      <c r="K455" s="35"/>
      <c r="L455" s="36"/>
      <c r="M455" s="163"/>
      <c r="N455" s="164"/>
      <c r="O455" s="56"/>
      <c r="P455" s="56"/>
      <c r="Q455" s="56"/>
      <c r="R455" s="56"/>
      <c r="S455" s="56"/>
      <c r="T455" s="57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U455" s="20" t="s">
        <v>81</v>
      </c>
    </row>
    <row r="456" spans="1:65" s="2" customFormat="1" ht="16.5" customHeight="1">
      <c r="A456" s="35"/>
      <c r="B456" s="146"/>
      <c r="C456" s="147" t="s">
        <v>616</v>
      </c>
      <c r="D456" s="147" t="s">
        <v>184</v>
      </c>
      <c r="E456" s="148" t="s">
        <v>377</v>
      </c>
      <c r="F456" s="149" t="s">
        <v>378</v>
      </c>
      <c r="G456" s="150" t="s">
        <v>338</v>
      </c>
      <c r="H456" s="151">
        <v>2.93</v>
      </c>
      <c r="I456" s="152"/>
      <c r="J456" s="153">
        <f>ROUND(I456*H456,2)</f>
        <v>0</v>
      </c>
      <c r="K456" s="149" t="s">
        <v>3</v>
      </c>
      <c r="L456" s="36"/>
      <c r="M456" s="154" t="s">
        <v>3</v>
      </c>
      <c r="N456" s="155" t="s">
        <v>44</v>
      </c>
      <c r="O456" s="56"/>
      <c r="P456" s="156">
        <f>O456*H456</f>
        <v>0</v>
      </c>
      <c r="Q456" s="156">
        <v>0</v>
      </c>
      <c r="R456" s="156">
        <f>Q456*H456</f>
        <v>0</v>
      </c>
      <c r="S456" s="156">
        <v>0</v>
      </c>
      <c r="T456" s="157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58" t="s">
        <v>189</v>
      </c>
      <c r="AT456" s="158" t="s">
        <v>184</v>
      </c>
      <c r="AU456" s="158" t="s">
        <v>81</v>
      </c>
      <c r="AY456" s="20" t="s">
        <v>182</v>
      </c>
      <c r="BE456" s="159">
        <f>IF(N456="základní",J456,0)</f>
        <v>0</v>
      </c>
      <c r="BF456" s="159">
        <f>IF(N456="snížená",J456,0)</f>
        <v>0</v>
      </c>
      <c r="BG456" s="159">
        <f>IF(N456="zákl. přenesená",J456,0)</f>
        <v>0</v>
      </c>
      <c r="BH456" s="159">
        <f>IF(N456="sníž. přenesená",J456,0)</f>
        <v>0</v>
      </c>
      <c r="BI456" s="159">
        <f>IF(N456="nulová",J456,0)</f>
        <v>0</v>
      </c>
      <c r="BJ456" s="20" t="s">
        <v>25</v>
      </c>
      <c r="BK456" s="159">
        <f>ROUND(I456*H456,2)</f>
        <v>0</v>
      </c>
      <c r="BL456" s="20" t="s">
        <v>189</v>
      </c>
      <c r="BM456" s="158" t="s">
        <v>617</v>
      </c>
    </row>
    <row r="457" spans="1:65" s="14" customFormat="1">
      <c r="B457" s="173"/>
      <c r="D457" s="166" t="s">
        <v>193</v>
      </c>
      <c r="E457" s="174" t="s">
        <v>3</v>
      </c>
      <c r="F457" s="175" t="s">
        <v>618</v>
      </c>
      <c r="H457" s="176">
        <v>2.93</v>
      </c>
      <c r="I457" s="177"/>
      <c r="L457" s="173"/>
      <c r="M457" s="178"/>
      <c r="N457" s="179"/>
      <c r="O457" s="179"/>
      <c r="P457" s="179"/>
      <c r="Q457" s="179"/>
      <c r="R457" s="179"/>
      <c r="S457" s="179"/>
      <c r="T457" s="180"/>
      <c r="AT457" s="174" t="s">
        <v>193</v>
      </c>
      <c r="AU457" s="174" t="s">
        <v>81</v>
      </c>
      <c r="AV457" s="14" t="s">
        <v>81</v>
      </c>
      <c r="AW457" s="14" t="s">
        <v>34</v>
      </c>
      <c r="AX457" s="14" t="s">
        <v>25</v>
      </c>
      <c r="AY457" s="174" t="s">
        <v>182</v>
      </c>
    </row>
    <row r="458" spans="1:65" s="2" customFormat="1">
      <c r="A458" s="35"/>
      <c r="B458" s="36"/>
      <c r="C458" s="35"/>
      <c r="D458" s="166" t="s">
        <v>224</v>
      </c>
      <c r="E458" s="35"/>
      <c r="F458" s="189" t="s">
        <v>615</v>
      </c>
      <c r="G458" s="35"/>
      <c r="H458" s="35"/>
      <c r="I458" s="35"/>
      <c r="J458" s="35"/>
      <c r="K458" s="35"/>
      <c r="L458" s="36"/>
      <c r="M458" s="163"/>
      <c r="N458" s="164"/>
      <c r="O458" s="56"/>
      <c r="P458" s="56"/>
      <c r="Q458" s="56"/>
      <c r="R458" s="56"/>
      <c r="S458" s="56"/>
      <c r="T458" s="57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U458" s="20" t="s">
        <v>81</v>
      </c>
    </row>
    <row r="459" spans="1:65" s="2" customFormat="1">
      <c r="A459" s="35"/>
      <c r="B459" s="36"/>
      <c r="C459" s="35"/>
      <c r="D459" s="166" t="s">
        <v>224</v>
      </c>
      <c r="E459" s="35"/>
      <c r="F459" s="190" t="s">
        <v>588</v>
      </c>
      <c r="G459" s="35"/>
      <c r="H459" s="191">
        <v>0</v>
      </c>
      <c r="I459" s="35"/>
      <c r="J459" s="35"/>
      <c r="K459" s="35"/>
      <c r="L459" s="36"/>
      <c r="M459" s="163"/>
      <c r="N459" s="164"/>
      <c r="O459" s="56"/>
      <c r="P459" s="56"/>
      <c r="Q459" s="56"/>
      <c r="R459" s="56"/>
      <c r="S459" s="56"/>
      <c r="T459" s="57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U459" s="20" t="s">
        <v>81</v>
      </c>
    </row>
    <row r="460" spans="1:65" s="2" customFormat="1">
      <c r="A460" s="35"/>
      <c r="B460" s="36"/>
      <c r="C460" s="35"/>
      <c r="D460" s="166" t="s">
        <v>224</v>
      </c>
      <c r="E460" s="35"/>
      <c r="F460" s="190" t="s">
        <v>589</v>
      </c>
      <c r="G460" s="35"/>
      <c r="H460" s="191">
        <v>6.51</v>
      </c>
      <c r="I460" s="35"/>
      <c r="J460" s="35"/>
      <c r="K460" s="35"/>
      <c r="L460" s="36"/>
      <c r="M460" s="212"/>
      <c r="N460" s="213"/>
      <c r="O460" s="214"/>
      <c r="P460" s="214"/>
      <c r="Q460" s="214"/>
      <c r="R460" s="214"/>
      <c r="S460" s="214"/>
      <c r="T460" s="21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U460" s="20" t="s">
        <v>81</v>
      </c>
    </row>
    <row r="461" spans="1:65" s="2" customFormat="1" ht="6.95" customHeight="1">
      <c r="A461" s="35"/>
      <c r="B461" s="45"/>
      <c r="C461" s="46"/>
      <c r="D461" s="46"/>
      <c r="E461" s="46"/>
      <c r="F461" s="46"/>
      <c r="G461" s="46"/>
      <c r="H461" s="46"/>
      <c r="I461" s="46"/>
      <c r="J461" s="46"/>
      <c r="K461" s="46"/>
      <c r="L461" s="36"/>
      <c r="M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</row>
  </sheetData>
  <autoFilter ref="C93:K460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/>
    <hyperlink ref="F103" r:id="rId2"/>
    <hyperlink ref="F108" r:id="rId3"/>
    <hyperlink ref="F114" r:id="rId4"/>
    <hyperlink ref="F124" r:id="rId5"/>
    <hyperlink ref="F131" r:id="rId6"/>
    <hyperlink ref="F145" r:id="rId7"/>
    <hyperlink ref="F152" r:id="rId8"/>
    <hyperlink ref="F159" r:id="rId9"/>
    <hyperlink ref="F166" r:id="rId10"/>
    <hyperlink ref="F173" r:id="rId11"/>
    <hyperlink ref="F177" r:id="rId12"/>
    <hyperlink ref="F179" r:id="rId13"/>
    <hyperlink ref="F183" r:id="rId14"/>
    <hyperlink ref="F194" r:id="rId15"/>
    <hyperlink ref="F197" r:id="rId16"/>
    <hyperlink ref="F201" r:id="rId17"/>
    <hyperlink ref="F204" r:id="rId18"/>
    <hyperlink ref="F206" r:id="rId19"/>
    <hyperlink ref="F210" r:id="rId20"/>
    <hyperlink ref="F223" r:id="rId21"/>
    <hyperlink ref="F228" r:id="rId22"/>
    <hyperlink ref="F244" r:id="rId23"/>
    <hyperlink ref="F296" r:id="rId24"/>
    <hyperlink ref="F300" r:id="rId25"/>
    <hyperlink ref="F307" r:id="rId26"/>
    <hyperlink ref="F311" r:id="rId27"/>
    <hyperlink ref="F326" r:id="rId28"/>
    <hyperlink ref="F340" r:id="rId29"/>
    <hyperlink ref="F355" r:id="rId30"/>
    <hyperlink ref="F359" r:id="rId31"/>
    <hyperlink ref="F365" r:id="rId32"/>
    <hyperlink ref="F369" r:id="rId33"/>
    <hyperlink ref="F372" r:id="rId34"/>
    <hyperlink ref="F382" r:id="rId35"/>
    <hyperlink ref="F400" r:id="rId36"/>
    <hyperlink ref="F403" r:id="rId37"/>
    <hyperlink ref="F410" r:id="rId38"/>
    <hyperlink ref="F449" r:id="rId3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6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6" t="s">
        <v>6</v>
      </c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20" t="s">
        <v>90</v>
      </c>
      <c r="AZ2" s="96" t="s">
        <v>619</v>
      </c>
      <c r="BA2" s="96" t="s">
        <v>3</v>
      </c>
      <c r="BB2" s="96" t="s">
        <v>3</v>
      </c>
      <c r="BC2" s="96" t="s">
        <v>620</v>
      </c>
      <c r="BD2" s="96" t="s">
        <v>81</v>
      </c>
    </row>
    <row r="3" spans="1:5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  <c r="AZ3" s="96" t="s">
        <v>621</v>
      </c>
      <c r="BA3" s="96" t="s">
        <v>3</v>
      </c>
      <c r="BB3" s="96" t="s">
        <v>3</v>
      </c>
      <c r="BC3" s="96" t="s">
        <v>622</v>
      </c>
      <c r="BD3" s="96" t="s">
        <v>81</v>
      </c>
    </row>
    <row r="4" spans="1:56" s="1" customFormat="1" ht="24.95" customHeight="1">
      <c r="B4" s="23"/>
      <c r="D4" s="24" t="s">
        <v>129</v>
      </c>
      <c r="L4" s="23"/>
      <c r="M4" s="97" t="s">
        <v>11</v>
      </c>
      <c r="AT4" s="20" t="s">
        <v>4</v>
      </c>
      <c r="AZ4" s="96" t="s">
        <v>623</v>
      </c>
      <c r="BA4" s="96" t="s">
        <v>3</v>
      </c>
      <c r="BB4" s="96" t="s">
        <v>3</v>
      </c>
      <c r="BC4" s="96" t="s">
        <v>624</v>
      </c>
      <c r="BD4" s="96" t="s">
        <v>81</v>
      </c>
    </row>
    <row r="5" spans="1:56" s="1" customFormat="1" ht="6.95" customHeight="1">
      <c r="B5" s="23"/>
      <c r="L5" s="23"/>
      <c r="AZ5" s="96" t="s">
        <v>625</v>
      </c>
      <c r="BA5" s="96" t="s">
        <v>3</v>
      </c>
      <c r="BB5" s="96" t="s">
        <v>3</v>
      </c>
      <c r="BC5" s="96" t="s">
        <v>624</v>
      </c>
      <c r="BD5" s="96" t="s">
        <v>81</v>
      </c>
    </row>
    <row r="6" spans="1:56" s="1" customFormat="1" ht="12" customHeight="1">
      <c r="B6" s="23"/>
      <c r="D6" s="30" t="s">
        <v>17</v>
      </c>
      <c r="L6" s="23"/>
    </row>
    <row r="7" spans="1:56" s="1" customFormat="1" ht="16.5" customHeight="1">
      <c r="B7" s="23"/>
      <c r="E7" s="369" t="str">
        <f>'Rekapitulace stavby'!K6</f>
        <v>BRNO, TOUŠKOVA, SVATOPLUKOVA I – REKONSTRUKCE KANALIZACE A VODOVODU</v>
      </c>
      <c r="F7" s="370"/>
      <c r="G7" s="370"/>
      <c r="H7" s="370"/>
      <c r="L7" s="23"/>
    </row>
    <row r="8" spans="1:56" s="1" customFormat="1" ht="12" customHeight="1">
      <c r="B8" s="23"/>
      <c r="D8" s="30" t="s">
        <v>138</v>
      </c>
      <c r="L8" s="23"/>
    </row>
    <row r="9" spans="1:56" s="2" customFormat="1" ht="16.5" customHeight="1">
      <c r="A9" s="35"/>
      <c r="B9" s="36"/>
      <c r="C9" s="35"/>
      <c r="D9" s="35"/>
      <c r="E9" s="369" t="s">
        <v>141</v>
      </c>
      <c r="F9" s="368"/>
      <c r="G9" s="368"/>
      <c r="H9" s="368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36"/>
      <c r="C10" s="35"/>
      <c r="D10" s="30" t="s">
        <v>144</v>
      </c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36"/>
      <c r="C11" s="35"/>
      <c r="D11" s="35"/>
      <c r="E11" s="364" t="s">
        <v>626</v>
      </c>
      <c r="F11" s="368"/>
      <c r="G11" s="368"/>
      <c r="H11" s="368"/>
      <c r="I11" s="35"/>
      <c r="J11" s="35"/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36"/>
      <c r="C13" s="35"/>
      <c r="D13" s="30" t="s">
        <v>20</v>
      </c>
      <c r="E13" s="35"/>
      <c r="F13" s="28" t="s">
        <v>91</v>
      </c>
      <c r="G13" s="35"/>
      <c r="H13" s="35"/>
      <c r="I13" s="30" t="s">
        <v>21</v>
      </c>
      <c r="J13" s="28" t="s">
        <v>3</v>
      </c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6"/>
      <c r="C14" s="35"/>
      <c r="D14" s="30" t="s">
        <v>22</v>
      </c>
      <c r="E14" s="35"/>
      <c r="F14" s="28" t="s">
        <v>23</v>
      </c>
      <c r="G14" s="35"/>
      <c r="H14" s="35"/>
      <c r="I14" s="30" t="s">
        <v>24</v>
      </c>
      <c r="J14" s="53"/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36"/>
      <c r="C16" s="35"/>
      <c r="D16" s="30" t="s">
        <v>26</v>
      </c>
      <c r="E16" s="35"/>
      <c r="F16" s="35"/>
      <c r="G16" s="35"/>
      <c r="H16" s="35"/>
      <c r="I16" s="30" t="s">
        <v>27</v>
      </c>
      <c r="J16" s="28" t="s">
        <v>3</v>
      </c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8" t="s">
        <v>28</v>
      </c>
      <c r="F17" s="35"/>
      <c r="G17" s="35"/>
      <c r="H17" s="35"/>
      <c r="I17" s="30" t="s">
        <v>29</v>
      </c>
      <c r="J17" s="28" t="s">
        <v>3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30" t="s">
        <v>30</v>
      </c>
      <c r="E19" s="35"/>
      <c r="F19" s="35"/>
      <c r="G19" s="35"/>
      <c r="H19" s="35"/>
      <c r="I19" s="30" t="s">
        <v>27</v>
      </c>
      <c r="J19" s="31" t="str">
        <f>'Rekapitulace stavby'!AN13</f>
        <v>Vyplň údaj</v>
      </c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71" t="str">
        <f>'Rekapitulace stavby'!E14</f>
        <v>Vyplň údaj</v>
      </c>
      <c r="F20" s="353"/>
      <c r="G20" s="353"/>
      <c r="H20" s="353"/>
      <c r="I20" s="30" t="s">
        <v>29</v>
      </c>
      <c r="J20" s="31" t="str">
        <f>'Rekapitulace stavby'!AN14</f>
        <v>Vyplň údaj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30" t="s">
        <v>32</v>
      </c>
      <c r="E22" s="35"/>
      <c r="F22" s="35"/>
      <c r="G22" s="35"/>
      <c r="H22" s="35"/>
      <c r="I22" s="30" t="s">
        <v>27</v>
      </c>
      <c r="J22" s="28" t="s">
        <v>3</v>
      </c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8" t="s">
        <v>33</v>
      </c>
      <c r="F23" s="35"/>
      <c r="G23" s="35"/>
      <c r="H23" s="35"/>
      <c r="I23" s="30" t="s">
        <v>29</v>
      </c>
      <c r="J23" s="28" t="s">
        <v>3</v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30" t="s">
        <v>35</v>
      </c>
      <c r="E25" s="35"/>
      <c r="F25" s="35"/>
      <c r="G25" s="35"/>
      <c r="H25" s="35"/>
      <c r="I25" s="30" t="s">
        <v>27</v>
      </c>
      <c r="J25" s="28" t="str">
        <f>IF('Rekapitulace stavby'!AN19="","",'Rekapitulace stavby'!AN19)</f>
        <v/>
      </c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8" t="str">
        <f>IF('Rekapitulace stavby'!E20="","",'Rekapitulace stavby'!E20)</f>
        <v xml:space="preserve"> </v>
      </c>
      <c r="F26" s="35"/>
      <c r="G26" s="35"/>
      <c r="H26" s="35"/>
      <c r="I26" s="30" t="s">
        <v>29</v>
      </c>
      <c r="J26" s="28" t="str">
        <f>IF('Rekapitulace stavby'!AN20="","",'Rekapitulace stavby'!AN20)</f>
        <v/>
      </c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30" t="s">
        <v>37</v>
      </c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9"/>
      <c r="B29" s="100"/>
      <c r="C29" s="99"/>
      <c r="D29" s="99"/>
      <c r="E29" s="357" t="s">
        <v>3</v>
      </c>
      <c r="F29" s="357"/>
      <c r="G29" s="357"/>
      <c r="H29" s="35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02" t="s">
        <v>39</v>
      </c>
      <c r="E32" s="35"/>
      <c r="F32" s="35"/>
      <c r="G32" s="35"/>
      <c r="H32" s="35"/>
      <c r="I32" s="35"/>
      <c r="J32" s="69">
        <f>ROUND(J91, 0)</f>
        <v>0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41</v>
      </c>
      <c r="G34" s="35"/>
      <c r="H34" s="35"/>
      <c r="I34" s="39" t="s">
        <v>40</v>
      </c>
      <c r="J34" s="39" t="s">
        <v>42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03" t="s">
        <v>43</v>
      </c>
      <c r="E35" s="30" t="s">
        <v>44</v>
      </c>
      <c r="F35" s="104">
        <f>ROUND((SUM(BE91:BE255)),  0)</f>
        <v>0</v>
      </c>
      <c r="G35" s="35"/>
      <c r="H35" s="35"/>
      <c r="I35" s="105">
        <v>0.21</v>
      </c>
      <c r="J35" s="104">
        <f>ROUND(((SUM(BE91:BE255))*I35),  0)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0" t="s">
        <v>45</v>
      </c>
      <c r="F36" s="104">
        <f>ROUND((SUM(BF91:BF255)),  0)</f>
        <v>0</v>
      </c>
      <c r="G36" s="35"/>
      <c r="H36" s="35"/>
      <c r="I36" s="105">
        <v>0.12</v>
      </c>
      <c r="J36" s="104">
        <f>ROUND(((SUM(BF91:BF255))*I36),  0)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46</v>
      </c>
      <c r="F37" s="104">
        <f>ROUND((SUM(BG91:BG255)),  0)</f>
        <v>0</v>
      </c>
      <c r="G37" s="35"/>
      <c r="H37" s="35"/>
      <c r="I37" s="105">
        <v>0.21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30" t="s">
        <v>47</v>
      </c>
      <c r="F38" s="104">
        <f>ROUND((SUM(BH91:BH255)),  0)</f>
        <v>0</v>
      </c>
      <c r="G38" s="35"/>
      <c r="H38" s="35"/>
      <c r="I38" s="105">
        <v>0.12</v>
      </c>
      <c r="J38" s="104">
        <f>0</f>
        <v>0</v>
      </c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30" t="s">
        <v>48</v>
      </c>
      <c r="F39" s="104">
        <f>ROUND((SUM(BI91:BI255)),  0)</f>
        <v>0</v>
      </c>
      <c r="G39" s="35"/>
      <c r="H39" s="35"/>
      <c r="I39" s="105">
        <v>0</v>
      </c>
      <c r="J39" s="104">
        <f>0</f>
        <v>0</v>
      </c>
      <c r="K39" s="35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6"/>
      <c r="D41" s="107" t="s">
        <v>49</v>
      </c>
      <c r="E41" s="58"/>
      <c r="F41" s="58"/>
      <c r="G41" s="108" t="s">
        <v>50</v>
      </c>
      <c r="H41" s="109" t="s">
        <v>51</v>
      </c>
      <c r="I41" s="58"/>
      <c r="J41" s="110">
        <f>SUM(J32:J39)</f>
        <v>0</v>
      </c>
      <c r="K41" s="111"/>
      <c r="L41" s="9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154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69" t="str">
        <f>E7</f>
        <v>BRNO, TOUŠKOVA, SVATOPLUKOVA I – REKONSTRUKCE KANALIZACE A VODOVODU</v>
      </c>
      <c r="F50" s="370"/>
      <c r="G50" s="370"/>
      <c r="H50" s="370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3"/>
      <c r="C51" s="30" t="s">
        <v>138</v>
      </c>
      <c r="L51" s="23"/>
    </row>
    <row r="52" spans="1:47" s="2" customFormat="1" ht="16.5" customHeight="1">
      <c r="A52" s="35"/>
      <c r="B52" s="36"/>
      <c r="C52" s="35"/>
      <c r="D52" s="35"/>
      <c r="E52" s="369" t="s">
        <v>141</v>
      </c>
      <c r="F52" s="368"/>
      <c r="G52" s="368"/>
      <c r="H52" s="368"/>
      <c r="I52" s="35"/>
      <c r="J52" s="35"/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144</v>
      </c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364" t="str">
        <f>E11</f>
        <v>SO 120 - ODVODNĚNÍ VOZOVKY</v>
      </c>
      <c r="F54" s="368"/>
      <c r="G54" s="368"/>
      <c r="H54" s="368"/>
      <c r="I54" s="35"/>
      <c r="J54" s="35"/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22</v>
      </c>
      <c r="D56" s="35"/>
      <c r="E56" s="35"/>
      <c r="F56" s="28" t="str">
        <f>F14</f>
        <v>BRNO</v>
      </c>
      <c r="G56" s="35"/>
      <c r="H56" s="35"/>
      <c r="I56" s="30" t="s">
        <v>24</v>
      </c>
      <c r="J56" s="53" t="str">
        <f>IF(J14="","",J14)</f>
        <v/>
      </c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30" t="s">
        <v>26</v>
      </c>
      <c r="D58" s="35"/>
      <c r="E58" s="35"/>
      <c r="F58" s="28" t="str">
        <f>E17</f>
        <v>Statutární město Brno</v>
      </c>
      <c r="G58" s="35"/>
      <c r="H58" s="35"/>
      <c r="I58" s="30" t="s">
        <v>32</v>
      </c>
      <c r="J58" s="33" t="str">
        <f>E23</f>
        <v>JV PROJEKT VH s.r.o.</v>
      </c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5"/>
      <c r="E59" s="35"/>
      <c r="F59" s="28" t="str">
        <f>IF(E20="","",E20)</f>
        <v>Vyplň údaj</v>
      </c>
      <c r="G59" s="35"/>
      <c r="H59" s="35"/>
      <c r="I59" s="30" t="s">
        <v>35</v>
      </c>
      <c r="J59" s="33" t="str">
        <f>E26</f>
        <v xml:space="preserve"> 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2" t="s">
        <v>155</v>
      </c>
      <c r="D61" s="106"/>
      <c r="E61" s="106"/>
      <c r="F61" s="106"/>
      <c r="G61" s="106"/>
      <c r="H61" s="106"/>
      <c r="I61" s="106"/>
      <c r="J61" s="113" t="s">
        <v>156</v>
      </c>
      <c r="K61" s="106"/>
      <c r="L61" s="9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14" t="s">
        <v>71</v>
      </c>
      <c r="D63" s="35"/>
      <c r="E63" s="35"/>
      <c r="F63" s="35"/>
      <c r="G63" s="35"/>
      <c r="H63" s="35"/>
      <c r="I63" s="35"/>
      <c r="J63" s="69">
        <f>J91</f>
        <v>0</v>
      </c>
      <c r="K63" s="35"/>
      <c r="L63" s="9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20" t="s">
        <v>157</v>
      </c>
    </row>
    <row r="64" spans="1:47" s="9" customFormat="1" ht="24.95" customHeight="1">
      <c r="B64" s="115"/>
      <c r="D64" s="116" t="s">
        <v>158</v>
      </c>
      <c r="E64" s="117"/>
      <c r="F64" s="117"/>
      <c r="G64" s="117"/>
      <c r="H64" s="117"/>
      <c r="I64" s="117"/>
      <c r="J64" s="118">
        <f>J92</f>
        <v>0</v>
      </c>
      <c r="L64" s="115"/>
    </row>
    <row r="65" spans="1:31" s="10" customFormat="1" ht="19.899999999999999" customHeight="1">
      <c r="B65" s="119"/>
      <c r="D65" s="120" t="s">
        <v>159</v>
      </c>
      <c r="E65" s="121"/>
      <c r="F65" s="121"/>
      <c r="G65" s="121"/>
      <c r="H65" s="121"/>
      <c r="I65" s="121"/>
      <c r="J65" s="122">
        <f>J93</f>
        <v>0</v>
      </c>
      <c r="L65" s="119"/>
    </row>
    <row r="66" spans="1:31" s="10" customFormat="1" ht="19.899999999999999" customHeight="1">
      <c r="B66" s="119"/>
      <c r="D66" s="120" t="s">
        <v>627</v>
      </c>
      <c r="E66" s="121"/>
      <c r="F66" s="121"/>
      <c r="G66" s="121"/>
      <c r="H66" s="121"/>
      <c r="I66" s="121"/>
      <c r="J66" s="122">
        <f>J159</f>
        <v>0</v>
      </c>
      <c r="L66" s="119"/>
    </row>
    <row r="67" spans="1:31" s="10" customFormat="1" ht="19.899999999999999" customHeight="1">
      <c r="B67" s="119"/>
      <c r="D67" s="120" t="s">
        <v>628</v>
      </c>
      <c r="E67" s="121"/>
      <c r="F67" s="121"/>
      <c r="G67" s="121"/>
      <c r="H67" s="121"/>
      <c r="I67" s="121"/>
      <c r="J67" s="122">
        <f>J176</f>
        <v>0</v>
      </c>
      <c r="L67" s="119"/>
    </row>
    <row r="68" spans="1:31" s="10" customFormat="1" ht="19.899999999999999" customHeight="1">
      <c r="B68" s="119"/>
      <c r="D68" s="120" t="s">
        <v>162</v>
      </c>
      <c r="E68" s="121"/>
      <c r="F68" s="121"/>
      <c r="G68" s="121"/>
      <c r="H68" s="121"/>
      <c r="I68" s="121"/>
      <c r="J68" s="122">
        <f>J194</f>
        <v>0</v>
      </c>
      <c r="L68" s="119"/>
    </row>
    <row r="69" spans="1:31" s="10" customFormat="1" ht="19.899999999999999" customHeight="1">
      <c r="B69" s="119"/>
      <c r="D69" s="120" t="s">
        <v>164</v>
      </c>
      <c r="E69" s="121"/>
      <c r="F69" s="121"/>
      <c r="G69" s="121"/>
      <c r="H69" s="121"/>
      <c r="I69" s="121"/>
      <c r="J69" s="122">
        <f>J252</f>
        <v>0</v>
      </c>
      <c r="L69" s="119"/>
    </row>
    <row r="70" spans="1:31" s="2" customFormat="1" ht="21.75" customHeight="1">
      <c r="A70" s="35"/>
      <c r="B70" s="36"/>
      <c r="C70" s="35"/>
      <c r="D70" s="35"/>
      <c r="E70" s="35"/>
      <c r="F70" s="35"/>
      <c r="G70" s="35"/>
      <c r="H70" s="35"/>
      <c r="I70" s="35"/>
      <c r="J70" s="35"/>
      <c r="K70" s="35"/>
      <c r="L70" s="9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9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9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167</v>
      </c>
      <c r="D76" s="35"/>
      <c r="E76" s="35"/>
      <c r="F76" s="35"/>
      <c r="G76" s="35"/>
      <c r="H76" s="35"/>
      <c r="I76" s="35"/>
      <c r="J76" s="35"/>
      <c r="K76" s="35"/>
      <c r="L76" s="9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5"/>
      <c r="D77" s="35"/>
      <c r="E77" s="35"/>
      <c r="F77" s="35"/>
      <c r="G77" s="35"/>
      <c r="H77" s="35"/>
      <c r="I77" s="35"/>
      <c r="J77" s="35"/>
      <c r="K77" s="35"/>
      <c r="L77" s="9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17</v>
      </c>
      <c r="D78" s="35"/>
      <c r="E78" s="35"/>
      <c r="F78" s="35"/>
      <c r="G78" s="35"/>
      <c r="H78" s="35"/>
      <c r="I78" s="35"/>
      <c r="J78" s="35"/>
      <c r="K78" s="35"/>
      <c r="L78" s="9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5"/>
      <c r="D79" s="35"/>
      <c r="E79" s="369" t="str">
        <f>E7</f>
        <v>BRNO, TOUŠKOVA, SVATOPLUKOVA I – REKONSTRUKCE KANALIZACE A VODOVODU</v>
      </c>
      <c r="F79" s="370"/>
      <c r="G79" s="370"/>
      <c r="H79" s="370"/>
      <c r="I79" s="35"/>
      <c r="J79" s="35"/>
      <c r="K79" s="35"/>
      <c r="L79" s="9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" customFormat="1" ht="12" customHeight="1">
      <c r="B80" s="23"/>
      <c r="C80" s="30" t="s">
        <v>138</v>
      </c>
      <c r="L80" s="23"/>
    </row>
    <row r="81" spans="1:65" s="2" customFormat="1" ht="16.5" customHeight="1">
      <c r="A81" s="35"/>
      <c r="B81" s="36"/>
      <c r="C81" s="35"/>
      <c r="D81" s="35"/>
      <c r="E81" s="369" t="s">
        <v>141</v>
      </c>
      <c r="F81" s="368"/>
      <c r="G81" s="368"/>
      <c r="H81" s="368"/>
      <c r="I81" s="35"/>
      <c r="J81" s="35"/>
      <c r="K81" s="35"/>
      <c r="L81" s="9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144</v>
      </c>
      <c r="D82" s="35"/>
      <c r="E82" s="35"/>
      <c r="F82" s="35"/>
      <c r="G82" s="35"/>
      <c r="H82" s="35"/>
      <c r="I82" s="35"/>
      <c r="J82" s="35"/>
      <c r="K82" s="35"/>
      <c r="L82" s="9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5"/>
      <c r="D83" s="35"/>
      <c r="E83" s="364" t="str">
        <f>E11</f>
        <v>SO 120 - ODVODNĚNÍ VOZOVKY</v>
      </c>
      <c r="F83" s="368"/>
      <c r="G83" s="368"/>
      <c r="H83" s="368"/>
      <c r="I83" s="35"/>
      <c r="J83" s="35"/>
      <c r="K83" s="35"/>
      <c r="L83" s="9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9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22</v>
      </c>
      <c r="D85" s="35"/>
      <c r="E85" s="35"/>
      <c r="F85" s="28" t="str">
        <f>F14</f>
        <v>BRNO</v>
      </c>
      <c r="G85" s="35"/>
      <c r="H85" s="35"/>
      <c r="I85" s="30" t="s">
        <v>24</v>
      </c>
      <c r="J85" s="53" t="str">
        <f>IF(J14="","",J14)</f>
        <v/>
      </c>
      <c r="K85" s="35"/>
      <c r="L85" s="9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9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25.7" customHeight="1">
      <c r="A87" s="35"/>
      <c r="B87" s="36"/>
      <c r="C87" s="30" t="s">
        <v>26</v>
      </c>
      <c r="D87" s="35"/>
      <c r="E87" s="35"/>
      <c r="F87" s="28" t="str">
        <f>E17</f>
        <v>Statutární město Brno</v>
      </c>
      <c r="G87" s="35"/>
      <c r="H87" s="35"/>
      <c r="I87" s="30" t="s">
        <v>32</v>
      </c>
      <c r="J87" s="33" t="str">
        <f>E23</f>
        <v>JV PROJEKT VH s.r.o.</v>
      </c>
      <c r="K87" s="35"/>
      <c r="L87" s="9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5"/>
      <c r="E88" s="35"/>
      <c r="F88" s="28" t="str">
        <f>IF(E20="","",E20)</f>
        <v>Vyplň údaj</v>
      </c>
      <c r="G88" s="35"/>
      <c r="H88" s="35"/>
      <c r="I88" s="30" t="s">
        <v>35</v>
      </c>
      <c r="J88" s="33" t="str">
        <f>E26</f>
        <v xml:space="preserve"> </v>
      </c>
      <c r="K88" s="35"/>
      <c r="L88" s="9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23"/>
      <c r="B90" s="124"/>
      <c r="C90" s="125" t="s">
        <v>168</v>
      </c>
      <c r="D90" s="126" t="s">
        <v>58</v>
      </c>
      <c r="E90" s="126" t="s">
        <v>54</v>
      </c>
      <c r="F90" s="126" t="s">
        <v>55</v>
      </c>
      <c r="G90" s="126" t="s">
        <v>169</v>
      </c>
      <c r="H90" s="126" t="s">
        <v>170</v>
      </c>
      <c r="I90" s="126" t="s">
        <v>171</v>
      </c>
      <c r="J90" s="126" t="s">
        <v>156</v>
      </c>
      <c r="K90" s="127" t="s">
        <v>172</v>
      </c>
      <c r="L90" s="128"/>
      <c r="M90" s="60" t="s">
        <v>3</v>
      </c>
      <c r="N90" s="61" t="s">
        <v>43</v>
      </c>
      <c r="O90" s="61" t="s">
        <v>173</v>
      </c>
      <c r="P90" s="61" t="s">
        <v>174</v>
      </c>
      <c r="Q90" s="61" t="s">
        <v>175</v>
      </c>
      <c r="R90" s="61" t="s">
        <v>176</v>
      </c>
      <c r="S90" s="61" t="s">
        <v>177</v>
      </c>
      <c r="T90" s="62" t="s">
        <v>178</v>
      </c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</row>
    <row r="91" spans="1:65" s="2" customFormat="1" ht="22.9" customHeight="1">
      <c r="A91" s="35"/>
      <c r="B91" s="36"/>
      <c r="C91" s="67" t="s">
        <v>179</v>
      </c>
      <c r="D91" s="35"/>
      <c r="E91" s="35"/>
      <c r="F91" s="35"/>
      <c r="G91" s="35"/>
      <c r="H91" s="35"/>
      <c r="I91" s="35"/>
      <c r="J91" s="129">
        <f>BK91</f>
        <v>0</v>
      </c>
      <c r="K91" s="35"/>
      <c r="L91" s="36"/>
      <c r="M91" s="63"/>
      <c r="N91" s="54"/>
      <c r="O91" s="64"/>
      <c r="P91" s="130">
        <f>P92</f>
        <v>0</v>
      </c>
      <c r="Q91" s="64"/>
      <c r="R91" s="130">
        <f>R92</f>
        <v>78.54568716</v>
      </c>
      <c r="S91" s="64"/>
      <c r="T91" s="131">
        <f>T92</f>
        <v>26.9742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20" t="s">
        <v>72</v>
      </c>
      <c r="AU91" s="20" t="s">
        <v>157</v>
      </c>
      <c r="BK91" s="132">
        <f>BK92</f>
        <v>0</v>
      </c>
    </row>
    <row r="92" spans="1:65" s="12" customFormat="1" ht="25.9" customHeight="1">
      <c r="B92" s="133"/>
      <c r="D92" s="134" t="s">
        <v>72</v>
      </c>
      <c r="E92" s="135" t="s">
        <v>180</v>
      </c>
      <c r="F92" s="135" t="s">
        <v>181</v>
      </c>
      <c r="I92" s="136"/>
      <c r="J92" s="137">
        <f>BK92</f>
        <v>0</v>
      </c>
      <c r="L92" s="133"/>
      <c r="M92" s="138"/>
      <c r="N92" s="139"/>
      <c r="O92" s="139"/>
      <c r="P92" s="140">
        <f>P93+P159+P176+P194+P252</f>
        <v>0</v>
      </c>
      <c r="Q92" s="139"/>
      <c r="R92" s="140">
        <f>R93+R159+R176+R194+R252</f>
        <v>78.54568716</v>
      </c>
      <c r="S92" s="139"/>
      <c r="T92" s="141">
        <f>T93+T159+T176+T194+T252</f>
        <v>26.9742</v>
      </c>
      <c r="AR92" s="134" t="s">
        <v>25</v>
      </c>
      <c r="AT92" s="142" t="s">
        <v>72</v>
      </c>
      <c r="AU92" s="142" t="s">
        <v>73</v>
      </c>
      <c r="AY92" s="134" t="s">
        <v>182</v>
      </c>
      <c r="BK92" s="143">
        <f>BK93+BK159+BK176+BK194+BK252</f>
        <v>0</v>
      </c>
    </row>
    <row r="93" spans="1:65" s="12" customFormat="1" ht="22.9" customHeight="1">
      <c r="B93" s="133"/>
      <c r="D93" s="134" t="s">
        <v>72</v>
      </c>
      <c r="E93" s="144" t="s">
        <v>25</v>
      </c>
      <c r="F93" s="144" t="s">
        <v>183</v>
      </c>
      <c r="I93" s="136"/>
      <c r="J93" s="145">
        <f>BK93</f>
        <v>0</v>
      </c>
      <c r="L93" s="133"/>
      <c r="M93" s="138"/>
      <c r="N93" s="139"/>
      <c r="O93" s="139"/>
      <c r="P93" s="140">
        <f>SUM(P94:P158)</f>
        <v>0</v>
      </c>
      <c r="Q93" s="139"/>
      <c r="R93" s="140">
        <f>SUM(R94:R158)</f>
        <v>0.19629899999999997</v>
      </c>
      <c r="S93" s="139"/>
      <c r="T93" s="141">
        <f>SUM(T94:T158)</f>
        <v>0</v>
      </c>
      <c r="AR93" s="134" t="s">
        <v>25</v>
      </c>
      <c r="AT93" s="142" t="s">
        <v>72</v>
      </c>
      <c r="AU93" s="142" t="s">
        <v>25</v>
      </c>
      <c r="AY93" s="134" t="s">
        <v>182</v>
      </c>
      <c r="BK93" s="143">
        <f>SUM(BK94:BK158)</f>
        <v>0</v>
      </c>
    </row>
    <row r="94" spans="1:65" s="2" customFormat="1" ht="37.9" customHeight="1">
      <c r="A94" s="35"/>
      <c r="B94" s="146"/>
      <c r="C94" s="147" t="s">
        <v>25</v>
      </c>
      <c r="D94" s="147" t="s">
        <v>184</v>
      </c>
      <c r="E94" s="148" t="s">
        <v>629</v>
      </c>
      <c r="F94" s="149" t="s">
        <v>630</v>
      </c>
      <c r="G94" s="150" t="s">
        <v>338</v>
      </c>
      <c r="H94" s="151">
        <v>128.27600000000001</v>
      </c>
      <c r="I94" s="152"/>
      <c r="J94" s="153">
        <f>ROUND(I94*H94,2)</f>
        <v>0</v>
      </c>
      <c r="K94" s="149" t="s">
        <v>188</v>
      </c>
      <c r="L94" s="36"/>
      <c r="M94" s="154" t="s">
        <v>3</v>
      </c>
      <c r="N94" s="155" t="s">
        <v>44</v>
      </c>
      <c r="O94" s="56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8" t="s">
        <v>189</v>
      </c>
      <c r="AT94" s="158" t="s">
        <v>184</v>
      </c>
      <c r="AU94" s="158" t="s">
        <v>81</v>
      </c>
      <c r="AY94" s="20" t="s">
        <v>182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20" t="s">
        <v>25</v>
      </c>
      <c r="BK94" s="159">
        <f>ROUND(I94*H94,2)</f>
        <v>0</v>
      </c>
      <c r="BL94" s="20" t="s">
        <v>189</v>
      </c>
      <c r="BM94" s="158" t="s">
        <v>631</v>
      </c>
    </row>
    <row r="95" spans="1:65" s="2" customFormat="1">
      <c r="A95" s="35"/>
      <c r="B95" s="36"/>
      <c r="C95" s="35"/>
      <c r="D95" s="160" t="s">
        <v>191</v>
      </c>
      <c r="E95" s="35"/>
      <c r="F95" s="161" t="s">
        <v>632</v>
      </c>
      <c r="G95" s="35"/>
      <c r="H95" s="35"/>
      <c r="I95" s="162"/>
      <c r="J95" s="35"/>
      <c r="K95" s="35"/>
      <c r="L95" s="36"/>
      <c r="M95" s="163"/>
      <c r="N95" s="164"/>
      <c r="O95" s="56"/>
      <c r="P95" s="56"/>
      <c r="Q95" s="56"/>
      <c r="R95" s="56"/>
      <c r="S95" s="56"/>
      <c r="T95" s="57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20" t="s">
        <v>191</v>
      </c>
      <c r="AU95" s="20" t="s">
        <v>81</v>
      </c>
    </row>
    <row r="96" spans="1:65" s="13" customFormat="1">
      <c r="B96" s="165"/>
      <c r="D96" s="166" t="s">
        <v>193</v>
      </c>
      <c r="E96" s="167" t="s">
        <v>3</v>
      </c>
      <c r="F96" s="168" t="s">
        <v>633</v>
      </c>
      <c r="H96" s="167" t="s">
        <v>3</v>
      </c>
      <c r="I96" s="169"/>
      <c r="L96" s="165"/>
      <c r="M96" s="170"/>
      <c r="N96" s="171"/>
      <c r="O96" s="171"/>
      <c r="P96" s="171"/>
      <c r="Q96" s="171"/>
      <c r="R96" s="171"/>
      <c r="S96" s="171"/>
      <c r="T96" s="172"/>
      <c r="AT96" s="167" t="s">
        <v>193</v>
      </c>
      <c r="AU96" s="167" t="s">
        <v>81</v>
      </c>
      <c r="AV96" s="13" t="s">
        <v>25</v>
      </c>
      <c r="AW96" s="13" t="s">
        <v>34</v>
      </c>
      <c r="AX96" s="13" t="s">
        <v>73</v>
      </c>
      <c r="AY96" s="167" t="s">
        <v>182</v>
      </c>
    </row>
    <row r="97" spans="1:65" s="14" customFormat="1">
      <c r="B97" s="173"/>
      <c r="D97" s="166" t="s">
        <v>193</v>
      </c>
      <c r="E97" s="174" t="s">
        <v>3</v>
      </c>
      <c r="F97" s="175" t="s">
        <v>634</v>
      </c>
      <c r="H97" s="176">
        <v>45.280999999999999</v>
      </c>
      <c r="I97" s="177"/>
      <c r="L97" s="173"/>
      <c r="M97" s="178"/>
      <c r="N97" s="179"/>
      <c r="O97" s="179"/>
      <c r="P97" s="179"/>
      <c r="Q97" s="179"/>
      <c r="R97" s="179"/>
      <c r="S97" s="179"/>
      <c r="T97" s="180"/>
      <c r="AT97" s="174" t="s">
        <v>193</v>
      </c>
      <c r="AU97" s="174" t="s">
        <v>81</v>
      </c>
      <c r="AV97" s="14" t="s">
        <v>81</v>
      </c>
      <c r="AW97" s="14" t="s">
        <v>34</v>
      </c>
      <c r="AX97" s="14" t="s">
        <v>73</v>
      </c>
      <c r="AY97" s="174" t="s">
        <v>182</v>
      </c>
    </row>
    <row r="98" spans="1:65" s="14" customFormat="1">
      <c r="B98" s="173"/>
      <c r="D98" s="166" t="s">
        <v>193</v>
      </c>
      <c r="E98" s="174" t="s">
        <v>3</v>
      </c>
      <c r="F98" s="175" t="s">
        <v>635</v>
      </c>
      <c r="H98" s="176">
        <v>82.995000000000005</v>
      </c>
      <c r="I98" s="177"/>
      <c r="L98" s="173"/>
      <c r="M98" s="178"/>
      <c r="N98" s="179"/>
      <c r="O98" s="179"/>
      <c r="P98" s="179"/>
      <c r="Q98" s="179"/>
      <c r="R98" s="179"/>
      <c r="S98" s="179"/>
      <c r="T98" s="180"/>
      <c r="AT98" s="174" t="s">
        <v>193</v>
      </c>
      <c r="AU98" s="174" t="s">
        <v>81</v>
      </c>
      <c r="AV98" s="14" t="s">
        <v>81</v>
      </c>
      <c r="AW98" s="14" t="s">
        <v>34</v>
      </c>
      <c r="AX98" s="14" t="s">
        <v>73</v>
      </c>
      <c r="AY98" s="174" t="s">
        <v>182</v>
      </c>
    </row>
    <row r="99" spans="1:65" s="15" customFormat="1">
      <c r="B99" s="181"/>
      <c r="D99" s="166" t="s">
        <v>193</v>
      </c>
      <c r="E99" s="182" t="s">
        <v>3</v>
      </c>
      <c r="F99" s="183" t="s">
        <v>213</v>
      </c>
      <c r="H99" s="184">
        <v>128.27600000000001</v>
      </c>
      <c r="I99" s="185"/>
      <c r="L99" s="181"/>
      <c r="M99" s="186"/>
      <c r="N99" s="187"/>
      <c r="O99" s="187"/>
      <c r="P99" s="187"/>
      <c r="Q99" s="187"/>
      <c r="R99" s="187"/>
      <c r="S99" s="187"/>
      <c r="T99" s="188"/>
      <c r="AT99" s="182" t="s">
        <v>193</v>
      </c>
      <c r="AU99" s="182" t="s">
        <v>81</v>
      </c>
      <c r="AV99" s="15" t="s">
        <v>189</v>
      </c>
      <c r="AW99" s="15" t="s">
        <v>34</v>
      </c>
      <c r="AX99" s="15" t="s">
        <v>25</v>
      </c>
      <c r="AY99" s="182" t="s">
        <v>182</v>
      </c>
    </row>
    <row r="100" spans="1:65" s="2" customFormat="1" ht="24.2" customHeight="1">
      <c r="A100" s="35"/>
      <c r="B100" s="146"/>
      <c r="C100" s="147" t="s">
        <v>81</v>
      </c>
      <c r="D100" s="147" t="s">
        <v>184</v>
      </c>
      <c r="E100" s="148" t="s">
        <v>636</v>
      </c>
      <c r="F100" s="149" t="s">
        <v>637</v>
      </c>
      <c r="G100" s="150" t="s">
        <v>238</v>
      </c>
      <c r="H100" s="151">
        <v>230.94</v>
      </c>
      <c r="I100" s="152"/>
      <c r="J100" s="153">
        <f>ROUND(I100*H100,2)</f>
        <v>0</v>
      </c>
      <c r="K100" s="149" t="s">
        <v>188</v>
      </c>
      <c r="L100" s="36"/>
      <c r="M100" s="154" t="s">
        <v>3</v>
      </c>
      <c r="N100" s="155" t="s">
        <v>44</v>
      </c>
      <c r="O100" s="56"/>
      <c r="P100" s="156">
        <f>O100*H100</f>
        <v>0</v>
      </c>
      <c r="Q100" s="156">
        <v>8.4999999999999995E-4</v>
      </c>
      <c r="R100" s="156">
        <f>Q100*H100</f>
        <v>0.19629899999999997</v>
      </c>
      <c r="S100" s="156">
        <v>0</v>
      </c>
      <c r="T100" s="157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8" t="s">
        <v>189</v>
      </c>
      <c r="AT100" s="158" t="s">
        <v>184</v>
      </c>
      <c r="AU100" s="158" t="s">
        <v>81</v>
      </c>
      <c r="AY100" s="20" t="s">
        <v>182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20" t="s">
        <v>25</v>
      </c>
      <c r="BK100" s="159">
        <f>ROUND(I100*H100,2)</f>
        <v>0</v>
      </c>
      <c r="BL100" s="20" t="s">
        <v>189</v>
      </c>
      <c r="BM100" s="158" t="s">
        <v>638</v>
      </c>
    </row>
    <row r="101" spans="1:65" s="2" customFormat="1">
      <c r="A101" s="35"/>
      <c r="B101" s="36"/>
      <c r="C101" s="35"/>
      <c r="D101" s="160" t="s">
        <v>191</v>
      </c>
      <c r="E101" s="35"/>
      <c r="F101" s="161" t="s">
        <v>639</v>
      </c>
      <c r="G101" s="35"/>
      <c r="H101" s="35"/>
      <c r="I101" s="162"/>
      <c r="J101" s="35"/>
      <c r="K101" s="35"/>
      <c r="L101" s="36"/>
      <c r="M101" s="163"/>
      <c r="N101" s="164"/>
      <c r="O101" s="56"/>
      <c r="P101" s="56"/>
      <c r="Q101" s="56"/>
      <c r="R101" s="56"/>
      <c r="S101" s="56"/>
      <c r="T101" s="57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20" t="s">
        <v>191</v>
      </c>
      <c r="AU101" s="20" t="s">
        <v>81</v>
      </c>
    </row>
    <row r="102" spans="1:65" s="14" customFormat="1">
      <c r="B102" s="173"/>
      <c r="D102" s="166" t="s">
        <v>193</v>
      </c>
      <c r="E102" s="174" t="s">
        <v>3</v>
      </c>
      <c r="F102" s="175" t="s">
        <v>640</v>
      </c>
      <c r="H102" s="176">
        <v>118.5</v>
      </c>
      <c r="I102" s="177"/>
      <c r="L102" s="173"/>
      <c r="M102" s="178"/>
      <c r="N102" s="179"/>
      <c r="O102" s="179"/>
      <c r="P102" s="179"/>
      <c r="Q102" s="179"/>
      <c r="R102" s="179"/>
      <c r="S102" s="179"/>
      <c r="T102" s="180"/>
      <c r="AT102" s="174" t="s">
        <v>193</v>
      </c>
      <c r="AU102" s="174" t="s">
        <v>81</v>
      </c>
      <c r="AV102" s="14" t="s">
        <v>81</v>
      </c>
      <c r="AW102" s="14" t="s">
        <v>34</v>
      </c>
      <c r="AX102" s="14" t="s">
        <v>73</v>
      </c>
      <c r="AY102" s="174" t="s">
        <v>182</v>
      </c>
    </row>
    <row r="103" spans="1:65" s="14" customFormat="1">
      <c r="B103" s="173"/>
      <c r="D103" s="166" t="s">
        <v>193</v>
      </c>
      <c r="E103" s="174" t="s">
        <v>3</v>
      </c>
      <c r="F103" s="175" t="s">
        <v>641</v>
      </c>
      <c r="H103" s="176">
        <v>112.44</v>
      </c>
      <c r="I103" s="177"/>
      <c r="L103" s="173"/>
      <c r="M103" s="178"/>
      <c r="N103" s="179"/>
      <c r="O103" s="179"/>
      <c r="P103" s="179"/>
      <c r="Q103" s="179"/>
      <c r="R103" s="179"/>
      <c r="S103" s="179"/>
      <c r="T103" s="180"/>
      <c r="AT103" s="174" t="s">
        <v>193</v>
      </c>
      <c r="AU103" s="174" t="s">
        <v>81</v>
      </c>
      <c r="AV103" s="14" t="s">
        <v>81</v>
      </c>
      <c r="AW103" s="14" t="s">
        <v>34</v>
      </c>
      <c r="AX103" s="14" t="s">
        <v>73</v>
      </c>
      <c r="AY103" s="174" t="s">
        <v>182</v>
      </c>
    </row>
    <row r="104" spans="1:65" s="15" customFormat="1">
      <c r="B104" s="181"/>
      <c r="D104" s="166" t="s">
        <v>193</v>
      </c>
      <c r="E104" s="182" t="s">
        <v>3</v>
      </c>
      <c r="F104" s="183" t="s">
        <v>213</v>
      </c>
      <c r="H104" s="184">
        <v>230.94</v>
      </c>
      <c r="I104" s="185"/>
      <c r="L104" s="181"/>
      <c r="M104" s="186"/>
      <c r="N104" s="187"/>
      <c r="O104" s="187"/>
      <c r="P104" s="187"/>
      <c r="Q104" s="187"/>
      <c r="R104" s="187"/>
      <c r="S104" s="187"/>
      <c r="T104" s="188"/>
      <c r="AT104" s="182" t="s">
        <v>193</v>
      </c>
      <c r="AU104" s="182" t="s">
        <v>81</v>
      </c>
      <c r="AV104" s="15" t="s">
        <v>189</v>
      </c>
      <c r="AW104" s="15" t="s">
        <v>34</v>
      </c>
      <c r="AX104" s="15" t="s">
        <v>25</v>
      </c>
      <c r="AY104" s="182" t="s">
        <v>182</v>
      </c>
    </row>
    <row r="105" spans="1:65" s="2" customFormat="1" ht="24.2" customHeight="1">
      <c r="A105" s="35"/>
      <c r="B105" s="146"/>
      <c r="C105" s="147" t="s">
        <v>204</v>
      </c>
      <c r="D105" s="147" t="s">
        <v>184</v>
      </c>
      <c r="E105" s="148" t="s">
        <v>642</v>
      </c>
      <c r="F105" s="149" t="s">
        <v>643</v>
      </c>
      <c r="G105" s="150" t="s">
        <v>238</v>
      </c>
      <c r="H105" s="151">
        <v>230.94</v>
      </c>
      <c r="I105" s="152"/>
      <c r="J105" s="153">
        <f>ROUND(I105*H105,2)</f>
        <v>0</v>
      </c>
      <c r="K105" s="149" t="s">
        <v>188</v>
      </c>
      <c r="L105" s="36"/>
      <c r="M105" s="154" t="s">
        <v>3</v>
      </c>
      <c r="N105" s="155" t="s">
        <v>44</v>
      </c>
      <c r="O105" s="56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8" t="s">
        <v>189</v>
      </c>
      <c r="AT105" s="158" t="s">
        <v>184</v>
      </c>
      <c r="AU105" s="158" t="s">
        <v>81</v>
      </c>
      <c r="AY105" s="20" t="s">
        <v>182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20" t="s">
        <v>25</v>
      </c>
      <c r="BK105" s="159">
        <f>ROUND(I105*H105,2)</f>
        <v>0</v>
      </c>
      <c r="BL105" s="20" t="s">
        <v>189</v>
      </c>
      <c r="BM105" s="158" t="s">
        <v>644</v>
      </c>
    </row>
    <row r="106" spans="1:65" s="2" customFormat="1">
      <c r="A106" s="35"/>
      <c r="B106" s="36"/>
      <c r="C106" s="35"/>
      <c r="D106" s="160" t="s">
        <v>191</v>
      </c>
      <c r="E106" s="35"/>
      <c r="F106" s="161" t="s">
        <v>645</v>
      </c>
      <c r="G106" s="35"/>
      <c r="H106" s="35"/>
      <c r="I106" s="162"/>
      <c r="J106" s="35"/>
      <c r="K106" s="35"/>
      <c r="L106" s="36"/>
      <c r="M106" s="163"/>
      <c r="N106" s="164"/>
      <c r="O106" s="56"/>
      <c r="P106" s="56"/>
      <c r="Q106" s="56"/>
      <c r="R106" s="56"/>
      <c r="S106" s="56"/>
      <c r="T106" s="57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20" t="s">
        <v>191</v>
      </c>
      <c r="AU106" s="20" t="s">
        <v>81</v>
      </c>
    </row>
    <row r="107" spans="1:65" s="2" customFormat="1" ht="37.9" customHeight="1">
      <c r="A107" s="35"/>
      <c r="B107" s="146"/>
      <c r="C107" s="147" t="s">
        <v>189</v>
      </c>
      <c r="D107" s="147" t="s">
        <v>184</v>
      </c>
      <c r="E107" s="148" t="s">
        <v>355</v>
      </c>
      <c r="F107" s="149" t="s">
        <v>356</v>
      </c>
      <c r="G107" s="150" t="s">
        <v>338</v>
      </c>
      <c r="H107" s="151">
        <v>128.27600000000001</v>
      </c>
      <c r="I107" s="152"/>
      <c r="J107" s="153">
        <f>ROUND(I107*H107,2)</f>
        <v>0</v>
      </c>
      <c r="K107" s="149" t="s">
        <v>188</v>
      </c>
      <c r="L107" s="36"/>
      <c r="M107" s="154" t="s">
        <v>3</v>
      </c>
      <c r="N107" s="155" t="s">
        <v>44</v>
      </c>
      <c r="O107" s="56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8" t="s">
        <v>189</v>
      </c>
      <c r="AT107" s="158" t="s">
        <v>184</v>
      </c>
      <c r="AU107" s="158" t="s">
        <v>81</v>
      </c>
      <c r="AY107" s="20" t="s">
        <v>182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20" t="s">
        <v>25</v>
      </c>
      <c r="BK107" s="159">
        <f>ROUND(I107*H107,2)</f>
        <v>0</v>
      </c>
      <c r="BL107" s="20" t="s">
        <v>189</v>
      </c>
      <c r="BM107" s="158" t="s">
        <v>646</v>
      </c>
    </row>
    <row r="108" spans="1:65" s="2" customFormat="1">
      <c r="A108" s="35"/>
      <c r="B108" s="36"/>
      <c r="C108" s="35"/>
      <c r="D108" s="160" t="s">
        <v>191</v>
      </c>
      <c r="E108" s="35"/>
      <c r="F108" s="161" t="s">
        <v>358</v>
      </c>
      <c r="G108" s="35"/>
      <c r="H108" s="35"/>
      <c r="I108" s="162"/>
      <c r="J108" s="35"/>
      <c r="K108" s="35"/>
      <c r="L108" s="36"/>
      <c r="M108" s="163"/>
      <c r="N108" s="164"/>
      <c r="O108" s="56"/>
      <c r="P108" s="56"/>
      <c r="Q108" s="56"/>
      <c r="R108" s="56"/>
      <c r="S108" s="56"/>
      <c r="T108" s="57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20" t="s">
        <v>191</v>
      </c>
      <c r="AU108" s="20" t="s">
        <v>81</v>
      </c>
    </row>
    <row r="109" spans="1:65" s="14" customFormat="1">
      <c r="B109" s="173"/>
      <c r="D109" s="166" t="s">
        <v>193</v>
      </c>
      <c r="E109" s="174" t="s">
        <v>3</v>
      </c>
      <c r="F109" s="175" t="s">
        <v>647</v>
      </c>
      <c r="H109" s="176">
        <v>128.27600000000001</v>
      </c>
      <c r="I109" s="177"/>
      <c r="L109" s="173"/>
      <c r="M109" s="178"/>
      <c r="N109" s="179"/>
      <c r="O109" s="179"/>
      <c r="P109" s="179"/>
      <c r="Q109" s="179"/>
      <c r="R109" s="179"/>
      <c r="S109" s="179"/>
      <c r="T109" s="180"/>
      <c r="AT109" s="174" t="s">
        <v>193</v>
      </c>
      <c r="AU109" s="174" t="s">
        <v>81</v>
      </c>
      <c r="AV109" s="14" t="s">
        <v>81</v>
      </c>
      <c r="AW109" s="14" t="s">
        <v>34</v>
      </c>
      <c r="AX109" s="14" t="s">
        <v>73</v>
      </c>
      <c r="AY109" s="174" t="s">
        <v>182</v>
      </c>
    </row>
    <row r="110" spans="1:65" s="15" customFormat="1">
      <c r="B110" s="181"/>
      <c r="D110" s="166" t="s">
        <v>193</v>
      </c>
      <c r="E110" s="182" t="s">
        <v>3</v>
      </c>
      <c r="F110" s="183" t="s">
        <v>213</v>
      </c>
      <c r="H110" s="184">
        <v>128.27600000000001</v>
      </c>
      <c r="I110" s="185"/>
      <c r="L110" s="181"/>
      <c r="M110" s="186"/>
      <c r="N110" s="187"/>
      <c r="O110" s="187"/>
      <c r="P110" s="187"/>
      <c r="Q110" s="187"/>
      <c r="R110" s="187"/>
      <c r="S110" s="187"/>
      <c r="T110" s="188"/>
      <c r="AT110" s="182" t="s">
        <v>193</v>
      </c>
      <c r="AU110" s="182" t="s">
        <v>81</v>
      </c>
      <c r="AV110" s="15" t="s">
        <v>189</v>
      </c>
      <c r="AW110" s="15" t="s">
        <v>34</v>
      </c>
      <c r="AX110" s="15" t="s">
        <v>25</v>
      </c>
      <c r="AY110" s="182" t="s">
        <v>182</v>
      </c>
    </row>
    <row r="111" spans="1:65" s="2" customFormat="1">
      <c r="A111" s="35"/>
      <c r="B111" s="36"/>
      <c r="C111" s="35"/>
      <c r="D111" s="166" t="s">
        <v>224</v>
      </c>
      <c r="E111" s="35"/>
      <c r="F111" s="189" t="s">
        <v>648</v>
      </c>
      <c r="G111" s="35"/>
      <c r="H111" s="35"/>
      <c r="I111" s="35"/>
      <c r="J111" s="35"/>
      <c r="K111" s="35"/>
      <c r="L111" s="36"/>
      <c r="M111" s="163"/>
      <c r="N111" s="164"/>
      <c r="O111" s="56"/>
      <c r="P111" s="56"/>
      <c r="Q111" s="56"/>
      <c r="R111" s="56"/>
      <c r="S111" s="56"/>
      <c r="T111" s="57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U111" s="20" t="s">
        <v>81</v>
      </c>
    </row>
    <row r="112" spans="1:65" s="2" customFormat="1">
      <c r="A112" s="35"/>
      <c r="B112" s="36"/>
      <c r="C112" s="35"/>
      <c r="D112" s="166" t="s">
        <v>224</v>
      </c>
      <c r="E112" s="35"/>
      <c r="F112" s="190" t="s">
        <v>633</v>
      </c>
      <c r="G112" s="35"/>
      <c r="H112" s="191">
        <v>0</v>
      </c>
      <c r="I112" s="35"/>
      <c r="J112" s="35"/>
      <c r="K112" s="35"/>
      <c r="L112" s="36"/>
      <c r="M112" s="163"/>
      <c r="N112" s="164"/>
      <c r="O112" s="56"/>
      <c r="P112" s="56"/>
      <c r="Q112" s="56"/>
      <c r="R112" s="56"/>
      <c r="S112" s="56"/>
      <c r="T112" s="57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U112" s="20" t="s">
        <v>81</v>
      </c>
    </row>
    <row r="113" spans="1:65" s="2" customFormat="1">
      <c r="A113" s="35"/>
      <c r="B113" s="36"/>
      <c r="C113" s="35"/>
      <c r="D113" s="166" t="s">
        <v>224</v>
      </c>
      <c r="E113" s="35"/>
      <c r="F113" s="190" t="s">
        <v>634</v>
      </c>
      <c r="G113" s="35"/>
      <c r="H113" s="191">
        <v>45.280999999999999</v>
      </c>
      <c r="I113" s="35"/>
      <c r="J113" s="35"/>
      <c r="K113" s="35"/>
      <c r="L113" s="36"/>
      <c r="M113" s="163"/>
      <c r="N113" s="164"/>
      <c r="O113" s="56"/>
      <c r="P113" s="56"/>
      <c r="Q113" s="56"/>
      <c r="R113" s="56"/>
      <c r="S113" s="56"/>
      <c r="T113" s="57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U113" s="20" t="s">
        <v>81</v>
      </c>
    </row>
    <row r="114" spans="1:65" s="2" customFormat="1">
      <c r="A114" s="35"/>
      <c r="B114" s="36"/>
      <c r="C114" s="35"/>
      <c r="D114" s="166" t="s">
        <v>224</v>
      </c>
      <c r="E114" s="35"/>
      <c r="F114" s="190" t="s">
        <v>635</v>
      </c>
      <c r="G114" s="35"/>
      <c r="H114" s="191">
        <v>82.995000000000005</v>
      </c>
      <c r="I114" s="35"/>
      <c r="J114" s="35"/>
      <c r="K114" s="35"/>
      <c r="L114" s="36"/>
      <c r="M114" s="163"/>
      <c r="N114" s="164"/>
      <c r="O114" s="56"/>
      <c r="P114" s="56"/>
      <c r="Q114" s="56"/>
      <c r="R114" s="56"/>
      <c r="S114" s="56"/>
      <c r="T114" s="5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U114" s="20" t="s">
        <v>81</v>
      </c>
    </row>
    <row r="115" spans="1:65" s="2" customFormat="1">
      <c r="A115" s="35"/>
      <c r="B115" s="36"/>
      <c r="C115" s="35"/>
      <c r="D115" s="166" t="s">
        <v>224</v>
      </c>
      <c r="E115" s="35"/>
      <c r="F115" s="190" t="s">
        <v>213</v>
      </c>
      <c r="G115" s="35"/>
      <c r="H115" s="191">
        <v>128.27600000000001</v>
      </c>
      <c r="I115" s="35"/>
      <c r="J115" s="35"/>
      <c r="K115" s="35"/>
      <c r="L115" s="36"/>
      <c r="M115" s="163"/>
      <c r="N115" s="164"/>
      <c r="O115" s="56"/>
      <c r="P115" s="56"/>
      <c r="Q115" s="56"/>
      <c r="R115" s="56"/>
      <c r="S115" s="56"/>
      <c r="T115" s="57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U115" s="20" t="s">
        <v>81</v>
      </c>
    </row>
    <row r="116" spans="1:65" s="2" customFormat="1" ht="24.2" customHeight="1">
      <c r="A116" s="35"/>
      <c r="B116" s="146"/>
      <c r="C116" s="147" t="s">
        <v>219</v>
      </c>
      <c r="D116" s="147" t="s">
        <v>184</v>
      </c>
      <c r="E116" s="148" t="s">
        <v>364</v>
      </c>
      <c r="F116" s="149" t="s">
        <v>365</v>
      </c>
      <c r="G116" s="150" t="s">
        <v>338</v>
      </c>
      <c r="H116" s="151">
        <v>128.27600000000001</v>
      </c>
      <c r="I116" s="152"/>
      <c r="J116" s="153">
        <f>ROUND(I116*H116,2)</f>
        <v>0</v>
      </c>
      <c r="K116" s="149" t="s">
        <v>188</v>
      </c>
      <c r="L116" s="36"/>
      <c r="M116" s="154" t="s">
        <v>3</v>
      </c>
      <c r="N116" s="155" t="s">
        <v>44</v>
      </c>
      <c r="O116" s="56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8" t="s">
        <v>189</v>
      </c>
      <c r="AT116" s="158" t="s">
        <v>184</v>
      </c>
      <c r="AU116" s="158" t="s">
        <v>81</v>
      </c>
      <c r="AY116" s="20" t="s">
        <v>182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20" t="s">
        <v>25</v>
      </c>
      <c r="BK116" s="159">
        <f>ROUND(I116*H116,2)</f>
        <v>0</v>
      </c>
      <c r="BL116" s="20" t="s">
        <v>189</v>
      </c>
      <c r="BM116" s="158" t="s">
        <v>649</v>
      </c>
    </row>
    <row r="117" spans="1:65" s="2" customFormat="1">
      <c r="A117" s="35"/>
      <c r="B117" s="36"/>
      <c r="C117" s="35"/>
      <c r="D117" s="160" t="s">
        <v>191</v>
      </c>
      <c r="E117" s="35"/>
      <c r="F117" s="161" t="s">
        <v>367</v>
      </c>
      <c r="G117" s="35"/>
      <c r="H117" s="35"/>
      <c r="I117" s="162"/>
      <c r="J117" s="35"/>
      <c r="K117" s="35"/>
      <c r="L117" s="36"/>
      <c r="M117" s="163"/>
      <c r="N117" s="164"/>
      <c r="O117" s="56"/>
      <c r="P117" s="56"/>
      <c r="Q117" s="56"/>
      <c r="R117" s="56"/>
      <c r="S117" s="56"/>
      <c r="T117" s="57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20" t="s">
        <v>191</v>
      </c>
      <c r="AU117" s="20" t="s">
        <v>81</v>
      </c>
    </row>
    <row r="118" spans="1:65" s="14" customFormat="1">
      <c r="B118" s="173"/>
      <c r="D118" s="166" t="s">
        <v>193</v>
      </c>
      <c r="E118" s="174" t="s">
        <v>3</v>
      </c>
      <c r="F118" s="175" t="s">
        <v>647</v>
      </c>
      <c r="H118" s="176">
        <v>128.27600000000001</v>
      </c>
      <c r="I118" s="177"/>
      <c r="L118" s="173"/>
      <c r="M118" s="178"/>
      <c r="N118" s="179"/>
      <c r="O118" s="179"/>
      <c r="P118" s="179"/>
      <c r="Q118" s="179"/>
      <c r="R118" s="179"/>
      <c r="S118" s="179"/>
      <c r="T118" s="180"/>
      <c r="AT118" s="174" t="s">
        <v>193</v>
      </c>
      <c r="AU118" s="174" t="s">
        <v>81</v>
      </c>
      <c r="AV118" s="14" t="s">
        <v>81</v>
      </c>
      <c r="AW118" s="14" t="s">
        <v>34</v>
      </c>
      <c r="AX118" s="14" t="s">
        <v>73</v>
      </c>
      <c r="AY118" s="174" t="s">
        <v>182</v>
      </c>
    </row>
    <row r="119" spans="1:65" s="15" customFormat="1">
      <c r="B119" s="181"/>
      <c r="D119" s="166" t="s">
        <v>193</v>
      </c>
      <c r="E119" s="182" t="s">
        <v>3</v>
      </c>
      <c r="F119" s="183" t="s">
        <v>213</v>
      </c>
      <c r="H119" s="184">
        <v>128.27600000000001</v>
      </c>
      <c r="I119" s="185"/>
      <c r="L119" s="181"/>
      <c r="M119" s="186"/>
      <c r="N119" s="187"/>
      <c r="O119" s="187"/>
      <c r="P119" s="187"/>
      <c r="Q119" s="187"/>
      <c r="R119" s="187"/>
      <c r="S119" s="187"/>
      <c r="T119" s="188"/>
      <c r="AT119" s="182" t="s">
        <v>193</v>
      </c>
      <c r="AU119" s="182" t="s">
        <v>81</v>
      </c>
      <c r="AV119" s="15" t="s">
        <v>189</v>
      </c>
      <c r="AW119" s="15" t="s">
        <v>34</v>
      </c>
      <c r="AX119" s="15" t="s">
        <v>25</v>
      </c>
      <c r="AY119" s="182" t="s">
        <v>182</v>
      </c>
    </row>
    <row r="120" spans="1:65" s="2" customFormat="1">
      <c r="A120" s="35"/>
      <c r="B120" s="36"/>
      <c r="C120" s="35"/>
      <c r="D120" s="166" t="s">
        <v>224</v>
      </c>
      <c r="E120" s="35"/>
      <c r="F120" s="189" t="s">
        <v>648</v>
      </c>
      <c r="G120" s="35"/>
      <c r="H120" s="35"/>
      <c r="I120" s="35"/>
      <c r="J120" s="35"/>
      <c r="K120" s="35"/>
      <c r="L120" s="36"/>
      <c r="M120" s="163"/>
      <c r="N120" s="164"/>
      <c r="O120" s="56"/>
      <c r="P120" s="56"/>
      <c r="Q120" s="56"/>
      <c r="R120" s="56"/>
      <c r="S120" s="56"/>
      <c r="T120" s="57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U120" s="20" t="s">
        <v>81</v>
      </c>
    </row>
    <row r="121" spans="1:65" s="2" customFormat="1">
      <c r="A121" s="35"/>
      <c r="B121" s="36"/>
      <c r="C121" s="35"/>
      <c r="D121" s="166" t="s">
        <v>224</v>
      </c>
      <c r="E121" s="35"/>
      <c r="F121" s="190" t="s">
        <v>633</v>
      </c>
      <c r="G121" s="35"/>
      <c r="H121" s="191">
        <v>0</v>
      </c>
      <c r="I121" s="35"/>
      <c r="J121" s="35"/>
      <c r="K121" s="35"/>
      <c r="L121" s="36"/>
      <c r="M121" s="163"/>
      <c r="N121" s="164"/>
      <c r="O121" s="56"/>
      <c r="P121" s="56"/>
      <c r="Q121" s="56"/>
      <c r="R121" s="56"/>
      <c r="S121" s="56"/>
      <c r="T121" s="57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U121" s="20" t="s">
        <v>81</v>
      </c>
    </row>
    <row r="122" spans="1:65" s="2" customFormat="1">
      <c r="A122" s="35"/>
      <c r="B122" s="36"/>
      <c r="C122" s="35"/>
      <c r="D122" s="166" t="s">
        <v>224</v>
      </c>
      <c r="E122" s="35"/>
      <c r="F122" s="190" t="s">
        <v>634</v>
      </c>
      <c r="G122" s="35"/>
      <c r="H122" s="191">
        <v>45.280999999999999</v>
      </c>
      <c r="I122" s="35"/>
      <c r="J122" s="35"/>
      <c r="K122" s="35"/>
      <c r="L122" s="36"/>
      <c r="M122" s="163"/>
      <c r="N122" s="164"/>
      <c r="O122" s="56"/>
      <c r="P122" s="56"/>
      <c r="Q122" s="56"/>
      <c r="R122" s="56"/>
      <c r="S122" s="56"/>
      <c r="T122" s="57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U122" s="20" t="s">
        <v>81</v>
      </c>
    </row>
    <row r="123" spans="1:65" s="2" customFormat="1">
      <c r="A123" s="35"/>
      <c r="B123" s="36"/>
      <c r="C123" s="35"/>
      <c r="D123" s="166" t="s">
        <v>224</v>
      </c>
      <c r="E123" s="35"/>
      <c r="F123" s="190" t="s">
        <v>635</v>
      </c>
      <c r="G123" s="35"/>
      <c r="H123" s="191">
        <v>82.995000000000005</v>
      </c>
      <c r="I123" s="35"/>
      <c r="J123" s="35"/>
      <c r="K123" s="35"/>
      <c r="L123" s="36"/>
      <c r="M123" s="163"/>
      <c r="N123" s="164"/>
      <c r="O123" s="56"/>
      <c r="P123" s="56"/>
      <c r="Q123" s="56"/>
      <c r="R123" s="56"/>
      <c r="S123" s="56"/>
      <c r="T123" s="57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U123" s="20" t="s">
        <v>81</v>
      </c>
    </row>
    <row r="124" spans="1:65" s="2" customFormat="1">
      <c r="A124" s="35"/>
      <c r="B124" s="36"/>
      <c r="C124" s="35"/>
      <c r="D124" s="166" t="s">
        <v>224</v>
      </c>
      <c r="E124" s="35"/>
      <c r="F124" s="190" t="s">
        <v>213</v>
      </c>
      <c r="G124" s="35"/>
      <c r="H124" s="191">
        <v>128.27600000000001</v>
      </c>
      <c r="I124" s="35"/>
      <c r="J124" s="35"/>
      <c r="K124" s="35"/>
      <c r="L124" s="36"/>
      <c r="M124" s="163"/>
      <c r="N124" s="164"/>
      <c r="O124" s="56"/>
      <c r="P124" s="56"/>
      <c r="Q124" s="56"/>
      <c r="R124" s="56"/>
      <c r="S124" s="56"/>
      <c r="T124" s="57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U124" s="20" t="s">
        <v>81</v>
      </c>
    </row>
    <row r="125" spans="1:65" s="2" customFormat="1" ht="16.5" customHeight="1">
      <c r="A125" s="35"/>
      <c r="B125" s="146"/>
      <c r="C125" s="147" t="s">
        <v>226</v>
      </c>
      <c r="D125" s="147" t="s">
        <v>184</v>
      </c>
      <c r="E125" s="148" t="s">
        <v>369</v>
      </c>
      <c r="F125" s="149" t="s">
        <v>370</v>
      </c>
      <c r="G125" s="150" t="s">
        <v>338</v>
      </c>
      <c r="H125" s="151">
        <v>96.206999999999994</v>
      </c>
      <c r="I125" s="152"/>
      <c r="J125" s="153">
        <f>ROUND(I125*H125,2)</f>
        <v>0</v>
      </c>
      <c r="K125" s="149" t="s">
        <v>3</v>
      </c>
      <c r="L125" s="36"/>
      <c r="M125" s="154" t="s">
        <v>3</v>
      </c>
      <c r="N125" s="155" t="s">
        <v>44</v>
      </c>
      <c r="O125" s="56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8" t="s">
        <v>189</v>
      </c>
      <c r="AT125" s="158" t="s">
        <v>184</v>
      </c>
      <c r="AU125" s="158" t="s">
        <v>81</v>
      </c>
      <c r="AY125" s="20" t="s">
        <v>182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20" t="s">
        <v>25</v>
      </c>
      <c r="BK125" s="159">
        <f>ROUND(I125*H125,2)</f>
        <v>0</v>
      </c>
      <c r="BL125" s="20" t="s">
        <v>189</v>
      </c>
      <c r="BM125" s="158" t="s">
        <v>650</v>
      </c>
    </row>
    <row r="126" spans="1:65" s="13" customFormat="1">
      <c r="B126" s="165"/>
      <c r="D126" s="166" t="s">
        <v>193</v>
      </c>
      <c r="E126" s="167" t="s">
        <v>3</v>
      </c>
      <c r="F126" s="168" t="s">
        <v>651</v>
      </c>
      <c r="H126" s="167" t="s">
        <v>3</v>
      </c>
      <c r="I126" s="169"/>
      <c r="L126" s="165"/>
      <c r="M126" s="170"/>
      <c r="N126" s="171"/>
      <c r="O126" s="171"/>
      <c r="P126" s="171"/>
      <c r="Q126" s="171"/>
      <c r="R126" s="171"/>
      <c r="S126" s="171"/>
      <c r="T126" s="172"/>
      <c r="AT126" s="167" t="s">
        <v>193</v>
      </c>
      <c r="AU126" s="167" t="s">
        <v>81</v>
      </c>
      <c r="AV126" s="13" t="s">
        <v>25</v>
      </c>
      <c r="AW126" s="13" t="s">
        <v>34</v>
      </c>
      <c r="AX126" s="13" t="s">
        <v>73</v>
      </c>
      <c r="AY126" s="167" t="s">
        <v>182</v>
      </c>
    </row>
    <row r="127" spans="1:65" s="14" customFormat="1">
      <c r="B127" s="173"/>
      <c r="D127" s="166" t="s">
        <v>193</v>
      </c>
      <c r="E127" s="174" t="s">
        <v>3</v>
      </c>
      <c r="F127" s="175" t="s">
        <v>652</v>
      </c>
      <c r="H127" s="176">
        <v>96.206999999999994</v>
      </c>
      <c r="I127" s="177"/>
      <c r="L127" s="173"/>
      <c r="M127" s="178"/>
      <c r="N127" s="179"/>
      <c r="O127" s="179"/>
      <c r="P127" s="179"/>
      <c r="Q127" s="179"/>
      <c r="R127" s="179"/>
      <c r="S127" s="179"/>
      <c r="T127" s="180"/>
      <c r="AT127" s="174" t="s">
        <v>193</v>
      </c>
      <c r="AU127" s="174" t="s">
        <v>81</v>
      </c>
      <c r="AV127" s="14" t="s">
        <v>81</v>
      </c>
      <c r="AW127" s="14" t="s">
        <v>34</v>
      </c>
      <c r="AX127" s="14" t="s">
        <v>25</v>
      </c>
      <c r="AY127" s="174" t="s">
        <v>182</v>
      </c>
    </row>
    <row r="128" spans="1:65" s="2" customFormat="1">
      <c r="A128" s="35"/>
      <c r="B128" s="36"/>
      <c r="C128" s="35"/>
      <c r="D128" s="166" t="s">
        <v>224</v>
      </c>
      <c r="E128" s="35"/>
      <c r="F128" s="189" t="s">
        <v>653</v>
      </c>
      <c r="G128" s="35"/>
      <c r="H128" s="35"/>
      <c r="I128" s="35"/>
      <c r="J128" s="35"/>
      <c r="K128" s="35"/>
      <c r="L128" s="36"/>
      <c r="M128" s="163"/>
      <c r="N128" s="164"/>
      <c r="O128" s="56"/>
      <c r="P128" s="56"/>
      <c r="Q128" s="56"/>
      <c r="R128" s="56"/>
      <c r="S128" s="56"/>
      <c r="T128" s="57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U128" s="20" t="s">
        <v>81</v>
      </c>
    </row>
    <row r="129" spans="1:65" s="2" customFormat="1">
      <c r="A129" s="35"/>
      <c r="B129" s="36"/>
      <c r="C129" s="35"/>
      <c r="D129" s="166" t="s">
        <v>224</v>
      </c>
      <c r="E129" s="35"/>
      <c r="F129" s="190" t="s">
        <v>647</v>
      </c>
      <c r="G129" s="35"/>
      <c r="H129" s="191">
        <v>128.27600000000001</v>
      </c>
      <c r="I129" s="35"/>
      <c r="J129" s="35"/>
      <c r="K129" s="35"/>
      <c r="L129" s="36"/>
      <c r="M129" s="163"/>
      <c r="N129" s="164"/>
      <c r="O129" s="56"/>
      <c r="P129" s="56"/>
      <c r="Q129" s="56"/>
      <c r="R129" s="56"/>
      <c r="S129" s="56"/>
      <c r="T129" s="57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U129" s="20" t="s">
        <v>81</v>
      </c>
    </row>
    <row r="130" spans="1:65" s="2" customFormat="1">
      <c r="A130" s="35"/>
      <c r="B130" s="36"/>
      <c r="C130" s="35"/>
      <c r="D130" s="166" t="s">
        <v>224</v>
      </c>
      <c r="E130" s="35"/>
      <c r="F130" s="190" t="s">
        <v>213</v>
      </c>
      <c r="G130" s="35"/>
      <c r="H130" s="191">
        <v>128.27600000000001</v>
      </c>
      <c r="I130" s="35"/>
      <c r="J130" s="35"/>
      <c r="K130" s="35"/>
      <c r="L130" s="36"/>
      <c r="M130" s="163"/>
      <c r="N130" s="164"/>
      <c r="O130" s="56"/>
      <c r="P130" s="56"/>
      <c r="Q130" s="56"/>
      <c r="R130" s="56"/>
      <c r="S130" s="56"/>
      <c r="T130" s="57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U130" s="20" t="s">
        <v>81</v>
      </c>
    </row>
    <row r="131" spans="1:65" s="2" customFormat="1">
      <c r="A131" s="35"/>
      <c r="B131" s="36"/>
      <c r="C131" s="35"/>
      <c r="D131" s="166" t="s">
        <v>224</v>
      </c>
      <c r="E131" s="35"/>
      <c r="F131" s="200" t="s">
        <v>648</v>
      </c>
      <c r="G131" s="35"/>
      <c r="H131" s="35"/>
      <c r="I131" s="35"/>
      <c r="J131" s="35"/>
      <c r="K131" s="35"/>
      <c r="L131" s="36"/>
      <c r="M131" s="163"/>
      <c r="N131" s="164"/>
      <c r="O131" s="56"/>
      <c r="P131" s="56"/>
      <c r="Q131" s="56"/>
      <c r="R131" s="56"/>
      <c r="S131" s="56"/>
      <c r="T131" s="57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U131" s="20" t="s">
        <v>81</v>
      </c>
    </row>
    <row r="132" spans="1:65" s="2" customFormat="1">
      <c r="A132" s="35"/>
      <c r="B132" s="36"/>
      <c r="C132" s="35"/>
      <c r="D132" s="166" t="s">
        <v>224</v>
      </c>
      <c r="E132" s="35"/>
      <c r="F132" s="201" t="s">
        <v>633</v>
      </c>
      <c r="G132" s="35"/>
      <c r="H132" s="191">
        <v>0</v>
      </c>
      <c r="I132" s="35"/>
      <c r="J132" s="35"/>
      <c r="K132" s="35"/>
      <c r="L132" s="36"/>
      <c r="M132" s="163"/>
      <c r="N132" s="164"/>
      <c r="O132" s="56"/>
      <c r="P132" s="56"/>
      <c r="Q132" s="56"/>
      <c r="R132" s="56"/>
      <c r="S132" s="56"/>
      <c r="T132" s="57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U132" s="20" t="s">
        <v>81</v>
      </c>
    </row>
    <row r="133" spans="1:65" s="2" customFormat="1">
      <c r="A133" s="35"/>
      <c r="B133" s="36"/>
      <c r="C133" s="35"/>
      <c r="D133" s="166" t="s">
        <v>224</v>
      </c>
      <c r="E133" s="35"/>
      <c r="F133" s="201" t="s">
        <v>634</v>
      </c>
      <c r="G133" s="35"/>
      <c r="H133" s="191">
        <v>45.280999999999999</v>
      </c>
      <c r="I133" s="35"/>
      <c r="J133" s="35"/>
      <c r="K133" s="35"/>
      <c r="L133" s="36"/>
      <c r="M133" s="163"/>
      <c r="N133" s="164"/>
      <c r="O133" s="56"/>
      <c r="P133" s="56"/>
      <c r="Q133" s="56"/>
      <c r="R133" s="56"/>
      <c r="S133" s="56"/>
      <c r="T133" s="57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U133" s="20" t="s">
        <v>81</v>
      </c>
    </row>
    <row r="134" spans="1:65" s="2" customFormat="1">
      <c r="A134" s="35"/>
      <c r="B134" s="36"/>
      <c r="C134" s="35"/>
      <c r="D134" s="166" t="s">
        <v>224</v>
      </c>
      <c r="E134" s="35"/>
      <c r="F134" s="201" t="s">
        <v>635</v>
      </c>
      <c r="G134" s="35"/>
      <c r="H134" s="191">
        <v>82.995000000000005</v>
      </c>
      <c r="I134" s="35"/>
      <c r="J134" s="35"/>
      <c r="K134" s="35"/>
      <c r="L134" s="36"/>
      <c r="M134" s="163"/>
      <c r="N134" s="164"/>
      <c r="O134" s="56"/>
      <c r="P134" s="56"/>
      <c r="Q134" s="56"/>
      <c r="R134" s="56"/>
      <c r="S134" s="56"/>
      <c r="T134" s="57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U134" s="20" t="s">
        <v>81</v>
      </c>
    </row>
    <row r="135" spans="1:65" s="2" customFormat="1">
      <c r="A135" s="35"/>
      <c r="B135" s="36"/>
      <c r="C135" s="35"/>
      <c r="D135" s="166" t="s">
        <v>224</v>
      </c>
      <c r="E135" s="35"/>
      <c r="F135" s="201" t="s">
        <v>213</v>
      </c>
      <c r="G135" s="35"/>
      <c r="H135" s="191">
        <v>128.27600000000001</v>
      </c>
      <c r="I135" s="35"/>
      <c r="J135" s="35"/>
      <c r="K135" s="35"/>
      <c r="L135" s="36"/>
      <c r="M135" s="163"/>
      <c r="N135" s="164"/>
      <c r="O135" s="56"/>
      <c r="P135" s="56"/>
      <c r="Q135" s="56"/>
      <c r="R135" s="56"/>
      <c r="S135" s="56"/>
      <c r="T135" s="5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U135" s="20" t="s">
        <v>81</v>
      </c>
    </row>
    <row r="136" spans="1:65" s="2" customFormat="1" ht="16.5" customHeight="1">
      <c r="A136" s="35"/>
      <c r="B136" s="146"/>
      <c r="C136" s="147" t="s">
        <v>235</v>
      </c>
      <c r="D136" s="147" t="s">
        <v>184</v>
      </c>
      <c r="E136" s="148" t="s">
        <v>377</v>
      </c>
      <c r="F136" s="149" t="s">
        <v>378</v>
      </c>
      <c r="G136" s="150" t="s">
        <v>338</v>
      </c>
      <c r="H136" s="151">
        <v>32.069000000000003</v>
      </c>
      <c r="I136" s="152"/>
      <c r="J136" s="153">
        <f>ROUND(I136*H136,2)</f>
        <v>0</v>
      </c>
      <c r="K136" s="149" t="s">
        <v>3</v>
      </c>
      <c r="L136" s="36"/>
      <c r="M136" s="154" t="s">
        <v>3</v>
      </c>
      <c r="N136" s="155" t="s">
        <v>44</v>
      </c>
      <c r="O136" s="56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58" t="s">
        <v>189</v>
      </c>
      <c r="AT136" s="158" t="s">
        <v>184</v>
      </c>
      <c r="AU136" s="158" t="s">
        <v>81</v>
      </c>
      <c r="AY136" s="20" t="s">
        <v>182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20" t="s">
        <v>25</v>
      </c>
      <c r="BK136" s="159">
        <f>ROUND(I136*H136,2)</f>
        <v>0</v>
      </c>
      <c r="BL136" s="20" t="s">
        <v>189</v>
      </c>
      <c r="BM136" s="158" t="s">
        <v>654</v>
      </c>
    </row>
    <row r="137" spans="1:65" s="14" customFormat="1">
      <c r="B137" s="173"/>
      <c r="D137" s="166" t="s">
        <v>193</v>
      </c>
      <c r="E137" s="174" t="s">
        <v>3</v>
      </c>
      <c r="F137" s="175" t="s">
        <v>655</v>
      </c>
      <c r="H137" s="176">
        <v>32.069000000000003</v>
      </c>
      <c r="I137" s="177"/>
      <c r="L137" s="173"/>
      <c r="M137" s="178"/>
      <c r="N137" s="179"/>
      <c r="O137" s="179"/>
      <c r="P137" s="179"/>
      <c r="Q137" s="179"/>
      <c r="R137" s="179"/>
      <c r="S137" s="179"/>
      <c r="T137" s="180"/>
      <c r="AT137" s="174" t="s">
        <v>193</v>
      </c>
      <c r="AU137" s="174" t="s">
        <v>81</v>
      </c>
      <c r="AV137" s="14" t="s">
        <v>81</v>
      </c>
      <c r="AW137" s="14" t="s">
        <v>34</v>
      </c>
      <c r="AX137" s="14" t="s">
        <v>25</v>
      </c>
      <c r="AY137" s="174" t="s">
        <v>182</v>
      </c>
    </row>
    <row r="138" spans="1:65" s="2" customFormat="1">
      <c r="A138" s="35"/>
      <c r="B138" s="36"/>
      <c r="C138" s="35"/>
      <c r="D138" s="166" t="s">
        <v>224</v>
      </c>
      <c r="E138" s="35"/>
      <c r="F138" s="189" t="s">
        <v>653</v>
      </c>
      <c r="G138" s="35"/>
      <c r="H138" s="35"/>
      <c r="I138" s="35"/>
      <c r="J138" s="35"/>
      <c r="K138" s="35"/>
      <c r="L138" s="36"/>
      <c r="M138" s="163"/>
      <c r="N138" s="164"/>
      <c r="O138" s="56"/>
      <c r="P138" s="56"/>
      <c r="Q138" s="56"/>
      <c r="R138" s="56"/>
      <c r="S138" s="56"/>
      <c r="T138" s="57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U138" s="20" t="s">
        <v>81</v>
      </c>
    </row>
    <row r="139" spans="1:65" s="2" customFormat="1">
      <c r="A139" s="35"/>
      <c r="B139" s="36"/>
      <c r="C139" s="35"/>
      <c r="D139" s="166" t="s">
        <v>224</v>
      </c>
      <c r="E139" s="35"/>
      <c r="F139" s="190" t="s">
        <v>647</v>
      </c>
      <c r="G139" s="35"/>
      <c r="H139" s="191">
        <v>128.27600000000001</v>
      </c>
      <c r="I139" s="35"/>
      <c r="J139" s="35"/>
      <c r="K139" s="35"/>
      <c r="L139" s="36"/>
      <c r="M139" s="163"/>
      <c r="N139" s="164"/>
      <c r="O139" s="56"/>
      <c r="P139" s="56"/>
      <c r="Q139" s="56"/>
      <c r="R139" s="56"/>
      <c r="S139" s="56"/>
      <c r="T139" s="57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U139" s="20" t="s">
        <v>81</v>
      </c>
    </row>
    <row r="140" spans="1:65" s="2" customFormat="1">
      <c r="A140" s="35"/>
      <c r="B140" s="36"/>
      <c r="C140" s="35"/>
      <c r="D140" s="166" t="s">
        <v>224</v>
      </c>
      <c r="E140" s="35"/>
      <c r="F140" s="190" t="s">
        <v>213</v>
      </c>
      <c r="G140" s="35"/>
      <c r="H140" s="191">
        <v>128.27600000000001</v>
      </c>
      <c r="I140" s="35"/>
      <c r="J140" s="35"/>
      <c r="K140" s="35"/>
      <c r="L140" s="36"/>
      <c r="M140" s="163"/>
      <c r="N140" s="164"/>
      <c r="O140" s="56"/>
      <c r="P140" s="56"/>
      <c r="Q140" s="56"/>
      <c r="R140" s="56"/>
      <c r="S140" s="56"/>
      <c r="T140" s="57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U140" s="20" t="s">
        <v>81</v>
      </c>
    </row>
    <row r="141" spans="1:65" s="2" customFormat="1">
      <c r="A141" s="35"/>
      <c r="B141" s="36"/>
      <c r="C141" s="35"/>
      <c r="D141" s="166" t="s">
        <v>224</v>
      </c>
      <c r="E141" s="35"/>
      <c r="F141" s="200" t="s">
        <v>648</v>
      </c>
      <c r="G141" s="35"/>
      <c r="H141" s="35"/>
      <c r="I141" s="35"/>
      <c r="J141" s="35"/>
      <c r="K141" s="35"/>
      <c r="L141" s="36"/>
      <c r="M141" s="163"/>
      <c r="N141" s="164"/>
      <c r="O141" s="56"/>
      <c r="P141" s="56"/>
      <c r="Q141" s="56"/>
      <c r="R141" s="56"/>
      <c r="S141" s="56"/>
      <c r="T141" s="57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U141" s="20" t="s">
        <v>81</v>
      </c>
    </row>
    <row r="142" spans="1:65" s="2" customFormat="1">
      <c r="A142" s="35"/>
      <c r="B142" s="36"/>
      <c r="C142" s="35"/>
      <c r="D142" s="166" t="s">
        <v>224</v>
      </c>
      <c r="E142" s="35"/>
      <c r="F142" s="201" t="s">
        <v>633</v>
      </c>
      <c r="G142" s="35"/>
      <c r="H142" s="191">
        <v>0</v>
      </c>
      <c r="I142" s="35"/>
      <c r="J142" s="35"/>
      <c r="K142" s="35"/>
      <c r="L142" s="36"/>
      <c r="M142" s="163"/>
      <c r="N142" s="164"/>
      <c r="O142" s="56"/>
      <c r="P142" s="56"/>
      <c r="Q142" s="56"/>
      <c r="R142" s="56"/>
      <c r="S142" s="56"/>
      <c r="T142" s="57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U142" s="20" t="s">
        <v>81</v>
      </c>
    </row>
    <row r="143" spans="1:65" s="2" customFormat="1">
      <c r="A143" s="35"/>
      <c r="B143" s="36"/>
      <c r="C143" s="35"/>
      <c r="D143" s="166" t="s">
        <v>224</v>
      </c>
      <c r="E143" s="35"/>
      <c r="F143" s="201" t="s">
        <v>634</v>
      </c>
      <c r="G143" s="35"/>
      <c r="H143" s="191">
        <v>45.280999999999999</v>
      </c>
      <c r="I143" s="35"/>
      <c r="J143" s="35"/>
      <c r="K143" s="35"/>
      <c r="L143" s="36"/>
      <c r="M143" s="163"/>
      <c r="N143" s="164"/>
      <c r="O143" s="56"/>
      <c r="P143" s="56"/>
      <c r="Q143" s="56"/>
      <c r="R143" s="56"/>
      <c r="S143" s="56"/>
      <c r="T143" s="5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U143" s="20" t="s">
        <v>81</v>
      </c>
    </row>
    <row r="144" spans="1:65" s="2" customFormat="1">
      <c r="A144" s="35"/>
      <c r="B144" s="36"/>
      <c r="C144" s="35"/>
      <c r="D144" s="166" t="s">
        <v>224</v>
      </c>
      <c r="E144" s="35"/>
      <c r="F144" s="201" t="s">
        <v>635</v>
      </c>
      <c r="G144" s="35"/>
      <c r="H144" s="191">
        <v>82.995000000000005</v>
      </c>
      <c r="I144" s="35"/>
      <c r="J144" s="35"/>
      <c r="K144" s="35"/>
      <c r="L144" s="36"/>
      <c r="M144" s="163"/>
      <c r="N144" s="164"/>
      <c r="O144" s="56"/>
      <c r="P144" s="56"/>
      <c r="Q144" s="56"/>
      <c r="R144" s="56"/>
      <c r="S144" s="56"/>
      <c r="T144" s="57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U144" s="20" t="s">
        <v>81</v>
      </c>
    </row>
    <row r="145" spans="1:65" s="2" customFormat="1">
      <c r="A145" s="35"/>
      <c r="B145" s="36"/>
      <c r="C145" s="35"/>
      <c r="D145" s="166" t="s">
        <v>224</v>
      </c>
      <c r="E145" s="35"/>
      <c r="F145" s="201" t="s">
        <v>213</v>
      </c>
      <c r="G145" s="35"/>
      <c r="H145" s="191">
        <v>128.27600000000001</v>
      </c>
      <c r="I145" s="35"/>
      <c r="J145" s="35"/>
      <c r="K145" s="35"/>
      <c r="L145" s="36"/>
      <c r="M145" s="163"/>
      <c r="N145" s="164"/>
      <c r="O145" s="56"/>
      <c r="P145" s="56"/>
      <c r="Q145" s="56"/>
      <c r="R145" s="56"/>
      <c r="S145" s="56"/>
      <c r="T145" s="57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U145" s="20" t="s">
        <v>81</v>
      </c>
    </row>
    <row r="146" spans="1:65" s="2" customFormat="1" ht="24.2" customHeight="1">
      <c r="A146" s="35"/>
      <c r="B146" s="146"/>
      <c r="C146" s="147" t="s">
        <v>243</v>
      </c>
      <c r="D146" s="147" t="s">
        <v>184</v>
      </c>
      <c r="E146" s="148" t="s">
        <v>656</v>
      </c>
      <c r="F146" s="149" t="s">
        <v>657</v>
      </c>
      <c r="G146" s="150" t="s">
        <v>338</v>
      </c>
      <c r="H146" s="151">
        <v>100.675</v>
      </c>
      <c r="I146" s="152"/>
      <c r="J146" s="153">
        <f>ROUND(I146*H146,2)</f>
        <v>0</v>
      </c>
      <c r="K146" s="149" t="s">
        <v>188</v>
      </c>
      <c r="L146" s="36"/>
      <c r="M146" s="154" t="s">
        <v>3</v>
      </c>
      <c r="N146" s="155" t="s">
        <v>44</v>
      </c>
      <c r="O146" s="56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8" t="s">
        <v>189</v>
      </c>
      <c r="AT146" s="158" t="s">
        <v>184</v>
      </c>
      <c r="AU146" s="158" t="s">
        <v>81</v>
      </c>
      <c r="AY146" s="20" t="s">
        <v>182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20" t="s">
        <v>25</v>
      </c>
      <c r="BK146" s="159">
        <f>ROUND(I146*H146,2)</f>
        <v>0</v>
      </c>
      <c r="BL146" s="20" t="s">
        <v>189</v>
      </c>
      <c r="BM146" s="158" t="s">
        <v>658</v>
      </c>
    </row>
    <row r="147" spans="1:65" s="2" customFormat="1">
      <c r="A147" s="35"/>
      <c r="B147" s="36"/>
      <c r="C147" s="35"/>
      <c r="D147" s="160" t="s">
        <v>191</v>
      </c>
      <c r="E147" s="35"/>
      <c r="F147" s="161" t="s">
        <v>659</v>
      </c>
      <c r="G147" s="35"/>
      <c r="H147" s="35"/>
      <c r="I147" s="162"/>
      <c r="J147" s="35"/>
      <c r="K147" s="35"/>
      <c r="L147" s="36"/>
      <c r="M147" s="163"/>
      <c r="N147" s="164"/>
      <c r="O147" s="56"/>
      <c r="P147" s="56"/>
      <c r="Q147" s="56"/>
      <c r="R147" s="56"/>
      <c r="S147" s="56"/>
      <c r="T147" s="57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20" t="s">
        <v>191</v>
      </c>
      <c r="AU147" s="20" t="s">
        <v>81</v>
      </c>
    </row>
    <row r="148" spans="1:65" s="14" customFormat="1">
      <c r="B148" s="173"/>
      <c r="D148" s="166" t="s">
        <v>193</v>
      </c>
      <c r="E148" s="174" t="s">
        <v>3</v>
      </c>
      <c r="F148" s="175" t="s">
        <v>660</v>
      </c>
      <c r="H148" s="176">
        <v>100.675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193</v>
      </c>
      <c r="AU148" s="174" t="s">
        <v>81</v>
      </c>
      <c r="AV148" s="14" t="s">
        <v>81</v>
      </c>
      <c r="AW148" s="14" t="s">
        <v>34</v>
      </c>
      <c r="AX148" s="14" t="s">
        <v>73</v>
      </c>
      <c r="AY148" s="174" t="s">
        <v>182</v>
      </c>
    </row>
    <row r="149" spans="1:65" s="15" customFormat="1">
      <c r="B149" s="181"/>
      <c r="D149" s="166" t="s">
        <v>193</v>
      </c>
      <c r="E149" s="182" t="s">
        <v>3</v>
      </c>
      <c r="F149" s="183" t="s">
        <v>213</v>
      </c>
      <c r="H149" s="184">
        <v>100.675</v>
      </c>
      <c r="I149" s="185"/>
      <c r="L149" s="181"/>
      <c r="M149" s="186"/>
      <c r="N149" s="187"/>
      <c r="O149" s="187"/>
      <c r="P149" s="187"/>
      <c r="Q149" s="187"/>
      <c r="R149" s="187"/>
      <c r="S149" s="187"/>
      <c r="T149" s="188"/>
      <c r="AT149" s="182" t="s">
        <v>193</v>
      </c>
      <c r="AU149" s="182" t="s">
        <v>81</v>
      </c>
      <c r="AV149" s="15" t="s">
        <v>189</v>
      </c>
      <c r="AW149" s="15" t="s">
        <v>34</v>
      </c>
      <c r="AX149" s="15" t="s">
        <v>25</v>
      </c>
      <c r="AY149" s="182" t="s">
        <v>182</v>
      </c>
    </row>
    <row r="150" spans="1:65" s="2" customFormat="1" ht="16.5" customHeight="1">
      <c r="A150" s="35"/>
      <c r="B150" s="146"/>
      <c r="C150" s="202" t="s">
        <v>250</v>
      </c>
      <c r="D150" s="202" t="s">
        <v>413</v>
      </c>
      <c r="E150" s="203" t="s">
        <v>661</v>
      </c>
      <c r="F150" s="204" t="s">
        <v>662</v>
      </c>
      <c r="G150" s="205" t="s">
        <v>207</v>
      </c>
      <c r="H150" s="206">
        <v>209.303</v>
      </c>
      <c r="I150" s="207"/>
      <c r="J150" s="208">
        <f>ROUND(I150*H150,2)</f>
        <v>0</v>
      </c>
      <c r="K150" s="204" t="s">
        <v>3</v>
      </c>
      <c r="L150" s="209"/>
      <c r="M150" s="210" t="s">
        <v>3</v>
      </c>
      <c r="N150" s="211" t="s">
        <v>44</v>
      </c>
      <c r="O150" s="56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8" t="s">
        <v>243</v>
      </c>
      <c r="AT150" s="158" t="s">
        <v>413</v>
      </c>
      <c r="AU150" s="158" t="s">
        <v>81</v>
      </c>
      <c r="AY150" s="20" t="s">
        <v>182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20" t="s">
        <v>25</v>
      </c>
      <c r="BK150" s="159">
        <f>ROUND(I150*H150,2)</f>
        <v>0</v>
      </c>
      <c r="BL150" s="20" t="s">
        <v>189</v>
      </c>
      <c r="BM150" s="158" t="s">
        <v>663</v>
      </c>
    </row>
    <row r="151" spans="1:65" s="14" customFormat="1">
      <c r="B151" s="173"/>
      <c r="D151" s="166" t="s">
        <v>193</v>
      </c>
      <c r="E151" s="174" t="s">
        <v>3</v>
      </c>
      <c r="F151" s="175" t="s">
        <v>664</v>
      </c>
      <c r="H151" s="176">
        <v>209.303</v>
      </c>
      <c r="I151" s="177"/>
      <c r="L151" s="173"/>
      <c r="M151" s="178"/>
      <c r="N151" s="179"/>
      <c r="O151" s="179"/>
      <c r="P151" s="179"/>
      <c r="Q151" s="179"/>
      <c r="R151" s="179"/>
      <c r="S151" s="179"/>
      <c r="T151" s="180"/>
      <c r="AT151" s="174" t="s">
        <v>193</v>
      </c>
      <c r="AU151" s="174" t="s">
        <v>81</v>
      </c>
      <c r="AV151" s="14" t="s">
        <v>81</v>
      </c>
      <c r="AW151" s="14" t="s">
        <v>34</v>
      </c>
      <c r="AX151" s="14" t="s">
        <v>73</v>
      </c>
      <c r="AY151" s="174" t="s">
        <v>182</v>
      </c>
    </row>
    <row r="152" spans="1:65" s="15" customFormat="1">
      <c r="B152" s="181"/>
      <c r="D152" s="166" t="s">
        <v>193</v>
      </c>
      <c r="E152" s="182" t="s">
        <v>3</v>
      </c>
      <c r="F152" s="183" t="s">
        <v>213</v>
      </c>
      <c r="H152" s="184">
        <v>209.303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193</v>
      </c>
      <c r="AU152" s="182" t="s">
        <v>81</v>
      </c>
      <c r="AV152" s="15" t="s">
        <v>189</v>
      </c>
      <c r="AW152" s="15" t="s">
        <v>34</v>
      </c>
      <c r="AX152" s="15" t="s">
        <v>25</v>
      </c>
      <c r="AY152" s="182" t="s">
        <v>182</v>
      </c>
    </row>
    <row r="153" spans="1:65" s="2" customFormat="1" ht="24.2" customHeight="1">
      <c r="A153" s="35"/>
      <c r="B153" s="146"/>
      <c r="C153" s="147" t="s">
        <v>260</v>
      </c>
      <c r="D153" s="147" t="s">
        <v>184</v>
      </c>
      <c r="E153" s="148" t="s">
        <v>665</v>
      </c>
      <c r="F153" s="149" t="s">
        <v>666</v>
      </c>
      <c r="G153" s="150" t="s">
        <v>338</v>
      </c>
      <c r="H153" s="151">
        <v>116.28</v>
      </c>
      <c r="I153" s="152"/>
      <c r="J153" s="153">
        <f>ROUND(I153*H153,2)</f>
        <v>0</v>
      </c>
      <c r="K153" s="149" t="s">
        <v>3</v>
      </c>
      <c r="L153" s="36"/>
      <c r="M153" s="154" t="s">
        <v>3</v>
      </c>
      <c r="N153" s="155" t="s">
        <v>44</v>
      </c>
      <c r="O153" s="56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8" t="s">
        <v>189</v>
      </c>
      <c r="AT153" s="158" t="s">
        <v>184</v>
      </c>
      <c r="AU153" s="158" t="s">
        <v>81</v>
      </c>
      <c r="AY153" s="20" t="s">
        <v>182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20" t="s">
        <v>25</v>
      </c>
      <c r="BK153" s="159">
        <f>ROUND(I153*H153,2)</f>
        <v>0</v>
      </c>
      <c r="BL153" s="20" t="s">
        <v>189</v>
      </c>
      <c r="BM153" s="158" t="s">
        <v>667</v>
      </c>
    </row>
    <row r="154" spans="1:65" s="14" customFormat="1">
      <c r="B154" s="173"/>
      <c r="D154" s="166" t="s">
        <v>193</v>
      </c>
      <c r="E154" s="174" t="s">
        <v>3</v>
      </c>
      <c r="F154" s="175" t="s">
        <v>668</v>
      </c>
      <c r="H154" s="176">
        <v>116.28</v>
      </c>
      <c r="I154" s="177"/>
      <c r="L154" s="173"/>
      <c r="M154" s="178"/>
      <c r="N154" s="179"/>
      <c r="O154" s="179"/>
      <c r="P154" s="179"/>
      <c r="Q154" s="179"/>
      <c r="R154" s="179"/>
      <c r="S154" s="179"/>
      <c r="T154" s="180"/>
      <c r="AT154" s="174" t="s">
        <v>193</v>
      </c>
      <c r="AU154" s="174" t="s">
        <v>81</v>
      </c>
      <c r="AV154" s="14" t="s">
        <v>81</v>
      </c>
      <c r="AW154" s="14" t="s">
        <v>34</v>
      </c>
      <c r="AX154" s="14" t="s">
        <v>73</v>
      </c>
      <c r="AY154" s="174" t="s">
        <v>182</v>
      </c>
    </row>
    <row r="155" spans="1:65" s="15" customFormat="1">
      <c r="B155" s="181"/>
      <c r="D155" s="166" t="s">
        <v>193</v>
      </c>
      <c r="E155" s="182" t="s">
        <v>3</v>
      </c>
      <c r="F155" s="183" t="s">
        <v>213</v>
      </c>
      <c r="H155" s="184">
        <v>116.28</v>
      </c>
      <c r="I155" s="185"/>
      <c r="L155" s="181"/>
      <c r="M155" s="186"/>
      <c r="N155" s="187"/>
      <c r="O155" s="187"/>
      <c r="P155" s="187"/>
      <c r="Q155" s="187"/>
      <c r="R155" s="187"/>
      <c r="S155" s="187"/>
      <c r="T155" s="188"/>
      <c r="AT155" s="182" t="s">
        <v>193</v>
      </c>
      <c r="AU155" s="182" t="s">
        <v>81</v>
      </c>
      <c r="AV155" s="15" t="s">
        <v>189</v>
      </c>
      <c r="AW155" s="15" t="s">
        <v>34</v>
      </c>
      <c r="AX155" s="15" t="s">
        <v>25</v>
      </c>
      <c r="AY155" s="182" t="s">
        <v>182</v>
      </c>
    </row>
    <row r="156" spans="1:65" s="2" customFormat="1" ht="37.9" customHeight="1">
      <c r="A156" s="35"/>
      <c r="B156" s="146"/>
      <c r="C156" s="147" t="s">
        <v>266</v>
      </c>
      <c r="D156" s="147" t="s">
        <v>184</v>
      </c>
      <c r="E156" s="148" t="s">
        <v>426</v>
      </c>
      <c r="F156" s="149" t="s">
        <v>427</v>
      </c>
      <c r="G156" s="150" t="s">
        <v>338</v>
      </c>
      <c r="H156" s="151">
        <v>116.28</v>
      </c>
      <c r="I156" s="152"/>
      <c r="J156" s="153">
        <f>ROUND(I156*H156,2)</f>
        <v>0</v>
      </c>
      <c r="K156" s="149" t="s">
        <v>188</v>
      </c>
      <c r="L156" s="36"/>
      <c r="M156" s="154" t="s">
        <v>3</v>
      </c>
      <c r="N156" s="155" t="s">
        <v>44</v>
      </c>
      <c r="O156" s="56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8" t="s">
        <v>189</v>
      </c>
      <c r="AT156" s="158" t="s">
        <v>184</v>
      </c>
      <c r="AU156" s="158" t="s">
        <v>81</v>
      </c>
      <c r="AY156" s="20" t="s">
        <v>182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20" t="s">
        <v>25</v>
      </c>
      <c r="BK156" s="159">
        <f>ROUND(I156*H156,2)</f>
        <v>0</v>
      </c>
      <c r="BL156" s="20" t="s">
        <v>189</v>
      </c>
      <c r="BM156" s="158" t="s">
        <v>669</v>
      </c>
    </row>
    <row r="157" spans="1:65" s="2" customFormat="1">
      <c r="A157" s="35"/>
      <c r="B157" s="36"/>
      <c r="C157" s="35"/>
      <c r="D157" s="160" t="s">
        <v>191</v>
      </c>
      <c r="E157" s="35"/>
      <c r="F157" s="161" t="s">
        <v>429</v>
      </c>
      <c r="G157" s="35"/>
      <c r="H157" s="35"/>
      <c r="I157" s="162"/>
      <c r="J157" s="35"/>
      <c r="K157" s="35"/>
      <c r="L157" s="36"/>
      <c r="M157" s="163"/>
      <c r="N157" s="164"/>
      <c r="O157" s="56"/>
      <c r="P157" s="56"/>
      <c r="Q157" s="56"/>
      <c r="R157" s="56"/>
      <c r="S157" s="56"/>
      <c r="T157" s="5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20" t="s">
        <v>191</v>
      </c>
      <c r="AU157" s="20" t="s">
        <v>81</v>
      </c>
    </row>
    <row r="158" spans="1:65" s="14" customFormat="1">
      <c r="B158" s="173"/>
      <c r="D158" s="166" t="s">
        <v>193</v>
      </c>
      <c r="E158" s="174" t="s">
        <v>3</v>
      </c>
      <c r="F158" s="175" t="s">
        <v>670</v>
      </c>
      <c r="H158" s="176">
        <v>116.28</v>
      </c>
      <c r="I158" s="177"/>
      <c r="L158" s="173"/>
      <c r="M158" s="178"/>
      <c r="N158" s="179"/>
      <c r="O158" s="179"/>
      <c r="P158" s="179"/>
      <c r="Q158" s="179"/>
      <c r="R158" s="179"/>
      <c r="S158" s="179"/>
      <c r="T158" s="180"/>
      <c r="AT158" s="174" t="s">
        <v>193</v>
      </c>
      <c r="AU158" s="174" t="s">
        <v>81</v>
      </c>
      <c r="AV158" s="14" t="s">
        <v>81</v>
      </c>
      <c r="AW158" s="14" t="s">
        <v>34</v>
      </c>
      <c r="AX158" s="14" t="s">
        <v>25</v>
      </c>
      <c r="AY158" s="174" t="s">
        <v>182</v>
      </c>
    </row>
    <row r="159" spans="1:65" s="12" customFormat="1" ht="22.9" customHeight="1">
      <c r="B159" s="133"/>
      <c r="D159" s="134" t="s">
        <v>72</v>
      </c>
      <c r="E159" s="144" t="s">
        <v>204</v>
      </c>
      <c r="F159" s="144" t="s">
        <v>671</v>
      </c>
      <c r="I159" s="136"/>
      <c r="J159" s="145">
        <f>BK159</f>
        <v>0</v>
      </c>
      <c r="L159" s="133"/>
      <c r="M159" s="138"/>
      <c r="N159" s="139"/>
      <c r="O159" s="139"/>
      <c r="P159" s="140">
        <f>SUM(P160:P175)</f>
        <v>0</v>
      </c>
      <c r="Q159" s="139"/>
      <c r="R159" s="140">
        <f>SUM(R160:R175)</f>
        <v>0</v>
      </c>
      <c r="S159" s="139"/>
      <c r="T159" s="141">
        <f>SUM(T160:T175)</f>
        <v>26.9742</v>
      </c>
      <c r="AR159" s="134" t="s">
        <v>25</v>
      </c>
      <c r="AT159" s="142" t="s">
        <v>72</v>
      </c>
      <c r="AU159" s="142" t="s">
        <v>25</v>
      </c>
      <c r="AY159" s="134" t="s">
        <v>182</v>
      </c>
      <c r="BK159" s="143">
        <f>SUM(BK160:BK175)</f>
        <v>0</v>
      </c>
    </row>
    <row r="160" spans="1:65" s="2" customFormat="1" ht="21.75" customHeight="1">
      <c r="A160" s="35"/>
      <c r="B160" s="146"/>
      <c r="C160" s="147" t="s">
        <v>9</v>
      </c>
      <c r="D160" s="147" t="s">
        <v>184</v>
      </c>
      <c r="E160" s="148" t="s">
        <v>672</v>
      </c>
      <c r="F160" s="149" t="s">
        <v>673</v>
      </c>
      <c r="G160" s="150" t="s">
        <v>338</v>
      </c>
      <c r="H160" s="151">
        <v>12.260999999999999</v>
      </c>
      <c r="I160" s="152"/>
      <c r="J160" s="153">
        <f>ROUND(I160*H160,2)</f>
        <v>0</v>
      </c>
      <c r="K160" s="149" t="s">
        <v>188</v>
      </c>
      <c r="L160" s="36"/>
      <c r="M160" s="154" t="s">
        <v>3</v>
      </c>
      <c r="N160" s="155" t="s">
        <v>44</v>
      </c>
      <c r="O160" s="56"/>
      <c r="P160" s="156">
        <f>O160*H160</f>
        <v>0</v>
      </c>
      <c r="Q160" s="156">
        <v>0</v>
      </c>
      <c r="R160" s="156">
        <f>Q160*H160</f>
        <v>0</v>
      </c>
      <c r="S160" s="156">
        <v>2.2000000000000002</v>
      </c>
      <c r="T160" s="157">
        <f>S160*H160</f>
        <v>26.9742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8" t="s">
        <v>189</v>
      </c>
      <c r="AT160" s="158" t="s">
        <v>184</v>
      </c>
      <c r="AU160" s="158" t="s">
        <v>81</v>
      </c>
      <c r="AY160" s="20" t="s">
        <v>182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20" t="s">
        <v>25</v>
      </c>
      <c r="BK160" s="159">
        <f>ROUND(I160*H160,2)</f>
        <v>0</v>
      </c>
      <c r="BL160" s="20" t="s">
        <v>189</v>
      </c>
      <c r="BM160" s="158" t="s">
        <v>674</v>
      </c>
    </row>
    <row r="161" spans="1:65" s="2" customFormat="1">
      <c r="A161" s="35"/>
      <c r="B161" s="36"/>
      <c r="C161" s="35"/>
      <c r="D161" s="160" t="s">
        <v>191</v>
      </c>
      <c r="E161" s="35"/>
      <c r="F161" s="161" t="s">
        <v>675</v>
      </c>
      <c r="G161" s="35"/>
      <c r="H161" s="35"/>
      <c r="I161" s="162"/>
      <c r="J161" s="35"/>
      <c r="K161" s="35"/>
      <c r="L161" s="36"/>
      <c r="M161" s="163"/>
      <c r="N161" s="164"/>
      <c r="O161" s="56"/>
      <c r="P161" s="56"/>
      <c r="Q161" s="56"/>
      <c r="R161" s="56"/>
      <c r="S161" s="56"/>
      <c r="T161" s="57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20" t="s">
        <v>191</v>
      </c>
      <c r="AU161" s="20" t="s">
        <v>81</v>
      </c>
    </row>
    <row r="162" spans="1:65" s="13" customFormat="1">
      <c r="B162" s="165"/>
      <c r="D162" s="166" t="s">
        <v>193</v>
      </c>
      <c r="E162" s="167" t="s">
        <v>3</v>
      </c>
      <c r="F162" s="168" t="s">
        <v>676</v>
      </c>
      <c r="H162" s="167" t="s">
        <v>3</v>
      </c>
      <c r="I162" s="169"/>
      <c r="L162" s="165"/>
      <c r="M162" s="170"/>
      <c r="N162" s="171"/>
      <c r="O162" s="171"/>
      <c r="P162" s="171"/>
      <c r="Q162" s="171"/>
      <c r="R162" s="171"/>
      <c r="S162" s="171"/>
      <c r="T162" s="172"/>
      <c r="AT162" s="167" t="s">
        <v>193</v>
      </c>
      <c r="AU162" s="167" t="s">
        <v>81</v>
      </c>
      <c r="AV162" s="13" t="s">
        <v>25</v>
      </c>
      <c r="AW162" s="13" t="s">
        <v>34</v>
      </c>
      <c r="AX162" s="13" t="s">
        <v>73</v>
      </c>
      <c r="AY162" s="167" t="s">
        <v>182</v>
      </c>
    </row>
    <row r="163" spans="1:65" s="14" customFormat="1">
      <c r="B163" s="173"/>
      <c r="D163" s="166" t="s">
        <v>193</v>
      </c>
      <c r="E163" s="174" t="s">
        <v>3</v>
      </c>
      <c r="F163" s="175" t="s">
        <v>677</v>
      </c>
      <c r="H163" s="176">
        <v>12.260999999999999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193</v>
      </c>
      <c r="AU163" s="174" t="s">
        <v>81</v>
      </c>
      <c r="AV163" s="14" t="s">
        <v>81</v>
      </c>
      <c r="AW163" s="14" t="s">
        <v>34</v>
      </c>
      <c r="AX163" s="14" t="s">
        <v>25</v>
      </c>
      <c r="AY163" s="174" t="s">
        <v>182</v>
      </c>
    </row>
    <row r="164" spans="1:65" s="2" customFormat="1" ht="24.2" customHeight="1">
      <c r="A164" s="35"/>
      <c r="B164" s="146"/>
      <c r="C164" s="147" t="s">
        <v>280</v>
      </c>
      <c r="D164" s="147" t="s">
        <v>184</v>
      </c>
      <c r="E164" s="148" t="s">
        <v>678</v>
      </c>
      <c r="F164" s="149" t="s">
        <v>679</v>
      </c>
      <c r="G164" s="150" t="s">
        <v>207</v>
      </c>
      <c r="H164" s="151">
        <v>26.974</v>
      </c>
      <c r="I164" s="152"/>
      <c r="J164" s="153">
        <f>ROUND(I164*H164,2)</f>
        <v>0</v>
      </c>
      <c r="K164" s="149" t="s">
        <v>188</v>
      </c>
      <c r="L164" s="36"/>
      <c r="M164" s="154" t="s">
        <v>3</v>
      </c>
      <c r="N164" s="155" t="s">
        <v>44</v>
      </c>
      <c r="O164" s="56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8" t="s">
        <v>189</v>
      </c>
      <c r="AT164" s="158" t="s">
        <v>184</v>
      </c>
      <c r="AU164" s="158" t="s">
        <v>81</v>
      </c>
      <c r="AY164" s="20" t="s">
        <v>182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20" t="s">
        <v>25</v>
      </c>
      <c r="BK164" s="159">
        <f>ROUND(I164*H164,2)</f>
        <v>0</v>
      </c>
      <c r="BL164" s="20" t="s">
        <v>189</v>
      </c>
      <c r="BM164" s="158" t="s">
        <v>680</v>
      </c>
    </row>
    <row r="165" spans="1:65" s="2" customFormat="1">
      <c r="A165" s="35"/>
      <c r="B165" s="36"/>
      <c r="C165" s="35"/>
      <c r="D165" s="160" t="s">
        <v>191</v>
      </c>
      <c r="E165" s="35"/>
      <c r="F165" s="161" t="s">
        <v>681</v>
      </c>
      <c r="G165" s="35"/>
      <c r="H165" s="35"/>
      <c r="I165" s="162"/>
      <c r="J165" s="35"/>
      <c r="K165" s="35"/>
      <c r="L165" s="36"/>
      <c r="M165" s="163"/>
      <c r="N165" s="164"/>
      <c r="O165" s="56"/>
      <c r="P165" s="56"/>
      <c r="Q165" s="56"/>
      <c r="R165" s="56"/>
      <c r="S165" s="56"/>
      <c r="T165" s="57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20" t="s">
        <v>191</v>
      </c>
      <c r="AU165" s="20" t="s">
        <v>81</v>
      </c>
    </row>
    <row r="166" spans="1:65" s="2" customFormat="1" ht="21.75" customHeight="1">
      <c r="A166" s="35"/>
      <c r="B166" s="146"/>
      <c r="C166" s="147" t="s">
        <v>287</v>
      </c>
      <c r="D166" s="147" t="s">
        <v>184</v>
      </c>
      <c r="E166" s="148" t="s">
        <v>682</v>
      </c>
      <c r="F166" s="149" t="s">
        <v>683</v>
      </c>
      <c r="G166" s="150" t="s">
        <v>207</v>
      </c>
      <c r="H166" s="151">
        <v>26.974</v>
      </c>
      <c r="I166" s="152"/>
      <c r="J166" s="153">
        <f>ROUND(I166*H166,2)</f>
        <v>0</v>
      </c>
      <c r="K166" s="149" t="s">
        <v>188</v>
      </c>
      <c r="L166" s="36"/>
      <c r="M166" s="154" t="s">
        <v>3</v>
      </c>
      <c r="N166" s="155" t="s">
        <v>44</v>
      </c>
      <c r="O166" s="56"/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58" t="s">
        <v>189</v>
      </c>
      <c r="AT166" s="158" t="s">
        <v>184</v>
      </c>
      <c r="AU166" s="158" t="s">
        <v>81</v>
      </c>
      <c r="AY166" s="20" t="s">
        <v>182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20" t="s">
        <v>25</v>
      </c>
      <c r="BK166" s="159">
        <f>ROUND(I166*H166,2)</f>
        <v>0</v>
      </c>
      <c r="BL166" s="20" t="s">
        <v>189</v>
      </c>
      <c r="BM166" s="158" t="s">
        <v>684</v>
      </c>
    </row>
    <row r="167" spans="1:65" s="2" customFormat="1">
      <c r="A167" s="35"/>
      <c r="B167" s="36"/>
      <c r="C167" s="35"/>
      <c r="D167" s="160" t="s">
        <v>191</v>
      </c>
      <c r="E167" s="35"/>
      <c r="F167" s="161" t="s">
        <v>685</v>
      </c>
      <c r="G167" s="35"/>
      <c r="H167" s="35"/>
      <c r="I167" s="162"/>
      <c r="J167" s="35"/>
      <c r="K167" s="35"/>
      <c r="L167" s="36"/>
      <c r="M167" s="163"/>
      <c r="N167" s="164"/>
      <c r="O167" s="56"/>
      <c r="P167" s="56"/>
      <c r="Q167" s="56"/>
      <c r="R167" s="56"/>
      <c r="S167" s="56"/>
      <c r="T167" s="57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20" t="s">
        <v>191</v>
      </c>
      <c r="AU167" s="20" t="s">
        <v>81</v>
      </c>
    </row>
    <row r="168" spans="1:65" s="2" customFormat="1" ht="24.2" customHeight="1">
      <c r="A168" s="35"/>
      <c r="B168" s="146"/>
      <c r="C168" s="147" t="s">
        <v>292</v>
      </c>
      <c r="D168" s="147" t="s">
        <v>184</v>
      </c>
      <c r="E168" s="148" t="s">
        <v>686</v>
      </c>
      <c r="F168" s="149" t="s">
        <v>687</v>
      </c>
      <c r="G168" s="150" t="s">
        <v>207</v>
      </c>
      <c r="H168" s="151">
        <v>188.81800000000001</v>
      </c>
      <c r="I168" s="152"/>
      <c r="J168" s="153">
        <f>ROUND(I168*H168,2)</f>
        <v>0</v>
      </c>
      <c r="K168" s="149" t="s">
        <v>188</v>
      </c>
      <c r="L168" s="36"/>
      <c r="M168" s="154" t="s">
        <v>3</v>
      </c>
      <c r="N168" s="155" t="s">
        <v>44</v>
      </c>
      <c r="O168" s="56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58" t="s">
        <v>189</v>
      </c>
      <c r="AT168" s="158" t="s">
        <v>184</v>
      </c>
      <c r="AU168" s="158" t="s">
        <v>81</v>
      </c>
      <c r="AY168" s="20" t="s">
        <v>182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20" t="s">
        <v>25</v>
      </c>
      <c r="BK168" s="159">
        <f>ROUND(I168*H168,2)</f>
        <v>0</v>
      </c>
      <c r="BL168" s="20" t="s">
        <v>189</v>
      </c>
      <c r="BM168" s="158" t="s">
        <v>688</v>
      </c>
    </row>
    <row r="169" spans="1:65" s="2" customFormat="1">
      <c r="A169" s="35"/>
      <c r="B169" s="36"/>
      <c r="C169" s="35"/>
      <c r="D169" s="160" t="s">
        <v>191</v>
      </c>
      <c r="E169" s="35"/>
      <c r="F169" s="161" t="s">
        <v>689</v>
      </c>
      <c r="G169" s="35"/>
      <c r="H169" s="35"/>
      <c r="I169" s="162"/>
      <c r="J169" s="35"/>
      <c r="K169" s="35"/>
      <c r="L169" s="36"/>
      <c r="M169" s="163"/>
      <c r="N169" s="164"/>
      <c r="O169" s="56"/>
      <c r="P169" s="56"/>
      <c r="Q169" s="56"/>
      <c r="R169" s="56"/>
      <c r="S169" s="56"/>
      <c r="T169" s="57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20" t="s">
        <v>191</v>
      </c>
      <c r="AU169" s="20" t="s">
        <v>81</v>
      </c>
    </row>
    <row r="170" spans="1:65" s="14" customFormat="1">
      <c r="B170" s="173"/>
      <c r="D170" s="166" t="s">
        <v>193</v>
      </c>
      <c r="E170" s="174" t="s">
        <v>3</v>
      </c>
      <c r="F170" s="175" t="s">
        <v>690</v>
      </c>
      <c r="H170" s="176">
        <v>188.81800000000001</v>
      </c>
      <c r="I170" s="177"/>
      <c r="L170" s="173"/>
      <c r="M170" s="178"/>
      <c r="N170" s="179"/>
      <c r="O170" s="179"/>
      <c r="P170" s="179"/>
      <c r="Q170" s="179"/>
      <c r="R170" s="179"/>
      <c r="S170" s="179"/>
      <c r="T170" s="180"/>
      <c r="AT170" s="174" t="s">
        <v>193</v>
      </c>
      <c r="AU170" s="174" t="s">
        <v>81</v>
      </c>
      <c r="AV170" s="14" t="s">
        <v>81</v>
      </c>
      <c r="AW170" s="14" t="s">
        <v>34</v>
      </c>
      <c r="AX170" s="14" t="s">
        <v>25</v>
      </c>
      <c r="AY170" s="174" t="s">
        <v>182</v>
      </c>
    </row>
    <row r="171" spans="1:65" s="2" customFormat="1" ht="16.5" customHeight="1">
      <c r="A171" s="35"/>
      <c r="B171" s="146"/>
      <c r="C171" s="147" t="s">
        <v>297</v>
      </c>
      <c r="D171" s="147" t="s">
        <v>184</v>
      </c>
      <c r="E171" s="148" t="s">
        <v>691</v>
      </c>
      <c r="F171" s="149" t="s">
        <v>692</v>
      </c>
      <c r="G171" s="150" t="s">
        <v>207</v>
      </c>
      <c r="H171" s="151">
        <v>26.974</v>
      </c>
      <c r="I171" s="152"/>
      <c r="J171" s="153">
        <f>ROUND(I171*H171,2)</f>
        <v>0</v>
      </c>
      <c r="K171" s="149" t="s">
        <v>222</v>
      </c>
      <c r="L171" s="36"/>
      <c r="M171" s="154" t="s">
        <v>3</v>
      </c>
      <c r="N171" s="155" t="s">
        <v>44</v>
      </c>
      <c r="O171" s="56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8" t="s">
        <v>189</v>
      </c>
      <c r="AT171" s="158" t="s">
        <v>184</v>
      </c>
      <c r="AU171" s="158" t="s">
        <v>81</v>
      </c>
      <c r="AY171" s="20" t="s">
        <v>182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20" t="s">
        <v>25</v>
      </c>
      <c r="BK171" s="159">
        <f>ROUND(I171*H171,2)</f>
        <v>0</v>
      </c>
      <c r="BL171" s="20" t="s">
        <v>189</v>
      </c>
      <c r="BM171" s="158" t="s">
        <v>693</v>
      </c>
    </row>
    <row r="172" spans="1:65" s="2" customFormat="1" ht="16.5" customHeight="1">
      <c r="A172" s="35"/>
      <c r="B172" s="146"/>
      <c r="C172" s="147" t="s">
        <v>299</v>
      </c>
      <c r="D172" s="147" t="s">
        <v>184</v>
      </c>
      <c r="E172" s="148" t="s">
        <v>694</v>
      </c>
      <c r="F172" s="149" t="s">
        <v>695</v>
      </c>
      <c r="G172" s="150" t="s">
        <v>338</v>
      </c>
      <c r="H172" s="151">
        <v>0.88300000000000001</v>
      </c>
      <c r="I172" s="152"/>
      <c r="J172" s="153">
        <f>ROUND(I172*H172,2)</f>
        <v>0</v>
      </c>
      <c r="K172" s="149" t="s">
        <v>3</v>
      </c>
      <c r="L172" s="36"/>
      <c r="M172" s="154" t="s">
        <v>3</v>
      </c>
      <c r="N172" s="155" t="s">
        <v>44</v>
      </c>
      <c r="O172" s="56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8" t="s">
        <v>189</v>
      </c>
      <c r="AT172" s="158" t="s">
        <v>184</v>
      </c>
      <c r="AU172" s="158" t="s">
        <v>81</v>
      </c>
      <c r="AY172" s="20" t="s">
        <v>182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20" t="s">
        <v>25</v>
      </c>
      <c r="BK172" s="159">
        <f>ROUND(I172*H172,2)</f>
        <v>0</v>
      </c>
      <c r="BL172" s="20" t="s">
        <v>189</v>
      </c>
      <c r="BM172" s="158" t="s">
        <v>696</v>
      </c>
    </row>
    <row r="173" spans="1:65" s="14" customFormat="1">
      <c r="B173" s="173"/>
      <c r="D173" s="166" t="s">
        <v>193</v>
      </c>
      <c r="E173" s="174" t="s">
        <v>3</v>
      </c>
      <c r="F173" s="175" t="s">
        <v>697</v>
      </c>
      <c r="H173" s="176">
        <v>0.88300000000000001</v>
      </c>
      <c r="I173" s="177"/>
      <c r="L173" s="173"/>
      <c r="M173" s="178"/>
      <c r="N173" s="179"/>
      <c r="O173" s="179"/>
      <c r="P173" s="179"/>
      <c r="Q173" s="179"/>
      <c r="R173" s="179"/>
      <c r="S173" s="179"/>
      <c r="T173" s="180"/>
      <c r="AT173" s="174" t="s">
        <v>193</v>
      </c>
      <c r="AU173" s="174" t="s">
        <v>81</v>
      </c>
      <c r="AV173" s="14" t="s">
        <v>81</v>
      </c>
      <c r="AW173" s="14" t="s">
        <v>34</v>
      </c>
      <c r="AX173" s="14" t="s">
        <v>25</v>
      </c>
      <c r="AY173" s="174" t="s">
        <v>182</v>
      </c>
    </row>
    <row r="174" spans="1:65" s="2" customFormat="1" ht="16.5" customHeight="1">
      <c r="A174" s="35"/>
      <c r="B174" s="146"/>
      <c r="C174" s="147" t="s">
        <v>304</v>
      </c>
      <c r="D174" s="147" t="s">
        <v>184</v>
      </c>
      <c r="E174" s="148" t="s">
        <v>698</v>
      </c>
      <c r="F174" s="149" t="s">
        <v>699</v>
      </c>
      <c r="G174" s="150" t="s">
        <v>500</v>
      </c>
      <c r="H174" s="151">
        <v>7</v>
      </c>
      <c r="I174" s="152"/>
      <c r="J174" s="153">
        <f>ROUND(I174*H174,2)</f>
        <v>0</v>
      </c>
      <c r="K174" s="149" t="s">
        <v>3</v>
      </c>
      <c r="L174" s="36"/>
      <c r="M174" s="154" t="s">
        <v>3</v>
      </c>
      <c r="N174" s="155" t="s">
        <v>44</v>
      </c>
      <c r="O174" s="56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58" t="s">
        <v>189</v>
      </c>
      <c r="AT174" s="158" t="s">
        <v>184</v>
      </c>
      <c r="AU174" s="158" t="s">
        <v>81</v>
      </c>
      <c r="AY174" s="20" t="s">
        <v>182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20" t="s">
        <v>25</v>
      </c>
      <c r="BK174" s="159">
        <f>ROUND(I174*H174,2)</f>
        <v>0</v>
      </c>
      <c r="BL174" s="20" t="s">
        <v>189</v>
      </c>
      <c r="BM174" s="158" t="s">
        <v>700</v>
      </c>
    </row>
    <row r="175" spans="1:65" s="14" customFormat="1">
      <c r="B175" s="173"/>
      <c r="D175" s="166" t="s">
        <v>193</v>
      </c>
      <c r="E175" s="174" t="s">
        <v>3</v>
      </c>
      <c r="F175" s="175" t="s">
        <v>701</v>
      </c>
      <c r="H175" s="176">
        <v>7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193</v>
      </c>
      <c r="AU175" s="174" t="s">
        <v>81</v>
      </c>
      <c r="AV175" s="14" t="s">
        <v>81</v>
      </c>
      <c r="AW175" s="14" t="s">
        <v>34</v>
      </c>
      <c r="AX175" s="14" t="s">
        <v>25</v>
      </c>
      <c r="AY175" s="174" t="s">
        <v>182</v>
      </c>
    </row>
    <row r="176" spans="1:65" s="12" customFormat="1" ht="22.9" customHeight="1">
      <c r="B176" s="133"/>
      <c r="D176" s="134" t="s">
        <v>72</v>
      </c>
      <c r="E176" s="144" t="s">
        <v>189</v>
      </c>
      <c r="F176" s="144" t="s">
        <v>702</v>
      </c>
      <c r="I176" s="136"/>
      <c r="J176" s="145">
        <f>BK176</f>
        <v>0</v>
      </c>
      <c r="L176" s="133"/>
      <c r="M176" s="138"/>
      <c r="N176" s="139"/>
      <c r="O176" s="139"/>
      <c r="P176" s="140">
        <f>SUM(P177:P193)</f>
        <v>0</v>
      </c>
      <c r="Q176" s="139"/>
      <c r="R176" s="140">
        <f>SUM(R177:R193)</f>
        <v>23.68790954</v>
      </c>
      <c r="S176" s="139"/>
      <c r="T176" s="141">
        <f>SUM(T177:T193)</f>
        <v>0</v>
      </c>
      <c r="AR176" s="134" t="s">
        <v>25</v>
      </c>
      <c r="AT176" s="142" t="s">
        <v>72</v>
      </c>
      <c r="AU176" s="142" t="s">
        <v>25</v>
      </c>
      <c r="AY176" s="134" t="s">
        <v>182</v>
      </c>
      <c r="BK176" s="143">
        <f>SUM(BK177:BK193)</f>
        <v>0</v>
      </c>
    </row>
    <row r="177" spans="1:65" s="2" customFormat="1" ht="16.5" customHeight="1">
      <c r="A177" s="35"/>
      <c r="B177" s="146"/>
      <c r="C177" s="147" t="s">
        <v>308</v>
      </c>
      <c r="D177" s="147" t="s">
        <v>184</v>
      </c>
      <c r="E177" s="148" t="s">
        <v>703</v>
      </c>
      <c r="F177" s="149" t="s">
        <v>704</v>
      </c>
      <c r="G177" s="150" t="s">
        <v>338</v>
      </c>
      <c r="H177" s="151">
        <v>7.9640000000000004</v>
      </c>
      <c r="I177" s="152"/>
      <c r="J177" s="153">
        <f>ROUND(I177*H177,2)</f>
        <v>0</v>
      </c>
      <c r="K177" s="149" t="s">
        <v>188</v>
      </c>
      <c r="L177" s="36"/>
      <c r="M177" s="154" t="s">
        <v>3</v>
      </c>
      <c r="N177" s="155" t="s">
        <v>44</v>
      </c>
      <c r="O177" s="56"/>
      <c r="P177" s="156">
        <f>O177*H177</f>
        <v>0</v>
      </c>
      <c r="Q177" s="156">
        <v>1.7034</v>
      </c>
      <c r="R177" s="156">
        <f>Q177*H177</f>
        <v>13.5658776</v>
      </c>
      <c r="S177" s="156">
        <v>0</v>
      </c>
      <c r="T177" s="15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58" t="s">
        <v>189</v>
      </c>
      <c r="AT177" s="158" t="s">
        <v>184</v>
      </c>
      <c r="AU177" s="158" t="s">
        <v>81</v>
      </c>
      <c r="AY177" s="20" t="s">
        <v>182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20" t="s">
        <v>25</v>
      </c>
      <c r="BK177" s="159">
        <f>ROUND(I177*H177,2)</f>
        <v>0</v>
      </c>
      <c r="BL177" s="20" t="s">
        <v>189</v>
      </c>
      <c r="BM177" s="158" t="s">
        <v>705</v>
      </c>
    </row>
    <row r="178" spans="1:65" s="2" customFormat="1">
      <c r="A178" s="35"/>
      <c r="B178" s="36"/>
      <c r="C178" s="35"/>
      <c r="D178" s="160" t="s">
        <v>191</v>
      </c>
      <c r="E178" s="35"/>
      <c r="F178" s="161" t="s">
        <v>706</v>
      </c>
      <c r="G178" s="35"/>
      <c r="H178" s="35"/>
      <c r="I178" s="162"/>
      <c r="J178" s="35"/>
      <c r="K178" s="35"/>
      <c r="L178" s="36"/>
      <c r="M178" s="163"/>
      <c r="N178" s="164"/>
      <c r="O178" s="56"/>
      <c r="P178" s="56"/>
      <c r="Q178" s="56"/>
      <c r="R178" s="56"/>
      <c r="S178" s="56"/>
      <c r="T178" s="57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20" t="s">
        <v>191</v>
      </c>
      <c r="AU178" s="20" t="s">
        <v>81</v>
      </c>
    </row>
    <row r="179" spans="1:65" s="14" customFormat="1">
      <c r="B179" s="173"/>
      <c r="D179" s="166" t="s">
        <v>193</v>
      </c>
      <c r="E179" s="174" t="s">
        <v>621</v>
      </c>
      <c r="F179" s="175" t="s">
        <v>707</v>
      </c>
      <c r="H179" s="176">
        <v>7.9640000000000004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193</v>
      </c>
      <c r="AU179" s="174" t="s">
        <v>81</v>
      </c>
      <c r="AV179" s="14" t="s">
        <v>81</v>
      </c>
      <c r="AW179" s="14" t="s">
        <v>34</v>
      </c>
      <c r="AX179" s="14" t="s">
        <v>25</v>
      </c>
      <c r="AY179" s="174" t="s">
        <v>182</v>
      </c>
    </row>
    <row r="180" spans="1:65" s="2" customFormat="1" ht="24.2" customHeight="1">
      <c r="A180" s="35"/>
      <c r="B180" s="146"/>
      <c r="C180" s="147" t="s">
        <v>314</v>
      </c>
      <c r="D180" s="147" t="s">
        <v>184</v>
      </c>
      <c r="E180" s="148" t="s">
        <v>419</v>
      </c>
      <c r="F180" s="149" t="s">
        <v>420</v>
      </c>
      <c r="G180" s="150" t="s">
        <v>338</v>
      </c>
      <c r="H180" s="151">
        <v>7.9640000000000004</v>
      </c>
      <c r="I180" s="152"/>
      <c r="J180" s="153">
        <f>ROUND(I180*H180,2)</f>
        <v>0</v>
      </c>
      <c r="K180" s="149" t="s">
        <v>3</v>
      </c>
      <c r="L180" s="36"/>
      <c r="M180" s="154" t="s">
        <v>3</v>
      </c>
      <c r="N180" s="155" t="s">
        <v>44</v>
      </c>
      <c r="O180" s="56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58" t="s">
        <v>189</v>
      </c>
      <c r="AT180" s="158" t="s">
        <v>184</v>
      </c>
      <c r="AU180" s="158" t="s">
        <v>81</v>
      </c>
      <c r="AY180" s="20" t="s">
        <v>182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20" t="s">
        <v>25</v>
      </c>
      <c r="BK180" s="159">
        <f>ROUND(I180*H180,2)</f>
        <v>0</v>
      </c>
      <c r="BL180" s="20" t="s">
        <v>189</v>
      </c>
      <c r="BM180" s="158" t="s">
        <v>708</v>
      </c>
    </row>
    <row r="181" spans="1:65" s="14" customFormat="1">
      <c r="B181" s="173"/>
      <c r="D181" s="166" t="s">
        <v>193</v>
      </c>
      <c r="E181" s="174" t="s">
        <v>3</v>
      </c>
      <c r="F181" s="175" t="s">
        <v>709</v>
      </c>
      <c r="H181" s="176">
        <v>7.9640000000000004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193</v>
      </c>
      <c r="AU181" s="174" t="s">
        <v>81</v>
      </c>
      <c r="AV181" s="14" t="s">
        <v>81</v>
      </c>
      <c r="AW181" s="14" t="s">
        <v>34</v>
      </c>
      <c r="AX181" s="14" t="s">
        <v>25</v>
      </c>
      <c r="AY181" s="174" t="s">
        <v>182</v>
      </c>
    </row>
    <row r="182" spans="1:65" s="2" customFormat="1">
      <c r="A182" s="35"/>
      <c r="B182" s="36"/>
      <c r="C182" s="35"/>
      <c r="D182" s="166" t="s">
        <v>224</v>
      </c>
      <c r="E182" s="35"/>
      <c r="F182" s="189" t="s">
        <v>710</v>
      </c>
      <c r="G182" s="35"/>
      <c r="H182" s="35"/>
      <c r="I182" s="35"/>
      <c r="J182" s="35"/>
      <c r="K182" s="35"/>
      <c r="L182" s="36"/>
      <c r="M182" s="163"/>
      <c r="N182" s="164"/>
      <c r="O182" s="56"/>
      <c r="P182" s="56"/>
      <c r="Q182" s="56"/>
      <c r="R182" s="56"/>
      <c r="S182" s="56"/>
      <c r="T182" s="57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U182" s="20" t="s">
        <v>81</v>
      </c>
    </row>
    <row r="183" spans="1:65" s="2" customFormat="1">
      <c r="A183" s="35"/>
      <c r="B183" s="36"/>
      <c r="C183" s="35"/>
      <c r="D183" s="166" t="s">
        <v>224</v>
      </c>
      <c r="E183" s="35"/>
      <c r="F183" s="190" t="s">
        <v>707</v>
      </c>
      <c r="G183" s="35"/>
      <c r="H183" s="191">
        <v>7.9640000000000004</v>
      </c>
      <c r="I183" s="35"/>
      <c r="J183" s="35"/>
      <c r="K183" s="35"/>
      <c r="L183" s="36"/>
      <c r="M183" s="163"/>
      <c r="N183" s="164"/>
      <c r="O183" s="56"/>
      <c r="P183" s="56"/>
      <c r="Q183" s="56"/>
      <c r="R183" s="56"/>
      <c r="S183" s="56"/>
      <c r="T183" s="57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U183" s="20" t="s">
        <v>81</v>
      </c>
    </row>
    <row r="184" spans="1:65" s="2" customFormat="1" ht="37.9" customHeight="1">
      <c r="A184" s="35"/>
      <c r="B184" s="146"/>
      <c r="C184" s="147" t="s">
        <v>8</v>
      </c>
      <c r="D184" s="147" t="s">
        <v>184</v>
      </c>
      <c r="E184" s="148" t="s">
        <v>711</v>
      </c>
      <c r="F184" s="149" t="s">
        <v>712</v>
      </c>
      <c r="G184" s="150" t="s">
        <v>338</v>
      </c>
      <c r="H184" s="151">
        <v>7.9640000000000004</v>
      </c>
      <c r="I184" s="152"/>
      <c r="J184" s="153">
        <f>ROUND(I184*H184,2)</f>
        <v>0</v>
      </c>
      <c r="K184" s="149" t="s">
        <v>3</v>
      </c>
      <c r="L184" s="36"/>
      <c r="M184" s="154" t="s">
        <v>3</v>
      </c>
      <c r="N184" s="155" t="s">
        <v>44</v>
      </c>
      <c r="O184" s="56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58" t="s">
        <v>189</v>
      </c>
      <c r="AT184" s="158" t="s">
        <v>184</v>
      </c>
      <c r="AU184" s="158" t="s">
        <v>81</v>
      </c>
      <c r="AY184" s="20" t="s">
        <v>182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20" t="s">
        <v>25</v>
      </c>
      <c r="BK184" s="159">
        <f>ROUND(I184*H184,2)</f>
        <v>0</v>
      </c>
      <c r="BL184" s="20" t="s">
        <v>189</v>
      </c>
      <c r="BM184" s="158" t="s">
        <v>713</v>
      </c>
    </row>
    <row r="185" spans="1:65" s="2" customFormat="1" ht="21.75" customHeight="1">
      <c r="A185" s="35"/>
      <c r="B185" s="146"/>
      <c r="C185" s="147" t="s">
        <v>326</v>
      </c>
      <c r="D185" s="147" t="s">
        <v>184</v>
      </c>
      <c r="E185" s="148" t="s">
        <v>714</v>
      </c>
      <c r="F185" s="149" t="s">
        <v>715</v>
      </c>
      <c r="G185" s="150" t="s">
        <v>500</v>
      </c>
      <c r="H185" s="151">
        <v>16</v>
      </c>
      <c r="I185" s="152"/>
      <c r="J185" s="153">
        <f>ROUND(I185*H185,2)</f>
        <v>0</v>
      </c>
      <c r="K185" s="149" t="s">
        <v>188</v>
      </c>
      <c r="L185" s="36"/>
      <c r="M185" s="154" t="s">
        <v>3</v>
      </c>
      <c r="N185" s="155" t="s">
        <v>44</v>
      </c>
      <c r="O185" s="56"/>
      <c r="P185" s="156">
        <f>O185*H185</f>
        <v>0</v>
      </c>
      <c r="Q185" s="156">
        <v>1.65E-3</v>
      </c>
      <c r="R185" s="156">
        <f>Q185*H185</f>
        <v>2.64E-2</v>
      </c>
      <c r="S185" s="156">
        <v>0</v>
      </c>
      <c r="T185" s="15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58" t="s">
        <v>189</v>
      </c>
      <c r="AT185" s="158" t="s">
        <v>184</v>
      </c>
      <c r="AU185" s="158" t="s">
        <v>81</v>
      </c>
      <c r="AY185" s="20" t="s">
        <v>182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20" t="s">
        <v>25</v>
      </c>
      <c r="BK185" s="159">
        <f>ROUND(I185*H185,2)</f>
        <v>0</v>
      </c>
      <c r="BL185" s="20" t="s">
        <v>189</v>
      </c>
      <c r="BM185" s="158" t="s">
        <v>716</v>
      </c>
    </row>
    <row r="186" spans="1:65" s="2" customFormat="1">
      <c r="A186" s="35"/>
      <c r="B186" s="36"/>
      <c r="C186" s="35"/>
      <c r="D186" s="160" t="s">
        <v>191</v>
      </c>
      <c r="E186" s="35"/>
      <c r="F186" s="161" t="s">
        <v>717</v>
      </c>
      <c r="G186" s="35"/>
      <c r="H186" s="35"/>
      <c r="I186" s="162"/>
      <c r="J186" s="35"/>
      <c r="K186" s="35"/>
      <c r="L186" s="36"/>
      <c r="M186" s="163"/>
      <c r="N186" s="164"/>
      <c r="O186" s="56"/>
      <c r="P186" s="56"/>
      <c r="Q186" s="56"/>
      <c r="R186" s="56"/>
      <c r="S186" s="56"/>
      <c r="T186" s="57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20" t="s">
        <v>191</v>
      </c>
      <c r="AU186" s="20" t="s">
        <v>81</v>
      </c>
    </row>
    <row r="187" spans="1:65" s="14" customFormat="1">
      <c r="B187" s="173"/>
      <c r="D187" s="166" t="s">
        <v>193</v>
      </c>
      <c r="E187" s="174" t="s">
        <v>3</v>
      </c>
      <c r="F187" s="175" t="s">
        <v>718</v>
      </c>
      <c r="H187" s="176">
        <v>16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4" t="s">
        <v>193</v>
      </c>
      <c r="AU187" s="174" t="s">
        <v>81</v>
      </c>
      <c r="AV187" s="14" t="s">
        <v>81</v>
      </c>
      <c r="AW187" s="14" t="s">
        <v>34</v>
      </c>
      <c r="AX187" s="14" t="s">
        <v>25</v>
      </c>
      <c r="AY187" s="174" t="s">
        <v>182</v>
      </c>
    </row>
    <row r="188" spans="1:65" s="2" customFormat="1" ht="16.5" customHeight="1">
      <c r="A188" s="35"/>
      <c r="B188" s="146"/>
      <c r="C188" s="202" t="s">
        <v>328</v>
      </c>
      <c r="D188" s="202" t="s">
        <v>413</v>
      </c>
      <c r="E188" s="203" t="s">
        <v>719</v>
      </c>
      <c r="F188" s="204" t="s">
        <v>720</v>
      </c>
      <c r="G188" s="205" t="s">
        <v>500</v>
      </c>
      <c r="H188" s="206">
        <v>16.16</v>
      </c>
      <c r="I188" s="207"/>
      <c r="J188" s="208">
        <f>ROUND(I188*H188,2)</f>
        <v>0</v>
      </c>
      <c r="K188" s="204" t="s">
        <v>3</v>
      </c>
      <c r="L188" s="209"/>
      <c r="M188" s="210" t="s">
        <v>3</v>
      </c>
      <c r="N188" s="211" t="s">
        <v>44</v>
      </c>
      <c r="O188" s="56"/>
      <c r="P188" s="156">
        <f>O188*H188</f>
        <v>0</v>
      </c>
      <c r="Q188" s="156">
        <v>0.02</v>
      </c>
      <c r="R188" s="156">
        <f>Q188*H188</f>
        <v>0.32319999999999999</v>
      </c>
      <c r="S188" s="156">
        <v>0</v>
      </c>
      <c r="T188" s="15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58" t="s">
        <v>243</v>
      </c>
      <c r="AT188" s="158" t="s">
        <v>413</v>
      </c>
      <c r="AU188" s="158" t="s">
        <v>81</v>
      </c>
      <c r="AY188" s="20" t="s">
        <v>182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20" t="s">
        <v>25</v>
      </c>
      <c r="BK188" s="159">
        <f>ROUND(I188*H188,2)</f>
        <v>0</v>
      </c>
      <c r="BL188" s="20" t="s">
        <v>189</v>
      </c>
      <c r="BM188" s="158" t="s">
        <v>721</v>
      </c>
    </row>
    <row r="189" spans="1:65" s="14" customFormat="1">
      <c r="B189" s="173"/>
      <c r="D189" s="166" t="s">
        <v>193</v>
      </c>
      <c r="E189" s="174" t="s">
        <v>3</v>
      </c>
      <c r="F189" s="175" t="s">
        <v>722</v>
      </c>
      <c r="H189" s="176">
        <v>16.16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4" t="s">
        <v>193</v>
      </c>
      <c r="AU189" s="174" t="s">
        <v>81</v>
      </c>
      <c r="AV189" s="14" t="s">
        <v>81</v>
      </c>
      <c r="AW189" s="14" t="s">
        <v>34</v>
      </c>
      <c r="AX189" s="14" t="s">
        <v>25</v>
      </c>
      <c r="AY189" s="174" t="s">
        <v>182</v>
      </c>
    </row>
    <row r="190" spans="1:65" s="2" customFormat="1" ht="24.2" customHeight="1">
      <c r="A190" s="35"/>
      <c r="B190" s="146"/>
      <c r="C190" s="147" t="s">
        <v>331</v>
      </c>
      <c r="D190" s="147" t="s">
        <v>184</v>
      </c>
      <c r="E190" s="148" t="s">
        <v>723</v>
      </c>
      <c r="F190" s="149" t="s">
        <v>724</v>
      </c>
      <c r="G190" s="150" t="s">
        <v>338</v>
      </c>
      <c r="H190" s="151">
        <v>4.2469999999999999</v>
      </c>
      <c r="I190" s="152"/>
      <c r="J190" s="153">
        <f>ROUND(I190*H190,2)</f>
        <v>0</v>
      </c>
      <c r="K190" s="149" t="s">
        <v>188</v>
      </c>
      <c r="L190" s="36"/>
      <c r="M190" s="154" t="s">
        <v>3</v>
      </c>
      <c r="N190" s="155" t="s">
        <v>44</v>
      </c>
      <c r="O190" s="56"/>
      <c r="P190" s="156">
        <f>O190*H190</f>
        <v>0</v>
      </c>
      <c r="Q190" s="156">
        <v>2.3010199999999998</v>
      </c>
      <c r="R190" s="156">
        <f>Q190*H190</f>
        <v>9.7724319399999988</v>
      </c>
      <c r="S190" s="156">
        <v>0</v>
      </c>
      <c r="T190" s="15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8" t="s">
        <v>189</v>
      </c>
      <c r="AT190" s="158" t="s">
        <v>184</v>
      </c>
      <c r="AU190" s="158" t="s">
        <v>81</v>
      </c>
      <c r="AY190" s="20" t="s">
        <v>182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20" t="s">
        <v>25</v>
      </c>
      <c r="BK190" s="159">
        <f>ROUND(I190*H190,2)</f>
        <v>0</v>
      </c>
      <c r="BL190" s="20" t="s">
        <v>189</v>
      </c>
      <c r="BM190" s="158" t="s">
        <v>725</v>
      </c>
    </row>
    <row r="191" spans="1:65" s="2" customFormat="1">
      <c r="A191" s="35"/>
      <c r="B191" s="36"/>
      <c r="C191" s="35"/>
      <c r="D191" s="160" t="s">
        <v>191</v>
      </c>
      <c r="E191" s="35"/>
      <c r="F191" s="161" t="s">
        <v>726</v>
      </c>
      <c r="G191" s="35"/>
      <c r="H191" s="35"/>
      <c r="I191" s="162"/>
      <c r="J191" s="35"/>
      <c r="K191" s="35"/>
      <c r="L191" s="36"/>
      <c r="M191" s="163"/>
      <c r="N191" s="164"/>
      <c r="O191" s="56"/>
      <c r="P191" s="56"/>
      <c r="Q191" s="56"/>
      <c r="R191" s="56"/>
      <c r="S191" s="56"/>
      <c r="T191" s="57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20" t="s">
        <v>191</v>
      </c>
      <c r="AU191" s="20" t="s">
        <v>81</v>
      </c>
    </row>
    <row r="192" spans="1:65" s="13" customFormat="1">
      <c r="B192" s="165"/>
      <c r="D192" s="166" t="s">
        <v>193</v>
      </c>
      <c r="E192" s="167" t="s">
        <v>3</v>
      </c>
      <c r="F192" s="168" t="s">
        <v>727</v>
      </c>
      <c r="H192" s="167" t="s">
        <v>3</v>
      </c>
      <c r="I192" s="169"/>
      <c r="L192" s="165"/>
      <c r="M192" s="170"/>
      <c r="N192" s="171"/>
      <c r="O192" s="171"/>
      <c r="P192" s="171"/>
      <c r="Q192" s="171"/>
      <c r="R192" s="171"/>
      <c r="S192" s="171"/>
      <c r="T192" s="172"/>
      <c r="AT192" s="167" t="s">
        <v>193</v>
      </c>
      <c r="AU192" s="167" t="s">
        <v>81</v>
      </c>
      <c r="AV192" s="13" t="s">
        <v>25</v>
      </c>
      <c r="AW192" s="13" t="s">
        <v>34</v>
      </c>
      <c r="AX192" s="13" t="s">
        <v>73</v>
      </c>
      <c r="AY192" s="167" t="s">
        <v>182</v>
      </c>
    </row>
    <row r="193" spans="1:65" s="14" customFormat="1">
      <c r="B193" s="173"/>
      <c r="D193" s="166" t="s">
        <v>193</v>
      </c>
      <c r="E193" s="174" t="s">
        <v>3</v>
      </c>
      <c r="F193" s="175" t="s">
        <v>728</v>
      </c>
      <c r="H193" s="176">
        <v>4.2469999999999999</v>
      </c>
      <c r="I193" s="177"/>
      <c r="L193" s="173"/>
      <c r="M193" s="178"/>
      <c r="N193" s="179"/>
      <c r="O193" s="179"/>
      <c r="P193" s="179"/>
      <c r="Q193" s="179"/>
      <c r="R193" s="179"/>
      <c r="S193" s="179"/>
      <c r="T193" s="180"/>
      <c r="AT193" s="174" t="s">
        <v>193</v>
      </c>
      <c r="AU193" s="174" t="s">
        <v>81</v>
      </c>
      <c r="AV193" s="14" t="s">
        <v>81</v>
      </c>
      <c r="AW193" s="14" t="s">
        <v>34</v>
      </c>
      <c r="AX193" s="14" t="s">
        <v>25</v>
      </c>
      <c r="AY193" s="174" t="s">
        <v>182</v>
      </c>
    </row>
    <row r="194" spans="1:65" s="12" customFormat="1" ht="22.9" customHeight="1">
      <c r="B194" s="133"/>
      <c r="D194" s="134" t="s">
        <v>72</v>
      </c>
      <c r="E194" s="144" t="s">
        <v>243</v>
      </c>
      <c r="F194" s="144" t="s">
        <v>496</v>
      </c>
      <c r="I194" s="136"/>
      <c r="J194" s="145">
        <f>BK194</f>
        <v>0</v>
      </c>
      <c r="L194" s="133"/>
      <c r="M194" s="138"/>
      <c r="N194" s="139"/>
      <c r="O194" s="139"/>
      <c r="P194" s="140">
        <f>SUM(P195:P251)</f>
        <v>0</v>
      </c>
      <c r="Q194" s="139"/>
      <c r="R194" s="140">
        <f>SUM(R195:R251)</f>
        <v>54.661478619999997</v>
      </c>
      <c r="S194" s="139"/>
      <c r="T194" s="141">
        <f>SUM(T195:T251)</f>
        <v>0</v>
      </c>
      <c r="AR194" s="134" t="s">
        <v>25</v>
      </c>
      <c r="AT194" s="142" t="s">
        <v>72</v>
      </c>
      <c r="AU194" s="142" t="s">
        <v>25</v>
      </c>
      <c r="AY194" s="134" t="s">
        <v>182</v>
      </c>
      <c r="BK194" s="143">
        <f>SUM(BK195:BK251)</f>
        <v>0</v>
      </c>
    </row>
    <row r="195" spans="1:65" s="2" customFormat="1" ht="24.2" customHeight="1">
      <c r="A195" s="35"/>
      <c r="B195" s="146"/>
      <c r="C195" s="147" t="s">
        <v>335</v>
      </c>
      <c r="D195" s="147" t="s">
        <v>184</v>
      </c>
      <c r="E195" s="148" t="s">
        <v>729</v>
      </c>
      <c r="F195" s="149" t="s">
        <v>730</v>
      </c>
      <c r="G195" s="150" t="s">
        <v>187</v>
      </c>
      <c r="H195" s="151">
        <v>31.9</v>
      </c>
      <c r="I195" s="152"/>
      <c r="J195" s="153">
        <f>ROUND(I195*H195,2)</f>
        <v>0</v>
      </c>
      <c r="K195" s="149" t="s">
        <v>188</v>
      </c>
      <c r="L195" s="36"/>
      <c r="M195" s="154" t="s">
        <v>3</v>
      </c>
      <c r="N195" s="155" t="s">
        <v>44</v>
      </c>
      <c r="O195" s="56"/>
      <c r="P195" s="156">
        <f>O195*H195</f>
        <v>0</v>
      </c>
      <c r="Q195" s="156">
        <v>3.0000000000000001E-5</v>
      </c>
      <c r="R195" s="156">
        <f>Q195*H195</f>
        <v>9.5699999999999995E-4</v>
      </c>
      <c r="S195" s="156">
        <v>0</v>
      </c>
      <c r="T195" s="15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58" t="s">
        <v>189</v>
      </c>
      <c r="AT195" s="158" t="s">
        <v>184</v>
      </c>
      <c r="AU195" s="158" t="s">
        <v>81</v>
      </c>
      <c r="AY195" s="20" t="s">
        <v>182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20" t="s">
        <v>25</v>
      </c>
      <c r="BK195" s="159">
        <f>ROUND(I195*H195,2)</f>
        <v>0</v>
      </c>
      <c r="BL195" s="20" t="s">
        <v>189</v>
      </c>
      <c r="BM195" s="158" t="s">
        <v>731</v>
      </c>
    </row>
    <row r="196" spans="1:65" s="2" customFormat="1">
      <c r="A196" s="35"/>
      <c r="B196" s="36"/>
      <c r="C196" s="35"/>
      <c r="D196" s="160" t="s">
        <v>191</v>
      </c>
      <c r="E196" s="35"/>
      <c r="F196" s="161" t="s">
        <v>732</v>
      </c>
      <c r="G196" s="35"/>
      <c r="H196" s="35"/>
      <c r="I196" s="162"/>
      <c r="J196" s="35"/>
      <c r="K196" s="35"/>
      <c r="L196" s="36"/>
      <c r="M196" s="163"/>
      <c r="N196" s="164"/>
      <c r="O196" s="56"/>
      <c r="P196" s="56"/>
      <c r="Q196" s="56"/>
      <c r="R196" s="56"/>
      <c r="S196" s="56"/>
      <c r="T196" s="57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20" t="s">
        <v>191</v>
      </c>
      <c r="AU196" s="20" t="s">
        <v>81</v>
      </c>
    </row>
    <row r="197" spans="1:65" s="14" customFormat="1">
      <c r="B197" s="173"/>
      <c r="D197" s="166" t="s">
        <v>193</v>
      </c>
      <c r="E197" s="174" t="s">
        <v>3</v>
      </c>
      <c r="F197" s="175" t="s">
        <v>733</v>
      </c>
      <c r="H197" s="176">
        <v>31.9</v>
      </c>
      <c r="I197" s="177"/>
      <c r="L197" s="173"/>
      <c r="M197" s="178"/>
      <c r="N197" s="179"/>
      <c r="O197" s="179"/>
      <c r="P197" s="179"/>
      <c r="Q197" s="179"/>
      <c r="R197" s="179"/>
      <c r="S197" s="179"/>
      <c r="T197" s="180"/>
      <c r="AT197" s="174" t="s">
        <v>193</v>
      </c>
      <c r="AU197" s="174" t="s">
        <v>81</v>
      </c>
      <c r="AV197" s="14" t="s">
        <v>81</v>
      </c>
      <c r="AW197" s="14" t="s">
        <v>34</v>
      </c>
      <c r="AX197" s="14" t="s">
        <v>73</v>
      </c>
      <c r="AY197" s="174" t="s">
        <v>182</v>
      </c>
    </row>
    <row r="198" spans="1:65" s="15" customFormat="1">
      <c r="B198" s="181"/>
      <c r="D198" s="166" t="s">
        <v>193</v>
      </c>
      <c r="E198" s="182" t="s">
        <v>619</v>
      </c>
      <c r="F198" s="183" t="s">
        <v>213</v>
      </c>
      <c r="H198" s="184">
        <v>31.9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193</v>
      </c>
      <c r="AU198" s="182" t="s">
        <v>81</v>
      </c>
      <c r="AV198" s="15" t="s">
        <v>189</v>
      </c>
      <c r="AW198" s="15" t="s">
        <v>34</v>
      </c>
      <c r="AX198" s="15" t="s">
        <v>25</v>
      </c>
      <c r="AY198" s="182" t="s">
        <v>182</v>
      </c>
    </row>
    <row r="199" spans="1:65" s="2" customFormat="1" ht="16.5" customHeight="1">
      <c r="A199" s="35"/>
      <c r="B199" s="146"/>
      <c r="C199" s="202" t="s">
        <v>347</v>
      </c>
      <c r="D199" s="202" t="s">
        <v>413</v>
      </c>
      <c r="E199" s="203" t="s">
        <v>734</v>
      </c>
      <c r="F199" s="204" t="s">
        <v>735</v>
      </c>
      <c r="G199" s="205" t="s">
        <v>187</v>
      </c>
      <c r="H199" s="206">
        <v>32.378999999999998</v>
      </c>
      <c r="I199" s="207"/>
      <c r="J199" s="208">
        <f>ROUND(I199*H199,2)</f>
        <v>0</v>
      </c>
      <c r="K199" s="204" t="s">
        <v>188</v>
      </c>
      <c r="L199" s="209"/>
      <c r="M199" s="210" t="s">
        <v>3</v>
      </c>
      <c r="N199" s="211" t="s">
        <v>44</v>
      </c>
      <c r="O199" s="56"/>
      <c r="P199" s="156">
        <f>O199*H199</f>
        <v>0</v>
      </c>
      <c r="Q199" s="156">
        <v>2.4E-2</v>
      </c>
      <c r="R199" s="156">
        <f>Q199*H199</f>
        <v>0.77709600000000001</v>
      </c>
      <c r="S199" s="156">
        <v>0</v>
      </c>
      <c r="T199" s="15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58" t="s">
        <v>243</v>
      </c>
      <c r="AT199" s="158" t="s">
        <v>413</v>
      </c>
      <c r="AU199" s="158" t="s">
        <v>81</v>
      </c>
      <c r="AY199" s="20" t="s">
        <v>182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20" t="s">
        <v>25</v>
      </c>
      <c r="BK199" s="159">
        <f>ROUND(I199*H199,2)</f>
        <v>0</v>
      </c>
      <c r="BL199" s="20" t="s">
        <v>189</v>
      </c>
      <c r="BM199" s="158" t="s">
        <v>736</v>
      </c>
    </row>
    <row r="200" spans="1:65" s="14" customFormat="1">
      <c r="B200" s="173"/>
      <c r="D200" s="166" t="s">
        <v>193</v>
      </c>
      <c r="E200" s="174" t="s">
        <v>3</v>
      </c>
      <c r="F200" s="175" t="s">
        <v>737</v>
      </c>
      <c r="H200" s="176">
        <v>32.378999999999998</v>
      </c>
      <c r="I200" s="177"/>
      <c r="L200" s="173"/>
      <c r="M200" s="178"/>
      <c r="N200" s="179"/>
      <c r="O200" s="179"/>
      <c r="P200" s="179"/>
      <c r="Q200" s="179"/>
      <c r="R200" s="179"/>
      <c r="S200" s="179"/>
      <c r="T200" s="180"/>
      <c r="AT200" s="174" t="s">
        <v>193</v>
      </c>
      <c r="AU200" s="174" t="s">
        <v>81</v>
      </c>
      <c r="AV200" s="14" t="s">
        <v>81</v>
      </c>
      <c r="AW200" s="14" t="s">
        <v>34</v>
      </c>
      <c r="AX200" s="14" t="s">
        <v>25</v>
      </c>
      <c r="AY200" s="174" t="s">
        <v>182</v>
      </c>
    </row>
    <row r="201" spans="1:65" s="2" customFormat="1" ht="24.2" customHeight="1">
      <c r="A201" s="35"/>
      <c r="B201" s="146"/>
      <c r="C201" s="147" t="s">
        <v>354</v>
      </c>
      <c r="D201" s="147" t="s">
        <v>184</v>
      </c>
      <c r="E201" s="148" t="s">
        <v>738</v>
      </c>
      <c r="F201" s="149" t="s">
        <v>739</v>
      </c>
      <c r="G201" s="150" t="s">
        <v>187</v>
      </c>
      <c r="H201" s="151">
        <v>31.9</v>
      </c>
      <c r="I201" s="152"/>
      <c r="J201" s="153">
        <f>ROUND(I201*H201,2)</f>
        <v>0</v>
      </c>
      <c r="K201" s="149" t="s">
        <v>188</v>
      </c>
      <c r="L201" s="36"/>
      <c r="M201" s="154" t="s">
        <v>3</v>
      </c>
      <c r="N201" s="155" t="s">
        <v>44</v>
      </c>
      <c r="O201" s="56"/>
      <c r="P201" s="156">
        <f>O201*H201</f>
        <v>0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58" t="s">
        <v>189</v>
      </c>
      <c r="AT201" s="158" t="s">
        <v>184</v>
      </c>
      <c r="AU201" s="158" t="s">
        <v>81</v>
      </c>
      <c r="AY201" s="20" t="s">
        <v>182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20" t="s">
        <v>25</v>
      </c>
      <c r="BK201" s="159">
        <f>ROUND(I201*H201,2)</f>
        <v>0</v>
      </c>
      <c r="BL201" s="20" t="s">
        <v>189</v>
      </c>
      <c r="BM201" s="158" t="s">
        <v>740</v>
      </c>
    </row>
    <row r="202" spans="1:65" s="2" customFormat="1">
      <c r="A202" s="35"/>
      <c r="B202" s="36"/>
      <c r="C202" s="35"/>
      <c r="D202" s="160" t="s">
        <v>191</v>
      </c>
      <c r="E202" s="35"/>
      <c r="F202" s="161" t="s">
        <v>741</v>
      </c>
      <c r="G202" s="35"/>
      <c r="H202" s="35"/>
      <c r="I202" s="162"/>
      <c r="J202" s="35"/>
      <c r="K202" s="35"/>
      <c r="L202" s="36"/>
      <c r="M202" s="163"/>
      <c r="N202" s="164"/>
      <c r="O202" s="56"/>
      <c r="P202" s="56"/>
      <c r="Q202" s="56"/>
      <c r="R202" s="56"/>
      <c r="S202" s="56"/>
      <c r="T202" s="57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20" t="s">
        <v>191</v>
      </c>
      <c r="AU202" s="20" t="s">
        <v>81</v>
      </c>
    </row>
    <row r="203" spans="1:65" s="14" customFormat="1">
      <c r="B203" s="173"/>
      <c r="D203" s="166" t="s">
        <v>193</v>
      </c>
      <c r="E203" s="174" t="s">
        <v>3</v>
      </c>
      <c r="F203" s="175" t="s">
        <v>742</v>
      </c>
      <c r="H203" s="176">
        <v>31.9</v>
      </c>
      <c r="I203" s="177"/>
      <c r="L203" s="173"/>
      <c r="M203" s="178"/>
      <c r="N203" s="179"/>
      <c r="O203" s="179"/>
      <c r="P203" s="179"/>
      <c r="Q203" s="179"/>
      <c r="R203" s="179"/>
      <c r="S203" s="179"/>
      <c r="T203" s="180"/>
      <c r="AT203" s="174" t="s">
        <v>193</v>
      </c>
      <c r="AU203" s="174" t="s">
        <v>81</v>
      </c>
      <c r="AV203" s="14" t="s">
        <v>81</v>
      </c>
      <c r="AW203" s="14" t="s">
        <v>34</v>
      </c>
      <c r="AX203" s="14" t="s">
        <v>25</v>
      </c>
      <c r="AY203" s="174" t="s">
        <v>182</v>
      </c>
    </row>
    <row r="204" spans="1:65" s="2" customFormat="1">
      <c r="A204" s="35"/>
      <c r="B204" s="36"/>
      <c r="C204" s="35"/>
      <c r="D204" s="166" t="s">
        <v>224</v>
      </c>
      <c r="E204" s="35"/>
      <c r="F204" s="189" t="s">
        <v>743</v>
      </c>
      <c r="G204" s="35"/>
      <c r="H204" s="35"/>
      <c r="I204" s="35"/>
      <c r="J204" s="35"/>
      <c r="K204" s="35"/>
      <c r="L204" s="36"/>
      <c r="M204" s="163"/>
      <c r="N204" s="164"/>
      <c r="O204" s="56"/>
      <c r="P204" s="56"/>
      <c r="Q204" s="56"/>
      <c r="R204" s="56"/>
      <c r="S204" s="56"/>
      <c r="T204" s="57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U204" s="20" t="s">
        <v>81</v>
      </c>
    </row>
    <row r="205" spans="1:65" s="2" customFormat="1">
      <c r="A205" s="35"/>
      <c r="B205" s="36"/>
      <c r="C205" s="35"/>
      <c r="D205" s="166" t="s">
        <v>224</v>
      </c>
      <c r="E205" s="35"/>
      <c r="F205" s="190" t="s">
        <v>733</v>
      </c>
      <c r="G205" s="35"/>
      <c r="H205" s="191">
        <v>31.9</v>
      </c>
      <c r="I205" s="35"/>
      <c r="J205" s="35"/>
      <c r="K205" s="35"/>
      <c r="L205" s="36"/>
      <c r="M205" s="163"/>
      <c r="N205" s="164"/>
      <c r="O205" s="56"/>
      <c r="P205" s="56"/>
      <c r="Q205" s="56"/>
      <c r="R205" s="56"/>
      <c r="S205" s="56"/>
      <c r="T205" s="57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U205" s="20" t="s">
        <v>81</v>
      </c>
    </row>
    <row r="206" spans="1:65" s="2" customFormat="1">
      <c r="A206" s="35"/>
      <c r="B206" s="36"/>
      <c r="C206" s="35"/>
      <c r="D206" s="166" t="s">
        <v>224</v>
      </c>
      <c r="E206" s="35"/>
      <c r="F206" s="190" t="s">
        <v>213</v>
      </c>
      <c r="G206" s="35"/>
      <c r="H206" s="191">
        <v>31.9</v>
      </c>
      <c r="I206" s="35"/>
      <c r="J206" s="35"/>
      <c r="K206" s="35"/>
      <c r="L206" s="36"/>
      <c r="M206" s="163"/>
      <c r="N206" s="164"/>
      <c r="O206" s="56"/>
      <c r="P206" s="56"/>
      <c r="Q206" s="56"/>
      <c r="R206" s="56"/>
      <c r="S206" s="56"/>
      <c r="T206" s="57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U206" s="20" t="s">
        <v>81</v>
      </c>
    </row>
    <row r="207" spans="1:65" s="2" customFormat="1" ht="21.75" customHeight="1">
      <c r="A207" s="35"/>
      <c r="B207" s="146"/>
      <c r="C207" s="147" t="s">
        <v>363</v>
      </c>
      <c r="D207" s="147" t="s">
        <v>184</v>
      </c>
      <c r="E207" s="148" t="s">
        <v>744</v>
      </c>
      <c r="F207" s="149" t="s">
        <v>745</v>
      </c>
      <c r="G207" s="150" t="s">
        <v>500</v>
      </c>
      <c r="H207" s="151">
        <v>2</v>
      </c>
      <c r="I207" s="152"/>
      <c r="J207" s="153">
        <f>ROUND(I207*H207,2)</f>
        <v>0</v>
      </c>
      <c r="K207" s="149" t="s">
        <v>222</v>
      </c>
      <c r="L207" s="36"/>
      <c r="M207" s="154" t="s">
        <v>3</v>
      </c>
      <c r="N207" s="155" t="s">
        <v>44</v>
      </c>
      <c r="O207" s="56"/>
      <c r="P207" s="156">
        <f>O207*H207</f>
        <v>0</v>
      </c>
      <c r="Q207" s="156">
        <v>4.0000000000000001E-3</v>
      </c>
      <c r="R207" s="156">
        <f>Q207*H207</f>
        <v>8.0000000000000002E-3</v>
      </c>
      <c r="S207" s="156">
        <v>0</v>
      </c>
      <c r="T207" s="15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58" t="s">
        <v>189</v>
      </c>
      <c r="AT207" s="158" t="s">
        <v>184</v>
      </c>
      <c r="AU207" s="158" t="s">
        <v>81</v>
      </c>
      <c r="AY207" s="20" t="s">
        <v>182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20" t="s">
        <v>25</v>
      </c>
      <c r="BK207" s="159">
        <f>ROUND(I207*H207,2)</f>
        <v>0</v>
      </c>
      <c r="BL207" s="20" t="s">
        <v>189</v>
      </c>
      <c r="BM207" s="158" t="s">
        <v>746</v>
      </c>
    </row>
    <row r="208" spans="1:65" s="14" customFormat="1">
      <c r="B208" s="173"/>
      <c r="D208" s="166" t="s">
        <v>193</v>
      </c>
      <c r="E208" s="174" t="s">
        <v>3</v>
      </c>
      <c r="F208" s="175" t="s">
        <v>747</v>
      </c>
      <c r="H208" s="176">
        <v>2</v>
      </c>
      <c r="I208" s="177"/>
      <c r="L208" s="173"/>
      <c r="M208" s="178"/>
      <c r="N208" s="179"/>
      <c r="O208" s="179"/>
      <c r="P208" s="179"/>
      <c r="Q208" s="179"/>
      <c r="R208" s="179"/>
      <c r="S208" s="179"/>
      <c r="T208" s="180"/>
      <c r="AT208" s="174" t="s">
        <v>193</v>
      </c>
      <c r="AU208" s="174" t="s">
        <v>81</v>
      </c>
      <c r="AV208" s="14" t="s">
        <v>81</v>
      </c>
      <c r="AW208" s="14" t="s">
        <v>34</v>
      </c>
      <c r="AX208" s="14" t="s">
        <v>25</v>
      </c>
      <c r="AY208" s="174" t="s">
        <v>182</v>
      </c>
    </row>
    <row r="209" spans="1:65" s="2" customFormat="1" ht="16.5" customHeight="1">
      <c r="A209" s="35"/>
      <c r="B209" s="146"/>
      <c r="C209" s="147" t="s">
        <v>368</v>
      </c>
      <c r="D209" s="147" t="s">
        <v>184</v>
      </c>
      <c r="E209" s="148" t="s">
        <v>748</v>
      </c>
      <c r="F209" s="149" t="s">
        <v>749</v>
      </c>
      <c r="G209" s="150" t="s">
        <v>500</v>
      </c>
      <c r="H209" s="151">
        <v>2</v>
      </c>
      <c r="I209" s="152"/>
      <c r="J209" s="153">
        <f>ROUND(I209*H209,2)</f>
        <v>0</v>
      </c>
      <c r="K209" s="149" t="s">
        <v>222</v>
      </c>
      <c r="L209" s="36"/>
      <c r="M209" s="154" t="s">
        <v>3</v>
      </c>
      <c r="N209" s="155" t="s">
        <v>44</v>
      </c>
      <c r="O209" s="56"/>
      <c r="P209" s="156">
        <f>O209*H209</f>
        <v>0</v>
      </c>
      <c r="Q209" s="156">
        <v>4.1000000000000002E-2</v>
      </c>
      <c r="R209" s="156">
        <f>Q209*H209</f>
        <v>8.2000000000000003E-2</v>
      </c>
      <c r="S209" s="156">
        <v>0</v>
      </c>
      <c r="T209" s="15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58" t="s">
        <v>189</v>
      </c>
      <c r="AT209" s="158" t="s">
        <v>184</v>
      </c>
      <c r="AU209" s="158" t="s">
        <v>81</v>
      </c>
      <c r="AY209" s="20" t="s">
        <v>182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20" t="s">
        <v>25</v>
      </c>
      <c r="BK209" s="159">
        <f>ROUND(I209*H209,2)</f>
        <v>0</v>
      </c>
      <c r="BL209" s="20" t="s">
        <v>189</v>
      </c>
      <c r="BM209" s="158" t="s">
        <v>750</v>
      </c>
    </row>
    <row r="210" spans="1:65" s="14" customFormat="1">
      <c r="B210" s="173"/>
      <c r="D210" s="166" t="s">
        <v>193</v>
      </c>
      <c r="E210" s="174" t="s">
        <v>3</v>
      </c>
      <c r="F210" s="175" t="s">
        <v>751</v>
      </c>
      <c r="H210" s="176">
        <v>2</v>
      </c>
      <c r="I210" s="177"/>
      <c r="L210" s="173"/>
      <c r="M210" s="178"/>
      <c r="N210" s="179"/>
      <c r="O210" s="179"/>
      <c r="P210" s="179"/>
      <c r="Q210" s="179"/>
      <c r="R210" s="179"/>
      <c r="S210" s="179"/>
      <c r="T210" s="180"/>
      <c r="AT210" s="174" t="s">
        <v>193</v>
      </c>
      <c r="AU210" s="174" t="s">
        <v>81</v>
      </c>
      <c r="AV210" s="14" t="s">
        <v>81</v>
      </c>
      <c r="AW210" s="14" t="s">
        <v>34</v>
      </c>
      <c r="AX210" s="14" t="s">
        <v>25</v>
      </c>
      <c r="AY210" s="174" t="s">
        <v>182</v>
      </c>
    </row>
    <row r="211" spans="1:65" s="2" customFormat="1" ht="24.2" customHeight="1">
      <c r="A211" s="35"/>
      <c r="B211" s="146"/>
      <c r="C211" s="147" t="s">
        <v>376</v>
      </c>
      <c r="D211" s="147" t="s">
        <v>184</v>
      </c>
      <c r="E211" s="148" t="s">
        <v>752</v>
      </c>
      <c r="F211" s="149" t="s">
        <v>753</v>
      </c>
      <c r="G211" s="150" t="s">
        <v>500</v>
      </c>
      <c r="H211" s="151">
        <v>2</v>
      </c>
      <c r="I211" s="152"/>
      <c r="J211" s="153">
        <f>ROUND(I211*H211,2)</f>
        <v>0</v>
      </c>
      <c r="K211" s="149" t="s">
        <v>188</v>
      </c>
      <c r="L211" s="36"/>
      <c r="M211" s="154" t="s">
        <v>3</v>
      </c>
      <c r="N211" s="155" t="s">
        <v>44</v>
      </c>
      <c r="O211" s="56"/>
      <c r="P211" s="156">
        <f>O211*H211</f>
        <v>0</v>
      </c>
      <c r="Q211" s="156">
        <v>1.2999999999999999E-4</v>
      </c>
      <c r="R211" s="156">
        <f>Q211*H211</f>
        <v>2.5999999999999998E-4</v>
      </c>
      <c r="S211" s="156">
        <v>0</v>
      </c>
      <c r="T211" s="15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58" t="s">
        <v>189</v>
      </c>
      <c r="AT211" s="158" t="s">
        <v>184</v>
      </c>
      <c r="AU211" s="158" t="s">
        <v>81</v>
      </c>
      <c r="AY211" s="20" t="s">
        <v>182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20" t="s">
        <v>25</v>
      </c>
      <c r="BK211" s="159">
        <f>ROUND(I211*H211,2)</f>
        <v>0</v>
      </c>
      <c r="BL211" s="20" t="s">
        <v>189</v>
      </c>
      <c r="BM211" s="158" t="s">
        <v>754</v>
      </c>
    </row>
    <row r="212" spans="1:65" s="2" customFormat="1">
      <c r="A212" s="35"/>
      <c r="B212" s="36"/>
      <c r="C212" s="35"/>
      <c r="D212" s="160" t="s">
        <v>191</v>
      </c>
      <c r="E212" s="35"/>
      <c r="F212" s="161" t="s">
        <v>755</v>
      </c>
      <c r="G212" s="35"/>
      <c r="H212" s="35"/>
      <c r="I212" s="162"/>
      <c r="J212" s="35"/>
      <c r="K212" s="35"/>
      <c r="L212" s="36"/>
      <c r="M212" s="163"/>
      <c r="N212" s="164"/>
      <c r="O212" s="56"/>
      <c r="P212" s="56"/>
      <c r="Q212" s="56"/>
      <c r="R212" s="56"/>
      <c r="S212" s="56"/>
      <c r="T212" s="57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20" t="s">
        <v>191</v>
      </c>
      <c r="AU212" s="20" t="s">
        <v>81</v>
      </c>
    </row>
    <row r="213" spans="1:65" s="14" customFormat="1">
      <c r="B213" s="173"/>
      <c r="D213" s="166" t="s">
        <v>193</v>
      </c>
      <c r="E213" s="174" t="s">
        <v>3</v>
      </c>
      <c r="F213" s="175" t="s">
        <v>756</v>
      </c>
      <c r="H213" s="176">
        <v>2</v>
      </c>
      <c r="I213" s="177"/>
      <c r="L213" s="173"/>
      <c r="M213" s="178"/>
      <c r="N213" s="179"/>
      <c r="O213" s="179"/>
      <c r="P213" s="179"/>
      <c r="Q213" s="179"/>
      <c r="R213" s="179"/>
      <c r="S213" s="179"/>
      <c r="T213" s="180"/>
      <c r="AT213" s="174" t="s">
        <v>193</v>
      </c>
      <c r="AU213" s="174" t="s">
        <v>81</v>
      </c>
      <c r="AV213" s="14" t="s">
        <v>81</v>
      </c>
      <c r="AW213" s="14" t="s">
        <v>34</v>
      </c>
      <c r="AX213" s="14" t="s">
        <v>25</v>
      </c>
      <c r="AY213" s="174" t="s">
        <v>182</v>
      </c>
    </row>
    <row r="214" spans="1:65" s="2" customFormat="1" ht="24.2" customHeight="1">
      <c r="A214" s="35"/>
      <c r="B214" s="146"/>
      <c r="C214" s="202" t="s">
        <v>380</v>
      </c>
      <c r="D214" s="202" t="s">
        <v>413</v>
      </c>
      <c r="E214" s="203" t="s">
        <v>757</v>
      </c>
      <c r="F214" s="204" t="s">
        <v>758</v>
      </c>
      <c r="G214" s="205" t="s">
        <v>500</v>
      </c>
      <c r="H214" s="206">
        <v>2.0299999999999998</v>
      </c>
      <c r="I214" s="207"/>
      <c r="J214" s="208">
        <f>ROUND(I214*H214,2)</f>
        <v>0</v>
      </c>
      <c r="K214" s="204" t="s">
        <v>188</v>
      </c>
      <c r="L214" s="209"/>
      <c r="M214" s="210" t="s">
        <v>3</v>
      </c>
      <c r="N214" s="211" t="s">
        <v>44</v>
      </c>
      <c r="O214" s="56"/>
      <c r="P214" s="156">
        <f>O214*H214</f>
        <v>0</v>
      </c>
      <c r="Q214" s="156">
        <v>1.6E-2</v>
      </c>
      <c r="R214" s="156">
        <f>Q214*H214</f>
        <v>3.2479999999999995E-2</v>
      </c>
      <c r="S214" s="156">
        <v>0</v>
      </c>
      <c r="T214" s="15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58" t="s">
        <v>243</v>
      </c>
      <c r="AT214" s="158" t="s">
        <v>413</v>
      </c>
      <c r="AU214" s="158" t="s">
        <v>81</v>
      </c>
      <c r="AY214" s="20" t="s">
        <v>182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20" t="s">
        <v>25</v>
      </c>
      <c r="BK214" s="159">
        <f>ROUND(I214*H214,2)</f>
        <v>0</v>
      </c>
      <c r="BL214" s="20" t="s">
        <v>189</v>
      </c>
      <c r="BM214" s="158" t="s">
        <v>759</v>
      </c>
    </row>
    <row r="215" spans="1:65" s="14" customFormat="1">
      <c r="B215" s="173"/>
      <c r="D215" s="166" t="s">
        <v>193</v>
      </c>
      <c r="E215" s="174" t="s">
        <v>3</v>
      </c>
      <c r="F215" s="175" t="s">
        <v>760</v>
      </c>
      <c r="H215" s="176">
        <v>2.0299999999999998</v>
      </c>
      <c r="I215" s="177"/>
      <c r="L215" s="173"/>
      <c r="M215" s="178"/>
      <c r="N215" s="179"/>
      <c r="O215" s="179"/>
      <c r="P215" s="179"/>
      <c r="Q215" s="179"/>
      <c r="R215" s="179"/>
      <c r="S215" s="179"/>
      <c r="T215" s="180"/>
      <c r="AT215" s="174" t="s">
        <v>193</v>
      </c>
      <c r="AU215" s="174" t="s">
        <v>81</v>
      </c>
      <c r="AV215" s="14" t="s">
        <v>81</v>
      </c>
      <c r="AW215" s="14" t="s">
        <v>34</v>
      </c>
      <c r="AX215" s="14" t="s">
        <v>25</v>
      </c>
      <c r="AY215" s="174" t="s">
        <v>182</v>
      </c>
    </row>
    <row r="216" spans="1:65" s="2" customFormat="1" ht="24.2" customHeight="1">
      <c r="A216" s="35"/>
      <c r="B216" s="146"/>
      <c r="C216" s="147" t="s">
        <v>387</v>
      </c>
      <c r="D216" s="147" t="s">
        <v>184</v>
      </c>
      <c r="E216" s="148" t="s">
        <v>761</v>
      </c>
      <c r="F216" s="149" t="s">
        <v>762</v>
      </c>
      <c r="G216" s="150" t="s">
        <v>500</v>
      </c>
      <c r="H216" s="151">
        <v>32</v>
      </c>
      <c r="I216" s="152"/>
      <c r="J216" s="153">
        <f>ROUND(I216*H216,2)</f>
        <v>0</v>
      </c>
      <c r="K216" s="149" t="s">
        <v>188</v>
      </c>
      <c r="L216" s="36"/>
      <c r="M216" s="154" t="s">
        <v>3</v>
      </c>
      <c r="N216" s="155" t="s">
        <v>44</v>
      </c>
      <c r="O216" s="56"/>
      <c r="P216" s="156">
        <f>O216*H216</f>
        <v>0</v>
      </c>
      <c r="Q216" s="156">
        <v>6.9999999999999994E-5</v>
      </c>
      <c r="R216" s="156">
        <f>Q216*H216</f>
        <v>2.2399999999999998E-3</v>
      </c>
      <c r="S216" s="156">
        <v>0</v>
      </c>
      <c r="T216" s="15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58" t="s">
        <v>189</v>
      </c>
      <c r="AT216" s="158" t="s">
        <v>184</v>
      </c>
      <c r="AU216" s="158" t="s">
        <v>81</v>
      </c>
      <c r="AY216" s="20" t="s">
        <v>182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20" t="s">
        <v>25</v>
      </c>
      <c r="BK216" s="159">
        <f>ROUND(I216*H216,2)</f>
        <v>0</v>
      </c>
      <c r="BL216" s="20" t="s">
        <v>189</v>
      </c>
      <c r="BM216" s="158" t="s">
        <v>763</v>
      </c>
    </row>
    <row r="217" spans="1:65" s="2" customFormat="1">
      <c r="A217" s="35"/>
      <c r="B217" s="36"/>
      <c r="C217" s="35"/>
      <c r="D217" s="160" t="s">
        <v>191</v>
      </c>
      <c r="E217" s="35"/>
      <c r="F217" s="161" t="s">
        <v>764</v>
      </c>
      <c r="G217" s="35"/>
      <c r="H217" s="35"/>
      <c r="I217" s="162"/>
      <c r="J217" s="35"/>
      <c r="K217" s="35"/>
      <c r="L217" s="36"/>
      <c r="M217" s="163"/>
      <c r="N217" s="164"/>
      <c r="O217" s="56"/>
      <c r="P217" s="56"/>
      <c r="Q217" s="56"/>
      <c r="R217" s="56"/>
      <c r="S217" s="56"/>
      <c r="T217" s="57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20" t="s">
        <v>191</v>
      </c>
      <c r="AU217" s="20" t="s">
        <v>81</v>
      </c>
    </row>
    <row r="218" spans="1:65" s="14" customFormat="1">
      <c r="B218" s="173"/>
      <c r="D218" s="166" t="s">
        <v>193</v>
      </c>
      <c r="E218" s="174" t="s">
        <v>3</v>
      </c>
      <c r="F218" s="175" t="s">
        <v>765</v>
      </c>
      <c r="H218" s="176">
        <v>32</v>
      </c>
      <c r="I218" s="177"/>
      <c r="L218" s="173"/>
      <c r="M218" s="178"/>
      <c r="N218" s="179"/>
      <c r="O218" s="179"/>
      <c r="P218" s="179"/>
      <c r="Q218" s="179"/>
      <c r="R218" s="179"/>
      <c r="S218" s="179"/>
      <c r="T218" s="180"/>
      <c r="AT218" s="174" t="s">
        <v>193</v>
      </c>
      <c r="AU218" s="174" t="s">
        <v>81</v>
      </c>
      <c r="AV218" s="14" t="s">
        <v>81</v>
      </c>
      <c r="AW218" s="14" t="s">
        <v>34</v>
      </c>
      <c r="AX218" s="14" t="s">
        <v>25</v>
      </c>
      <c r="AY218" s="174" t="s">
        <v>182</v>
      </c>
    </row>
    <row r="219" spans="1:65" s="2" customFormat="1" ht="16.5" customHeight="1">
      <c r="A219" s="35"/>
      <c r="B219" s="146"/>
      <c r="C219" s="202" t="s">
        <v>396</v>
      </c>
      <c r="D219" s="202" t="s">
        <v>413</v>
      </c>
      <c r="E219" s="203" t="s">
        <v>766</v>
      </c>
      <c r="F219" s="204" t="s">
        <v>767</v>
      </c>
      <c r="G219" s="205" t="s">
        <v>500</v>
      </c>
      <c r="H219" s="206">
        <v>8.1199999999999992</v>
      </c>
      <c r="I219" s="207"/>
      <c r="J219" s="208">
        <f>ROUND(I219*H219,2)</f>
        <v>0</v>
      </c>
      <c r="K219" s="204" t="s">
        <v>188</v>
      </c>
      <c r="L219" s="209"/>
      <c r="M219" s="210" t="s">
        <v>3</v>
      </c>
      <c r="N219" s="211" t="s">
        <v>44</v>
      </c>
      <c r="O219" s="56"/>
      <c r="P219" s="156">
        <f>O219*H219</f>
        <v>0</v>
      </c>
      <c r="Q219" s="156">
        <v>0.01</v>
      </c>
      <c r="R219" s="156">
        <f>Q219*H219</f>
        <v>8.1199999999999994E-2</v>
      </c>
      <c r="S219" s="156">
        <v>0</v>
      </c>
      <c r="T219" s="15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58" t="s">
        <v>243</v>
      </c>
      <c r="AT219" s="158" t="s">
        <v>413</v>
      </c>
      <c r="AU219" s="158" t="s">
        <v>81</v>
      </c>
      <c r="AY219" s="20" t="s">
        <v>182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20" t="s">
        <v>25</v>
      </c>
      <c r="BK219" s="159">
        <f>ROUND(I219*H219,2)</f>
        <v>0</v>
      </c>
      <c r="BL219" s="20" t="s">
        <v>189</v>
      </c>
      <c r="BM219" s="158" t="s">
        <v>768</v>
      </c>
    </row>
    <row r="220" spans="1:65" s="14" customFormat="1">
      <c r="B220" s="173"/>
      <c r="D220" s="166" t="s">
        <v>193</v>
      </c>
      <c r="E220" s="174" t="s">
        <v>3</v>
      </c>
      <c r="F220" s="175" t="s">
        <v>769</v>
      </c>
      <c r="H220" s="176">
        <v>8.1199999999999992</v>
      </c>
      <c r="I220" s="177"/>
      <c r="L220" s="173"/>
      <c r="M220" s="178"/>
      <c r="N220" s="179"/>
      <c r="O220" s="179"/>
      <c r="P220" s="179"/>
      <c r="Q220" s="179"/>
      <c r="R220" s="179"/>
      <c r="S220" s="179"/>
      <c r="T220" s="180"/>
      <c r="AT220" s="174" t="s">
        <v>193</v>
      </c>
      <c r="AU220" s="174" t="s">
        <v>81</v>
      </c>
      <c r="AV220" s="14" t="s">
        <v>81</v>
      </c>
      <c r="AW220" s="14" t="s">
        <v>34</v>
      </c>
      <c r="AX220" s="14" t="s">
        <v>25</v>
      </c>
      <c r="AY220" s="174" t="s">
        <v>182</v>
      </c>
    </row>
    <row r="221" spans="1:65" s="2" customFormat="1" ht="16.5" customHeight="1">
      <c r="A221" s="35"/>
      <c r="B221" s="146"/>
      <c r="C221" s="202" t="s">
        <v>401</v>
      </c>
      <c r="D221" s="202" t="s">
        <v>413</v>
      </c>
      <c r="E221" s="203" t="s">
        <v>770</v>
      </c>
      <c r="F221" s="204" t="s">
        <v>771</v>
      </c>
      <c r="G221" s="205" t="s">
        <v>500</v>
      </c>
      <c r="H221" s="206">
        <v>24.36</v>
      </c>
      <c r="I221" s="207"/>
      <c r="J221" s="208">
        <f>ROUND(I221*H221,2)</f>
        <v>0</v>
      </c>
      <c r="K221" s="204" t="s">
        <v>188</v>
      </c>
      <c r="L221" s="209"/>
      <c r="M221" s="210" t="s">
        <v>3</v>
      </c>
      <c r="N221" s="211" t="s">
        <v>44</v>
      </c>
      <c r="O221" s="56"/>
      <c r="P221" s="156">
        <f>O221*H221</f>
        <v>0</v>
      </c>
      <c r="Q221" s="156">
        <v>0.01</v>
      </c>
      <c r="R221" s="156">
        <f>Q221*H221</f>
        <v>0.24360000000000001</v>
      </c>
      <c r="S221" s="156">
        <v>0</v>
      </c>
      <c r="T221" s="15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58" t="s">
        <v>243</v>
      </c>
      <c r="AT221" s="158" t="s">
        <v>413</v>
      </c>
      <c r="AU221" s="158" t="s">
        <v>81</v>
      </c>
      <c r="AY221" s="20" t="s">
        <v>182</v>
      </c>
      <c r="BE221" s="159">
        <f>IF(N221="základní",J221,0)</f>
        <v>0</v>
      </c>
      <c r="BF221" s="159">
        <f>IF(N221="snížená",J221,0)</f>
        <v>0</v>
      </c>
      <c r="BG221" s="159">
        <f>IF(N221="zákl. přenesená",J221,0)</f>
        <v>0</v>
      </c>
      <c r="BH221" s="159">
        <f>IF(N221="sníž. přenesená",J221,0)</f>
        <v>0</v>
      </c>
      <c r="BI221" s="159">
        <f>IF(N221="nulová",J221,0)</f>
        <v>0</v>
      </c>
      <c r="BJ221" s="20" t="s">
        <v>25</v>
      </c>
      <c r="BK221" s="159">
        <f>ROUND(I221*H221,2)</f>
        <v>0</v>
      </c>
      <c r="BL221" s="20" t="s">
        <v>189</v>
      </c>
      <c r="BM221" s="158" t="s">
        <v>772</v>
      </c>
    </row>
    <row r="222" spans="1:65" s="14" customFormat="1">
      <c r="B222" s="173"/>
      <c r="D222" s="166" t="s">
        <v>193</v>
      </c>
      <c r="E222" s="174" t="s">
        <v>3</v>
      </c>
      <c r="F222" s="175" t="s">
        <v>773</v>
      </c>
      <c r="H222" s="176">
        <v>24</v>
      </c>
      <c r="I222" s="177"/>
      <c r="L222" s="173"/>
      <c r="M222" s="178"/>
      <c r="N222" s="179"/>
      <c r="O222" s="179"/>
      <c r="P222" s="179"/>
      <c r="Q222" s="179"/>
      <c r="R222" s="179"/>
      <c r="S222" s="179"/>
      <c r="T222" s="180"/>
      <c r="AT222" s="174" t="s">
        <v>193</v>
      </c>
      <c r="AU222" s="174" t="s">
        <v>81</v>
      </c>
      <c r="AV222" s="14" t="s">
        <v>81</v>
      </c>
      <c r="AW222" s="14" t="s">
        <v>34</v>
      </c>
      <c r="AX222" s="14" t="s">
        <v>73</v>
      </c>
      <c r="AY222" s="174" t="s">
        <v>182</v>
      </c>
    </row>
    <row r="223" spans="1:65" s="14" customFormat="1">
      <c r="B223" s="173"/>
      <c r="D223" s="166" t="s">
        <v>193</v>
      </c>
      <c r="E223" s="174" t="s">
        <v>3</v>
      </c>
      <c r="F223" s="175" t="s">
        <v>774</v>
      </c>
      <c r="H223" s="176">
        <v>24.36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193</v>
      </c>
      <c r="AU223" s="174" t="s">
        <v>81</v>
      </c>
      <c r="AV223" s="14" t="s">
        <v>81</v>
      </c>
      <c r="AW223" s="14" t="s">
        <v>34</v>
      </c>
      <c r="AX223" s="14" t="s">
        <v>25</v>
      </c>
      <c r="AY223" s="174" t="s">
        <v>182</v>
      </c>
    </row>
    <row r="224" spans="1:65" s="2" customFormat="1" ht="21.75" customHeight="1">
      <c r="A224" s="35"/>
      <c r="B224" s="146"/>
      <c r="C224" s="147" t="s">
        <v>412</v>
      </c>
      <c r="D224" s="147" t="s">
        <v>184</v>
      </c>
      <c r="E224" s="148" t="s">
        <v>775</v>
      </c>
      <c r="F224" s="149" t="s">
        <v>776</v>
      </c>
      <c r="G224" s="150" t="s">
        <v>500</v>
      </c>
      <c r="H224" s="151">
        <v>1</v>
      </c>
      <c r="I224" s="152"/>
      <c r="J224" s="153">
        <f>ROUND(I224*H224,2)</f>
        <v>0</v>
      </c>
      <c r="K224" s="149" t="s">
        <v>222</v>
      </c>
      <c r="L224" s="36"/>
      <c r="M224" s="154" t="s">
        <v>3</v>
      </c>
      <c r="N224" s="155" t="s">
        <v>44</v>
      </c>
      <c r="O224" s="56"/>
      <c r="P224" s="156">
        <f>O224*H224</f>
        <v>0</v>
      </c>
      <c r="Q224" s="156">
        <v>1.7999999999999999E-2</v>
      </c>
      <c r="R224" s="156">
        <f>Q224*H224</f>
        <v>1.7999999999999999E-2</v>
      </c>
      <c r="S224" s="156">
        <v>0</v>
      </c>
      <c r="T224" s="15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58" t="s">
        <v>189</v>
      </c>
      <c r="AT224" s="158" t="s">
        <v>184</v>
      </c>
      <c r="AU224" s="158" t="s">
        <v>81</v>
      </c>
      <c r="AY224" s="20" t="s">
        <v>182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20" t="s">
        <v>25</v>
      </c>
      <c r="BK224" s="159">
        <f>ROUND(I224*H224,2)</f>
        <v>0</v>
      </c>
      <c r="BL224" s="20" t="s">
        <v>189</v>
      </c>
      <c r="BM224" s="158" t="s">
        <v>777</v>
      </c>
    </row>
    <row r="225" spans="1:65" s="14" customFormat="1">
      <c r="B225" s="173"/>
      <c r="D225" s="166" t="s">
        <v>193</v>
      </c>
      <c r="E225" s="174" t="s">
        <v>3</v>
      </c>
      <c r="F225" s="175" t="s">
        <v>778</v>
      </c>
      <c r="H225" s="176">
        <v>1</v>
      </c>
      <c r="I225" s="177"/>
      <c r="L225" s="173"/>
      <c r="M225" s="178"/>
      <c r="N225" s="179"/>
      <c r="O225" s="179"/>
      <c r="P225" s="179"/>
      <c r="Q225" s="179"/>
      <c r="R225" s="179"/>
      <c r="S225" s="179"/>
      <c r="T225" s="180"/>
      <c r="AT225" s="174" t="s">
        <v>193</v>
      </c>
      <c r="AU225" s="174" t="s">
        <v>81</v>
      </c>
      <c r="AV225" s="14" t="s">
        <v>81</v>
      </c>
      <c r="AW225" s="14" t="s">
        <v>34</v>
      </c>
      <c r="AX225" s="14" t="s">
        <v>25</v>
      </c>
      <c r="AY225" s="174" t="s">
        <v>182</v>
      </c>
    </row>
    <row r="226" spans="1:65" s="2" customFormat="1" ht="16.5" customHeight="1">
      <c r="A226" s="35"/>
      <c r="B226" s="146"/>
      <c r="C226" s="147" t="s">
        <v>418</v>
      </c>
      <c r="D226" s="147" t="s">
        <v>184</v>
      </c>
      <c r="E226" s="148" t="s">
        <v>779</v>
      </c>
      <c r="F226" s="149" t="s">
        <v>780</v>
      </c>
      <c r="G226" s="150" t="s">
        <v>500</v>
      </c>
      <c r="H226" s="151">
        <v>8</v>
      </c>
      <c r="I226" s="152"/>
      <c r="J226" s="153">
        <f>ROUND(I226*H226,2)</f>
        <v>0</v>
      </c>
      <c r="K226" s="149" t="s">
        <v>3</v>
      </c>
      <c r="L226" s="36"/>
      <c r="M226" s="154" t="s">
        <v>3</v>
      </c>
      <c r="N226" s="155" t="s">
        <v>44</v>
      </c>
      <c r="O226" s="56"/>
      <c r="P226" s="156">
        <f>O226*H226</f>
        <v>0</v>
      </c>
      <c r="Q226" s="156">
        <v>0.34089999999999998</v>
      </c>
      <c r="R226" s="156">
        <f>Q226*H226</f>
        <v>2.7271999999999998</v>
      </c>
      <c r="S226" s="156">
        <v>0</v>
      </c>
      <c r="T226" s="15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58" t="s">
        <v>189</v>
      </c>
      <c r="AT226" s="158" t="s">
        <v>184</v>
      </c>
      <c r="AU226" s="158" t="s">
        <v>81</v>
      </c>
      <c r="AY226" s="20" t="s">
        <v>182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20" t="s">
        <v>25</v>
      </c>
      <c r="BK226" s="159">
        <f>ROUND(I226*H226,2)</f>
        <v>0</v>
      </c>
      <c r="BL226" s="20" t="s">
        <v>189</v>
      </c>
      <c r="BM226" s="158" t="s">
        <v>781</v>
      </c>
    </row>
    <row r="227" spans="1:65" s="14" customFormat="1">
      <c r="B227" s="173"/>
      <c r="D227" s="166" t="s">
        <v>193</v>
      </c>
      <c r="E227" s="174" t="s">
        <v>3</v>
      </c>
      <c r="F227" s="175" t="s">
        <v>782</v>
      </c>
      <c r="H227" s="176">
        <v>8</v>
      </c>
      <c r="I227" s="177"/>
      <c r="L227" s="173"/>
      <c r="M227" s="178"/>
      <c r="N227" s="179"/>
      <c r="O227" s="179"/>
      <c r="P227" s="179"/>
      <c r="Q227" s="179"/>
      <c r="R227" s="179"/>
      <c r="S227" s="179"/>
      <c r="T227" s="180"/>
      <c r="AT227" s="174" t="s">
        <v>193</v>
      </c>
      <c r="AU227" s="174" t="s">
        <v>81</v>
      </c>
      <c r="AV227" s="14" t="s">
        <v>81</v>
      </c>
      <c r="AW227" s="14" t="s">
        <v>34</v>
      </c>
      <c r="AX227" s="14" t="s">
        <v>25</v>
      </c>
      <c r="AY227" s="174" t="s">
        <v>182</v>
      </c>
    </row>
    <row r="228" spans="1:65" s="2" customFormat="1" ht="16.5" customHeight="1">
      <c r="A228" s="35"/>
      <c r="B228" s="146"/>
      <c r="C228" s="202" t="s">
        <v>425</v>
      </c>
      <c r="D228" s="202" t="s">
        <v>413</v>
      </c>
      <c r="E228" s="203" t="s">
        <v>783</v>
      </c>
      <c r="F228" s="204" t="s">
        <v>784</v>
      </c>
      <c r="G228" s="205" t="s">
        <v>500</v>
      </c>
      <c r="H228" s="206">
        <v>8.08</v>
      </c>
      <c r="I228" s="207"/>
      <c r="J228" s="208">
        <f t="shared" ref="J228:J234" si="0">ROUND(I228*H228,2)</f>
        <v>0</v>
      </c>
      <c r="K228" s="204" t="s">
        <v>222</v>
      </c>
      <c r="L228" s="209"/>
      <c r="M228" s="210" t="s">
        <v>3</v>
      </c>
      <c r="N228" s="211" t="s">
        <v>44</v>
      </c>
      <c r="O228" s="56"/>
      <c r="P228" s="156">
        <f t="shared" ref="P228:P234" si="1">O228*H228</f>
        <v>0</v>
      </c>
      <c r="Q228" s="156">
        <v>0.17</v>
      </c>
      <c r="R228" s="156">
        <f t="shared" ref="R228:R234" si="2">Q228*H228</f>
        <v>1.3736000000000002</v>
      </c>
      <c r="S228" s="156">
        <v>0</v>
      </c>
      <c r="T228" s="157">
        <f t="shared" ref="T228:T234" si="3"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58" t="s">
        <v>243</v>
      </c>
      <c r="AT228" s="158" t="s">
        <v>413</v>
      </c>
      <c r="AU228" s="158" t="s">
        <v>81</v>
      </c>
      <c r="AY228" s="20" t="s">
        <v>182</v>
      </c>
      <c r="BE228" s="159">
        <f t="shared" ref="BE228:BE234" si="4">IF(N228="základní",J228,0)</f>
        <v>0</v>
      </c>
      <c r="BF228" s="159">
        <f t="shared" ref="BF228:BF234" si="5">IF(N228="snížená",J228,0)</f>
        <v>0</v>
      </c>
      <c r="BG228" s="159">
        <f t="shared" ref="BG228:BG234" si="6">IF(N228="zákl. přenesená",J228,0)</f>
        <v>0</v>
      </c>
      <c r="BH228" s="159">
        <f t="shared" ref="BH228:BH234" si="7">IF(N228="sníž. přenesená",J228,0)</f>
        <v>0</v>
      </c>
      <c r="BI228" s="159">
        <f t="shared" ref="BI228:BI234" si="8">IF(N228="nulová",J228,0)</f>
        <v>0</v>
      </c>
      <c r="BJ228" s="20" t="s">
        <v>25</v>
      </c>
      <c r="BK228" s="159">
        <f t="shared" ref="BK228:BK234" si="9">ROUND(I228*H228,2)</f>
        <v>0</v>
      </c>
      <c r="BL228" s="20" t="s">
        <v>189</v>
      </c>
      <c r="BM228" s="158" t="s">
        <v>785</v>
      </c>
    </row>
    <row r="229" spans="1:65" s="2" customFormat="1" ht="16.5" customHeight="1">
      <c r="A229" s="35"/>
      <c r="B229" s="146"/>
      <c r="C229" s="202" t="s">
        <v>431</v>
      </c>
      <c r="D229" s="202" t="s">
        <v>413</v>
      </c>
      <c r="E229" s="203" t="s">
        <v>786</v>
      </c>
      <c r="F229" s="204" t="s">
        <v>787</v>
      </c>
      <c r="G229" s="205" t="s">
        <v>500</v>
      </c>
      <c r="H229" s="206">
        <v>8.08</v>
      </c>
      <c r="I229" s="207"/>
      <c r="J229" s="208">
        <f t="shared" si="0"/>
        <v>0</v>
      </c>
      <c r="K229" s="204" t="s">
        <v>222</v>
      </c>
      <c r="L229" s="209"/>
      <c r="M229" s="210" t="s">
        <v>3</v>
      </c>
      <c r="N229" s="211" t="s">
        <v>44</v>
      </c>
      <c r="O229" s="56"/>
      <c r="P229" s="156">
        <f t="shared" si="1"/>
        <v>0</v>
      </c>
      <c r="Q229" s="156">
        <v>7.0000000000000007E-2</v>
      </c>
      <c r="R229" s="156">
        <f t="shared" si="2"/>
        <v>0.5656000000000001</v>
      </c>
      <c r="S229" s="156">
        <v>0</v>
      </c>
      <c r="T229" s="157">
        <f t="shared" si="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58" t="s">
        <v>243</v>
      </c>
      <c r="AT229" s="158" t="s">
        <v>413</v>
      </c>
      <c r="AU229" s="158" t="s">
        <v>81</v>
      </c>
      <c r="AY229" s="20" t="s">
        <v>182</v>
      </c>
      <c r="BE229" s="159">
        <f t="shared" si="4"/>
        <v>0</v>
      </c>
      <c r="BF229" s="159">
        <f t="shared" si="5"/>
        <v>0</v>
      </c>
      <c r="BG229" s="159">
        <f t="shared" si="6"/>
        <v>0</v>
      </c>
      <c r="BH229" s="159">
        <f t="shared" si="7"/>
        <v>0</v>
      </c>
      <c r="BI229" s="159">
        <f t="shared" si="8"/>
        <v>0</v>
      </c>
      <c r="BJ229" s="20" t="s">
        <v>25</v>
      </c>
      <c r="BK229" s="159">
        <f t="shared" si="9"/>
        <v>0</v>
      </c>
      <c r="BL229" s="20" t="s">
        <v>189</v>
      </c>
      <c r="BM229" s="158" t="s">
        <v>788</v>
      </c>
    </row>
    <row r="230" spans="1:65" s="2" customFormat="1" ht="16.5" customHeight="1">
      <c r="A230" s="35"/>
      <c r="B230" s="146"/>
      <c r="C230" s="202" t="s">
        <v>436</v>
      </c>
      <c r="D230" s="202" t="s">
        <v>413</v>
      </c>
      <c r="E230" s="203" t="s">
        <v>789</v>
      </c>
      <c r="F230" s="204" t="s">
        <v>790</v>
      </c>
      <c r="G230" s="205" t="s">
        <v>500</v>
      </c>
      <c r="H230" s="206">
        <v>12.12</v>
      </c>
      <c r="I230" s="207"/>
      <c r="J230" s="208">
        <f t="shared" si="0"/>
        <v>0</v>
      </c>
      <c r="K230" s="204" t="s">
        <v>222</v>
      </c>
      <c r="L230" s="209"/>
      <c r="M230" s="210" t="s">
        <v>3</v>
      </c>
      <c r="N230" s="211" t="s">
        <v>44</v>
      </c>
      <c r="O230" s="56"/>
      <c r="P230" s="156">
        <f t="shared" si="1"/>
        <v>0</v>
      </c>
      <c r="Q230" s="156">
        <v>0.155</v>
      </c>
      <c r="R230" s="156">
        <f t="shared" si="2"/>
        <v>1.8785999999999998</v>
      </c>
      <c r="S230" s="156">
        <v>0</v>
      </c>
      <c r="T230" s="157">
        <f t="shared" si="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58" t="s">
        <v>243</v>
      </c>
      <c r="AT230" s="158" t="s">
        <v>413</v>
      </c>
      <c r="AU230" s="158" t="s">
        <v>81</v>
      </c>
      <c r="AY230" s="20" t="s">
        <v>182</v>
      </c>
      <c r="BE230" s="159">
        <f t="shared" si="4"/>
        <v>0</v>
      </c>
      <c r="BF230" s="159">
        <f t="shared" si="5"/>
        <v>0</v>
      </c>
      <c r="BG230" s="159">
        <f t="shared" si="6"/>
        <v>0</v>
      </c>
      <c r="BH230" s="159">
        <f t="shared" si="7"/>
        <v>0</v>
      </c>
      <c r="BI230" s="159">
        <f t="shared" si="8"/>
        <v>0</v>
      </c>
      <c r="BJ230" s="20" t="s">
        <v>25</v>
      </c>
      <c r="BK230" s="159">
        <f t="shared" si="9"/>
        <v>0</v>
      </c>
      <c r="BL230" s="20" t="s">
        <v>189</v>
      </c>
      <c r="BM230" s="158" t="s">
        <v>791</v>
      </c>
    </row>
    <row r="231" spans="1:65" s="2" customFormat="1" ht="16.5" customHeight="1">
      <c r="A231" s="35"/>
      <c r="B231" s="146"/>
      <c r="C231" s="202" t="s">
        <v>441</v>
      </c>
      <c r="D231" s="202" t="s">
        <v>413</v>
      </c>
      <c r="E231" s="203" t="s">
        <v>792</v>
      </c>
      <c r="F231" s="204" t="s">
        <v>793</v>
      </c>
      <c r="G231" s="205" t="s">
        <v>500</v>
      </c>
      <c r="H231" s="206">
        <v>8.08</v>
      </c>
      <c r="I231" s="207"/>
      <c r="J231" s="208">
        <f t="shared" si="0"/>
        <v>0</v>
      </c>
      <c r="K231" s="204" t="s">
        <v>222</v>
      </c>
      <c r="L231" s="209"/>
      <c r="M231" s="210" t="s">
        <v>3</v>
      </c>
      <c r="N231" s="211" t="s">
        <v>44</v>
      </c>
      <c r="O231" s="56"/>
      <c r="P231" s="156">
        <f t="shared" si="1"/>
        <v>0</v>
      </c>
      <c r="Q231" s="156">
        <v>7.5999999999999998E-2</v>
      </c>
      <c r="R231" s="156">
        <f t="shared" si="2"/>
        <v>0.61407999999999996</v>
      </c>
      <c r="S231" s="156">
        <v>0</v>
      </c>
      <c r="T231" s="157">
        <f t="shared" si="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58" t="s">
        <v>243</v>
      </c>
      <c r="AT231" s="158" t="s">
        <v>413</v>
      </c>
      <c r="AU231" s="158" t="s">
        <v>81</v>
      </c>
      <c r="AY231" s="20" t="s">
        <v>182</v>
      </c>
      <c r="BE231" s="159">
        <f t="shared" si="4"/>
        <v>0</v>
      </c>
      <c r="BF231" s="159">
        <f t="shared" si="5"/>
        <v>0</v>
      </c>
      <c r="BG231" s="159">
        <f t="shared" si="6"/>
        <v>0</v>
      </c>
      <c r="BH231" s="159">
        <f t="shared" si="7"/>
        <v>0</v>
      </c>
      <c r="BI231" s="159">
        <f t="shared" si="8"/>
        <v>0</v>
      </c>
      <c r="BJ231" s="20" t="s">
        <v>25</v>
      </c>
      <c r="BK231" s="159">
        <f t="shared" si="9"/>
        <v>0</v>
      </c>
      <c r="BL231" s="20" t="s">
        <v>189</v>
      </c>
      <c r="BM231" s="158" t="s">
        <v>794</v>
      </c>
    </row>
    <row r="232" spans="1:65" s="2" customFormat="1" ht="16.5" customHeight="1">
      <c r="A232" s="35"/>
      <c r="B232" s="146"/>
      <c r="C232" s="202" t="s">
        <v>447</v>
      </c>
      <c r="D232" s="202" t="s">
        <v>413</v>
      </c>
      <c r="E232" s="203" t="s">
        <v>795</v>
      </c>
      <c r="F232" s="204" t="s">
        <v>796</v>
      </c>
      <c r="G232" s="205" t="s">
        <v>500</v>
      </c>
      <c r="H232" s="206">
        <v>8.08</v>
      </c>
      <c r="I232" s="207"/>
      <c r="J232" s="208">
        <f t="shared" si="0"/>
        <v>0</v>
      </c>
      <c r="K232" s="204" t="s">
        <v>222</v>
      </c>
      <c r="L232" s="209"/>
      <c r="M232" s="210" t="s">
        <v>3</v>
      </c>
      <c r="N232" s="211" t="s">
        <v>44</v>
      </c>
      <c r="O232" s="56"/>
      <c r="P232" s="156">
        <f t="shared" si="1"/>
        <v>0</v>
      </c>
      <c r="Q232" s="156">
        <v>0.28000000000000003</v>
      </c>
      <c r="R232" s="156">
        <f t="shared" si="2"/>
        <v>2.2624000000000004</v>
      </c>
      <c r="S232" s="156">
        <v>0</v>
      </c>
      <c r="T232" s="157">
        <f t="shared" si="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58" t="s">
        <v>243</v>
      </c>
      <c r="AT232" s="158" t="s">
        <v>413</v>
      </c>
      <c r="AU232" s="158" t="s">
        <v>81</v>
      </c>
      <c r="AY232" s="20" t="s">
        <v>182</v>
      </c>
      <c r="BE232" s="159">
        <f t="shared" si="4"/>
        <v>0</v>
      </c>
      <c r="BF232" s="159">
        <f t="shared" si="5"/>
        <v>0</v>
      </c>
      <c r="BG232" s="159">
        <f t="shared" si="6"/>
        <v>0</v>
      </c>
      <c r="BH232" s="159">
        <f t="shared" si="7"/>
        <v>0</v>
      </c>
      <c r="BI232" s="159">
        <f t="shared" si="8"/>
        <v>0</v>
      </c>
      <c r="BJ232" s="20" t="s">
        <v>25</v>
      </c>
      <c r="BK232" s="159">
        <f t="shared" si="9"/>
        <v>0</v>
      </c>
      <c r="BL232" s="20" t="s">
        <v>189</v>
      </c>
      <c r="BM232" s="158" t="s">
        <v>797</v>
      </c>
    </row>
    <row r="233" spans="1:65" s="2" customFormat="1" ht="16.5" customHeight="1">
      <c r="A233" s="35"/>
      <c r="B233" s="146"/>
      <c r="C233" s="202" t="s">
        <v>454</v>
      </c>
      <c r="D233" s="202" t="s">
        <v>413</v>
      </c>
      <c r="E233" s="203" t="s">
        <v>798</v>
      </c>
      <c r="F233" s="204" t="s">
        <v>799</v>
      </c>
      <c r="G233" s="205" t="s">
        <v>500</v>
      </c>
      <c r="H233" s="206">
        <v>8</v>
      </c>
      <c r="I233" s="207"/>
      <c r="J233" s="208">
        <f t="shared" si="0"/>
        <v>0</v>
      </c>
      <c r="K233" s="204" t="s">
        <v>222</v>
      </c>
      <c r="L233" s="209"/>
      <c r="M233" s="210" t="s">
        <v>3</v>
      </c>
      <c r="N233" s="211" t="s">
        <v>44</v>
      </c>
      <c r="O233" s="56"/>
      <c r="P233" s="156">
        <f t="shared" si="1"/>
        <v>0</v>
      </c>
      <c r="Q233" s="156">
        <v>2.7E-2</v>
      </c>
      <c r="R233" s="156">
        <f t="shared" si="2"/>
        <v>0.216</v>
      </c>
      <c r="S233" s="156">
        <v>0</v>
      </c>
      <c r="T233" s="157">
        <f t="shared" si="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58" t="s">
        <v>243</v>
      </c>
      <c r="AT233" s="158" t="s">
        <v>413</v>
      </c>
      <c r="AU233" s="158" t="s">
        <v>81</v>
      </c>
      <c r="AY233" s="20" t="s">
        <v>182</v>
      </c>
      <c r="BE233" s="159">
        <f t="shared" si="4"/>
        <v>0</v>
      </c>
      <c r="BF233" s="159">
        <f t="shared" si="5"/>
        <v>0</v>
      </c>
      <c r="BG233" s="159">
        <f t="shared" si="6"/>
        <v>0</v>
      </c>
      <c r="BH233" s="159">
        <f t="shared" si="7"/>
        <v>0</v>
      </c>
      <c r="BI233" s="159">
        <f t="shared" si="8"/>
        <v>0</v>
      </c>
      <c r="BJ233" s="20" t="s">
        <v>25</v>
      </c>
      <c r="BK233" s="159">
        <f t="shared" si="9"/>
        <v>0</v>
      </c>
      <c r="BL233" s="20" t="s">
        <v>189</v>
      </c>
      <c r="BM233" s="158" t="s">
        <v>800</v>
      </c>
    </row>
    <row r="234" spans="1:65" s="2" customFormat="1" ht="16.5" customHeight="1">
      <c r="A234" s="35"/>
      <c r="B234" s="146"/>
      <c r="C234" s="147" t="s">
        <v>461</v>
      </c>
      <c r="D234" s="147" t="s">
        <v>184</v>
      </c>
      <c r="E234" s="148" t="s">
        <v>801</v>
      </c>
      <c r="F234" s="149" t="s">
        <v>802</v>
      </c>
      <c r="G234" s="150" t="s">
        <v>500</v>
      </c>
      <c r="H234" s="151">
        <v>8</v>
      </c>
      <c r="I234" s="152"/>
      <c r="J234" s="153">
        <f t="shared" si="0"/>
        <v>0</v>
      </c>
      <c r="K234" s="149" t="s">
        <v>222</v>
      </c>
      <c r="L234" s="36"/>
      <c r="M234" s="154" t="s">
        <v>3</v>
      </c>
      <c r="N234" s="155" t="s">
        <v>44</v>
      </c>
      <c r="O234" s="56"/>
      <c r="P234" s="156">
        <f t="shared" si="1"/>
        <v>0</v>
      </c>
      <c r="Q234" s="156">
        <v>9.3600000000000003E-3</v>
      </c>
      <c r="R234" s="156">
        <f t="shared" si="2"/>
        <v>7.4880000000000002E-2</v>
      </c>
      <c r="S234" s="156">
        <v>0</v>
      </c>
      <c r="T234" s="157">
        <f t="shared" si="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58" t="s">
        <v>189</v>
      </c>
      <c r="AT234" s="158" t="s">
        <v>184</v>
      </c>
      <c r="AU234" s="158" t="s">
        <v>81</v>
      </c>
      <c r="AY234" s="20" t="s">
        <v>182</v>
      </c>
      <c r="BE234" s="159">
        <f t="shared" si="4"/>
        <v>0</v>
      </c>
      <c r="BF234" s="159">
        <f t="shared" si="5"/>
        <v>0</v>
      </c>
      <c r="BG234" s="159">
        <f t="shared" si="6"/>
        <v>0</v>
      </c>
      <c r="BH234" s="159">
        <f t="shared" si="7"/>
        <v>0</v>
      </c>
      <c r="BI234" s="159">
        <f t="shared" si="8"/>
        <v>0</v>
      </c>
      <c r="BJ234" s="20" t="s">
        <v>25</v>
      </c>
      <c r="BK234" s="159">
        <f t="shared" si="9"/>
        <v>0</v>
      </c>
      <c r="BL234" s="20" t="s">
        <v>189</v>
      </c>
      <c r="BM234" s="158" t="s">
        <v>803</v>
      </c>
    </row>
    <row r="235" spans="1:65" s="14" customFormat="1">
      <c r="B235" s="173"/>
      <c r="D235" s="166" t="s">
        <v>193</v>
      </c>
      <c r="E235" s="174" t="s">
        <v>3</v>
      </c>
      <c r="F235" s="175" t="s">
        <v>782</v>
      </c>
      <c r="H235" s="176">
        <v>8</v>
      </c>
      <c r="I235" s="177"/>
      <c r="L235" s="173"/>
      <c r="M235" s="178"/>
      <c r="N235" s="179"/>
      <c r="O235" s="179"/>
      <c r="P235" s="179"/>
      <c r="Q235" s="179"/>
      <c r="R235" s="179"/>
      <c r="S235" s="179"/>
      <c r="T235" s="180"/>
      <c r="AT235" s="174" t="s">
        <v>193</v>
      </c>
      <c r="AU235" s="174" t="s">
        <v>81</v>
      </c>
      <c r="AV235" s="14" t="s">
        <v>81</v>
      </c>
      <c r="AW235" s="14" t="s">
        <v>34</v>
      </c>
      <c r="AX235" s="14" t="s">
        <v>25</v>
      </c>
      <c r="AY235" s="174" t="s">
        <v>182</v>
      </c>
    </row>
    <row r="236" spans="1:65" s="2" customFormat="1" ht="16.5" customHeight="1">
      <c r="A236" s="35"/>
      <c r="B236" s="146"/>
      <c r="C236" s="202" t="s">
        <v>466</v>
      </c>
      <c r="D236" s="202" t="s">
        <v>413</v>
      </c>
      <c r="E236" s="203" t="s">
        <v>804</v>
      </c>
      <c r="F236" s="204" t="s">
        <v>805</v>
      </c>
      <c r="G236" s="205" t="s">
        <v>500</v>
      </c>
      <c r="H236" s="206">
        <v>8</v>
      </c>
      <c r="I236" s="207"/>
      <c r="J236" s="208">
        <f>ROUND(I236*H236,2)</f>
        <v>0</v>
      </c>
      <c r="K236" s="204" t="s">
        <v>222</v>
      </c>
      <c r="L236" s="209"/>
      <c r="M236" s="210" t="s">
        <v>3</v>
      </c>
      <c r="N236" s="211" t="s">
        <v>44</v>
      </c>
      <c r="O236" s="56"/>
      <c r="P236" s="156">
        <f>O236*H236</f>
        <v>0</v>
      </c>
      <c r="Q236" s="156">
        <v>6.8000000000000005E-2</v>
      </c>
      <c r="R236" s="156">
        <f>Q236*H236</f>
        <v>0.54400000000000004</v>
      </c>
      <c r="S236" s="156">
        <v>0</v>
      </c>
      <c r="T236" s="15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58" t="s">
        <v>243</v>
      </c>
      <c r="AT236" s="158" t="s">
        <v>413</v>
      </c>
      <c r="AU236" s="158" t="s">
        <v>81</v>
      </c>
      <c r="AY236" s="20" t="s">
        <v>182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20" t="s">
        <v>25</v>
      </c>
      <c r="BK236" s="159">
        <f>ROUND(I236*H236,2)</f>
        <v>0</v>
      </c>
      <c r="BL236" s="20" t="s">
        <v>189</v>
      </c>
      <c r="BM236" s="158" t="s">
        <v>806</v>
      </c>
    </row>
    <row r="237" spans="1:65" s="2" customFormat="1" ht="16.5" customHeight="1">
      <c r="A237" s="35"/>
      <c r="B237" s="146"/>
      <c r="C237" s="147" t="s">
        <v>471</v>
      </c>
      <c r="D237" s="147" t="s">
        <v>184</v>
      </c>
      <c r="E237" s="148" t="s">
        <v>807</v>
      </c>
      <c r="F237" s="149" t="s">
        <v>808</v>
      </c>
      <c r="G237" s="150" t="s">
        <v>338</v>
      </c>
      <c r="H237" s="151">
        <v>6.7309999999999999</v>
      </c>
      <c r="I237" s="152"/>
      <c r="J237" s="153">
        <f>ROUND(I237*H237,2)</f>
        <v>0</v>
      </c>
      <c r="K237" s="149" t="s">
        <v>188</v>
      </c>
      <c r="L237" s="36"/>
      <c r="M237" s="154" t="s">
        <v>3</v>
      </c>
      <c r="N237" s="155" t="s">
        <v>44</v>
      </c>
      <c r="O237" s="56"/>
      <c r="P237" s="156">
        <f>O237*H237</f>
        <v>0</v>
      </c>
      <c r="Q237" s="156">
        <v>2.3010199999999998</v>
      </c>
      <c r="R237" s="156">
        <f>Q237*H237</f>
        <v>15.488165619999998</v>
      </c>
      <c r="S237" s="156">
        <v>0</v>
      </c>
      <c r="T237" s="15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58" t="s">
        <v>189</v>
      </c>
      <c r="AT237" s="158" t="s">
        <v>184</v>
      </c>
      <c r="AU237" s="158" t="s">
        <v>81</v>
      </c>
      <c r="AY237" s="20" t="s">
        <v>182</v>
      </c>
      <c r="BE237" s="159">
        <f>IF(N237="základní",J237,0)</f>
        <v>0</v>
      </c>
      <c r="BF237" s="159">
        <f>IF(N237="snížená",J237,0)</f>
        <v>0</v>
      </c>
      <c r="BG237" s="159">
        <f>IF(N237="zákl. přenesená",J237,0)</f>
        <v>0</v>
      </c>
      <c r="BH237" s="159">
        <f>IF(N237="sníž. přenesená",J237,0)</f>
        <v>0</v>
      </c>
      <c r="BI237" s="159">
        <f>IF(N237="nulová",J237,0)</f>
        <v>0</v>
      </c>
      <c r="BJ237" s="20" t="s">
        <v>25</v>
      </c>
      <c r="BK237" s="159">
        <f>ROUND(I237*H237,2)</f>
        <v>0</v>
      </c>
      <c r="BL237" s="20" t="s">
        <v>189</v>
      </c>
      <c r="BM237" s="158" t="s">
        <v>809</v>
      </c>
    </row>
    <row r="238" spans="1:65" s="2" customFormat="1">
      <c r="A238" s="35"/>
      <c r="B238" s="36"/>
      <c r="C238" s="35"/>
      <c r="D238" s="160" t="s">
        <v>191</v>
      </c>
      <c r="E238" s="35"/>
      <c r="F238" s="161" t="s">
        <v>810</v>
      </c>
      <c r="G238" s="35"/>
      <c r="H238" s="35"/>
      <c r="I238" s="162"/>
      <c r="J238" s="35"/>
      <c r="K238" s="35"/>
      <c r="L238" s="36"/>
      <c r="M238" s="163"/>
      <c r="N238" s="164"/>
      <c r="O238" s="56"/>
      <c r="P238" s="56"/>
      <c r="Q238" s="56"/>
      <c r="R238" s="56"/>
      <c r="S238" s="56"/>
      <c r="T238" s="57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20" t="s">
        <v>191</v>
      </c>
      <c r="AU238" s="20" t="s">
        <v>81</v>
      </c>
    </row>
    <row r="239" spans="1:65" s="14" customFormat="1">
      <c r="B239" s="173"/>
      <c r="D239" s="166" t="s">
        <v>193</v>
      </c>
      <c r="E239" s="174" t="s">
        <v>3</v>
      </c>
      <c r="F239" s="175" t="s">
        <v>811</v>
      </c>
      <c r="H239" s="176">
        <v>6.7309999999999999</v>
      </c>
      <c r="I239" s="177"/>
      <c r="L239" s="173"/>
      <c r="M239" s="178"/>
      <c r="N239" s="179"/>
      <c r="O239" s="179"/>
      <c r="P239" s="179"/>
      <c r="Q239" s="179"/>
      <c r="R239" s="179"/>
      <c r="S239" s="179"/>
      <c r="T239" s="180"/>
      <c r="AT239" s="174" t="s">
        <v>193</v>
      </c>
      <c r="AU239" s="174" t="s">
        <v>81</v>
      </c>
      <c r="AV239" s="14" t="s">
        <v>81</v>
      </c>
      <c r="AW239" s="14" t="s">
        <v>34</v>
      </c>
      <c r="AX239" s="14" t="s">
        <v>25</v>
      </c>
      <c r="AY239" s="174" t="s">
        <v>182</v>
      </c>
    </row>
    <row r="240" spans="1:65" s="2" customFormat="1">
      <c r="A240" s="35"/>
      <c r="B240" s="36"/>
      <c r="C240" s="35"/>
      <c r="D240" s="166" t="s">
        <v>224</v>
      </c>
      <c r="E240" s="35"/>
      <c r="F240" s="189" t="s">
        <v>743</v>
      </c>
      <c r="G240" s="35"/>
      <c r="H240" s="35"/>
      <c r="I240" s="35"/>
      <c r="J240" s="35"/>
      <c r="K240" s="35"/>
      <c r="L240" s="36"/>
      <c r="M240" s="163"/>
      <c r="N240" s="164"/>
      <c r="O240" s="56"/>
      <c r="P240" s="56"/>
      <c r="Q240" s="56"/>
      <c r="R240" s="56"/>
      <c r="S240" s="56"/>
      <c r="T240" s="57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U240" s="20" t="s">
        <v>81</v>
      </c>
    </row>
    <row r="241" spans="1:65" s="2" customFormat="1">
      <c r="A241" s="35"/>
      <c r="B241" s="36"/>
      <c r="C241" s="35"/>
      <c r="D241" s="166" t="s">
        <v>224</v>
      </c>
      <c r="E241" s="35"/>
      <c r="F241" s="190" t="s">
        <v>733</v>
      </c>
      <c r="G241" s="35"/>
      <c r="H241" s="191">
        <v>31.9</v>
      </c>
      <c r="I241" s="35"/>
      <c r="J241" s="35"/>
      <c r="K241" s="35"/>
      <c r="L241" s="36"/>
      <c r="M241" s="163"/>
      <c r="N241" s="164"/>
      <c r="O241" s="56"/>
      <c r="P241" s="56"/>
      <c r="Q241" s="56"/>
      <c r="R241" s="56"/>
      <c r="S241" s="56"/>
      <c r="T241" s="57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U241" s="20" t="s">
        <v>81</v>
      </c>
    </row>
    <row r="242" spans="1:65" s="2" customFormat="1">
      <c r="A242" s="35"/>
      <c r="B242" s="36"/>
      <c r="C242" s="35"/>
      <c r="D242" s="166" t="s">
        <v>224</v>
      </c>
      <c r="E242" s="35"/>
      <c r="F242" s="190" t="s">
        <v>213</v>
      </c>
      <c r="G242" s="35"/>
      <c r="H242" s="191">
        <v>31.9</v>
      </c>
      <c r="I242" s="35"/>
      <c r="J242" s="35"/>
      <c r="K242" s="35"/>
      <c r="L242" s="36"/>
      <c r="M242" s="163"/>
      <c r="N242" s="164"/>
      <c r="O242" s="56"/>
      <c r="P242" s="56"/>
      <c r="Q242" s="56"/>
      <c r="R242" s="56"/>
      <c r="S242" s="56"/>
      <c r="T242" s="57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U242" s="20" t="s">
        <v>81</v>
      </c>
    </row>
    <row r="243" spans="1:65" s="2" customFormat="1" ht="16.5" customHeight="1">
      <c r="A243" s="35"/>
      <c r="B243" s="146"/>
      <c r="C243" s="147" t="s">
        <v>476</v>
      </c>
      <c r="D243" s="147" t="s">
        <v>184</v>
      </c>
      <c r="E243" s="148" t="s">
        <v>812</v>
      </c>
      <c r="F243" s="149" t="s">
        <v>813</v>
      </c>
      <c r="G243" s="150" t="s">
        <v>338</v>
      </c>
      <c r="H243" s="151">
        <v>12</v>
      </c>
      <c r="I243" s="152"/>
      <c r="J243" s="153">
        <f>ROUND(I243*H243,2)</f>
        <v>0</v>
      </c>
      <c r="K243" s="149" t="s">
        <v>188</v>
      </c>
      <c r="L243" s="36"/>
      <c r="M243" s="154" t="s">
        <v>3</v>
      </c>
      <c r="N243" s="155" t="s">
        <v>44</v>
      </c>
      <c r="O243" s="56"/>
      <c r="P243" s="156">
        <f>O243*H243</f>
        <v>0</v>
      </c>
      <c r="Q243" s="156">
        <v>2.3010199999999998</v>
      </c>
      <c r="R243" s="156">
        <f>Q243*H243</f>
        <v>27.61224</v>
      </c>
      <c r="S243" s="156">
        <v>0</v>
      </c>
      <c r="T243" s="15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58" t="s">
        <v>189</v>
      </c>
      <c r="AT243" s="158" t="s">
        <v>184</v>
      </c>
      <c r="AU243" s="158" t="s">
        <v>81</v>
      </c>
      <c r="AY243" s="20" t="s">
        <v>182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20" t="s">
        <v>25</v>
      </c>
      <c r="BK243" s="159">
        <f>ROUND(I243*H243,2)</f>
        <v>0</v>
      </c>
      <c r="BL243" s="20" t="s">
        <v>189</v>
      </c>
      <c r="BM243" s="158" t="s">
        <v>814</v>
      </c>
    </row>
    <row r="244" spans="1:65" s="2" customFormat="1">
      <c r="A244" s="35"/>
      <c r="B244" s="36"/>
      <c r="C244" s="35"/>
      <c r="D244" s="160" t="s">
        <v>191</v>
      </c>
      <c r="E244" s="35"/>
      <c r="F244" s="161" t="s">
        <v>815</v>
      </c>
      <c r="G244" s="35"/>
      <c r="H244" s="35"/>
      <c r="I244" s="162"/>
      <c r="J244" s="35"/>
      <c r="K244" s="35"/>
      <c r="L244" s="36"/>
      <c r="M244" s="163"/>
      <c r="N244" s="164"/>
      <c r="O244" s="56"/>
      <c r="P244" s="56"/>
      <c r="Q244" s="56"/>
      <c r="R244" s="56"/>
      <c r="S244" s="56"/>
      <c r="T244" s="57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20" t="s">
        <v>191</v>
      </c>
      <c r="AU244" s="20" t="s">
        <v>81</v>
      </c>
    </row>
    <row r="245" spans="1:65" s="14" customFormat="1">
      <c r="B245" s="173"/>
      <c r="D245" s="166" t="s">
        <v>193</v>
      </c>
      <c r="E245" s="174" t="s">
        <v>3</v>
      </c>
      <c r="F245" s="175" t="s">
        <v>816</v>
      </c>
      <c r="H245" s="176">
        <v>12</v>
      </c>
      <c r="I245" s="177"/>
      <c r="L245" s="173"/>
      <c r="M245" s="178"/>
      <c r="N245" s="179"/>
      <c r="O245" s="179"/>
      <c r="P245" s="179"/>
      <c r="Q245" s="179"/>
      <c r="R245" s="179"/>
      <c r="S245" s="179"/>
      <c r="T245" s="180"/>
      <c r="AT245" s="174" t="s">
        <v>193</v>
      </c>
      <c r="AU245" s="174" t="s">
        <v>81</v>
      </c>
      <c r="AV245" s="14" t="s">
        <v>81</v>
      </c>
      <c r="AW245" s="14" t="s">
        <v>34</v>
      </c>
      <c r="AX245" s="14" t="s">
        <v>25</v>
      </c>
      <c r="AY245" s="174" t="s">
        <v>182</v>
      </c>
    </row>
    <row r="246" spans="1:65" s="2" customFormat="1" ht="16.5" customHeight="1">
      <c r="A246" s="35"/>
      <c r="B246" s="146"/>
      <c r="C246" s="147" t="s">
        <v>483</v>
      </c>
      <c r="D246" s="147" t="s">
        <v>184</v>
      </c>
      <c r="E246" s="148" t="s">
        <v>817</v>
      </c>
      <c r="F246" s="149" t="s">
        <v>818</v>
      </c>
      <c r="G246" s="150" t="s">
        <v>238</v>
      </c>
      <c r="H246" s="151">
        <v>12.8</v>
      </c>
      <c r="I246" s="152"/>
      <c r="J246" s="153">
        <f>ROUND(I246*H246,2)</f>
        <v>0</v>
      </c>
      <c r="K246" s="149" t="s">
        <v>188</v>
      </c>
      <c r="L246" s="36"/>
      <c r="M246" s="154" t="s">
        <v>3</v>
      </c>
      <c r="N246" s="155" t="s">
        <v>44</v>
      </c>
      <c r="O246" s="56"/>
      <c r="P246" s="156">
        <f>O246*H246</f>
        <v>0</v>
      </c>
      <c r="Q246" s="156">
        <v>4.5999999999999999E-3</v>
      </c>
      <c r="R246" s="156">
        <f>Q246*H246</f>
        <v>5.8880000000000002E-2</v>
      </c>
      <c r="S246" s="156">
        <v>0</v>
      </c>
      <c r="T246" s="15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58" t="s">
        <v>189</v>
      </c>
      <c r="AT246" s="158" t="s">
        <v>184</v>
      </c>
      <c r="AU246" s="158" t="s">
        <v>81</v>
      </c>
      <c r="AY246" s="20" t="s">
        <v>182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20" t="s">
        <v>25</v>
      </c>
      <c r="BK246" s="159">
        <f>ROUND(I246*H246,2)</f>
        <v>0</v>
      </c>
      <c r="BL246" s="20" t="s">
        <v>189</v>
      </c>
      <c r="BM246" s="158" t="s">
        <v>819</v>
      </c>
    </row>
    <row r="247" spans="1:65" s="2" customFormat="1">
      <c r="A247" s="35"/>
      <c r="B247" s="36"/>
      <c r="C247" s="35"/>
      <c r="D247" s="160" t="s">
        <v>191</v>
      </c>
      <c r="E247" s="35"/>
      <c r="F247" s="161" t="s">
        <v>820</v>
      </c>
      <c r="G247" s="35"/>
      <c r="H247" s="35"/>
      <c r="I247" s="162"/>
      <c r="J247" s="35"/>
      <c r="K247" s="35"/>
      <c r="L247" s="36"/>
      <c r="M247" s="163"/>
      <c r="N247" s="164"/>
      <c r="O247" s="56"/>
      <c r="P247" s="56"/>
      <c r="Q247" s="56"/>
      <c r="R247" s="56"/>
      <c r="S247" s="56"/>
      <c r="T247" s="57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20" t="s">
        <v>191</v>
      </c>
      <c r="AU247" s="20" t="s">
        <v>81</v>
      </c>
    </row>
    <row r="248" spans="1:65" s="14" customFormat="1">
      <c r="B248" s="173"/>
      <c r="D248" s="166" t="s">
        <v>193</v>
      </c>
      <c r="E248" s="174" t="s">
        <v>3</v>
      </c>
      <c r="F248" s="175" t="s">
        <v>821</v>
      </c>
      <c r="H248" s="176">
        <v>12.8</v>
      </c>
      <c r="I248" s="177"/>
      <c r="L248" s="173"/>
      <c r="M248" s="178"/>
      <c r="N248" s="179"/>
      <c r="O248" s="179"/>
      <c r="P248" s="179"/>
      <c r="Q248" s="179"/>
      <c r="R248" s="179"/>
      <c r="S248" s="179"/>
      <c r="T248" s="180"/>
      <c r="AT248" s="174" t="s">
        <v>193</v>
      </c>
      <c r="AU248" s="174" t="s">
        <v>81</v>
      </c>
      <c r="AV248" s="14" t="s">
        <v>81</v>
      </c>
      <c r="AW248" s="14" t="s">
        <v>34</v>
      </c>
      <c r="AX248" s="14" t="s">
        <v>25</v>
      </c>
      <c r="AY248" s="174" t="s">
        <v>182</v>
      </c>
    </row>
    <row r="249" spans="1:65" s="2" customFormat="1" ht="16.5" customHeight="1">
      <c r="A249" s="35"/>
      <c r="B249" s="146"/>
      <c r="C249" s="147" t="s">
        <v>489</v>
      </c>
      <c r="D249" s="147" t="s">
        <v>184</v>
      </c>
      <c r="E249" s="148" t="s">
        <v>822</v>
      </c>
      <c r="F249" s="149" t="s">
        <v>823</v>
      </c>
      <c r="G249" s="150" t="s">
        <v>238</v>
      </c>
      <c r="H249" s="151">
        <v>12.8</v>
      </c>
      <c r="I249" s="152"/>
      <c r="J249" s="153">
        <f>ROUND(I249*H249,2)</f>
        <v>0</v>
      </c>
      <c r="K249" s="149" t="s">
        <v>188</v>
      </c>
      <c r="L249" s="36"/>
      <c r="M249" s="154" t="s">
        <v>3</v>
      </c>
      <c r="N249" s="155" t="s">
        <v>44</v>
      </c>
      <c r="O249" s="56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58" t="s">
        <v>189</v>
      </c>
      <c r="AT249" s="158" t="s">
        <v>184</v>
      </c>
      <c r="AU249" s="158" t="s">
        <v>81</v>
      </c>
      <c r="AY249" s="20" t="s">
        <v>182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20" t="s">
        <v>25</v>
      </c>
      <c r="BK249" s="159">
        <f>ROUND(I249*H249,2)</f>
        <v>0</v>
      </c>
      <c r="BL249" s="20" t="s">
        <v>189</v>
      </c>
      <c r="BM249" s="158" t="s">
        <v>824</v>
      </c>
    </row>
    <row r="250" spans="1:65" s="2" customFormat="1">
      <c r="A250" s="35"/>
      <c r="B250" s="36"/>
      <c r="C250" s="35"/>
      <c r="D250" s="160" t="s">
        <v>191</v>
      </c>
      <c r="E250" s="35"/>
      <c r="F250" s="161" t="s">
        <v>825</v>
      </c>
      <c r="G250" s="35"/>
      <c r="H250" s="35"/>
      <c r="I250" s="162"/>
      <c r="J250" s="35"/>
      <c r="K250" s="35"/>
      <c r="L250" s="36"/>
      <c r="M250" s="163"/>
      <c r="N250" s="164"/>
      <c r="O250" s="56"/>
      <c r="P250" s="56"/>
      <c r="Q250" s="56"/>
      <c r="R250" s="56"/>
      <c r="S250" s="56"/>
      <c r="T250" s="57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20" t="s">
        <v>191</v>
      </c>
      <c r="AU250" s="20" t="s">
        <v>81</v>
      </c>
    </row>
    <row r="251" spans="1:65" s="14" customFormat="1">
      <c r="B251" s="173"/>
      <c r="D251" s="166" t="s">
        <v>193</v>
      </c>
      <c r="E251" s="174" t="s">
        <v>3</v>
      </c>
      <c r="F251" s="175" t="s">
        <v>826</v>
      </c>
      <c r="H251" s="176">
        <v>12.8</v>
      </c>
      <c r="I251" s="177"/>
      <c r="L251" s="173"/>
      <c r="M251" s="178"/>
      <c r="N251" s="179"/>
      <c r="O251" s="179"/>
      <c r="P251" s="179"/>
      <c r="Q251" s="179"/>
      <c r="R251" s="179"/>
      <c r="S251" s="179"/>
      <c r="T251" s="180"/>
      <c r="AT251" s="174" t="s">
        <v>193</v>
      </c>
      <c r="AU251" s="174" t="s">
        <v>81</v>
      </c>
      <c r="AV251" s="14" t="s">
        <v>81</v>
      </c>
      <c r="AW251" s="14" t="s">
        <v>34</v>
      </c>
      <c r="AX251" s="14" t="s">
        <v>25</v>
      </c>
      <c r="AY251" s="174" t="s">
        <v>182</v>
      </c>
    </row>
    <row r="252" spans="1:65" s="12" customFormat="1" ht="22.9" customHeight="1">
      <c r="B252" s="133"/>
      <c r="D252" s="134" t="s">
        <v>72</v>
      </c>
      <c r="E252" s="144" t="s">
        <v>556</v>
      </c>
      <c r="F252" s="144" t="s">
        <v>557</v>
      </c>
      <c r="I252" s="136"/>
      <c r="J252" s="145">
        <f>BK252</f>
        <v>0</v>
      </c>
      <c r="L252" s="133"/>
      <c r="M252" s="138"/>
      <c r="N252" s="139"/>
      <c r="O252" s="139"/>
      <c r="P252" s="140">
        <f>SUM(P253:P255)</f>
        <v>0</v>
      </c>
      <c r="Q252" s="139"/>
      <c r="R252" s="140">
        <f>SUM(R253:R255)</f>
        <v>0</v>
      </c>
      <c r="S252" s="139"/>
      <c r="T252" s="141">
        <f>SUM(T253:T255)</f>
        <v>0</v>
      </c>
      <c r="AR252" s="134" t="s">
        <v>25</v>
      </c>
      <c r="AT252" s="142" t="s">
        <v>72</v>
      </c>
      <c r="AU252" s="142" t="s">
        <v>25</v>
      </c>
      <c r="AY252" s="134" t="s">
        <v>182</v>
      </c>
      <c r="BK252" s="143">
        <f>SUM(BK253:BK255)</f>
        <v>0</v>
      </c>
    </row>
    <row r="253" spans="1:65" s="2" customFormat="1" ht="24.2" customHeight="1">
      <c r="A253" s="35"/>
      <c r="B253" s="146"/>
      <c r="C253" s="147" t="s">
        <v>497</v>
      </c>
      <c r="D253" s="147" t="s">
        <v>184</v>
      </c>
      <c r="E253" s="148" t="s">
        <v>827</v>
      </c>
      <c r="F253" s="149" t="s">
        <v>828</v>
      </c>
      <c r="G253" s="150" t="s">
        <v>207</v>
      </c>
      <c r="H253" s="151">
        <v>78.546000000000006</v>
      </c>
      <c r="I253" s="152"/>
      <c r="J253" s="153">
        <f>ROUND(I253*H253,2)</f>
        <v>0</v>
      </c>
      <c r="K253" s="149" t="s">
        <v>188</v>
      </c>
      <c r="L253" s="36"/>
      <c r="M253" s="154" t="s">
        <v>3</v>
      </c>
      <c r="N253" s="155" t="s">
        <v>44</v>
      </c>
      <c r="O253" s="56"/>
      <c r="P253" s="156">
        <f>O253*H253</f>
        <v>0</v>
      </c>
      <c r="Q253" s="156">
        <v>0</v>
      </c>
      <c r="R253" s="156">
        <f>Q253*H253</f>
        <v>0</v>
      </c>
      <c r="S253" s="156">
        <v>0</v>
      </c>
      <c r="T253" s="15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58" t="s">
        <v>189</v>
      </c>
      <c r="AT253" s="158" t="s">
        <v>184</v>
      </c>
      <c r="AU253" s="158" t="s">
        <v>81</v>
      </c>
      <c r="AY253" s="20" t="s">
        <v>182</v>
      </c>
      <c r="BE253" s="159">
        <f>IF(N253="základní",J253,0)</f>
        <v>0</v>
      </c>
      <c r="BF253" s="159">
        <f>IF(N253="snížená",J253,0)</f>
        <v>0</v>
      </c>
      <c r="BG253" s="159">
        <f>IF(N253="zákl. přenesená",J253,0)</f>
        <v>0</v>
      </c>
      <c r="BH253" s="159">
        <f>IF(N253="sníž. přenesená",J253,0)</f>
        <v>0</v>
      </c>
      <c r="BI253" s="159">
        <f>IF(N253="nulová",J253,0)</f>
        <v>0</v>
      </c>
      <c r="BJ253" s="20" t="s">
        <v>25</v>
      </c>
      <c r="BK253" s="159">
        <f>ROUND(I253*H253,2)</f>
        <v>0</v>
      </c>
      <c r="BL253" s="20" t="s">
        <v>189</v>
      </c>
      <c r="BM253" s="158" t="s">
        <v>829</v>
      </c>
    </row>
    <row r="254" spans="1:65" s="2" customFormat="1">
      <c r="A254" s="35"/>
      <c r="B254" s="36"/>
      <c r="C254" s="35"/>
      <c r="D254" s="160" t="s">
        <v>191</v>
      </c>
      <c r="E254" s="35"/>
      <c r="F254" s="161" t="s">
        <v>830</v>
      </c>
      <c r="G254" s="35"/>
      <c r="H254" s="35"/>
      <c r="I254" s="162"/>
      <c r="J254" s="35"/>
      <c r="K254" s="35"/>
      <c r="L254" s="36"/>
      <c r="M254" s="163"/>
      <c r="N254" s="164"/>
      <c r="O254" s="56"/>
      <c r="P254" s="56"/>
      <c r="Q254" s="56"/>
      <c r="R254" s="56"/>
      <c r="S254" s="56"/>
      <c r="T254" s="57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20" t="s">
        <v>191</v>
      </c>
      <c r="AU254" s="20" t="s">
        <v>81</v>
      </c>
    </row>
    <row r="255" spans="1:65" s="14" customFormat="1">
      <c r="B255" s="173"/>
      <c r="D255" s="166" t="s">
        <v>193</v>
      </c>
      <c r="E255" s="174" t="s">
        <v>3</v>
      </c>
      <c r="F255" s="175" t="s">
        <v>831</v>
      </c>
      <c r="H255" s="176">
        <v>78.546000000000006</v>
      </c>
      <c r="I255" s="177"/>
      <c r="L255" s="173"/>
      <c r="M255" s="216"/>
      <c r="N255" s="217"/>
      <c r="O255" s="217"/>
      <c r="P255" s="217"/>
      <c r="Q255" s="217"/>
      <c r="R255" s="217"/>
      <c r="S255" s="217"/>
      <c r="T255" s="218"/>
      <c r="AT255" s="174" t="s">
        <v>193</v>
      </c>
      <c r="AU255" s="174" t="s">
        <v>81</v>
      </c>
      <c r="AV255" s="14" t="s">
        <v>81</v>
      </c>
      <c r="AW255" s="14" t="s">
        <v>34</v>
      </c>
      <c r="AX255" s="14" t="s">
        <v>25</v>
      </c>
      <c r="AY255" s="174" t="s">
        <v>182</v>
      </c>
    </row>
    <row r="256" spans="1:65" s="2" customFormat="1" ht="6.95" customHeight="1">
      <c r="A256" s="35"/>
      <c r="B256" s="45"/>
      <c r="C256" s="46"/>
      <c r="D256" s="46"/>
      <c r="E256" s="46"/>
      <c r="F256" s="46"/>
      <c r="G256" s="46"/>
      <c r="H256" s="46"/>
      <c r="I256" s="46"/>
      <c r="J256" s="46"/>
      <c r="K256" s="46"/>
      <c r="L256" s="36"/>
      <c r="M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</row>
  </sheetData>
  <autoFilter ref="C90:K255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/>
    <hyperlink ref="F101" r:id="rId2"/>
    <hyperlink ref="F106" r:id="rId3"/>
    <hyperlink ref="F108" r:id="rId4"/>
    <hyperlink ref="F117" r:id="rId5"/>
    <hyperlink ref="F147" r:id="rId6"/>
    <hyperlink ref="F157" r:id="rId7"/>
    <hyperlink ref="F161" r:id="rId8"/>
    <hyperlink ref="F165" r:id="rId9"/>
    <hyperlink ref="F167" r:id="rId10"/>
    <hyperlink ref="F169" r:id="rId11"/>
    <hyperlink ref="F178" r:id="rId12"/>
    <hyperlink ref="F186" r:id="rId13"/>
    <hyperlink ref="F191" r:id="rId14"/>
    <hyperlink ref="F196" r:id="rId15"/>
    <hyperlink ref="F202" r:id="rId16"/>
    <hyperlink ref="F212" r:id="rId17"/>
    <hyperlink ref="F217" r:id="rId18"/>
    <hyperlink ref="F238" r:id="rId19"/>
    <hyperlink ref="F244" r:id="rId20"/>
    <hyperlink ref="F247" r:id="rId21"/>
    <hyperlink ref="F250" r:id="rId22"/>
    <hyperlink ref="F254" r:id="rId2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8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6" t="s">
        <v>6</v>
      </c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20" t="s">
        <v>94</v>
      </c>
      <c r="AZ2" s="96" t="s">
        <v>125</v>
      </c>
      <c r="BA2" s="96" t="s">
        <v>3</v>
      </c>
      <c r="BB2" s="96" t="s">
        <v>3</v>
      </c>
      <c r="BC2" s="96" t="s">
        <v>832</v>
      </c>
      <c r="BD2" s="96" t="s">
        <v>81</v>
      </c>
    </row>
    <row r="3" spans="1:5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  <c r="AZ3" s="96" t="s">
        <v>127</v>
      </c>
      <c r="BA3" s="96" t="s">
        <v>3</v>
      </c>
      <c r="BB3" s="96" t="s">
        <v>3</v>
      </c>
      <c r="BC3" s="96" t="s">
        <v>833</v>
      </c>
      <c r="BD3" s="96" t="s">
        <v>81</v>
      </c>
    </row>
    <row r="4" spans="1:56" s="1" customFormat="1" ht="24.95" customHeight="1">
      <c r="B4" s="23"/>
      <c r="D4" s="24" t="s">
        <v>129</v>
      </c>
      <c r="L4" s="23"/>
      <c r="M4" s="97" t="s">
        <v>11</v>
      </c>
      <c r="AT4" s="20" t="s">
        <v>4</v>
      </c>
      <c r="AZ4" s="96" t="s">
        <v>130</v>
      </c>
      <c r="BA4" s="96" t="s">
        <v>3</v>
      </c>
      <c r="BB4" s="96" t="s">
        <v>3</v>
      </c>
      <c r="BC4" s="96" t="s">
        <v>616</v>
      </c>
      <c r="BD4" s="96" t="s">
        <v>81</v>
      </c>
    </row>
    <row r="5" spans="1:56" s="1" customFormat="1" ht="6.95" customHeight="1">
      <c r="B5" s="23"/>
      <c r="L5" s="23"/>
      <c r="AZ5" s="96" t="s">
        <v>132</v>
      </c>
      <c r="BA5" s="96" t="s">
        <v>3</v>
      </c>
      <c r="BB5" s="96" t="s">
        <v>3</v>
      </c>
      <c r="BC5" s="96" t="s">
        <v>834</v>
      </c>
      <c r="BD5" s="96" t="s">
        <v>81</v>
      </c>
    </row>
    <row r="6" spans="1:56" s="1" customFormat="1" ht="12" customHeight="1">
      <c r="B6" s="23"/>
      <c r="D6" s="30" t="s">
        <v>17</v>
      </c>
      <c r="L6" s="23"/>
      <c r="AZ6" s="96" t="s">
        <v>134</v>
      </c>
      <c r="BA6" s="96" t="s">
        <v>3</v>
      </c>
      <c r="BB6" s="96" t="s">
        <v>3</v>
      </c>
      <c r="BC6" s="96" t="s">
        <v>835</v>
      </c>
      <c r="BD6" s="96" t="s">
        <v>81</v>
      </c>
    </row>
    <row r="7" spans="1:56" s="1" customFormat="1" ht="16.5" customHeight="1">
      <c r="B7" s="23"/>
      <c r="E7" s="369" t="str">
        <f>'Rekapitulace stavby'!K6</f>
        <v>BRNO, TOUŠKOVA, SVATOPLUKOVA I – REKONSTRUKCE KANALIZACE A VODOVODU</v>
      </c>
      <c r="F7" s="370"/>
      <c r="G7" s="370"/>
      <c r="H7" s="370"/>
      <c r="L7" s="23"/>
      <c r="AZ7" s="96" t="s">
        <v>136</v>
      </c>
      <c r="BA7" s="96" t="s">
        <v>3</v>
      </c>
      <c r="BB7" s="96" t="s">
        <v>3</v>
      </c>
      <c r="BC7" s="96" t="s">
        <v>836</v>
      </c>
      <c r="BD7" s="96" t="s">
        <v>81</v>
      </c>
    </row>
    <row r="8" spans="1:56" s="1" customFormat="1" ht="12" customHeight="1">
      <c r="B8" s="23"/>
      <c r="D8" s="30" t="s">
        <v>138</v>
      </c>
      <c r="L8" s="23"/>
      <c r="AZ8" s="96" t="s">
        <v>139</v>
      </c>
      <c r="BA8" s="96" t="s">
        <v>3</v>
      </c>
      <c r="BB8" s="96" t="s">
        <v>3</v>
      </c>
      <c r="BC8" s="96" t="s">
        <v>837</v>
      </c>
      <c r="BD8" s="96" t="s">
        <v>81</v>
      </c>
    </row>
    <row r="9" spans="1:56" s="2" customFormat="1" ht="16.5" customHeight="1">
      <c r="A9" s="35"/>
      <c r="B9" s="36"/>
      <c r="C9" s="35"/>
      <c r="D9" s="35"/>
      <c r="E9" s="369" t="s">
        <v>141</v>
      </c>
      <c r="F9" s="368"/>
      <c r="G9" s="368"/>
      <c r="H9" s="368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96" t="s">
        <v>142</v>
      </c>
      <c r="BA9" s="96" t="s">
        <v>3</v>
      </c>
      <c r="BB9" s="96" t="s">
        <v>3</v>
      </c>
      <c r="BC9" s="96" t="s">
        <v>838</v>
      </c>
      <c r="BD9" s="96" t="s">
        <v>81</v>
      </c>
    </row>
    <row r="10" spans="1:56" s="2" customFormat="1" ht="12" customHeight="1">
      <c r="A10" s="35"/>
      <c r="B10" s="36"/>
      <c r="C10" s="35"/>
      <c r="D10" s="30" t="s">
        <v>144</v>
      </c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96" t="s">
        <v>145</v>
      </c>
      <c r="BA10" s="96" t="s">
        <v>3</v>
      </c>
      <c r="BB10" s="96" t="s">
        <v>3</v>
      </c>
      <c r="BC10" s="96" t="s">
        <v>581</v>
      </c>
      <c r="BD10" s="96" t="s">
        <v>81</v>
      </c>
    </row>
    <row r="11" spans="1:56" s="2" customFormat="1" ht="16.5" customHeight="1">
      <c r="A11" s="35"/>
      <c r="B11" s="36"/>
      <c r="C11" s="35"/>
      <c r="D11" s="35"/>
      <c r="E11" s="364" t="s">
        <v>839</v>
      </c>
      <c r="F11" s="368"/>
      <c r="G11" s="368"/>
      <c r="H11" s="368"/>
      <c r="I11" s="35"/>
      <c r="J11" s="35"/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96" t="s">
        <v>150</v>
      </c>
      <c r="BA11" s="96" t="s">
        <v>3</v>
      </c>
      <c r="BB11" s="96" t="s">
        <v>3</v>
      </c>
      <c r="BC11" s="96" t="s">
        <v>840</v>
      </c>
      <c r="BD11" s="96" t="s">
        <v>81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96" t="s">
        <v>152</v>
      </c>
      <c r="BA12" s="96" t="s">
        <v>3</v>
      </c>
      <c r="BB12" s="96" t="s">
        <v>3</v>
      </c>
      <c r="BC12" s="96" t="s">
        <v>841</v>
      </c>
      <c r="BD12" s="96" t="s">
        <v>81</v>
      </c>
    </row>
    <row r="13" spans="1:56" s="2" customFormat="1" ht="12" customHeight="1">
      <c r="A13" s="35"/>
      <c r="B13" s="36"/>
      <c r="C13" s="35"/>
      <c r="D13" s="30" t="s">
        <v>20</v>
      </c>
      <c r="E13" s="35"/>
      <c r="F13" s="28" t="s">
        <v>87</v>
      </c>
      <c r="G13" s="35"/>
      <c r="H13" s="35"/>
      <c r="I13" s="30" t="s">
        <v>21</v>
      </c>
      <c r="J13" s="28" t="s">
        <v>3</v>
      </c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6"/>
      <c r="C14" s="35"/>
      <c r="D14" s="30" t="s">
        <v>22</v>
      </c>
      <c r="E14" s="35"/>
      <c r="F14" s="28" t="s">
        <v>23</v>
      </c>
      <c r="G14" s="35"/>
      <c r="H14" s="35"/>
      <c r="I14" s="30" t="s">
        <v>24</v>
      </c>
      <c r="J14" s="53"/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36"/>
      <c r="C16" s="35"/>
      <c r="D16" s="30" t="s">
        <v>26</v>
      </c>
      <c r="E16" s="35"/>
      <c r="F16" s="35"/>
      <c r="G16" s="35"/>
      <c r="H16" s="35"/>
      <c r="I16" s="30" t="s">
        <v>27</v>
      </c>
      <c r="J16" s="28" t="s">
        <v>3</v>
      </c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8" t="s">
        <v>28</v>
      </c>
      <c r="F17" s="35"/>
      <c r="G17" s="35"/>
      <c r="H17" s="35"/>
      <c r="I17" s="30" t="s">
        <v>29</v>
      </c>
      <c r="J17" s="28" t="s">
        <v>3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30" t="s">
        <v>30</v>
      </c>
      <c r="E19" s="35"/>
      <c r="F19" s="35"/>
      <c r="G19" s="35"/>
      <c r="H19" s="35"/>
      <c r="I19" s="30" t="s">
        <v>27</v>
      </c>
      <c r="J19" s="31" t="str">
        <f>'Rekapitulace stavby'!AN13</f>
        <v>Vyplň údaj</v>
      </c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71" t="str">
        <f>'Rekapitulace stavby'!E14</f>
        <v>Vyplň údaj</v>
      </c>
      <c r="F20" s="353"/>
      <c r="G20" s="353"/>
      <c r="H20" s="353"/>
      <c r="I20" s="30" t="s">
        <v>29</v>
      </c>
      <c r="J20" s="31" t="str">
        <f>'Rekapitulace stavby'!AN14</f>
        <v>Vyplň údaj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30" t="s">
        <v>32</v>
      </c>
      <c r="E22" s="35"/>
      <c r="F22" s="35"/>
      <c r="G22" s="35"/>
      <c r="H22" s="35"/>
      <c r="I22" s="30" t="s">
        <v>27</v>
      </c>
      <c r="J22" s="28" t="s">
        <v>3</v>
      </c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8" t="s">
        <v>33</v>
      </c>
      <c r="F23" s="35"/>
      <c r="G23" s="35"/>
      <c r="H23" s="35"/>
      <c r="I23" s="30" t="s">
        <v>29</v>
      </c>
      <c r="J23" s="28" t="s">
        <v>3</v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30" t="s">
        <v>35</v>
      </c>
      <c r="E25" s="35"/>
      <c r="F25" s="35"/>
      <c r="G25" s="35"/>
      <c r="H25" s="35"/>
      <c r="I25" s="30" t="s">
        <v>27</v>
      </c>
      <c r="J25" s="28" t="str">
        <f>IF('Rekapitulace stavby'!AN19="","",'Rekapitulace stavby'!AN19)</f>
        <v/>
      </c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8" t="str">
        <f>IF('Rekapitulace stavby'!E20="","",'Rekapitulace stavby'!E20)</f>
        <v xml:space="preserve"> </v>
      </c>
      <c r="F26" s="35"/>
      <c r="G26" s="35"/>
      <c r="H26" s="35"/>
      <c r="I26" s="30" t="s">
        <v>29</v>
      </c>
      <c r="J26" s="28" t="str">
        <f>IF('Rekapitulace stavby'!AN20="","",'Rekapitulace stavby'!AN20)</f>
        <v/>
      </c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30" t="s">
        <v>37</v>
      </c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9"/>
      <c r="B29" s="100"/>
      <c r="C29" s="99"/>
      <c r="D29" s="99"/>
      <c r="E29" s="357" t="s">
        <v>3</v>
      </c>
      <c r="F29" s="357"/>
      <c r="G29" s="357"/>
      <c r="H29" s="35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02" t="s">
        <v>39</v>
      </c>
      <c r="E32" s="35"/>
      <c r="F32" s="35"/>
      <c r="G32" s="35"/>
      <c r="H32" s="35"/>
      <c r="I32" s="35"/>
      <c r="J32" s="69">
        <f>ROUND(J92, 0)</f>
        <v>0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41</v>
      </c>
      <c r="G34" s="35"/>
      <c r="H34" s="35"/>
      <c r="I34" s="39" t="s">
        <v>40</v>
      </c>
      <c r="J34" s="39" t="s">
        <v>42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03" t="s">
        <v>43</v>
      </c>
      <c r="E35" s="30" t="s">
        <v>44</v>
      </c>
      <c r="F35" s="104">
        <f>ROUND((SUM(BE92:BE397)),  0)</f>
        <v>0</v>
      </c>
      <c r="G35" s="35"/>
      <c r="H35" s="35"/>
      <c r="I35" s="105">
        <v>0.21</v>
      </c>
      <c r="J35" s="104">
        <f>ROUND(((SUM(BE92:BE397))*I35),  0)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0" t="s">
        <v>45</v>
      </c>
      <c r="F36" s="104">
        <f>ROUND((SUM(BF92:BF397)),  0)</f>
        <v>0</v>
      </c>
      <c r="G36" s="35"/>
      <c r="H36" s="35"/>
      <c r="I36" s="105">
        <v>0.12</v>
      </c>
      <c r="J36" s="104">
        <f>ROUND(((SUM(BF92:BF397))*I36),  0)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46</v>
      </c>
      <c r="F37" s="104">
        <f>ROUND((SUM(BG92:BG397)),  0)</f>
        <v>0</v>
      </c>
      <c r="G37" s="35"/>
      <c r="H37" s="35"/>
      <c r="I37" s="105">
        <v>0.21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30" t="s">
        <v>47</v>
      </c>
      <c r="F38" s="104">
        <f>ROUND((SUM(BH92:BH397)),  0)</f>
        <v>0</v>
      </c>
      <c r="G38" s="35"/>
      <c r="H38" s="35"/>
      <c r="I38" s="105">
        <v>0.12</v>
      </c>
      <c r="J38" s="104">
        <f>0</f>
        <v>0</v>
      </c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30" t="s">
        <v>48</v>
      </c>
      <c r="F39" s="104">
        <f>ROUND((SUM(BI92:BI397)),  0)</f>
        <v>0</v>
      </c>
      <c r="G39" s="35"/>
      <c r="H39" s="35"/>
      <c r="I39" s="105">
        <v>0</v>
      </c>
      <c r="J39" s="104">
        <f>0</f>
        <v>0</v>
      </c>
      <c r="K39" s="35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6"/>
      <c r="D41" s="107" t="s">
        <v>49</v>
      </c>
      <c r="E41" s="58"/>
      <c r="F41" s="58"/>
      <c r="G41" s="108" t="s">
        <v>50</v>
      </c>
      <c r="H41" s="109" t="s">
        <v>51</v>
      </c>
      <c r="I41" s="58"/>
      <c r="J41" s="110">
        <f>SUM(J32:J39)</f>
        <v>0</v>
      </c>
      <c r="K41" s="111"/>
      <c r="L41" s="9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154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69" t="str">
        <f>E7</f>
        <v>BRNO, TOUŠKOVA, SVATOPLUKOVA I – REKONSTRUKCE KANALIZACE A VODOVODU</v>
      </c>
      <c r="F50" s="370"/>
      <c r="G50" s="370"/>
      <c r="H50" s="370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3"/>
      <c r="C51" s="30" t="s">
        <v>138</v>
      </c>
      <c r="L51" s="23"/>
    </row>
    <row r="52" spans="1:47" s="2" customFormat="1" ht="16.5" customHeight="1">
      <c r="A52" s="35"/>
      <c r="B52" s="36"/>
      <c r="C52" s="35"/>
      <c r="D52" s="35"/>
      <c r="E52" s="369" t="s">
        <v>141</v>
      </c>
      <c r="F52" s="368"/>
      <c r="G52" s="368"/>
      <c r="H52" s="368"/>
      <c r="I52" s="35"/>
      <c r="J52" s="35"/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144</v>
      </c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364" t="str">
        <f>E11</f>
        <v>SO 130 - PARKOVIŠTĚ</v>
      </c>
      <c r="F54" s="368"/>
      <c r="G54" s="368"/>
      <c r="H54" s="368"/>
      <c r="I54" s="35"/>
      <c r="J54" s="35"/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22</v>
      </c>
      <c r="D56" s="35"/>
      <c r="E56" s="35"/>
      <c r="F56" s="28" t="str">
        <f>F14</f>
        <v>BRNO</v>
      </c>
      <c r="G56" s="35"/>
      <c r="H56" s="35"/>
      <c r="I56" s="30" t="s">
        <v>24</v>
      </c>
      <c r="J56" s="53" t="str">
        <f>IF(J14="","",J14)</f>
        <v/>
      </c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30" t="s">
        <v>26</v>
      </c>
      <c r="D58" s="35"/>
      <c r="E58" s="35"/>
      <c r="F58" s="28" t="str">
        <f>E17</f>
        <v>Statutární město Brno</v>
      </c>
      <c r="G58" s="35"/>
      <c r="H58" s="35"/>
      <c r="I58" s="30" t="s">
        <v>32</v>
      </c>
      <c r="J58" s="33" t="str">
        <f>E23</f>
        <v>JV PROJEKT VH s.r.o.</v>
      </c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5"/>
      <c r="E59" s="35"/>
      <c r="F59" s="28" t="str">
        <f>IF(E20="","",E20)</f>
        <v>Vyplň údaj</v>
      </c>
      <c r="G59" s="35"/>
      <c r="H59" s="35"/>
      <c r="I59" s="30" t="s">
        <v>35</v>
      </c>
      <c r="J59" s="33" t="str">
        <f>E26</f>
        <v xml:space="preserve"> 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2" t="s">
        <v>155</v>
      </c>
      <c r="D61" s="106"/>
      <c r="E61" s="106"/>
      <c r="F61" s="106"/>
      <c r="G61" s="106"/>
      <c r="H61" s="106"/>
      <c r="I61" s="106"/>
      <c r="J61" s="113" t="s">
        <v>156</v>
      </c>
      <c r="K61" s="106"/>
      <c r="L61" s="9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14" t="s">
        <v>71</v>
      </c>
      <c r="D63" s="35"/>
      <c r="E63" s="35"/>
      <c r="F63" s="35"/>
      <c r="G63" s="35"/>
      <c r="H63" s="35"/>
      <c r="I63" s="35"/>
      <c r="J63" s="69">
        <f>J92</f>
        <v>0</v>
      </c>
      <c r="K63" s="35"/>
      <c r="L63" s="9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20" t="s">
        <v>157</v>
      </c>
    </row>
    <row r="64" spans="1:47" s="9" customFormat="1" ht="24.95" customHeight="1">
      <c r="B64" s="115"/>
      <c r="D64" s="116" t="s">
        <v>158</v>
      </c>
      <c r="E64" s="117"/>
      <c r="F64" s="117"/>
      <c r="G64" s="117"/>
      <c r="H64" s="117"/>
      <c r="I64" s="117"/>
      <c r="J64" s="118">
        <f>J93</f>
        <v>0</v>
      </c>
      <c r="L64" s="115"/>
    </row>
    <row r="65" spans="1:31" s="10" customFormat="1" ht="19.899999999999999" customHeight="1">
      <c r="B65" s="119"/>
      <c r="D65" s="120" t="s">
        <v>159</v>
      </c>
      <c r="E65" s="121"/>
      <c r="F65" s="121"/>
      <c r="G65" s="121"/>
      <c r="H65" s="121"/>
      <c r="I65" s="121"/>
      <c r="J65" s="122">
        <f>J94</f>
        <v>0</v>
      </c>
      <c r="L65" s="119"/>
    </row>
    <row r="66" spans="1:31" s="10" customFormat="1" ht="19.899999999999999" customHeight="1">
      <c r="B66" s="119"/>
      <c r="D66" s="120" t="s">
        <v>160</v>
      </c>
      <c r="E66" s="121"/>
      <c r="F66" s="121"/>
      <c r="G66" s="121"/>
      <c r="H66" s="121"/>
      <c r="I66" s="121"/>
      <c r="J66" s="122">
        <f>J282</f>
        <v>0</v>
      </c>
      <c r="L66" s="119"/>
    </row>
    <row r="67" spans="1:31" s="10" customFormat="1" ht="19.899999999999999" customHeight="1">
      <c r="B67" s="119"/>
      <c r="D67" s="120" t="s">
        <v>161</v>
      </c>
      <c r="E67" s="121"/>
      <c r="F67" s="121"/>
      <c r="G67" s="121"/>
      <c r="H67" s="121"/>
      <c r="I67" s="121"/>
      <c r="J67" s="122">
        <f>J326</f>
        <v>0</v>
      </c>
      <c r="L67" s="119"/>
    </row>
    <row r="68" spans="1:31" s="10" customFormat="1" ht="19.899999999999999" customHeight="1">
      <c r="B68" s="119"/>
      <c r="D68" s="120" t="s">
        <v>162</v>
      </c>
      <c r="E68" s="121"/>
      <c r="F68" s="121"/>
      <c r="G68" s="121"/>
      <c r="H68" s="121"/>
      <c r="I68" s="121"/>
      <c r="J68" s="122">
        <f>J349</f>
        <v>0</v>
      </c>
      <c r="L68" s="119"/>
    </row>
    <row r="69" spans="1:31" s="10" customFormat="1" ht="19.899999999999999" customHeight="1">
      <c r="B69" s="119"/>
      <c r="D69" s="120" t="s">
        <v>163</v>
      </c>
      <c r="E69" s="121"/>
      <c r="F69" s="121"/>
      <c r="G69" s="121"/>
      <c r="H69" s="121"/>
      <c r="I69" s="121"/>
      <c r="J69" s="122">
        <f>J352</f>
        <v>0</v>
      </c>
      <c r="L69" s="119"/>
    </row>
    <row r="70" spans="1:31" s="10" customFormat="1" ht="19.899999999999999" customHeight="1">
      <c r="B70" s="119"/>
      <c r="D70" s="120" t="s">
        <v>164</v>
      </c>
      <c r="E70" s="121"/>
      <c r="F70" s="121"/>
      <c r="G70" s="121"/>
      <c r="H70" s="121"/>
      <c r="I70" s="121"/>
      <c r="J70" s="122">
        <f>J394</f>
        <v>0</v>
      </c>
      <c r="L70" s="119"/>
    </row>
    <row r="71" spans="1:31" s="2" customFormat="1" ht="21.75" customHeight="1">
      <c r="A71" s="35"/>
      <c r="B71" s="36"/>
      <c r="C71" s="35"/>
      <c r="D71" s="35"/>
      <c r="E71" s="35"/>
      <c r="F71" s="35"/>
      <c r="G71" s="35"/>
      <c r="H71" s="35"/>
      <c r="I71" s="35"/>
      <c r="J71" s="35"/>
      <c r="K71" s="35"/>
      <c r="L71" s="9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9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6.95" customHeight="1">
      <c r="A76" s="35"/>
      <c r="B76" s="47"/>
      <c r="C76" s="48"/>
      <c r="D76" s="48"/>
      <c r="E76" s="48"/>
      <c r="F76" s="48"/>
      <c r="G76" s="48"/>
      <c r="H76" s="48"/>
      <c r="I76" s="48"/>
      <c r="J76" s="48"/>
      <c r="K76" s="48"/>
      <c r="L76" s="9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4.95" customHeight="1">
      <c r="A77" s="35"/>
      <c r="B77" s="36"/>
      <c r="C77" s="24" t="s">
        <v>167</v>
      </c>
      <c r="D77" s="35"/>
      <c r="E77" s="35"/>
      <c r="F77" s="35"/>
      <c r="G77" s="35"/>
      <c r="H77" s="35"/>
      <c r="I77" s="35"/>
      <c r="J77" s="35"/>
      <c r="K77" s="35"/>
      <c r="L77" s="9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9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17</v>
      </c>
      <c r="D79" s="35"/>
      <c r="E79" s="35"/>
      <c r="F79" s="35"/>
      <c r="G79" s="35"/>
      <c r="H79" s="35"/>
      <c r="I79" s="35"/>
      <c r="J79" s="35"/>
      <c r="K79" s="35"/>
      <c r="L79" s="9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5"/>
      <c r="D80" s="35"/>
      <c r="E80" s="369" t="str">
        <f>E7</f>
        <v>BRNO, TOUŠKOVA, SVATOPLUKOVA I – REKONSTRUKCE KANALIZACE A VODOVODU</v>
      </c>
      <c r="F80" s="370"/>
      <c r="G80" s="370"/>
      <c r="H80" s="370"/>
      <c r="I80" s="35"/>
      <c r="J80" s="35"/>
      <c r="K80" s="35"/>
      <c r="L80" s="9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" customFormat="1" ht="12" customHeight="1">
      <c r="B81" s="23"/>
      <c r="C81" s="30" t="s">
        <v>138</v>
      </c>
      <c r="L81" s="23"/>
    </row>
    <row r="82" spans="1:65" s="2" customFormat="1" ht="16.5" customHeight="1">
      <c r="A82" s="35"/>
      <c r="B82" s="36"/>
      <c r="C82" s="35"/>
      <c r="D82" s="35"/>
      <c r="E82" s="369" t="s">
        <v>141</v>
      </c>
      <c r="F82" s="368"/>
      <c r="G82" s="368"/>
      <c r="H82" s="368"/>
      <c r="I82" s="35"/>
      <c r="J82" s="35"/>
      <c r="K82" s="35"/>
      <c r="L82" s="9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144</v>
      </c>
      <c r="D83" s="35"/>
      <c r="E83" s="35"/>
      <c r="F83" s="35"/>
      <c r="G83" s="35"/>
      <c r="H83" s="35"/>
      <c r="I83" s="35"/>
      <c r="J83" s="35"/>
      <c r="K83" s="35"/>
      <c r="L83" s="9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5"/>
      <c r="D84" s="35"/>
      <c r="E84" s="364" t="str">
        <f>E11</f>
        <v>SO 130 - PARKOVIŠTĚ</v>
      </c>
      <c r="F84" s="368"/>
      <c r="G84" s="368"/>
      <c r="H84" s="368"/>
      <c r="I84" s="35"/>
      <c r="J84" s="35"/>
      <c r="K84" s="35"/>
      <c r="L84" s="9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22</v>
      </c>
      <c r="D86" s="35"/>
      <c r="E86" s="35"/>
      <c r="F86" s="28" t="str">
        <f>F14</f>
        <v>BRNO</v>
      </c>
      <c r="G86" s="35"/>
      <c r="H86" s="35"/>
      <c r="I86" s="30" t="s">
        <v>24</v>
      </c>
      <c r="J86" s="53" t="str">
        <f>IF(J14="","",J14)</f>
        <v/>
      </c>
      <c r="K86" s="35"/>
      <c r="L86" s="9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9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25.7" customHeight="1">
      <c r="A88" s="35"/>
      <c r="B88" s="36"/>
      <c r="C88" s="30" t="s">
        <v>26</v>
      </c>
      <c r="D88" s="35"/>
      <c r="E88" s="35"/>
      <c r="F88" s="28" t="str">
        <f>E17</f>
        <v>Statutární město Brno</v>
      </c>
      <c r="G88" s="35"/>
      <c r="H88" s="35"/>
      <c r="I88" s="30" t="s">
        <v>32</v>
      </c>
      <c r="J88" s="33" t="str">
        <f>E23</f>
        <v>JV PROJEKT VH s.r.o.</v>
      </c>
      <c r="K88" s="35"/>
      <c r="L88" s="9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30</v>
      </c>
      <c r="D89" s="35"/>
      <c r="E89" s="35"/>
      <c r="F89" s="28" t="str">
        <f>IF(E20="","",E20)</f>
        <v>Vyplň údaj</v>
      </c>
      <c r="G89" s="35"/>
      <c r="H89" s="35"/>
      <c r="I89" s="30" t="s">
        <v>35</v>
      </c>
      <c r="J89" s="33" t="str">
        <f>E26</f>
        <v xml:space="preserve"> </v>
      </c>
      <c r="K89" s="35"/>
      <c r="L89" s="9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9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23"/>
      <c r="B91" s="124"/>
      <c r="C91" s="125" t="s">
        <v>168</v>
      </c>
      <c r="D91" s="126" t="s">
        <v>58</v>
      </c>
      <c r="E91" s="126" t="s">
        <v>54</v>
      </c>
      <c r="F91" s="126" t="s">
        <v>55</v>
      </c>
      <c r="G91" s="126" t="s">
        <v>169</v>
      </c>
      <c r="H91" s="126" t="s">
        <v>170</v>
      </c>
      <c r="I91" s="126" t="s">
        <v>171</v>
      </c>
      <c r="J91" s="126" t="s">
        <v>156</v>
      </c>
      <c r="K91" s="127" t="s">
        <v>172</v>
      </c>
      <c r="L91" s="128"/>
      <c r="M91" s="60" t="s">
        <v>3</v>
      </c>
      <c r="N91" s="61" t="s">
        <v>43</v>
      </c>
      <c r="O91" s="61" t="s">
        <v>173</v>
      </c>
      <c r="P91" s="61" t="s">
        <v>174</v>
      </c>
      <c r="Q91" s="61" t="s">
        <v>175</v>
      </c>
      <c r="R91" s="61" t="s">
        <v>176</v>
      </c>
      <c r="S91" s="61" t="s">
        <v>177</v>
      </c>
      <c r="T91" s="62" t="s">
        <v>178</v>
      </c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</row>
    <row r="92" spans="1:65" s="2" customFormat="1" ht="22.9" customHeight="1">
      <c r="A92" s="35"/>
      <c r="B92" s="36"/>
      <c r="C92" s="67" t="s">
        <v>179</v>
      </c>
      <c r="D92" s="35"/>
      <c r="E92" s="35"/>
      <c r="F92" s="35"/>
      <c r="G92" s="35"/>
      <c r="H92" s="35"/>
      <c r="I92" s="35"/>
      <c r="J92" s="129">
        <f>BK92</f>
        <v>0</v>
      </c>
      <c r="K92" s="35"/>
      <c r="L92" s="36"/>
      <c r="M92" s="63"/>
      <c r="N92" s="54"/>
      <c r="O92" s="64"/>
      <c r="P92" s="130">
        <f>P93</f>
        <v>0</v>
      </c>
      <c r="Q92" s="64"/>
      <c r="R92" s="130">
        <f>R93</f>
        <v>339.67716524000002</v>
      </c>
      <c r="S92" s="64"/>
      <c r="T92" s="131">
        <f>T93</f>
        <v>654.78925000000004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20" t="s">
        <v>72</v>
      </c>
      <c r="AU92" s="20" t="s">
        <v>157</v>
      </c>
      <c r="BK92" s="132">
        <f>BK93</f>
        <v>0</v>
      </c>
    </row>
    <row r="93" spans="1:65" s="12" customFormat="1" ht="25.9" customHeight="1">
      <c r="B93" s="133"/>
      <c r="D93" s="134" t="s">
        <v>72</v>
      </c>
      <c r="E93" s="135" t="s">
        <v>180</v>
      </c>
      <c r="F93" s="135" t="s">
        <v>181</v>
      </c>
      <c r="I93" s="136"/>
      <c r="J93" s="137">
        <f>BK93</f>
        <v>0</v>
      </c>
      <c r="L93" s="133"/>
      <c r="M93" s="138"/>
      <c r="N93" s="139"/>
      <c r="O93" s="139"/>
      <c r="P93" s="140">
        <f>P94+P282+P326+P349+P352+P394</f>
        <v>0</v>
      </c>
      <c r="Q93" s="139"/>
      <c r="R93" s="140">
        <f>R94+R282+R326+R349+R352+R394</f>
        <v>339.67716524000002</v>
      </c>
      <c r="S93" s="139"/>
      <c r="T93" s="141">
        <f>T94+T282+T326+T349+T352+T394</f>
        <v>654.78925000000004</v>
      </c>
      <c r="AR93" s="134" t="s">
        <v>25</v>
      </c>
      <c r="AT93" s="142" t="s">
        <v>72</v>
      </c>
      <c r="AU93" s="142" t="s">
        <v>73</v>
      </c>
      <c r="AY93" s="134" t="s">
        <v>182</v>
      </c>
      <c r="BK93" s="143">
        <f>BK94+BK282+BK326+BK349+BK352+BK394</f>
        <v>0</v>
      </c>
    </row>
    <row r="94" spans="1:65" s="12" customFormat="1" ht="22.9" customHeight="1">
      <c r="B94" s="133"/>
      <c r="D94" s="134" t="s">
        <v>72</v>
      </c>
      <c r="E94" s="144" t="s">
        <v>25</v>
      </c>
      <c r="F94" s="144" t="s">
        <v>183</v>
      </c>
      <c r="I94" s="136"/>
      <c r="J94" s="145">
        <f>BK94</f>
        <v>0</v>
      </c>
      <c r="L94" s="133"/>
      <c r="M94" s="138"/>
      <c r="N94" s="139"/>
      <c r="O94" s="139"/>
      <c r="P94" s="140">
        <f>SUM(P95:P281)</f>
        <v>0</v>
      </c>
      <c r="Q94" s="139"/>
      <c r="R94" s="140">
        <f>SUM(R95:R281)</f>
        <v>0</v>
      </c>
      <c r="S94" s="139"/>
      <c r="T94" s="141">
        <f>SUM(T95:T281)</f>
        <v>654.78925000000004</v>
      </c>
      <c r="AR94" s="134" t="s">
        <v>25</v>
      </c>
      <c r="AT94" s="142" t="s">
        <v>72</v>
      </c>
      <c r="AU94" s="142" t="s">
        <v>25</v>
      </c>
      <c r="AY94" s="134" t="s">
        <v>182</v>
      </c>
      <c r="BK94" s="143">
        <f>SUM(BK95:BK281)</f>
        <v>0</v>
      </c>
    </row>
    <row r="95" spans="1:65" s="2" customFormat="1" ht="24.2" customHeight="1">
      <c r="A95" s="35"/>
      <c r="B95" s="146"/>
      <c r="C95" s="147" t="s">
        <v>25</v>
      </c>
      <c r="D95" s="147" t="s">
        <v>184</v>
      </c>
      <c r="E95" s="148" t="s">
        <v>185</v>
      </c>
      <c r="F95" s="149" t="s">
        <v>186</v>
      </c>
      <c r="G95" s="150" t="s">
        <v>187</v>
      </c>
      <c r="H95" s="151">
        <v>63</v>
      </c>
      <c r="I95" s="152"/>
      <c r="J95" s="153">
        <f>ROUND(I95*H95,2)</f>
        <v>0</v>
      </c>
      <c r="K95" s="149" t="s">
        <v>188</v>
      </c>
      <c r="L95" s="36"/>
      <c r="M95" s="154" t="s">
        <v>3</v>
      </c>
      <c r="N95" s="155" t="s">
        <v>44</v>
      </c>
      <c r="O95" s="56"/>
      <c r="P95" s="156">
        <f>O95*H95</f>
        <v>0</v>
      </c>
      <c r="Q95" s="156">
        <v>0</v>
      </c>
      <c r="R95" s="156">
        <f>Q95*H95</f>
        <v>0</v>
      </c>
      <c r="S95" s="156">
        <v>0.28999999999999998</v>
      </c>
      <c r="T95" s="157">
        <f>S95*H95</f>
        <v>18.27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8" t="s">
        <v>189</v>
      </c>
      <c r="AT95" s="158" t="s">
        <v>184</v>
      </c>
      <c r="AU95" s="158" t="s">
        <v>81</v>
      </c>
      <c r="AY95" s="20" t="s">
        <v>182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20" t="s">
        <v>25</v>
      </c>
      <c r="BK95" s="159">
        <f>ROUND(I95*H95,2)</f>
        <v>0</v>
      </c>
      <c r="BL95" s="20" t="s">
        <v>189</v>
      </c>
      <c r="BM95" s="158" t="s">
        <v>842</v>
      </c>
    </row>
    <row r="96" spans="1:65" s="2" customFormat="1">
      <c r="A96" s="35"/>
      <c r="B96" s="36"/>
      <c r="C96" s="35"/>
      <c r="D96" s="160" t="s">
        <v>191</v>
      </c>
      <c r="E96" s="35"/>
      <c r="F96" s="161" t="s">
        <v>192</v>
      </c>
      <c r="G96" s="35"/>
      <c r="H96" s="35"/>
      <c r="I96" s="162"/>
      <c r="J96" s="35"/>
      <c r="K96" s="35"/>
      <c r="L96" s="36"/>
      <c r="M96" s="163"/>
      <c r="N96" s="164"/>
      <c r="O96" s="56"/>
      <c r="P96" s="56"/>
      <c r="Q96" s="56"/>
      <c r="R96" s="56"/>
      <c r="S96" s="56"/>
      <c r="T96" s="57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20" t="s">
        <v>191</v>
      </c>
      <c r="AU96" s="20" t="s">
        <v>81</v>
      </c>
    </row>
    <row r="97" spans="1:65" s="14" customFormat="1">
      <c r="B97" s="173"/>
      <c r="D97" s="166" t="s">
        <v>193</v>
      </c>
      <c r="E97" s="174" t="s">
        <v>3</v>
      </c>
      <c r="F97" s="175" t="s">
        <v>843</v>
      </c>
      <c r="H97" s="176">
        <v>63</v>
      </c>
      <c r="I97" s="177"/>
      <c r="L97" s="173"/>
      <c r="M97" s="178"/>
      <c r="N97" s="179"/>
      <c r="O97" s="179"/>
      <c r="P97" s="179"/>
      <c r="Q97" s="179"/>
      <c r="R97" s="179"/>
      <c r="S97" s="179"/>
      <c r="T97" s="180"/>
      <c r="AT97" s="174" t="s">
        <v>193</v>
      </c>
      <c r="AU97" s="174" t="s">
        <v>81</v>
      </c>
      <c r="AV97" s="14" t="s">
        <v>81</v>
      </c>
      <c r="AW97" s="14" t="s">
        <v>34</v>
      </c>
      <c r="AX97" s="14" t="s">
        <v>25</v>
      </c>
      <c r="AY97" s="174" t="s">
        <v>182</v>
      </c>
    </row>
    <row r="98" spans="1:65" s="2" customFormat="1" ht="24.2" customHeight="1">
      <c r="A98" s="35"/>
      <c r="B98" s="146"/>
      <c r="C98" s="147" t="s">
        <v>81</v>
      </c>
      <c r="D98" s="147" t="s">
        <v>184</v>
      </c>
      <c r="E98" s="148" t="s">
        <v>197</v>
      </c>
      <c r="F98" s="149" t="s">
        <v>198</v>
      </c>
      <c r="G98" s="150" t="s">
        <v>187</v>
      </c>
      <c r="H98" s="151">
        <v>62</v>
      </c>
      <c r="I98" s="152"/>
      <c r="J98" s="153">
        <f>ROUND(I98*H98,2)</f>
        <v>0</v>
      </c>
      <c r="K98" s="149" t="s">
        <v>188</v>
      </c>
      <c r="L98" s="36"/>
      <c r="M98" s="154" t="s">
        <v>3</v>
      </c>
      <c r="N98" s="155" t="s">
        <v>44</v>
      </c>
      <c r="O98" s="56"/>
      <c r="P98" s="156">
        <f>O98*H98</f>
        <v>0</v>
      </c>
      <c r="Q98" s="156">
        <v>0</v>
      </c>
      <c r="R98" s="156">
        <f>Q98*H98</f>
        <v>0</v>
      </c>
      <c r="S98" s="156">
        <v>0.20499999999999999</v>
      </c>
      <c r="T98" s="157">
        <f>S98*H98</f>
        <v>12.709999999999999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8" t="s">
        <v>189</v>
      </c>
      <c r="AT98" s="158" t="s">
        <v>184</v>
      </c>
      <c r="AU98" s="158" t="s">
        <v>81</v>
      </c>
      <c r="AY98" s="20" t="s">
        <v>182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20" t="s">
        <v>25</v>
      </c>
      <c r="BK98" s="159">
        <f>ROUND(I98*H98,2)</f>
        <v>0</v>
      </c>
      <c r="BL98" s="20" t="s">
        <v>189</v>
      </c>
      <c r="BM98" s="158" t="s">
        <v>844</v>
      </c>
    </row>
    <row r="99" spans="1:65" s="2" customFormat="1">
      <c r="A99" s="35"/>
      <c r="B99" s="36"/>
      <c r="C99" s="35"/>
      <c r="D99" s="160" t="s">
        <v>191</v>
      </c>
      <c r="E99" s="35"/>
      <c r="F99" s="161" t="s">
        <v>200</v>
      </c>
      <c r="G99" s="35"/>
      <c r="H99" s="35"/>
      <c r="I99" s="162"/>
      <c r="J99" s="35"/>
      <c r="K99" s="35"/>
      <c r="L99" s="36"/>
      <c r="M99" s="163"/>
      <c r="N99" s="164"/>
      <c r="O99" s="56"/>
      <c r="P99" s="56"/>
      <c r="Q99" s="56"/>
      <c r="R99" s="56"/>
      <c r="S99" s="56"/>
      <c r="T99" s="57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20" t="s">
        <v>191</v>
      </c>
      <c r="AU99" s="20" t="s">
        <v>81</v>
      </c>
    </row>
    <row r="100" spans="1:65" s="14" customFormat="1">
      <c r="B100" s="173"/>
      <c r="D100" s="166" t="s">
        <v>193</v>
      </c>
      <c r="E100" s="174" t="s">
        <v>3</v>
      </c>
      <c r="F100" s="175" t="s">
        <v>845</v>
      </c>
      <c r="H100" s="176">
        <v>62</v>
      </c>
      <c r="I100" s="177"/>
      <c r="L100" s="173"/>
      <c r="M100" s="178"/>
      <c r="N100" s="179"/>
      <c r="O100" s="179"/>
      <c r="P100" s="179"/>
      <c r="Q100" s="179"/>
      <c r="R100" s="179"/>
      <c r="S100" s="179"/>
      <c r="T100" s="180"/>
      <c r="AT100" s="174" t="s">
        <v>193</v>
      </c>
      <c r="AU100" s="174" t="s">
        <v>81</v>
      </c>
      <c r="AV100" s="14" t="s">
        <v>81</v>
      </c>
      <c r="AW100" s="14" t="s">
        <v>34</v>
      </c>
      <c r="AX100" s="14" t="s">
        <v>25</v>
      </c>
      <c r="AY100" s="174" t="s">
        <v>182</v>
      </c>
    </row>
    <row r="101" spans="1:65" s="2" customFormat="1" ht="24.2" customHeight="1">
      <c r="A101" s="35"/>
      <c r="B101" s="146"/>
      <c r="C101" s="147" t="s">
        <v>204</v>
      </c>
      <c r="D101" s="147" t="s">
        <v>184</v>
      </c>
      <c r="E101" s="148" t="s">
        <v>205</v>
      </c>
      <c r="F101" s="149" t="s">
        <v>206</v>
      </c>
      <c r="G101" s="150" t="s">
        <v>207</v>
      </c>
      <c r="H101" s="151">
        <v>6.5750000000000002</v>
      </c>
      <c r="I101" s="152"/>
      <c r="J101" s="153">
        <f>ROUND(I101*H101,2)</f>
        <v>0</v>
      </c>
      <c r="K101" s="149" t="s">
        <v>188</v>
      </c>
      <c r="L101" s="36"/>
      <c r="M101" s="154" t="s">
        <v>3</v>
      </c>
      <c r="N101" s="155" t="s">
        <v>44</v>
      </c>
      <c r="O101" s="56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58" t="s">
        <v>189</v>
      </c>
      <c r="AT101" s="158" t="s">
        <v>184</v>
      </c>
      <c r="AU101" s="158" t="s">
        <v>81</v>
      </c>
      <c r="AY101" s="20" t="s">
        <v>182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20" t="s">
        <v>25</v>
      </c>
      <c r="BK101" s="159">
        <f>ROUND(I101*H101,2)</f>
        <v>0</v>
      </c>
      <c r="BL101" s="20" t="s">
        <v>189</v>
      </c>
      <c r="BM101" s="158" t="s">
        <v>846</v>
      </c>
    </row>
    <row r="102" spans="1:65" s="2" customFormat="1">
      <c r="A102" s="35"/>
      <c r="B102" s="36"/>
      <c r="C102" s="35"/>
      <c r="D102" s="160" t="s">
        <v>191</v>
      </c>
      <c r="E102" s="35"/>
      <c r="F102" s="161" t="s">
        <v>209</v>
      </c>
      <c r="G102" s="35"/>
      <c r="H102" s="35"/>
      <c r="I102" s="162"/>
      <c r="J102" s="35"/>
      <c r="K102" s="35"/>
      <c r="L102" s="36"/>
      <c r="M102" s="163"/>
      <c r="N102" s="164"/>
      <c r="O102" s="56"/>
      <c r="P102" s="56"/>
      <c r="Q102" s="56"/>
      <c r="R102" s="56"/>
      <c r="S102" s="56"/>
      <c r="T102" s="57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20" t="s">
        <v>191</v>
      </c>
      <c r="AU102" s="20" t="s">
        <v>81</v>
      </c>
    </row>
    <row r="103" spans="1:65" s="13" customFormat="1">
      <c r="B103" s="165"/>
      <c r="D103" s="166" t="s">
        <v>193</v>
      </c>
      <c r="E103" s="167" t="s">
        <v>3</v>
      </c>
      <c r="F103" s="168" t="s">
        <v>210</v>
      </c>
      <c r="H103" s="167" t="s">
        <v>3</v>
      </c>
      <c r="I103" s="169"/>
      <c r="L103" s="165"/>
      <c r="M103" s="170"/>
      <c r="N103" s="171"/>
      <c r="O103" s="171"/>
      <c r="P103" s="171"/>
      <c r="Q103" s="171"/>
      <c r="R103" s="171"/>
      <c r="S103" s="171"/>
      <c r="T103" s="172"/>
      <c r="AT103" s="167" t="s">
        <v>193</v>
      </c>
      <c r="AU103" s="167" t="s">
        <v>81</v>
      </c>
      <c r="AV103" s="13" t="s">
        <v>25</v>
      </c>
      <c r="AW103" s="13" t="s">
        <v>34</v>
      </c>
      <c r="AX103" s="13" t="s">
        <v>73</v>
      </c>
      <c r="AY103" s="167" t="s">
        <v>182</v>
      </c>
    </row>
    <row r="104" spans="1:65" s="14" customFormat="1">
      <c r="B104" s="173"/>
      <c r="D104" s="166" t="s">
        <v>193</v>
      </c>
      <c r="E104" s="174" t="s">
        <v>3</v>
      </c>
      <c r="F104" s="175" t="s">
        <v>847</v>
      </c>
      <c r="H104" s="176">
        <v>4.0949999999999998</v>
      </c>
      <c r="I104" s="177"/>
      <c r="L104" s="173"/>
      <c r="M104" s="178"/>
      <c r="N104" s="179"/>
      <c r="O104" s="179"/>
      <c r="P104" s="179"/>
      <c r="Q104" s="179"/>
      <c r="R104" s="179"/>
      <c r="S104" s="179"/>
      <c r="T104" s="180"/>
      <c r="AT104" s="174" t="s">
        <v>193</v>
      </c>
      <c r="AU104" s="174" t="s">
        <v>81</v>
      </c>
      <c r="AV104" s="14" t="s">
        <v>81</v>
      </c>
      <c r="AW104" s="14" t="s">
        <v>34</v>
      </c>
      <c r="AX104" s="14" t="s">
        <v>73</v>
      </c>
      <c r="AY104" s="174" t="s">
        <v>182</v>
      </c>
    </row>
    <row r="105" spans="1:65" s="14" customFormat="1">
      <c r="B105" s="173"/>
      <c r="D105" s="166" t="s">
        <v>193</v>
      </c>
      <c r="E105" s="174" t="s">
        <v>3</v>
      </c>
      <c r="F105" s="175" t="s">
        <v>848</v>
      </c>
      <c r="H105" s="176">
        <v>2.48</v>
      </c>
      <c r="I105" s="177"/>
      <c r="L105" s="173"/>
      <c r="M105" s="178"/>
      <c r="N105" s="179"/>
      <c r="O105" s="179"/>
      <c r="P105" s="179"/>
      <c r="Q105" s="179"/>
      <c r="R105" s="179"/>
      <c r="S105" s="179"/>
      <c r="T105" s="180"/>
      <c r="AT105" s="174" t="s">
        <v>193</v>
      </c>
      <c r="AU105" s="174" t="s">
        <v>81</v>
      </c>
      <c r="AV105" s="14" t="s">
        <v>81</v>
      </c>
      <c r="AW105" s="14" t="s">
        <v>34</v>
      </c>
      <c r="AX105" s="14" t="s">
        <v>73</v>
      </c>
      <c r="AY105" s="174" t="s">
        <v>182</v>
      </c>
    </row>
    <row r="106" spans="1:65" s="15" customFormat="1">
      <c r="B106" s="181"/>
      <c r="D106" s="166" t="s">
        <v>193</v>
      </c>
      <c r="E106" s="182" t="s">
        <v>150</v>
      </c>
      <c r="F106" s="183" t="s">
        <v>213</v>
      </c>
      <c r="H106" s="184">
        <v>6.5750000000000002</v>
      </c>
      <c r="I106" s="185"/>
      <c r="L106" s="181"/>
      <c r="M106" s="186"/>
      <c r="N106" s="187"/>
      <c r="O106" s="187"/>
      <c r="P106" s="187"/>
      <c r="Q106" s="187"/>
      <c r="R106" s="187"/>
      <c r="S106" s="187"/>
      <c r="T106" s="188"/>
      <c r="AT106" s="182" t="s">
        <v>193</v>
      </c>
      <c r="AU106" s="182" t="s">
        <v>81</v>
      </c>
      <c r="AV106" s="15" t="s">
        <v>189</v>
      </c>
      <c r="AW106" s="15" t="s">
        <v>34</v>
      </c>
      <c r="AX106" s="15" t="s">
        <v>25</v>
      </c>
      <c r="AY106" s="182" t="s">
        <v>182</v>
      </c>
    </row>
    <row r="107" spans="1:65" s="2" customFormat="1" ht="24.2" customHeight="1">
      <c r="A107" s="35"/>
      <c r="B107" s="146"/>
      <c r="C107" s="147" t="s">
        <v>189</v>
      </c>
      <c r="D107" s="147" t="s">
        <v>184</v>
      </c>
      <c r="E107" s="148" t="s">
        <v>214</v>
      </c>
      <c r="F107" s="149" t="s">
        <v>215</v>
      </c>
      <c r="G107" s="150" t="s">
        <v>207</v>
      </c>
      <c r="H107" s="151">
        <v>46.024999999999999</v>
      </c>
      <c r="I107" s="152"/>
      <c r="J107" s="153">
        <f>ROUND(I107*H107,2)</f>
        <v>0</v>
      </c>
      <c r="K107" s="149" t="s">
        <v>188</v>
      </c>
      <c r="L107" s="36"/>
      <c r="M107" s="154" t="s">
        <v>3</v>
      </c>
      <c r="N107" s="155" t="s">
        <v>44</v>
      </c>
      <c r="O107" s="56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8" t="s">
        <v>189</v>
      </c>
      <c r="AT107" s="158" t="s">
        <v>184</v>
      </c>
      <c r="AU107" s="158" t="s">
        <v>81</v>
      </c>
      <c r="AY107" s="20" t="s">
        <v>182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20" t="s">
        <v>25</v>
      </c>
      <c r="BK107" s="159">
        <f>ROUND(I107*H107,2)</f>
        <v>0</v>
      </c>
      <c r="BL107" s="20" t="s">
        <v>189</v>
      </c>
      <c r="BM107" s="158" t="s">
        <v>849</v>
      </c>
    </row>
    <row r="108" spans="1:65" s="2" customFormat="1">
      <c r="A108" s="35"/>
      <c r="B108" s="36"/>
      <c r="C108" s="35"/>
      <c r="D108" s="160" t="s">
        <v>191</v>
      </c>
      <c r="E108" s="35"/>
      <c r="F108" s="161" t="s">
        <v>217</v>
      </c>
      <c r="G108" s="35"/>
      <c r="H108" s="35"/>
      <c r="I108" s="162"/>
      <c r="J108" s="35"/>
      <c r="K108" s="35"/>
      <c r="L108" s="36"/>
      <c r="M108" s="163"/>
      <c r="N108" s="164"/>
      <c r="O108" s="56"/>
      <c r="P108" s="56"/>
      <c r="Q108" s="56"/>
      <c r="R108" s="56"/>
      <c r="S108" s="56"/>
      <c r="T108" s="57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20" t="s">
        <v>191</v>
      </c>
      <c r="AU108" s="20" t="s">
        <v>81</v>
      </c>
    </row>
    <row r="109" spans="1:65" s="14" customFormat="1">
      <c r="B109" s="173"/>
      <c r="D109" s="166" t="s">
        <v>193</v>
      </c>
      <c r="E109" s="174" t="s">
        <v>3</v>
      </c>
      <c r="F109" s="175" t="s">
        <v>850</v>
      </c>
      <c r="H109" s="176">
        <v>46.024999999999999</v>
      </c>
      <c r="I109" s="177"/>
      <c r="L109" s="173"/>
      <c r="M109" s="178"/>
      <c r="N109" s="179"/>
      <c r="O109" s="179"/>
      <c r="P109" s="179"/>
      <c r="Q109" s="179"/>
      <c r="R109" s="179"/>
      <c r="S109" s="179"/>
      <c r="T109" s="180"/>
      <c r="AT109" s="174" t="s">
        <v>193</v>
      </c>
      <c r="AU109" s="174" t="s">
        <v>81</v>
      </c>
      <c r="AV109" s="14" t="s">
        <v>81</v>
      </c>
      <c r="AW109" s="14" t="s">
        <v>34</v>
      </c>
      <c r="AX109" s="14" t="s">
        <v>25</v>
      </c>
      <c r="AY109" s="174" t="s">
        <v>182</v>
      </c>
    </row>
    <row r="110" spans="1:65" s="2" customFormat="1" ht="16.5" customHeight="1">
      <c r="A110" s="35"/>
      <c r="B110" s="146"/>
      <c r="C110" s="147" t="s">
        <v>219</v>
      </c>
      <c r="D110" s="147" t="s">
        <v>184</v>
      </c>
      <c r="E110" s="148" t="s">
        <v>220</v>
      </c>
      <c r="F110" s="149" t="s">
        <v>221</v>
      </c>
      <c r="G110" s="150" t="s">
        <v>207</v>
      </c>
      <c r="H110" s="151">
        <v>6.5750000000000002</v>
      </c>
      <c r="I110" s="152"/>
      <c r="J110" s="153">
        <f>ROUND(I110*H110,2)</f>
        <v>0</v>
      </c>
      <c r="K110" s="149" t="s">
        <v>222</v>
      </c>
      <c r="L110" s="36"/>
      <c r="M110" s="154" t="s">
        <v>3</v>
      </c>
      <c r="N110" s="155" t="s">
        <v>44</v>
      </c>
      <c r="O110" s="56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8" t="s">
        <v>189</v>
      </c>
      <c r="AT110" s="158" t="s">
        <v>184</v>
      </c>
      <c r="AU110" s="158" t="s">
        <v>81</v>
      </c>
      <c r="AY110" s="20" t="s">
        <v>182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20" t="s">
        <v>25</v>
      </c>
      <c r="BK110" s="159">
        <f>ROUND(I110*H110,2)</f>
        <v>0</v>
      </c>
      <c r="BL110" s="20" t="s">
        <v>189</v>
      </c>
      <c r="BM110" s="158" t="s">
        <v>851</v>
      </c>
    </row>
    <row r="111" spans="1:65" s="14" customFormat="1">
      <c r="B111" s="173"/>
      <c r="D111" s="166" t="s">
        <v>193</v>
      </c>
      <c r="E111" s="174" t="s">
        <v>3</v>
      </c>
      <c r="F111" s="175" t="s">
        <v>150</v>
      </c>
      <c r="H111" s="176">
        <v>6.5750000000000002</v>
      </c>
      <c r="I111" s="177"/>
      <c r="L111" s="173"/>
      <c r="M111" s="178"/>
      <c r="N111" s="179"/>
      <c r="O111" s="179"/>
      <c r="P111" s="179"/>
      <c r="Q111" s="179"/>
      <c r="R111" s="179"/>
      <c r="S111" s="179"/>
      <c r="T111" s="180"/>
      <c r="AT111" s="174" t="s">
        <v>193</v>
      </c>
      <c r="AU111" s="174" t="s">
        <v>81</v>
      </c>
      <c r="AV111" s="14" t="s">
        <v>81</v>
      </c>
      <c r="AW111" s="14" t="s">
        <v>34</v>
      </c>
      <c r="AX111" s="14" t="s">
        <v>25</v>
      </c>
      <c r="AY111" s="174" t="s">
        <v>182</v>
      </c>
    </row>
    <row r="112" spans="1:65" s="2" customFormat="1">
      <c r="A112" s="35"/>
      <c r="B112" s="36"/>
      <c r="C112" s="35"/>
      <c r="D112" s="166" t="s">
        <v>224</v>
      </c>
      <c r="E112" s="35"/>
      <c r="F112" s="189" t="s">
        <v>225</v>
      </c>
      <c r="G112" s="35"/>
      <c r="H112" s="35"/>
      <c r="I112" s="35"/>
      <c r="J112" s="35"/>
      <c r="K112" s="35"/>
      <c r="L112" s="36"/>
      <c r="M112" s="163"/>
      <c r="N112" s="164"/>
      <c r="O112" s="56"/>
      <c r="P112" s="56"/>
      <c r="Q112" s="56"/>
      <c r="R112" s="56"/>
      <c r="S112" s="56"/>
      <c r="T112" s="57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U112" s="20" t="s">
        <v>81</v>
      </c>
    </row>
    <row r="113" spans="1:65" s="2" customFormat="1">
      <c r="A113" s="35"/>
      <c r="B113" s="36"/>
      <c r="C113" s="35"/>
      <c r="D113" s="166" t="s">
        <v>224</v>
      </c>
      <c r="E113" s="35"/>
      <c r="F113" s="190" t="s">
        <v>210</v>
      </c>
      <c r="G113" s="35"/>
      <c r="H113" s="191">
        <v>0</v>
      </c>
      <c r="I113" s="35"/>
      <c r="J113" s="35"/>
      <c r="K113" s="35"/>
      <c r="L113" s="36"/>
      <c r="M113" s="163"/>
      <c r="N113" s="164"/>
      <c r="O113" s="56"/>
      <c r="P113" s="56"/>
      <c r="Q113" s="56"/>
      <c r="R113" s="56"/>
      <c r="S113" s="56"/>
      <c r="T113" s="57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U113" s="20" t="s">
        <v>81</v>
      </c>
    </row>
    <row r="114" spans="1:65" s="2" customFormat="1">
      <c r="A114" s="35"/>
      <c r="B114" s="36"/>
      <c r="C114" s="35"/>
      <c r="D114" s="166" t="s">
        <v>224</v>
      </c>
      <c r="E114" s="35"/>
      <c r="F114" s="190" t="s">
        <v>847</v>
      </c>
      <c r="G114" s="35"/>
      <c r="H114" s="191">
        <v>4.0949999999999998</v>
      </c>
      <c r="I114" s="35"/>
      <c r="J114" s="35"/>
      <c r="K114" s="35"/>
      <c r="L114" s="36"/>
      <c r="M114" s="163"/>
      <c r="N114" s="164"/>
      <c r="O114" s="56"/>
      <c r="P114" s="56"/>
      <c r="Q114" s="56"/>
      <c r="R114" s="56"/>
      <c r="S114" s="56"/>
      <c r="T114" s="5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U114" s="20" t="s">
        <v>81</v>
      </c>
    </row>
    <row r="115" spans="1:65" s="2" customFormat="1">
      <c r="A115" s="35"/>
      <c r="B115" s="36"/>
      <c r="C115" s="35"/>
      <c r="D115" s="166" t="s">
        <v>224</v>
      </c>
      <c r="E115" s="35"/>
      <c r="F115" s="190" t="s">
        <v>848</v>
      </c>
      <c r="G115" s="35"/>
      <c r="H115" s="191">
        <v>2.48</v>
      </c>
      <c r="I115" s="35"/>
      <c r="J115" s="35"/>
      <c r="K115" s="35"/>
      <c r="L115" s="36"/>
      <c r="M115" s="163"/>
      <c r="N115" s="164"/>
      <c r="O115" s="56"/>
      <c r="P115" s="56"/>
      <c r="Q115" s="56"/>
      <c r="R115" s="56"/>
      <c r="S115" s="56"/>
      <c r="T115" s="57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U115" s="20" t="s">
        <v>81</v>
      </c>
    </row>
    <row r="116" spans="1:65" s="2" customFormat="1">
      <c r="A116" s="35"/>
      <c r="B116" s="36"/>
      <c r="C116" s="35"/>
      <c r="D116" s="166" t="s">
        <v>224</v>
      </c>
      <c r="E116" s="35"/>
      <c r="F116" s="190" t="s">
        <v>213</v>
      </c>
      <c r="G116" s="35"/>
      <c r="H116" s="191">
        <v>6.5750000000000002</v>
      </c>
      <c r="I116" s="35"/>
      <c r="J116" s="35"/>
      <c r="K116" s="35"/>
      <c r="L116" s="36"/>
      <c r="M116" s="163"/>
      <c r="N116" s="164"/>
      <c r="O116" s="56"/>
      <c r="P116" s="56"/>
      <c r="Q116" s="56"/>
      <c r="R116" s="56"/>
      <c r="S116" s="56"/>
      <c r="T116" s="57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U116" s="20" t="s">
        <v>81</v>
      </c>
    </row>
    <row r="117" spans="1:65" s="2" customFormat="1" ht="24.2" customHeight="1">
      <c r="A117" s="35"/>
      <c r="B117" s="146"/>
      <c r="C117" s="147" t="s">
        <v>226</v>
      </c>
      <c r="D117" s="147" t="s">
        <v>184</v>
      </c>
      <c r="E117" s="148" t="s">
        <v>227</v>
      </c>
      <c r="F117" s="149" t="s">
        <v>228</v>
      </c>
      <c r="G117" s="150" t="s">
        <v>187</v>
      </c>
      <c r="H117" s="151">
        <v>132.4</v>
      </c>
      <c r="I117" s="152"/>
      <c r="J117" s="153">
        <f>ROUND(I117*H117,2)</f>
        <v>0</v>
      </c>
      <c r="K117" s="149" t="s">
        <v>188</v>
      </c>
      <c r="L117" s="36"/>
      <c r="M117" s="154" t="s">
        <v>3</v>
      </c>
      <c r="N117" s="155" t="s">
        <v>44</v>
      </c>
      <c r="O117" s="56"/>
      <c r="P117" s="156">
        <f>O117*H117</f>
        <v>0</v>
      </c>
      <c r="Q117" s="156">
        <v>0</v>
      </c>
      <c r="R117" s="156">
        <f>Q117*H117</f>
        <v>0</v>
      </c>
      <c r="S117" s="156">
        <v>0.115</v>
      </c>
      <c r="T117" s="157">
        <f>S117*H117</f>
        <v>15.226000000000001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8" t="s">
        <v>189</v>
      </c>
      <c r="AT117" s="158" t="s">
        <v>184</v>
      </c>
      <c r="AU117" s="158" t="s">
        <v>81</v>
      </c>
      <c r="AY117" s="20" t="s">
        <v>182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20" t="s">
        <v>25</v>
      </c>
      <c r="BK117" s="159">
        <f>ROUND(I117*H117,2)</f>
        <v>0</v>
      </c>
      <c r="BL117" s="20" t="s">
        <v>189</v>
      </c>
      <c r="BM117" s="158" t="s">
        <v>852</v>
      </c>
    </row>
    <row r="118" spans="1:65" s="2" customFormat="1">
      <c r="A118" s="35"/>
      <c r="B118" s="36"/>
      <c r="C118" s="35"/>
      <c r="D118" s="160" t="s">
        <v>191</v>
      </c>
      <c r="E118" s="35"/>
      <c r="F118" s="161" t="s">
        <v>230</v>
      </c>
      <c r="G118" s="35"/>
      <c r="H118" s="35"/>
      <c r="I118" s="162"/>
      <c r="J118" s="35"/>
      <c r="K118" s="35"/>
      <c r="L118" s="36"/>
      <c r="M118" s="163"/>
      <c r="N118" s="164"/>
      <c r="O118" s="56"/>
      <c r="P118" s="56"/>
      <c r="Q118" s="56"/>
      <c r="R118" s="56"/>
      <c r="S118" s="56"/>
      <c r="T118" s="57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20" t="s">
        <v>191</v>
      </c>
      <c r="AU118" s="20" t="s">
        <v>81</v>
      </c>
    </row>
    <row r="119" spans="1:65" s="13" customFormat="1">
      <c r="B119" s="165"/>
      <c r="D119" s="166" t="s">
        <v>193</v>
      </c>
      <c r="E119" s="167" t="s">
        <v>3</v>
      </c>
      <c r="F119" s="168" t="s">
        <v>194</v>
      </c>
      <c r="H119" s="167" t="s">
        <v>3</v>
      </c>
      <c r="I119" s="169"/>
      <c r="L119" s="165"/>
      <c r="M119" s="170"/>
      <c r="N119" s="171"/>
      <c r="O119" s="171"/>
      <c r="P119" s="171"/>
      <c r="Q119" s="171"/>
      <c r="R119" s="171"/>
      <c r="S119" s="171"/>
      <c r="T119" s="172"/>
      <c r="AT119" s="167" t="s">
        <v>193</v>
      </c>
      <c r="AU119" s="167" t="s">
        <v>81</v>
      </c>
      <c r="AV119" s="13" t="s">
        <v>25</v>
      </c>
      <c r="AW119" s="13" t="s">
        <v>34</v>
      </c>
      <c r="AX119" s="13" t="s">
        <v>73</v>
      </c>
      <c r="AY119" s="167" t="s">
        <v>182</v>
      </c>
    </row>
    <row r="120" spans="1:65" s="13" customFormat="1">
      <c r="B120" s="165"/>
      <c r="D120" s="166" t="s">
        <v>193</v>
      </c>
      <c r="E120" s="167" t="s">
        <v>3</v>
      </c>
      <c r="F120" s="168" t="s">
        <v>232</v>
      </c>
      <c r="H120" s="167" t="s">
        <v>3</v>
      </c>
      <c r="I120" s="169"/>
      <c r="L120" s="165"/>
      <c r="M120" s="170"/>
      <c r="N120" s="171"/>
      <c r="O120" s="171"/>
      <c r="P120" s="171"/>
      <c r="Q120" s="171"/>
      <c r="R120" s="171"/>
      <c r="S120" s="171"/>
      <c r="T120" s="172"/>
      <c r="AT120" s="167" t="s">
        <v>193</v>
      </c>
      <c r="AU120" s="167" t="s">
        <v>81</v>
      </c>
      <c r="AV120" s="13" t="s">
        <v>25</v>
      </c>
      <c r="AW120" s="13" t="s">
        <v>34</v>
      </c>
      <c r="AX120" s="13" t="s">
        <v>73</v>
      </c>
      <c r="AY120" s="167" t="s">
        <v>182</v>
      </c>
    </row>
    <row r="121" spans="1:65" s="13" customFormat="1">
      <c r="B121" s="165"/>
      <c r="D121" s="166" t="s">
        <v>193</v>
      </c>
      <c r="E121" s="167" t="s">
        <v>3</v>
      </c>
      <c r="F121" s="168" t="s">
        <v>233</v>
      </c>
      <c r="H121" s="167" t="s">
        <v>3</v>
      </c>
      <c r="I121" s="169"/>
      <c r="L121" s="165"/>
      <c r="M121" s="170"/>
      <c r="N121" s="171"/>
      <c r="O121" s="171"/>
      <c r="P121" s="171"/>
      <c r="Q121" s="171"/>
      <c r="R121" s="171"/>
      <c r="S121" s="171"/>
      <c r="T121" s="172"/>
      <c r="AT121" s="167" t="s">
        <v>193</v>
      </c>
      <c r="AU121" s="167" t="s">
        <v>81</v>
      </c>
      <c r="AV121" s="13" t="s">
        <v>25</v>
      </c>
      <c r="AW121" s="13" t="s">
        <v>34</v>
      </c>
      <c r="AX121" s="13" t="s">
        <v>73</v>
      </c>
      <c r="AY121" s="167" t="s">
        <v>182</v>
      </c>
    </row>
    <row r="122" spans="1:65" s="14" customFormat="1">
      <c r="B122" s="173"/>
      <c r="D122" s="166" t="s">
        <v>193</v>
      </c>
      <c r="E122" s="174" t="s">
        <v>3</v>
      </c>
      <c r="F122" s="175" t="s">
        <v>853</v>
      </c>
      <c r="H122" s="176">
        <v>132.4</v>
      </c>
      <c r="I122" s="177"/>
      <c r="L122" s="173"/>
      <c r="M122" s="178"/>
      <c r="N122" s="179"/>
      <c r="O122" s="179"/>
      <c r="P122" s="179"/>
      <c r="Q122" s="179"/>
      <c r="R122" s="179"/>
      <c r="S122" s="179"/>
      <c r="T122" s="180"/>
      <c r="AT122" s="174" t="s">
        <v>193</v>
      </c>
      <c r="AU122" s="174" t="s">
        <v>81</v>
      </c>
      <c r="AV122" s="14" t="s">
        <v>81</v>
      </c>
      <c r="AW122" s="14" t="s">
        <v>34</v>
      </c>
      <c r="AX122" s="14" t="s">
        <v>73</v>
      </c>
      <c r="AY122" s="174" t="s">
        <v>182</v>
      </c>
    </row>
    <row r="123" spans="1:65" s="15" customFormat="1">
      <c r="B123" s="181"/>
      <c r="D123" s="166" t="s">
        <v>193</v>
      </c>
      <c r="E123" s="182" t="s">
        <v>132</v>
      </c>
      <c r="F123" s="183" t="s">
        <v>213</v>
      </c>
      <c r="H123" s="184">
        <v>132.4</v>
      </c>
      <c r="I123" s="185"/>
      <c r="L123" s="181"/>
      <c r="M123" s="186"/>
      <c r="N123" s="187"/>
      <c r="O123" s="187"/>
      <c r="P123" s="187"/>
      <c r="Q123" s="187"/>
      <c r="R123" s="187"/>
      <c r="S123" s="187"/>
      <c r="T123" s="188"/>
      <c r="AT123" s="182" t="s">
        <v>193</v>
      </c>
      <c r="AU123" s="182" t="s">
        <v>81</v>
      </c>
      <c r="AV123" s="15" t="s">
        <v>189</v>
      </c>
      <c r="AW123" s="15" t="s">
        <v>34</v>
      </c>
      <c r="AX123" s="15" t="s">
        <v>25</v>
      </c>
      <c r="AY123" s="182" t="s">
        <v>182</v>
      </c>
    </row>
    <row r="124" spans="1:65" s="2" customFormat="1" ht="37.9" customHeight="1">
      <c r="A124" s="35"/>
      <c r="B124" s="146"/>
      <c r="C124" s="147" t="s">
        <v>235</v>
      </c>
      <c r="D124" s="147" t="s">
        <v>184</v>
      </c>
      <c r="E124" s="148" t="s">
        <v>236</v>
      </c>
      <c r="F124" s="149" t="s">
        <v>237</v>
      </c>
      <c r="G124" s="150" t="s">
        <v>238</v>
      </c>
      <c r="H124" s="151">
        <v>14.564</v>
      </c>
      <c r="I124" s="152"/>
      <c r="J124" s="153">
        <f>ROUND(I124*H124,2)</f>
        <v>0</v>
      </c>
      <c r="K124" s="149" t="s">
        <v>188</v>
      </c>
      <c r="L124" s="36"/>
      <c r="M124" s="154" t="s">
        <v>3</v>
      </c>
      <c r="N124" s="155" t="s">
        <v>44</v>
      </c>
      <c r="O124" s="56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8" t="s">
        <v>189</v>
      </c>
      <c r="AT124" s="158" t="s">
        <v>184</v>
      </c>
      <c r="AU124" s="158" t="s">
        <v>81</v>
      </c>
      <c r="AY124" s="20" t="s">
        <v>182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20" t="s">
        <v>25</v>
      </c>
      <c r="BK124" s="159">
        <f>ROUND(I124*H124,2)</f>
        <v>0</v>
      </c>
      <c r="BL124" s="20" t="s">
        <v>189</v>
      </c>
      <c r="BM124" s="158" t="s">
        <v>854</v>
      </c>
    </row>
    <row r="125" spans="1:65" s="2" customFormat="1">
      <c r="A125" s="35"/>
      <c r="B125" s="36"/>
      <c r="C125" s="35"/>
      <c r="D125" s="160" t="s">
        <v>191</v>
      </c>
      <c r="E125" s="35"/>
      <c r="F125" s="161" t="s">
        <v>240</v>
      </c>
      <c r="G125" s="35"/>
      <c r="H125" s="35"/>
      <c r="I125" s="162"/>
      <c r="J125" s="35"/>
      <c r="K125" s="35"/>
      <c r="L125" s="36"/>
      <c r="M125" s="163"/>
      <c r="N125" s="164"/>
      <c r="O125" s="56"/>
      <c r="P125" s="56"/>
      <c r="Q125" s="56"/>
      <c r="R125" s="56"/>
      <c r="S125" s="56"/>
      <c r="T125" s="57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20" t="s">
        <v>191</v>
      </c>
      <c r="AU125" s="20" t="s">
        <v>81</v>
      </c>
    </row>
    <row r="126" spans="1:65" s="14" customFormat="1">
      <c r="B126" s="173"/>
      <c r="D126" s="166" t="s">
        <v>193</v>
      </c>
      <c r="E126" s="174" t="s">
        <v>3</v>
      </c>
      <c r="F126" s="175" t="s">
        <v>241</v>
      </c>
      <c r="H126" s="176">
        <v>14.564</v>
      </c>
      <c r="I126" s="177"/>
      <c r="L126" s="173"/>
      <c r="M126" s="178"/>
      <c r="N126" s="179"/>
      <c r="O126" s="179"/>
      <c r="P126" s="179"/>
      <c r="Q126" s="179"/>
      <c r="R126" s="179"/>
      <c r="S126" s="179"/>
      <c r="T126" s="180"/>
      <c r="AT126" s="174" t="s">
        <v>193</v>
      </c>
      <c r="AU126" s="174" t="s">
        <v>81</v>
      </c>
      <c r="AV126" s="14" t="s">
        <v>81</v>
      </c>
      <c r="AW126" s="14" t="s">
        <v>34</v>
      </c>
      <c r="AX126" s="14" t="s">
        <v>25</v>
      </c>
      <c r="AY126" s="174" t="s">
        <v>182</v>
      </c>
    </row>
    <row r="127" spans="1:65" s="2" customFormat="1">
      <c r="A127" s="35"/>
      <c r="B127" s="36"/>
      <c r="C127" s="35"/>
      <c r="D127" s="166" t="s">
        <v>224</v>
      </c>
      <c r="E127" s="35"/>
      <c r="F127" s="189" t="s">
        <v>242</v>
      </c>
      <c r="G127" s="35"/>
      <c r="H127" s="35"/>
      <c r="I127" s="35"/>
      <c r="J127" s="35"/>
      <c r="K127" s="35"/>
      <c r="L127" s="36"/>
      <c r="M127" s="163"/>
      <c r="N127" s="164"/>
      <c r="O127" s="56"/>
      <c r="P127" s="56"/>
      <c r="Q127" s="56"/>
      <c r="R127" s="56"/>
      <c r="S127" s="56"/>
      <c r="T127" s="57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U127" s="20" t="s">
        <v>81</v>
      </c>
    </row>
    <row r="128" spans="1:65" s="2" customFormat="1">
      <c r="A128" s="35"/>
      <c r="B128" s="36"/>
      <c r="C128" s="35"/>
      <c r="D128" s="166" t="s">
        <v>224</v>
      </c>
      <c r="E128" s="35"/>
      <c r="F128" s="190" t="s">
        <v>194</v>
      </c>
      <c r="G128" s="35"/>
      <c r="H128" s="191">
        <v>0</v>
      </c>
      <c r="I128" s="35"/>
      <c r="J128" s="35"/>
      <c r="K128" s="35"/>
      <c r="L128" s="36"/>
      <c r="M128" s="163"/>
      <c r="N128" s="164"/>
      <c r="O128" s="56"/>
      <c r="P128" s="56"/>
      <c r="Q128" s="56"/>
      <c r="R128" s="56"/>
      <c r="S128" s="56"/>
      <c r="T128" s="57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U128" s="20" t="s">
        <v>81</v>
      </c>
    </row>
    <row r="129" spans="1:65" s="2" customFormat="1">
      <c r="A129" s="35"/>
      <c r="B129" s="36"/>
      <c r="C129" s="35"/>
      <c r="D129" s="166" t="s">
        <v>224</v>
      </c>
      <c r="E129" s="35"/>
      <c r="F129" s="190" t="s">
        <v>232</v>
      </c>
      <c r="G129" s="35"/>
      <c r="H129" s="191">
        <v>0</v>
      </c>
      <c r="I129" s="35"/>
      <c r="J129" s="35"/>
      <c r="K129" s="35"/>
      <c r="L129" s="36"/>
      <c r="M129" s="163"/>
      <c r="N129" s="164"/>
      <c r="O129" s="56"/>
      <c r="P129" s="56"/>
      <c r="Q129" s="56"/>
      <c r="R129" s="56"/>
      <c r="S129" s="56"/>
      <c r="T129" s="57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U129" s="20" t="s">
        <v>81</v>
      </c>
    </row>
    <row r="130" spans="1:65" s="2" customFormat="1">
      <c r="A130" s="35"/>
      <c r="B130" s="36"/>
      <c r="C130" s="35"/>
      <c r="D130" s="166" t="s">
        <v>224</v>
      </c>
      <c r="E130" s="35"/>
      <c r="F130" s="190" t="s">
        <v>233</v>
      </c>
      <c r="G130" s="35"/>
      <c r="H130" s="191">
        <v>0</v>
      </c>
      <c r="I130" s="35"/>
      <c r="J130" s="35"/>
      <c r="K130" s="35"/>
      <c r="L130" s="36"/>
      <c r="M130" s="163"/>
      <c r="N130" s="164"/>
      <c r="O130" s="56"/>
      <c r="P130" s="56"/>
      <c r="Q130" s="56"/>
      <c r="R130" s="56"/>
      <c r="S130" s="56"/>
      <c r="T130" s="57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U130" s="20" t="s">
        <v>81</v>
      </c>
    </row>
    <row r="131" spans="1:65" s="2" customFormat="1">
      <c r="A131" s="35"/>
      <c r="B131" s="36"/>
      <c r="C131" s="35"/>
      <c r="D131" s="166" t="s">
        <v>224</v>
      </c>
      <c r="E131" s="35"/>
      <c r="F131" s="190" t="s">
        <v>853</v>
      </c>
      <c r="G131" s="35"/>
      <c r="H131" s="191">
        <v>132.4</v>
      </c>
      <c r="I131" s="35"/>
      <c r="J131" s="35"/>
      <c r="K131" s="35"/>
      <c r="L131" s="36"/>
      <c r="M131" s="163"/>
      <c r="N131" s="164"/>
      <c r="O131" s="56"/>
      <c r="P131" s="56"/>
      <c r="Q131" s="56"/>
      <c r="R131" s="56"/>
      <c r="S131" s="56"/>
      <c r="T131" s="57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U131" s="20" t="s">
        <v>81</v>
      </c>
    </row>
    <row r="132" spans="1:65" s="2" customFormat="1">
      <c r="A132" s="35"/>
      <c r="B132" s="36"/>
      <c r="C132" s="35"/>
      <c r="D132" s="166" t="s">
        <v>224</v>
      </c>
      <c r="E132" s="35"/>
      <c r="F132" s="190" t="s">
        <v>213</v>
      </c>
      <c r="G132" s="35"/>
      <c r="H132" s="191">
        <v>132.4</v>
      </c>
      <c r="I132" s="35"/>
      <c r="J132" s="35"/>
      <c r="K132" s="35"/>
      <c r="L132" s="36"/>
      <c r="M132" s="163"/>
      <c r="N132" s="164"/>
      <c r="O132" s="56"/>
      <c r="P132" s="56"/>
      <c r="Q132" s="56"/>
      <c r="R132" s="56"/>
      <c r="S132" s="56"/>
      <c r="T132" s="57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U132" s="20" t="s">
        <v>81</v>
      </c>
    </row>
    <row r="133" spans="1:65" s="2" customFormat="1" ht="16.5" customHeight="1">
      <c r="A133" s="35"/>
      <c r="B133" s="146"/>
      <c r="C133" s="147" t="s">
        <v>243</v>
      </c>
      <c r="D133" s="147" t="s">
        <v>184</v>
      </c>
      <c r="E133" s="148" t="s">
        <v>244</v>
      </c>
      <c r="F133" s="149" t="s">
        <v>245</v>
      </c>
      <c r="G133" s="150" t="s">
        <v>207</v>
      </c>
      <c r="H133" s="151">
        <v>2.0390000000000001</v>
      </c>
      <c r="I133" s="152"/>
      <c r="J133" s="153">
        <f>ROUND(I133*H133,2)</f>
        <v>0</v>
      </c>
      <c r="K133" s="149" t="s">
        <v>3</v>
      </c>
      <c r="L133" s="36"/>
      <c r="M133" s="154" t="s">
        <v>3</v>
      </c>
      <c r="N133" s="155" t="s">
        <v>44</v>
      </c>
      <c r="O133" s="56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58" t="s">
        <v>189</v>
      </c>
      <c r="AT133" s="158" t="s">
        <v>184</v>
      </c>
      <c r="AU133" s="158" t="s">
        <v>81</v>
      </c>
      <c r="AY133" s="20" t="s">
        <v>182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20" t="s">
        <v>25</v>
      </c>
      <c r="BK133" s="159">
        <f>ROUND(I133*H133,2)</f>
        <v>0</v>
      </c>
      <c r="BL133" s="20" t="s">
        <v>189</v>
      </c>
      <c r="BM133" s="158" t="s">
        <v>855</v>
      </c>
    </row>
    <row r="134" spans="1:65" s="13" customFormat="1">
      <c r="B134" s="165"/>
      <c r="D134" s="166" t="s">
        <v>193</v>
      </c>
      <c r="E134" s="167" t="s">
        <v>3</v>
      </c>
      <c r="F134" s="168" t="s">
        <v>247</v>
      </c>
      <c r="H134" s="167" t="s">
        <v>3</v>
      </c>
      <c r="I134" s="169"/>
      <c r="L134" s="165"/>
      <c r="M134" s="170"/>
      <c r="N134" s="171"/>
      <c r="O134" s="171"/>
      <c r="P134" s="171"/>
      <c r="Q134" s="171"/>
      <c r="R134" s="171"/>
      <c r="S134" s="171"/>
      <c r="T134" s="172"/>
      <c r="AT134" s="167" t="s">
        <v>193</v>
      </c>
      <c r="AU134" s="167" t="s">
        <v>81</v>
      </c>
      <c r="AV134" s="13" t="s">
        <v>25</v>
      </c>
      <c r="AW134" s="13" t="s">
        <v>34</v>
      </c>
      <c r="AX134" s="13" t="s">
        <v>73</v>
      </c>
      <c r="AY134" s="167" t="s">
        <v>182</v>
      </c>
    </row>
    <row r="135" spans="1:65" s="13" customFormat="1">
      <c r="B135" s="165"/>
      <c r="D135" s="166" t="s">
        <v>193</v>
      </c>
      <c r="E135" s="167" t="s">
        <v>3</v>
      </c>
      <c r="F135" s="168" t="s">
        <v>248</v>
      </c>
      <c r="H135" s="167" t="s">
        <v>3</v>
      </c>
      <c r="I135" s="169"/>
      <c r="L135" s="165"/>
      <c r="M135" s="170"/>
      <c r="N135" s="171"/>
      <c r="O135" s="171"/>
      <c r="P135" s="171"/>
      <c r="Q135" s="171"/>
      <c r="R135" s="171"/>
      <c r="S135" s="171"/>
      <c r="T135" s="172"/>
      <c r="AT135" s="167" t="s">
        <v>193</v>
      </c>
      <c r="AU135" s="167" t="s">
        <v>81</v>
      </c>
      <c r="AV135" s="13" t="s">
        <v>25</v>
      </c>
      <c r="AW135" s="13" t="s">
        <v>34</v>
      </c>
      <c r="AX135" s="13" t="s">
        <v>73</v>
      </c>
      <c r="AY135" s="167" t="s">
        <v>182</v>
      </c>
    </row>
    <row r="136" spans="1:65" s="14" customFormat="1">
      <c r="B136" s="173"/>
      <c r="D136" s="166" t="s">
        <v>193</v>
      </c>
      <c r="E136" s="174" t="s">
        <v>3</v>
      </c>
      <c r="F136" s="175" t="s">
        <v>856</v>
      </c>
      <c r="H136" s="176">
        <v>2.0390000000000001</v>
      </c>
      <c r="I136" s="177"/>
      <c r="L136" s="173"/>
      <c r="M136" s="178"/>
      <c r="N136" s="179"/>
      <c r="O136" s="179"/>
      <c r="P136" s="179"/>
      <c r="Q136" s="179"/>
      <c r="R136" s="179"/>
      <c r="S136" s="179"/>
      <c r="T136" s="180"/>
      <c r="AT136" s="174" t="s">
        <v>193</v>
      </c>
      <c r="AU136" s="174" t="s">
        <v>81</v>
      </c>
      <c r="AV136" s="14" t="s">
        <v>81</v>
      </c>
      <c r="AW136" s="14" t="s">
        <v>34</v>
      </c>
      <c r="AX136" s="14" t="s">
        <v>73</v>
      </c>
      <c r="AY136" s="174" t="s">
        <v>182</v>
      </c>
    </row>
    <row r="137" spans="1:65" s="15" customFormat="1">
      <c r="B137" s="181"/>
      <c r="D137" s="166" t="s">
        <v>193</v>
      </c>
      <c r="E137" s="182" t="s">
        <v>3</v>
      </c>
      <c r="F137" s="183" t="s">
        <v>213</v>
      </c>
      <c r="H137" s="184">
        <v>2.0390000000000001</v>
      </c>
      <c r="I137" s="185"/>
      <c r="L137" s="181"/>
      <c r="M137" s="186"/>
      <c r="N137" s="187"/>
      <c r="O137" s="187"/>
      <c r="P137" s="187"/>
      <c r="Q137" s="187"/>
      <c r="R137" s="187"/>
      <c r="S137" s="187"/>
      <c r="T137" s="188"/>
      <c r="AT137" s="182" t="s">
        <v>193</v>
      </c>
      <c r="AU137" s="182" t="s">
        <v>81</v>
      </c>
      <c r="AV137" s="15" t="s">
        <v>189</v>
      </c>
      <c r="AW137" s="15" t="s">
        <v>34</v>
      </c>
      <c r="AX137" s="15" t="s">
        <v>25</v>
      </c>
      <c r="AY137" s="182" t="s">
        <v>182</v>
      </c>
    </row>
    <row r="138" spans="1:65" s="2" customFormat="1" ht="37.9" customHeight="1">
      <c r="A138" s="35"/>
      <c r="B138" s="146"/>
      <c r="C138" s="147" t="s">
        <v>250</v>
      </c>
      <c r="D138" s="147" t="s">
        <v>184</v>
      </c>
      <c r="E138" s="148" t="s">
        <v>857</v>
      </c>
      <c r="F138" s="149" t="s">
        <v>858</v>
      </c>
      <c r="G138" s="150" t="s">
        <v>238</v>
      </c>
      <c r="H138" s="151">
        <v>246.91</v>
      </c>
      <c r="I138" s="152"/>
      <c r="J138" s="153">
        <f>ROUND(I138*H138,2)</f>
        <v>0</v>
      </c>
      <c r="K138" s="149" t="s">
        <v>188</v>
      </c>
      <c r="L138" s="36"/>
      <c r="M138" s="154" t="s">
        <v>3</v>
      </c>
      <c r="N138" s="155" t="s">
        <v>44</v>
      </c>
      <c r="O138" s="56"/>
      <c r="P138" s="156">
        <f>O138*H138</f>
        <v>0</v>
      </c>
      <c r="Q138" s="156">
        <v>0</v>
      </c>
      <c r="R138" s="156">
        <f>Q138*H138</f>
        <v>0</v>
      </c>
      <c r="S138" s="156">
        <v>0.625</v>
      </c>
      <c r="T138" s="157">
        <f>S138*H138</f>
        <v>154.31874999999999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8" t="s">
        <v>189</v>
      </c>
      <c r="AT138" s="158" t="s">
        <v>184</v>
      </c>
      <c r="AU138" s="158" t="s">
        <v>81</v>
      </c>
      <c r="AY138" s="20" t="s">
        <v>182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20" t="s">
        <v>25</v>
      </c>
      <c r="BK138" s="159">
        <f>ROUND(I138*H138,2)</f>
        <v>0</v>
      </c>
      <c r="BL138" s="20" t="s">
        <v>189</v>
      </c>
      <c r="BM138" s="158" t="s">
        <v>859</v>
      </c>
    </row>
    <row r="139" spans="1:65" s="2" customFormat="1">
      <c r="A139" s="35"/>
      <c r="B139" s="36"/>
      <c r="C139" s="35"/>
      <c r="D139" s="160" t="s">
        <v>191</v>
      </c>
      <c r="E139" s="35"/>
      <c r="F139" s="161" t="s">
        <v>860</v>
      </c>
      <c r="G139" s="35"/>
      <c r="H139" s="35"/>
      <c r="I139" s="162"/>
      <c r="J139" s="35"/>
      <c r="K139" s="35"/>
      <c r="L139" s="36"/>
      <c r="M139" s="163"/>
      <c r="N139" s="164"/>
      <c r="O139" s="56"/>
      <c r="P139" s="56"/>
      <c r="Q139" s="56"/>
      <c r="R139" s="56"/>
      <c r="S139" s="56"/>
      <c r="T139" s="57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20" t="s">
        <v>191</v>
      </c>
      <c r="AU139" s="20" t="s">
        <v>81</v>
      </c>
    </row>
    <row r="140" spans="1:65" s="14" customFormat="1">
      <c r="B140" s="173"/>
      <c r="D140" s="166" t="s">
        <v>193</v>
      </c>
      <c r="E140" s="174" t="s">
        <v>3</v>
      </c>
      <c r="F140" s="175" t="s">
        <v>255</v>
      </c>
      <c r="H140" s="176">
        <v>246.91</v>
      </c>
      <c r="I140" s="177"/>
      <c r="L140" s="173"/>
      <c r="M140" s="178"/>
      <c r="N140" s="179"/>
      <c r="O140" s="179"/>
      <c r="P140" s="179"/>
      <c r="Q140" s="179"/>
      <c r="R140" s="179"/>
      <c r="S140" s="179"/>
      <c r="T140" s="180"/>
      <c r="AT140" s="174" t="s">
        <v>193</v>
      </c>
      <c r="AU140" s="174" t="s">
        <v>81</v>
      </c>
      <c r="AV140" s="14" t="s">
        <v>81</v>
      </c>
      <c r="AW140" s="14" t="s">
        <v>34</v>
      </c>
      <c r="AX140" s="14" t="s">
        <v>25</v>
      </c>
      <c r="AY140" s="174" t="s">
        <v>182</v>
      </c>
    </row>
    <row r="141" spans="1:65" s="2" customFormat="1">
      <c r="A141" s="35"/>
      <c r="B141" s="36"/>
      <c r="C141" s="35"/>
      <c r="D141" s="166" t="s">
        <v>224</v>
      </c>
      <c r="E141" s="35"/>
      <c r="F141" s="189" t="s">
        <v>256</v>
      </c>
      <c r="G141" s="35"/>
      <c r="H141" s="35"/>
      <c r="I141" s="35"/>
      <c r="J141" s="35"/>
      <c r="K141" s="35"/>
      <c r="L141" s="36"/>
      <c r="M141" s="163"/>
      <c r="N141" s="164"/>
      <c r="O141" s="56"/>
      <c r="P141" s="56"/>
      <c r="Q141" s="56"/>
      <c r="R141" s="56"/>
      <c r="S141" s="56"/>
      <c r="T141" s="57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U141" s="20" t="s">
        <v>81</v>
      </c>
    </row>
    <row r="142" spans="1:65" s="2" customFormat="1">
      <c r="A142" s="35"/>
      <c r="B142" s="36"/>
      <c r="C142" s="35"/>
      <c r="D142" s="166" t="s">
        <v>224</v>
      </c>
      <c r="E142" s="35"/>
      <c r="F142" s="190" t="s">
        <v>257</v>
      </c>
      <c r="G142" s="35"/>
      <c r="H142" s="191">
        <v>0</v>
      </c>
      <c r="I142" s="35"/>
      <c r="J142" s="35"/>
      <c r="K142" s="35"/>
      <c r="L142" s="36"/>
      <c r="M142" s="163"/>
      <c r="N142" s="164"/>
      <c r="O142" s="56"/>
      <c r="P142" s="56"/>
      <c r="Q142" s="56"/>
      <c r="R142" s="56"/>
      <c r="S142" s="56"/>
      <c r="T142" s="57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U142" s="20" t="s">
        <v>81</v>
      </c>
    </row>
    <row r="143" spans="1:65" s="2" customFormat="1">
      <c r="A143" s="35"/>
      <c r="B143" s="36"/>
      <c r="C143" s="35"/>
      <c r="D143" s="166" t="s">
        <v>224</v>
      </c>
      <c r="E143" s="35"/>
      <c r="F143" s="190" t="s">
        <v>861</v>
      </c>
      <c r="G143" s="35"/>
      <c r="H143" s="191">
        <v>246.91</v>
      </c>
      <c r="I143" s="35"/>
      <c r="J143" s="35"/>
      <c r="K143" s="35"/>
      <c r="L143" s="36"/>
      <c r="M143" s="163"/>
      <c r="N143" s="164"/>
      <c r="O143" s="56"/>
      <c r="P143" s="56"/>
      <c r="Q143" s="56"/>
      <c r="R143" s="56"/>
      <c r="S143" s="56"/>
      <c r="T143" s="5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U143" s="20" t="s">
        <v>81</v>
      </c>
    </row>
    <row r="144" spans="1:65" s="2" customFormat="1">
      <c r="A144" s="35"/>
      <c r="B144" s="36"/>
      <c r="C144" s="35"/>
      <c r="D144" s="166" t="s">
        <v>224</v>
      </c>
      <c r="E144" s="35"/>
      <c r="F144" s="190" t="s">
        <v>259</v>
      </c>
      <c r="G144" s="35"/>
      <c r="H144" s="191">
        <v>246.91</v>
      </c>
      <c r="I144" s="35"/>
      <c r="J144" s="35"/>
      <c r="K144" s="35"/>
      <c r="L144" s="36"/>
      <c r="M144" s="163"/>
      <c r="N144" s="164"/>
      <c r="O144" s="56"/>
      <c r="P144" s="56"/>
      <c r="Q144" s="56"/>
      <c r="R144" s="56"/>
      <c r="S144" s="56"/>
      <c r="T144" s="57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U144" s="20" t="s">
        <v>81</v>
      </c>
    </row>
    <row r="145" spans="1:65" s="2" customFormat="1" ht="37.9" customHeight="1">
      <c r="A145" s="35"/>
      <c r="B145" s="146"/>
      <c r="C145" s="147" t="s">
        <v>260</v>
      </c>
      <c r="D145" s="147" t="s">
        <v>184</v>
      </c>
      <c r="E145" s="148" t="s">
        <v>275</v>
      </c>
      <c r="F145" s="149" t="s">
        <v>276</v>
      </c>
      <c r="G145" s="150" t="s">
        <v>238</v>
      </c>
      <c r="H145" s="151">
        <v>246.91</v>
      </c>
      <c r="I145" s="152"/>
      <c r="J145" s="153">
        <f>ROUND(I145*H145,2)</f>
        <v>0</v>
      </c>
      <c r="K145" s="149" t="s">
        <v>188</v>
      </c>
      <c r="L145" s="36"/>
      <c r="M145" s="154" t="s">
        <v>3</v>
      </c>
      <c r="N145" s="155" t="s">
        <v>44</v>
      </c>
      <c r="O145" s="56"/>
      <c r="P145" s="156">
        <f>O145*H145</f>
        <v>0</v>
      </c>
      <c r="Q145" s="156">
        <v>0</v>
      </c>
      <c r="R145" s="156">
        <f>Q145*H145</f>
        <v>0</v>
      </c>
      <c r="S145" s="156">
        <v>0.32</v>
      </c>
      <c r="T145" s="157">
        <f>S145*H145</f>
        <v>79.011200000000002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58" t="s">
        <v>189</v>
      </c>
      <c r="AT145" s="158" t="s">
        <v>184</v>
      </c>
      <c r="AU145" s="158" t="s">
        <v>81</v>
      </c>
      <c r="AY145" s="20" t="s">
        <v>182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20" t="s">
        <v>25</v>
      </c>
      <c r="BK145" s="159">
        <f>ROUND(I145*H145,2)</f>
        <v>0</v>
      </c>
      <c r="BL145" s="20" t="s">
        <v>189</v>
      </c>
      <c r="BM145" s="158" t="s">
        <v>862</v>
      </c>
    </row>
    <row r="146" spans="1:65" s="2" customFormat="1">
      <c r="A146" s="35"/>
      <c r="B146" s="36"/>
      <c r="C146" s="35"/>
      <c r="D146" s="160" t="s">
        <v>191</v>
      </c>
      <c r="E146" s="35"/>
      <c r="F146" s="161" t="s">
        <v>278</v>
      </c>
      <c r="G146" s="35"/>
      <c r="H146" s="35"/>
      <c r="I146" s="162"/>
      <c r="J146" s="35"/>
      <c r="K146" s="35"/>
      <c r="L146" s="36"/>
      <c r="M146" s="163"/>
      <c r="N146" s="164"/>
      <c r="O146" s="56"/>
      <c r="P146" s="56"/>
      <c r="Q146" s="56"/>
      <c r="R146" s="56"/>
      <c r="S146" s="56"/>
      <c r="T146" s="57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20" t="s">
        <v>191</v>
      </c>
      <c r="AU146" s="20" t="s">
        <v>81</v>
      </c>
    </row>
    <row r="147" spans="1:65" s="14" customFormat="1">
      <c r="B147" s="173"/>
      <c r="D147" s="166" t="s">
        <v>193</v>
      </c>
      <c r="E147" s="174" t="s">
        <v>3</v>
      </c>
      <c r="F147" s="175" t="s">
        <v>265</v>
      </c>
      <c r="H147" s="176">
        <v>246.91</v>
      </c>
      <c r="I147" s="177"/>
      <c r="L147" s="173"/>
      <c r="M147" s="178"/>
      <c r="N147" s="179"/>
      <c r="O147" s="179"/>
      <c r="P147" s="179"/>
      <c r="Q147" s="179"/>
      <c r="R147" s="179"/>
      <c r="S147" s="179"/>
      <c r="T147" s="180"/>
      <c r="AT147" s="174" t="s">
        <v>193</v>
      </c>
      <c r="AU147" s="174" t="s">
        <v>81</v>
      </c>
      <c r="AV147" s="14" t="s">
        <v>81</v>
      </c>
      <c r="AW147" s="14" t="s">
        <v>34</v>
      </c>
      <c r="AX147" s="14" t="s">
        <v>25</v>
      </c>
      <c r="AY147" s="174" t="s">
        <v>182</v>
      </c>
    </row>
    <row r="148" spans="1:65" s="2" customFormat="1">
      <c r="A148" s="35"/>
      <c r="B148" s="36"/>
      <c r="C148" s="35"/>
      <c r="D148" s="166" t="s">
        <v>224</v>
      </c>
      <c r="E148" s="35"/>
      <c r="F148" s="189" t="s">
        <v>256</v>
      </c>
      <c r="G148" s="35"/>
      <c r="H148" s="35"/>
      <c r="I148" s="35"/>
      <c r="J148" s="35"/>
      <c r="K148" s="35"/>
      <c r="L148" s="36"/>
      <c r="M148" s="163"/>
      <c r="N148" s="164"/>
      <c r="O148" s="56"/>
      <c r="P148" s="56"/>
      <c r="Q148" s="56"/>
      <c r="R148" s="56"/>
      <c r="S148" s="56"/>
      <c r="T148" s="57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U148" s="20" t="s">
        <v>81</v>
      </c>
    </row>
    <row r="149" spans="1:65" s="2" customFormat="1">
      <c r="A149" s="35"/>
      <c r="B149" s="36"/>
      <c r="C149" s="35"/>
      <c r="D149" s="166" t="s">
        <v>224</v>
      </c>
      <c r="E149" s="35"/>
      <c r="F149" s="190" t="s">
        <v>257</v>
      </c>
      <c r="G149" s="35"/>
      <c r="H149" s="191">
        <v>0</v>
      </c>
      <c r="I149" s="35"/>
      <c r="J149" s="35"/>
      <c r="K149" s="35"/>
      <c r="L149" s="36"/>
      <c r="M149" s="163"/>
      <c r="N149" s="164"/>
      <c r="O149" s="56"/>
      <c r="P149" s="56"/>
      <c r="Q149" s="56"/>
      <c r="R149" s="56"/>
      <c r="S149" s="56"/>
      <c r="T149" s="57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U149" s="20" t="s">
        <v>81</v>
      </c>
    </row>
    <row r="150" spans="1:65" s="2" customFormat="1">
      <c r="A150" s="35"/>
      <c r="B150" s="36"/>
      <c r="C150" s="35"/>
      <c r="D150" s="166" t="s">
        <v>224</v>
      </c>
      <c r="E150" s="35"/>
      <c r="F150" s="190" t="s">
        <v>861</v>
      </c>
      <c r="G150" s="35"/>
      <c r="H150" s="191">
        <v>246.91</v>
      </c>
      <c r="I150" s="35"/>
      <c r="J150" s="35"/>
      <c r="K150" s="35"/>
      <c r="L150" s="36"/>
      <c r="M150" s="163"/>
      <c r="N150" s="164"/>
      <c r="O150" s="56"/>
      <c r="P150" s="56"/>
      <c r="Q150" s="56"/>
      <c r="R150" s="56"/>
      <c r="S150" s="56"/>
      <c r="T150" s="57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U150" s="20" t="s">
        <v>81</v>
      </c>
    </row>
    <row r="151" spans="1:65" s="2" customFormat="1">
      <c r="A151" s="35"/>
      <c r="B151" s="36"/>
      <c r="C151" s="35"/>
      <c r="D151" s="166" t="s">
        <v>224</v>
      </c>
      <c r="E151" s="35"/>
      <c r="F151" s="190" t="s">
        <v>259</v>
      </c>
      <c r="G151" s="35"/>
      <c r="H151" s="191">
        <v>246.91</v>
      </c>
      <c r="I151" s="35"/>
      <c r="J151" s="35"/>
      <c r="K151" s="35"/>
      <c r="L151" s="36"/>
      <c r="M151" s="163"/>
      <c r="N151" s="164"/>
      <c r="O151" s="56"/>
      <c r="P151" s="56"/>
      <c r="Q151" s="56"/>
      <c r="R151" s="56"/>
      <c r="S151" s="56"/>
      <c r="T151" s="57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U151" s="20" t="s">
        <v>81</v>
      </c>
    </row>
    <row r="152" spans="1:65" s="2" customFormat="1" ht="37.9" customHeight="1">
      <c r="A152" s="35"/>
      <c r="B152" s="146"/>
      <c r="C152" s="147" t="s">
        <v>266</v>
      </c>
      <c r="D152" s="147" t="s">
        <v>184</v>
      </c>
      <c r="E152" s="148" t="s">
        <v>863</v>
      </c>
      <c r="F152" s="149" t="s">
        <v>864</v>
      </c>
      <c r="G152" s="150" t="s">
        <v>238</v>
      </c>
      <c r="H152" s="151">
        <v>94.64</v>
      </c>
      <c r="I152" s="152"/>
      <c r="J152" s="153">
        <f>ROUND(I152*H152,2)</f>
        <v>0</v>
      </c>
      <c r="K152" s="149" t="s">
        <v>188</v>
      </c>
      <c r="L152" s="36"/>
      <c r="M152" s="154" t="s">
        <v>3</v>
      </c>
      <c r="N152" s="155" t="s">
        <v>44</v>
      </c>
      <c r="O152" s="56"/>
      <c r="P152" s="156">
        <f>O152*H152</f>
        <v>0</v>
      </c>
      <c r="Q152" s="156">
        <v>0</v>
      </c>
      <c r="R152" s="156">
        <f>Q152*H152</f>
        <v>0</v>
      </c>
      <c r="S152" s="156">
        <v>0.44</v>
      </c>
      <c r="T152" s="157">
        <f>S152*H152</f>
        <v>41.641600000000004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8" t="s">
        <v>189</v>
      </c>
      <c r="AT152" s="158" t="s">
        <v>184</v>
      </c>
      <c r="AU152" s="158" t="s">
        <v>81</v>
      </c>
      <c r="AY152" s="20" t="s">
        <v>182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20" t="s">
        <v>25</v>
      </c>
      <c r="BK152" s="159">
        <f>ROUND(I152*H152,2)</f>
        <v>0</v>
      </c>
      <c r="BL152" s="20" t="s">
        <v>189</v>
      </c>
      <c r="BM152" s="158" t="s">
        <v>865</v>
      </c>
    </row>
    <row r="153" spans="1:65" s="2" customFormat="1">
      <c r="A153" s="35"/>
      <c r="B153" s="36"/>
      <c r="C153" s="35"/>
      <c r="D153" s="160" t="s">
        <v>191</v>
      </c>
      <c r="E153" s="35"/>
      <c r="F153" s="161" t="s">
        <v>866</v>
      </c>
      <c r="G153" s="35"/>
      <c r="H153" s="35"/>
      <c r="I153" s="162"/>
      <c r="J153" s="35"/>
      <c r="K153" s="35"/>
      <c r="L153" s="36"/>
      <c r="M153" s="163"/>
      <c r="N153" s="164"/>
      <c r="O153" s="56"/>
      <c r="P153" s="56"/>
      <c r="Q153" s="56"/>
      <c r="R153" s="56"/>
      <c r="S153" s="56"/>
      <c r="T153" s="57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20" t="s">
        <v>191</v>
      </c>
      <c r="AU153" s="20" t="s">
        <v>81</v>
      </c>
    </row>
    <row r="154" spans="1:65" s="14" customFormat="1">
      <c r="B154" s="173"/>
      <c r="D154" s="166" t="s">
        <v>193</v>
      </c>
      <c r="E154" s="174" t="s">
        <v>3</v>
      </c>
      <c r="F154" s="175" t="s">
        <v>271</v>
      </c>
      <c r="H154" s="176">
        <v>94.64</v>
      </c>
      <c r="I154" s="177"/>
      <c r="L154" s="173"/>
      <c r="M154" s="178"/>
      <c r="N154" s="179"/>
      <c r="O154" s="179"/>
      <c r="P154" s="179"/>
      <c r="Q154" s="179"/>
      <c r="R154" s="179"/>
      <c r="S154" s="179"/>
      <c r="T154" s="180"/>
      <c r="AT154" s="174" t="s">
        <v>193</v>
      </c>
      <c r="AU154" s="174" t="s">
        <v>81</v>
      </c>
      <c r="AV154" s="14" t="s">
        <v>81</v>
      </c>
      <c r="AW154" s="14" t="s">
        <v>34</v>
      </c>
      <c r="AX154" s="14" t="s">
        <v>25</v>
      </c>
      <c r="AY154" s="174" t="s">
        <v>182</v>
      </c>
    </row>
    <row r="155" spans="1:65" s="2" customFormat="1">
      <c r="A155" s="35"/>
      <c r="B155" s="36"/>
      <c r="C155" s="35"/>
      <c r="D155" s="166" t="s">
        <v>224</v>
      </c>
      <c r="E155" s="35"/>
      <c r="F155" s="189" t="s">
        <v>272</v>
      </c>
      <c r="G155" s="35"/>
      <c r="H155" s="35"/>
      <c r="I155" s="35"/>
      <c r="J155" s="35"/>
      <c r="K155" s="35"/>
      <c r="L155" s="36"/>
      <c r="M155" s="163"/>
      <c r="N155" s="164"/>
      <c r="O155" s="56"/>
      <c r="P155" s="56"/>
      <c r="Q155" s="56"/>
      <c r="R155" s="56"/>
      <c r="S155" s="56"/>
      <c r="T155" s="57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U155" s="20" t="s">
        <v>81</v>
      </c>
    </row>
    <row r="156" spans="1:65" s="2" customFormat="1">
      <c r="A156" s="35"/>
      <c r="B156" s="36"/>
      <c r="C156" s="35"/>
      <c r="D156" s="166" t="s">
        <v>224</v>
      </c>
      <c r="E156" s="35"/>
      <c r="F156" s="190" t="s">
        <v>273</v>
      </c>
      <c r="G156" s="35"/>
      <c r="H156" s="191">
        <v>0</v>
      </c>
      <c r="I156" s="35"/>
      <c r="J156" s="35"/>
      <c r="K156" s="35"/>
      <c r="L156" s="36"/>
      <c r="M156" s="163"/>
      <c r="N156" s="164"/>
      <c r="O156" s="56"/>
      <c r="P156" s="56"/>
      <c r="Q156" s="56"/>
      <c r="R156" s="56"/>
      <c r="S156" s="56"/>
      <c r="T156" s="57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U156" s="20" t="s">
        <v>81</v>
      </c>
    </row>
    <row r="157" spans="1:65" s="2" customFormat="1">
      <c r="A157" s="35"/>
      <c r="B157" s="36"/>
      <c r="C157" s="35"/>
      <c r="D157" s="166" t="s">
        <v>224</v>
      </c>
      <c r="E157" s="35"/>
      <c r="F157" s="190" t="s">
        <v>867</v>
      </c>
      <c r="G157" s="35"/>
      <c r="H157" s="191">
        <v>94.64</v>
      </c>
      <c r="I157" s="35"/>
      <c r="J157" s="35"/>
      <c r="K157" s="35"/>
      <c r="L157" s="36"/>
      <c r="M157" s="163"/>
      <c r="N157" s="164"/>
      <c r="O157" s="56"/>
      <c r="P157" s="56"/>
      <c r="Q157" s="56"/>
      <c r="R157" s="56"/>
      <c r="S157" s="56"/>
      <c r="T157" s="5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U157" s="20" t="s">
        <v>81</v>
      </c>
    </row>
    <row r="158" spans="1:65" s="2" customFormat="1">
      <c r="A158" s="35"/>
      <c r="B158" s="36"/>
      <c r="C158" s="35"/>
      <c r="D158" s="166" t="s">
        <v>224</v>
      </c>
      <c r="E158" s="35"/>
      <c r="F158" s="190" t="s">
        <v>259</v>
      </c>
      <c r="G158" s="35"/>
      <c r="H158" s="191">
        <v>94.64</v>
      </c>
      <c r="I158" s="35"/>
      <c r="J158" s="35"/>
      <c r="K158" s="35"/>
      <c r="L158" s="36"/>
      <c r="M158" s="163"/>
      <c r="N158" s="164"/>
      <c r="O158" s="56"/>
      <c r="P158" s="56"/>
      <c r="Q158" s="56"/>
      <c r="R158" s="56"/>
      <c r="S158" s="56"/>
      <c r="T158" s="57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U158" s="20" t="s">
        <v>81</v>
      </c>
    </row>
    <row r="159" spans="1:65" s="2" customFormat="1" ht="37.9" customHeight="1">
      <c r="A159" s="35"/>
      <c r="B159" s="146"/>
      <c r="C159" s="147" t="s">
        <v>9</v>
      </c>
      <c r="D159" s="147" t="s">
        <v>184</v>
      </c>
      <c r="E159" s="148" t="s">
        <v>261</v>
      </c>
      <c r="F159" s="149" t="s">
        <v>262</v>
      </c>
      <c r="G159" s="150" t="s">
        <v>238</v>
      </c>
      <c r="H159" s="151">
        <v>94.64</v>
      </c>
      <c r="I159" s="152"/>
      <c r="J159" s="153">
        <f>ROUND(I159*H159,2)</f>
        <v>0</v>
      </c>
      <c r="K159" s="149" t="s">
        <v>188</v>
      </c>
      <c r="L159" s="36"/>
      <c r="M159" s="154" t="s">
        <v>3</v>
      </c>
      <c r="N159" s="155" t="s">
        <v>44</v>
      </c>
      <c r="O159" s="56"/>
      <c r="P159" s="156">
        <f>O159*H159</f>
        <v>0</v>
      </c>
      <c r="Q159" s="156">
        <v>0</v>
      </c>
      <c r="R159" s="156">
        <f>Q159*H159</f>
        <v>0</v>
      </c>
      <c r="S159" s="156">
        <v>0.32</v>
      </c>
      <c r="T159" s="157">
        <f>S159*H159</f>
        <v>30.284800000000001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58" t="s">
        <v>189</v>
      </c>
      <c r="AT159" s="158" t="s">
        <v>184</v>
      </c>
      <c r="AU159" s="158" t="s">
        <v>81</v>
      </c>
      <c r="AY159" s="20" t="s">
        <v>182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20" t="s">
        <v>25</v>
      </c>
      <c r="BK159" s="159">
        <f>ROUND(I159*H159,2)</f>
        <v>0</v>
      </c>
      <c r="BL159" s="20" t="s">
        <v>189</v>
      </c>
      <c r="BM159" s="158" t="s">
        <v>868</v>
      </c>
    </row>
    <row r="160" spans="1:65" s="2" customFormat="1">
      <c r="A160" s="35"/>
      <c r="B160" s="36"/>
      <c r="C160" s="35"/>
      <c r="D160" s="160" t="s">
        <v>191</v>
      </c>
      <c r="E160" s="35"/>
      <c r="F160" s="161" t="s">
        <v>264</v>
      </c>
      <c r="G160" s="35"/>
      <c r="H160" s="35"/>
      <c r="I160" s="162"/>
      <c r="J160" s="35"/>
      <c r="K160" s="35"/>
      <c r="L160" s="36"/>
      <c r="M160" s="163"/>
      <c r="N160" s="164"/>
      <c r="O160" s="56"/>
      <c r="P160" s="56"/>
      <c r="Q160" s="56"/>
      <c r="R160" s="56"/>
      <c r="S160" s="56"/>
      <c r="T160" s="57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20" t="s">
        <v>191</v>
      </c>
      <c r="AU160" s="20" t="s">
        <v>81</v>
      </c>
    </row>
    <row r="161" spans="1:65" s="14" customFormat="1">
      <c r="B161" s="173"/>
      <c r="D161" s="166" t="s">
        <v>193</v>
      </c>
      <c r="E161" s="174" t="s">
        <v>3</v>
      </c>
      <c r="F161" s="175" t="s">
        <v>279</v>
      </c>
      <c r="H161" s="176">
        <v>94.64</v>
      </c>
      <c r="I161" s="177"/>
      <c r="L161" s="173"/>
      <c r="M161" s="178"/>
      <c r="N161" s="179"/>
      <c r="O161" s="179"/>
      <c r="P161" s="179"/>
      <c r="Q161" s="179"/>
      <c r="R161" s="179"/>
      <c r="S161" s="179"/>
      <c r="T161" s="180"/>
      <c r="AT161" s="174" t="s">
        <v>193</v>
      </c>
      <c r="AU161" s="174" t="s">
        <v>81</v>
      </c>
      <c r="AV161" s="14" t="s">
        <v>81</v>
      </c>
      <c r="AW161" s="14" t="s">
        <v>34</v>
      </c>
      <c r="AX161" s="14" t="s">
        <v>25</v>
      </c>
      <c r="AY161" s="174" t="s">
        <v>182</v>
      </c>
    </row>
    <row r="162" spans="1:65" s="2" customFormat="1">
      <c r="A162" s="35"/>
      <c r="B162" s="36"/>
      <c r="C162" s="35"/>
      <c r="D162" s="166" t="s">
        <v>224</v>
      </c>
      <c r="E162" s="35"/>
      <c r="F162" s="189" t="s">
        <v>272</v>
      </c>
      <c r="G162" s="35"/>
      <c r="H162" s="35"/>
      <c r="I162" s="35"/>
      <c r="J162" s="35"/>
      <c r="K162" s="35"/>
      <c r="L162" s="36"/>
      <c r="M162" s="163"/>
      <c r="N162" s="164"/>
      <c r="O162" s="56"/>
      <c r="P162" s="56"/>
      <c r="Q162" s="56"/>
      <c r="R162" s="56"/>
      <c r="S162" s="56"/>
      <c r="T162" s="57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U162" s="20" t="s">
        <v>81</v>
      </c>
    </row>
    <row r="163" spans="1:65" s="2" customFormat="1">
      <c r="A163" s="35"/>
      <c r="B163" s="36"/>
      <c r="C163" s="35"/>
      <c r="D163" s="166" t="s">
        <v>224</v>
      </c>
      <c r="E163" s="35"/>
      <c r="F163" s="190" t="s">
        <v>273</v>
      </c>
      <c r="G163" s="35"/>
      <c r="H163" s="191">
        <v>0</v>
      </c>
      <c r="I163" s="35"/>
      <c r="J163" s="35"/>
      <c r="K163" s="35"/>
      <c r="L163" s="36"/>
      <c r="M163" s="163"/>
      <c r="N163" s="164"/>
      <c r="O163" s="56"/>
      <c r="P163" s="56"/>
      <c r="Q163" s="56"/>
      <c r="R163" s="56"/>
      <c r="S163" s="56"/>
      <c r="T163" s="57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U163" s="20" t="s">
        <v>81</v>
      </c>
    </row>
    <row r="164" spans="1:65" s="2" customFormat="1">
      <c r="A164" s="35"/>
      <c r="B164" s="36"/>
      <c r="C164" s="35"/>
      <c r="D164" s="166" t="s">
        <v>224</v>
      </c>
      <c r="E164" s="35"/>
      <c r="F164" s="190" t="s">
        <v>867</v>
      </c>
      <c r="G164" s="35"/>
      <c r="H164" s="191">
        <v>94.64</v>
      </c>
      <c r="I164" s="35"/>
      <c r="J164" s="35"/>
      <c r="K164" s="35"/>
      <c r="L164" s="36"/>
      <c r="M164" s="163"/>
      <c r="N164" s="164"/>
      <c r="O164" s="56"/>
      <c r="P164" s="56"/>
      <c r="Q164" s="56"/>
      <c r="R164" s="56"/>
      <c r="S164" s="56"/>
      <c r="T164" s="57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U164" s="20" t="s">
        <v>81</v>
      </c>
    </row>
    <row r="165" spans="1:65" s="2" customFormat="1">
      <c r="A165" s="35"/>
      <c r="B165" s="36"/>
      <c r="C165" s="35"/>
      <c r="D165" s="166" t="s">
        <v>224</v>
      </c>
      <c r="E165" s="35"/>
      <c r="F165" s="190" t="s">
        <v>259</v>
      </c>
      <c r="G165" s="35"/>
      <c r="H165" s="191">
        <v>94.64</v>
      </c>
      <c r="I165" s="35"/>
      <c r="J165" s="35"/>
      <c r="K165" s="35"/>
      <c r="L165" s="36"/>
      <c r="M165" s="163"/>
      <c r="N165" s="164"/>
      <c r="O165" s="56"/>
      <c r="P165" s="56"/>
      <c r="Q165" s="56"/>
      <c r="R165" s="56"/>
      <c r="S165" s="56"/>
      <c r="T165" s="57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U165" s="20" t="s">
        <v>81</v>
      </c>
    </row>
    <row r="166" spans="1:65" s="2" customFormat="1" ht="37.9" customHeight="1">
      <c r="A166" s="35"/>
      <c r="B166" s="146"/>
      <c r="C166" s="147" t="s">
        <v>280</v>
      </c>
      <c r="D166" s="147" t="s">
        <v>184</v>
      </c>
      <c r="E166" s="148" t="s">
        <v>281</v>
      </c>
      <c r="F166" s="149" t="s">
        <v>282</v>
      </c>
      <c r="G166" s="150" t="s">
        <v>238</v>
      </c>
      <c r="H166" s="151">
        <v>56.2</v>
      </c>
      <c r="I166" s="152"/>
      <c r="J166" s="153">
        <f>ROUND(I166*H166,2)</f>
        <v>0</v>
      </c>
      <c r="K166" s="149" t="s">
        <v>188</v>
      </c>
      <c r="L166" s="36"/>
      <c r="M166" s="154" t="s">
        <v>3</v>
      </c>
      <c r="N166" s="155" t="s">
        <v>44</v>
      </c>
      <c r="O166" s="56"/>
      <c r="P166" s="156">
        <f>O166*H166</f>
        <v>0</v>
      </c>
      <c r="Q166" s="156">
        <v>0</v>
      </c>
      <c r="R166" s="156">
        <f>Q166*H166</f>
        <v>0</v>
      </c>
      <c r="S166" s="156">
        <v>0.28999999999999998</v>
      </c>
      <c r="T166" s="157">
        <f>S166*H166</f>
        <v>16.297999999999998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58" t="s">
        <v>189</v>
      </c>
      <c r="AT166" s="158" t="s">
        <v>184</v>
      </c>
      <c r="AU166" s="158" t="s">
        <v>81</v>
      </c>
      <c r="AY166" s="20" t="s">
        <v>182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20" t="s">
        <v>25</v>
      </c>
      <c r="BK166" s="159">
        <f>ROUND(I166*H166,2)</f>
        <v>0</v>
      </c>
      <c r="BL166" s="20" t="s">
        <v>189</v>
      </c>
      <c r="BM166" s="158" t="s">
        <v>869</v>
      </c>
    </row>
    <row r="167" spans="1:65" s="2" customFormat="1">
      <c r="A167" s="35"/>
      <c r="B167" s="36"/>
      <c r="C167" s="35"/>
      <c r="D167" s="160" t="s">
        <v>191</v>
      </c>
      <c r="E167" s="35"/>
      <c r="F167" s="161" t="s">
        <v>284</v>
      </c>
      <c r="G167" s="35"/>
      <c r="H167" s="35"/>
      <c r="I167" s="162"/>
      <c r="J167" s="35"/>
      <c r="K167" s="35"/>
      <c r="L167" s="36"/>
      <c r="M167" s="163"/>
      <c r="N167" s="164"/>
      <c r="O167" s="56"/>
      <c r="P167" s="56"/>
      <c r="Q167" s="56"/>
      <c r="R167" s="56"/>
      <c r="S167" s="56"/>
      <c r="T167" s="57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20" t="s">
        <v>191</v>
      </c>
      <c r="AU167" s="20" t="s">
        <v>81</v>
      </c>
    </row>
    <row r="168" spans="1:65" s="13" customFormat="1">
      <c r="B168" s="165"/>
      <c r="D168" s="166" t="s">
        <v>193</v>
      </c>
      <c r="E168" s="167" t="s">
        <v>3</v>
      </c>
      <c r="F168" s="168" t="s">
        <v>285</v>
      </c>
      <c r="H168" s="167" t="s">
        <v>3</v>
      </c>
      <c r="I168" s="169"/>
      <c r="L168" s="165"/>
      <c r="M168" s="170"/>
      <c r="N168" s="171"/>
      <c r="O168" s="171"/>
      <c r="P168" s="171"/>
      <c r="Q168" s="171"/>
      <c r="R168" s="171"/>
      <c r="S168" s="171"/>
      <c r="T168" s="172"/>
      <c r="AT168" s="167" t="s">
        <v>193</v>
      </c>
      <c r="AU168" s="167" t="s">
        <v>81</v>
      </c>
      <c r="AV168" s="13" t="s">
        <v>25</v>
      </c>
      <c r="AW168" s="13" t="s">
        <v>34</v>
      </c>
      <c r="AX168" s="13" t="s">
        <v>73</v>
      </c>
      <c r="AY168" s="167" t="s">
        <v>182</v>
      </c>
    </row>
    <row r="169" spans="1:65" s="14" customFormat="1">
      <c r="B169" s="173"/>
      <c r="D169" s="166" t="s">
        <v>193</v>
      </c>
      <c r="E169" s="174" t="s">
        <v>3</v>
      </c>
      <c r="F169" s="175" t="s">
        <v>870</v>
      </c>
      <c r="H169" s="176">
        <v>56.2</v>
      </c>
      <c r="I169" s="177"/>
      <c r="L169" s="173"/>
      <c r="M169" s="178"/>
      <c r="N169" s="179"/>
      <c r="O169" s="179"/>
      <c r="P169" s="179"/>
      <c r="Q169" s="179"/>
      <c r="R169" s="179"/>
      <c r="S169" s="179"/>
      <c r="T169" s="180"/>
      <c r="AT169" s="174" t="s">
        <v>193</v>
      </c>
      <c r="AU169" s="174" t="s">
        <v>81</v>
      </c>
      <c r="AV169" s="14" t="s">
        <v>81</v>
      </c>
      <c r="AW169" s="14" t="s">
        <v>34</v>
      </c>
      <c r="AX169" s="14" t="s">
        <v>25</v>
      </c>
      <c r="AY169" s="174" t="s">
        <v>182</v>
      </c>
    </row>
    <row r="170" spans="1:65" s="2" customFormat="1" ht="24.2" customHeight="1">
      <c r="A170" s="35"/>
      <c r="B170" s="146"/>
      <c r="C170" s="147" t="s">
        <v>287</v>
      </c>
      <c r="D170" s="147" t="s">
        <v>184</v>
      </c>
      <c r="E170" s="148" t="s">
        <v>288</v>
      </c>
      <c r="F170" s="149" t="s">
        <v>289</v>
      </c>
      <c r="G170" s="150" t="s">
        <v>207</v>
      </c>
      <c r="H170" s="151">
        <v>321.55399999999997</v>
      </c>
      <c r="I170" s="152"/>
      <c r="J170" s="153">
        <f>ROUND(I170*H170,2)</f>
        <v>0</v>
      </c>
      <c r="K170" s="149" t="s">
        <v>188</v>
      </c>
      <c r="L170" s="36"/>
      <c r="M170" s="154" t="s">
        <v>3</v>
      </c>
      <c r="N170" s="155" t="s">
        <v>44</v>
      </c>
      <c r="O170" s="56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58" t="s">
        <v>189</v>
      </c>
      <c r="AT170" s="158" t="s">
        <v>184</v>
      </c>
      <c r="AU170" s="158" t="s">
        <v>81</v>
      </c>
      <c r="AY170" s="20" t="s">
        <v>182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20" t="s">
        <v>25</v>
      </c>
      <c r="BK170" s="159">
        <f>ROUND(I170*H170,2)</f>
        <v>0</v>
      </c>
      <c r="BL170" s="20" t="s">
        <v>189</v>
      </c>
      <c r="BM170" s="158" t="s">
        <v>871</v>
      </c>
    </row>
    <row r="171" spans="1:65" s="2" customFormat="1">
      <c r="A171" s="35"/>
      <c r="B171" s="36"/>
      <c r="C171" s="35"/>
      <c r="D171" s="160" t="s">
        <v>191</v>
      </c>
      <c r="E171" s="35"/>
      <c r="F171" s="161" t="s">
        <v>291</v>
      </c>
      <c r="G171" s="35"/>
      <c r="H171" s="35"/>
      <c r="I171" s="162"/>
      <c r="J171" s="35"/>
      <c r="K171" s="35"/>
      <c r="L171" s="36"/>
      <c r="M171" s="163"/>
      <c r="N171" s="164"/>
      <c r="O171" s="56"/>
      <c r="P171" s="56"/>
      <c r="Q171" s="56"/>
      <c r="R171" s="56"/>
      <c r="S171" s="56"/>
      <c r="T171" s="57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20" t="s">
        <v>191</v>
      </c>
      <c r="AU171" s="20" t="s">
        <v>81</v>
      </c>
    </row>
    <row r="172" spans="1:65" s="2" customFormat="1" ht="24.2" customHeight="1">
      <c r="A172" s="35"/>
      <c r="B172" s="146"/>
      <c r="C172" s="147" t="s">
        <v>292</v>
      </c>
      <c r="D172" s="147" t="s">
        <v>184</v>
      </c>
      <c r="E172" s="148" t="s">
        <v>293</v>
      </c>
      <c r="F172" s="149" t="s">
        <v>215</v>
      </c>
      <c r="G172" s="150" t="s">
        <v>207</v>
      </c>
      <c r="H172" s="151">
        <v>2250.8780000000002</v>
      </c>
      <c r="I172" s="152"/>
      <c r="J172" s="153">
        <f>ROUND(I172*H172,2)</f>
        <v>0</v>
      </c>
      <c r="K172" s="149" t="s">
        <v>188</v>
      </c>
      <c r="L172" s="36"/>
      <c r="M172" s="154" t="s">
        <v>3</v>
      </c>
      <c r="N172" s="155" t="s">
        <v>44</v>
      </c>
      <c r="O172" s="56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8" t="s">
        <v>189</v>
      </c>
      <c r="AT172" s="158" t="s">
        <v>184</v>
      </c>
      <c r="AU172" s="158" t="s">
        <v>81</v>
      </c>
      <c r="AY172" s="20" t="s">
        <v>182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20" t="s">
        <v>25</v>
      </c>
      <c r="BK172" s="159">
        <f>ROUND(I172*H172,2)</f>
        <v>0</v>
      </c>
      <c r="BL172" s="20" t="s">
        <v>189</v>
      </c>
      <c r="BM172" s="158" t="s">
        <v>872</v>
      </c>
    </row>
    <row r="173" spans="1:65" s="2" customFormat="1">
      <c r="A173" s="35"/>
      <c r="B173" s="36"/>
      <c r="C173" s="35"/>
      <c r="D173" s="160" t="s">
        <v>191</v>
      </c>
      <c r="E173" s="35"/>
      <c r="F173" s="161" t="s">
        <v>295</v>
      </c>
      <c r="G173" s="35"/>
      <c r="H173" s="35"/>
      <c r="I173" s="162"/>
      <c r="J173" s="35"/>
      <c r="K173" s="35"/>
      <c r="L173" s="36"/>
      <c r="M173" s="163"/>
      <c r="N173" s="164"/>
      <c r="O173" s="56"/>
      <c r="P173" s="56"/>
      <c r="Q173" s="56"/>
      <c r="R173" s="56"/>
      <c r="S173" s="56"/>
      <c r="T173" s="57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20" t="s">
        <v>191</v>
      </c>
      <c r="AU173" s="20" t="s">
        <v>81</v>
      </c>
    </row>
    <row r="174" spans="1:65" s="14" customFormat="1">
      <c r="B174" s="173"/>
      <c r="D174" s="166" t="s">
        <v>193</v>
      </c>
      <c r="E174" s="174" t="s">
        <v>3</v>
      </c>
      <c r="F174" s="175" t="s">
        <v>873</v>
      </c>
      <c r="H174" s="176">
        <v>2250.8780000000002</v>
      </c>
      <c r="I174" s="177"/>
      <c r="L174" s="173"/>
      <c r="M174" s="178"/>
      <c r="N174" s="179"/>
      <c r="O174" s="179"/>
      <c r="P174" s="179"/>
      <c r="Q174" s="179"/>
      <c r="R174" s="179"/>
      <c r="S174" s="179"/>
      <c r="T174" s="180"/>
      <c r="AT174" s="174" t="s">
        <v>193</v>
      </c>
      <c r="AU174" s="174" t="s">
        <v>81</v>
      </c>
      <c r="AV174" s="14" t="s">
        <v>81</v>
      </c>
      <c r="AW174" s="14" t="s">
        <v>34</v>
      </c>
      <c r="AX174" s="14" t="s">
        <v>25</v>
      </c>
      <c r="AY174" s="174" t="s">
        <v>182</v>
      </c>
    </row>
    <row r="175" spans="1:65" s="2" customFormat="1" ht="16.5" customHeight="1">
      <c r="A175" s="35"/>
      <c r="B175" s="146"/>
      <c r="C175" s="147" t="s">
        <v>297</v>
      </c>
      <c r="D175" s="147" t="s">
        <v>184</v>
      </c>
      <c r="E175" s="148" t="s">
        <v>220</v>
      </c>
      <c r="F175" s="149" t="s">
        <v>221</v>
      </c>
      <c r="G175" s="150" t="s">
        <v>207</v>
      </c>
      <c r="H175" s="151">
        <v>321.55399999999997</v>
      </c>
      <c r="I175" s="152"/>
      <c r="J175" s="153">
        <f>ROUND(I175*H175,2)</f>
        <v>0</v>
      </c>
      <c r="K175" s="149" t="s">
        <v>222</v>
      </c>
      <c r="L175" s="36"/>
      <c r="M175" s="154" t="s">
        <v>3</v>
      </c>
      <c r="N175" s="155" t="s">
        <v>44</v>
      </c>
      <c r="O175" s="56"/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58" t="s">
        <v>189</v>
      </c>
      <c r="AT175" s="158" t="s">
        <v>184</v>
      </c>
      <c r="AU175" s="158" t="s">
        <v>81</v>
      </c>
      <c r="AY175" s="20" t="s">
        <v>182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20" t="s">
        <v>25</v>
      </c>
      <c r="BK175" s="159">
        <f>ROUND(I175*H175,2)</f>
        <v>0</v>
      </c>
      <c r="BL175" s="20" t="s">
        <v>189</v>
      </c>
      <c r="BM175" s="158" t="s">
        <v>874</v>
      </c>
    </row>
    <row r="176" spans="1:65" s="2" customFormat="1" ht="37.9" customHeight="1">
      <c r="A176" s="35"/>
      <c r="B176" s="146"/>
      <c r="C176" s="147" t="s">
        <v>299</v>
      </c>
      <c r="D176" s="147" t="s">
        <v>184</v>
      </c>
      <c r="E176" s="148" t="s">
        <v>875</v>
      </c>
      <c r="F176" s="149" t="s">
        <v>876</v>
      </c>
      <c r="G176" s="150" t="s">
        <v>238</v>
      </c>
      <c r="H176" s="151">
        <v>94.64</v>
      </c>
      <c r="I176" s="152"/>
      <c r="J176" s="153">
        <f>ROUND(I176*H176,2)</f>
        <v>0</v>
      </c>
      <c r="K176" s="149" t="s">
        <v>188</v>
      </c>
      <c r="L176" s="36"/>
      <c r="M176" s="154" t="s">
        <v>3</v>
      </c>
      <c r="N176" s="155" t="s">
        <v>44</v>
      </c>
      <c r="O176" s="56"/>
      <c r="P176" s="156">
        <f>O176*H176</f>
        <v>0</v>
      </c>
      <c r="Q176" s="156">
        <v>0</v>
      </c>
      <c r="R176" s="156">
        <f>Q176*H176</f>
        <v>0</v>
      </c>
      <c r="S176" s="156">
        <v>0.45</v>
      </c>
      <c r="T176" s="157">
        <f>S176*H176</f>
        <v>42.588000000000001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58" t="s">
        <v>189</v>
      </c>
      <c r="AT176" s="158" t="s">
        <v>184</v>
      </c>
      <c r="AU176" s="158" t="s">
        <v>81</v>
      </c>
      <c r="AY176" s="20" t="s">
        <v>182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20" t="s">
        <v>25</v>
      </c>
      <c r="BK176" s="159">
        <f>ROUND(I176*H176,2)</f>
        <v>0</v>
      </c>
      <c r="BL176" s="20" t="s">
        <v>189</v>
      </c>
      <c r="BM176" s="158" t="s">
        <v>877</v>
      </c>
    </row>
    <row r="177" spans="1:65" s="2" customFormat="1">
      <c r="A177" s="35"/>
      <c r="B177" s="36"/>
      <c r="C177" s="35"/>
      <c r="D177" s="160" t="s">
        <v>191</v>
      </c>
      <c r="E177" s="35"/>
      <c r="F177" s="161" t="s">
        <v>878</v>
      </c>
      <c r="G177" s="35"/>
      <c r="H177" s="35"/>
      <c r="I177" s="162"/>
      <c r="J177" s="35"/>
      <c r="K177" s="35"/>
      <c r="L177" s="36"/>
      <c r="M177" s="163"/>
      <c r="N177" s="164"/>
      <c r="O177" s="56"/>
      <c r="P177" s="56"/>
      <c r="Q177" s="56"/>
      <c r="R177" s="56"/>
      <c r="S177" s="56"/>
      <c r="T177" s="57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20" t="s">
        <v>191</v>
      </c>
      <c r="AU177" s="20" t="s">
        <v>81</v>
      </c>
    </row>
    <row r="178" spans="1:65" s="13" customFormat="1">
      <c r="B178" s="165"/>
      <c r="D178" s="166" t="s">
        <v>193</v>
      </c>
      <c r="E178" s="167" t="s">
        <v>3</v>
      </c>
      <c r="F178" s="168" t="s">
        <v>273</v>
      </c>
      <c r="H178" s="167" t="s">
        <v>3</v>
      </c>
      <c r="I178" s="169"/>
      <c r="L178" s="165"/>
      <c r="M178" s="170"/>
      <c r="N178" s="171"/>
      <c r="O178" s="171"/>
      <c r="P178" s="171"/>
      <c r="Q178" s="171"/>
      <c r="R178" s="171"/>
      <c r="S178" s="171"/>
      <c r="T178" s="172"/>
      <c r="AT178" s="167" t="s">
        <v>193</v>
      </c>
      <c r="AU178" s="167" t="s">
        <v>81</v>
      </c>
      <c r="AV178" s="13" t="s">
        <v>25</v>
      </c>
      <c r="AW178" s="13" t="s">
        <v>34</v>
      </c>
      <c r="AX178" s="13" t="s">
        <v>73</v>
      </c>
      <c r="AY178" s="167" t="s">
        <v>182</v>
      </c>
    </row>
    <row r="179" spans="1:65" s="14" customFormat="1">
      <c r="B179" s="173"/>
      <c r="D179" s="166" t="s">
        <v>193</v>
      </c>
      <c r="E179" s="174" t="s">
        <v>3</v>
      </c>
      <c r="F179" s="175" t="s">
        <v>867</v>
      </c>
      <c r="H179" s="176">
        <v>94.64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193</v>
      </c>
      <c r="AU179" s="174" t="s">
        <v>81</v>
      </c>
      <c r="AV179" s="14" t="s">
        <v>81</v>
      </c>
      <c r="AW179" s="14" t="s">
        <v>34</v>
      </c>
      <c r="AX179" s="14" t="s">
        <v>73</v>
      </c>
      <c r="AY179" s="174" t="s">
        <v>182</v>
      </c>
    </row>
    <row r="180" spans="1:65" s="16" customFormat="1">
      <c r="B180" s="192"/>
      <c r="D180" s="166" t="s">
        <v>193</v>
      </c>
      <c r="E180" s="193" t="s">
        <v>127</v>
      </c>
      <c r="F180" s="194" t="s">
        <v>259</v>
      </c>
      <c r="H180" s="195">
        <v>94.64</v>
      </c>
      <c r="I180" s="196"/>
      <c r="L180" s="192"/>
      <c r="M180" s="197"/>
      <c r="N180" s="198"/>
      <c r="O180" s="198"/>
      <c r="P180" s="198"/>
      <c r="Q180" s="198"/>
      <c r="R180" s="198"/>
      <c r="S180" s="198"/>
      <c r="T180" s="199"/>
      <c r="AT180" s="193" t="s">
        <v>193</v>
      </c>
      <c r="AU180" s="193" t="s">
        <v>81</v>
      </c>
      <c r="AV180" s="16" t="s">
        <v>204</v>
      </c>
      <c r="AW180" s="16" t="s">
        <v>34</v>
      </c>
      <c r="AX180" s="16" t="s">
        <v>73</v>
      </c>
      <c r="AY180" s="193" t="s">
        <v>182</v>
      </c>
    </row>
    <row r="181" spans="1:65" s="15" customFormat="1">
      <c r="B181" s="181"/>
      <c r="D181" s="166" t="s">
        <v>193</v>
      </c>
      <c r="E181" s="182" t="s">
        <v>3</v>
      </c>
      <c r="F181" s="183" t="s">
        <v>213</v>
      </c>
      <c r="H181" s="184">
        <v>94.64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193</v>
      </c>
      <c r="AU181" s="182" t="s">
        <v>81</v>
      </c>
      <c r="AV181" s="15" t="s">
        <v>189</v>
      </c>
      <c r="AW181" s="15" t="s">
        <v>34</v>
      </c>
      <c r="AX181" s="15" t="s">
        <v>25</v>
      </c>
      <c r="AY181" s="182" t="s">
        <v>182</v>
      </c>
    </row>
    <row r="182" spans="1:65" s="2" customFormat="1" ht="16.5" customHeight="1">
      <c r="A182" s="35"/>
      <c r="B182" s="146"/>
      <c r="C182" s="147" t="s">
        <v>304</v>
      </c>
      <c r="D182" s="147" t="s">
        <v>184</v>
      </c>
      <c r="E182" s="148" t="s">
        <v>879</v>
      </c>
      <c r="F182" s="149" t="s">
        <v>880</v>
      </c>
      <c r="G182" s="150" t="s">
        <v>238</v>
      </c>
      <c r="H182" s="151">
        <v>246.91</v>
      </c>
      <c r="I182" s="152"/>
      <c r="J182" s="153">
        <f>ROUND(I182*H182,2)</f>
        <v>0</v>
      </c>
      <c r="K182" s="149" t="s">
        <v>222</v>
      </c>
      <c r="L182" s="36"/>
      <c r="M182" s="154" t="s">
        <v>3</v>
      </c>
      <c r="N182" s="155" t="s">
        <v>44</v>
      </c>
      <c r="O182" s="56"/>
      <c r="P182" s="156">
        <f>O182*H182</f>
        <v>0</v>
      </c>
      <c r="Q182" s="156">
        <v>0</v>
      </c>
      <c r="R182" s="156">
        <f>Q182*H182</f>
        <v>0</v>
      </c>
      <c r="S182" s="156">
        <v>0.99</v>
      </c>
      <c r="T182" s="157">
        <f>S182*H182</f>
        <v>244.4409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58" t="s">
        <v>189</v>
      </c>
      <c r="AT182" s="158" t="s">
        <v>184</v>
      </c>
      <c r="AU182" s="158" t="s">
        <v>81</v>
      </c>
      <c r="AY182" s="20" t="s">
        <v>182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20" t="s">
        <v>25</v>
      </c>
      <c r="BK182" s="159">
        <f>ROUND(I182*H182,2)</f>
        <v>0</v>
      </c>
      <c r="BL182" s="20" t="s">
        <v>189</v>
      </c>
      <c r="BM182" s="158" t="s">
        <v>881</v>
      </c>
    </row>
    <row r="183" spans="1:65" s="13" customFormat="1">
      <c r="B183" s="165"/>
      <c r="D183" s="166" t="s">
        <v>193</v>
      </c>
      <c r="E183" s="167" t="s">
        <v>3</v>
      </c>
      <c r="F183" s="168" t="s">
        <v>257</v>
      </c>
      <c r="H183" s="167" t="s">
        <v>3</v>
      </c>
      <c r="I183" s="169"/>
      <c r="L183" s="165"/>
      <c r="M183" s="170"/>
      <c r="N183" s="171"/>
      <c r="O183" s="171"/>
      <c r="P183" s="171"/>
      <c r="Q183" s="171"/>
      <c r="R183" s="171"/>
      <c r="S183" s="171"/>
      <c r="T183" s="172"/>
      <c r="AT183" s="167" t="s">
        <v>193</v>
      </c>
      <c r="AU183" s="167" t="s">
        <v>81</v>
      </c>
      <c r="AV183" s="13" t="s">
        <v>25</v>
      </c>
      <c r="AW183" s="13" t="s">
        <v>34</v>
      </c>
      <c r="AX183" s="13" t="s">
        <v>73</v>
      </c>
      <c r="AY183" s="167" t="s">
        <v>182</v>
      </c>
    </row>
    <row r="184" spans="1:65" s="14" customFormat="1">
      <c r="B184" s="173"/>
      <c r="D184" s="166" t="s">
        <v>193</v>
      </c>
      <c r="E184" s="174" t="s">
        <v>3</v>
      </c>
      <c r="F184" s="175" t="s">
        <v>861</v>
      </c>
      <c r="H184" s="176">
        <v>246.91</v>
      </c>
      <c r="I184" s="177"/>
      <c r="L184" s="173"/>
      <c r="M184" s="178"/>
      <c r="N184" s="179"/>
      <c r="O184" s="179"/>
      <c r="P184" s="179"/>
      <c r="Q184" s="179"/>
      <c r="R184" s="179"/>
      <c r="S184" s="179"/>
      <c r="T184" s="180"/>
      <c r="AT184" s="174" t="s">
        <v>193</v>
      </c>
      <c r="AU184" s="174" t="s">
        <v>81</v>
      </c>
      <c r="AV184" s="14" t="s">
        <v>81</v>
      </c>
      <c r="AW184" s="14" t="s">
        <v>34</v>
      </c>
      <c r="AX184" s="14" t="s">
        <v>73</v>
      </c>
      <c r="AY184" s="174" t="s">
        <v>182</v>
      </c>
    </row>
    <row r="185" spans="1:65" s="16" customFormat="1">
      <c r="B185" s="192"/>
      <c r="D185" s="166" t="s">
        <v>193</v>
      </c>
      <c r="E185" s="193" t="s">
        <v>125</v>
      </c>
      <c r="F185" s="194" t="s">
        <v>259</v>
      </c>
      <c r="H185" s="195">
        <v>246.91</v>
      </c>
      <c r="I185" s="196"/>
      <c r="L185" s="192"/>
      <c r="M185" s="197"/>
      <c r="N185" s="198"/>
      <c r="O185" s="198"/>
      <c r="P185" s="198"/>
      <c r="Q185" s="198"/>
      <c r="R185" s="198"/>
      <c r="S185" s="198"/>
      <c r="T185" s="199"/>
      <c r="AT185" s="193" t="s">
        <v>193</v>
      </c>
      <c r="AU185" s="193" t="s">
        <v>81</v>
      </c>
      <c r="AV185" s="16" t="s">
        <v>204</v>
      </c>
      <c r="AW185" s="16" t="s">
        <v>34</v>
      </c>
      <c r="AX185" s="16" t="s">
        <v>73</v>
      </c>
      <c r="AY185" s="193" t="s">
        <v>182</v>
      </c>
    </row>
    <row r="186" spans="1:65" s="15" customFormat="1">
      <c r="B186" s="181"/>
      <c r="D186" s="166" t="s">
        <v>193</v>
      </c>
      <c r="E186" s="182" t="s">
        <v>3</v>
      </c>
      <c r="F186" s="183" t="s">
        <v>213</v>
      </c>
      <c r="H186" s="184">
        <v>246.91</v>
      </c>
      <c r="I186" s="185"/>
      <c r="L186" s="181"/>
      <c r="M186" s="186"/>
      <c r="N186" s="187"/>
      <c r="O186" s="187"/>
      <c r="P186" s="187"/>
      <c r="Q186" s="187"/>
      <c r="R186" s="187"/>
      <c r="S186" s="187"/>
      <c r="T186" s="188"/>
      <c r="AT186" s="182" t="s">
        <v>193</v>
      </c>
      <c r="AU186" s="182" t="s">
        <v>81</v>
      </c>
      <c r="AV186" s="15" t="s">
        <v>189</v>
      </c>
      <c r="AW186" s="15" t="s">
        <v>34</v>
      </c>
      <c r="AX186" s="15" t="s">
        <v>25</v>
      </c>
      <c r="AY186" s="182" t="s">
        <v>182</v>
      </c>
    </row>
    <row r="187" spans="1:65" s="2" customFormat="1" ht="24.2" customHeight="1">
      <c r="A187" s="35"/>
      <c r="B187" s="146"/>
      <c r="C187" s="147" t="s">
        <v>308</v>
      </c>
      <c r="D187" s="147" t="s">
        <v>184</v>
      </c>
      <c r="E187" s="148" t="s">
        <v>288</v>
      </c>
      <c r="F187" s="149" t="s">
        <v>289</v>
      </c>
      <c r="G187" s="150" t="s">
        <v>207</v>
      </c>
      <c r="H187" s="151">
        <v>287.029</v>
      </c>
      <c r="I187" s="152"/>
      <c r="J187" s="153">
        <f>ROUND(I187*H187,2)</f>
        <v>0</v>
      </c>
      <c r="K187" s="149" t="s">
        <v>188</v>
      </c>
      <c r="L187" s="36"/>
      <c r="M187" s="154" t="s">
        <v>3</v>
      </c>
      <c r="N187" s="155" t="s">
        <v>44</v>
      </c>
      <c r="O187" s="56"/>
      <c r="P187" s="156">
        <f>O187*H187</f>
        <v>0</v>
      </c>
      <c r="Q187" s="156">
        <v>0</v>
      </c>
      <c r="R187" s="156">
        <f>Q187*H187</f>
        <v>0</v>
      </c>
      <c r="S187" s="156">
        <v>0</v>
      </c>
      <c r="T187" s="15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58" t="s">
        <v>189</v>
      </c>
      <c r="AT187" s="158" t="s">
        <v>184</v>
      </c>
      <c r="AU187" s="158" t="s">
        <v>81</v>
      </c>
      <c r="AY187" s="20" t="s">
        <v>182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20" t="s">
        <v>25</v>
      </c>
      <c r="BK187" s="159">
        <f>ROUND(I187*H187,2)</f>
        <v>0</v>
      </c>
      <c r="BL187" s="20" t="s">
        <v>189</v>
      </c>
      <c r="BM187" s="158" t="s">
        <v>882</v>
      </c>
    </row>
    <row r="188" spans="1:65" s="2" customFormat="1">
      <c r="A188" s="35"/>
      <c r="B188" s="36"/>
      <c r="C188" s="35"/>
      <c r="D188" s="160" t="s">
        <v>191</v>
      </c>
      <c r="E188" s="35"/>
      <c r="F188" s="161" t="s">
        <v>291</v>
      </c>
      <c r="G188" s="35"/>
      <c r="H188" s="35"/>
      <c r="I188" s="162"/>
      <c r="J188" s="35"/>
      <c r="K188" s="35"/>
      <c r="L188" s="36"/>
      <c r="M188" s="163"/>
      <c r="N188" s="164"/>
      <c r="O188" s="56"/>
      <c r="P188" s="56"/>
      <c r="Q188" s="56"/>
      <c r="R188" s="56"/>
      <c r="S188" s="56"/>
      <c r="T188" s="57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20" t="s">
        <v>191</v>
      </c>
      <c r="AU188" s="20" t="s">
        <v>81</v>
      </c>
    </row>
    <row r="189" spans="1:65" s="2" customFormat="1" ht="24.2" customHeight="1">
      <c r="A189" s="35"/>
      <c r="B189" s="146"/>
      <c r="C189" s="147" t="s">
        <v>314</v>
      </c>
      <c r="D189" s="147" t="s">
        <v>184</v>
      </c>
      <c r="E189" s="148" t="s">
        <v>293</v>
      </c>
      <c r="F189" s="149" t="s">
        <v>215</v>
      </c>
      <c r="G189" s="150" t="s">
        <v>207</v>
      </c>
      <c r="H189" s="151">
        <v>2009.203</v>
      </c>
      <c r="I189" s="152"/>
      <c r="J189" s="153">
        <f>ROUND(I189*H189,2)</f>
        <v>0</v>
      </c>
      <c r="K189" s="149" t="s">
        <v>188</v>
      </c>
      <c r="L189" s="36"/>
      <c r="M189" s="154" t="s">
        <v>3</v>
      </c>
      <c r="N189" s="155" t="s">
        <v>44</v>
      </c>
      <c r="O189" s="56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8" t="s">
        <v>189</v>
      </c>
      <c r="AT189" s="158" t="s">
        <v>184</v>
      </c>
      <c r="AU189" s="158" t="s">
        <v>81</v>
      </c>
      <c r="AY189" s="20" t="s">
        <v>182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20" t="s">
        <v>25</v>
      </c>
      <c r="BK189" s="159">
        <f>ROUND(I189*H189,2)</f>
        <v>0</v>
      </c>
      <c r="BL189" s="20" t="s">
        <v>189</v>
      </c>
      <c r="BM189" s="158" t="s">
        <v>883</v>
      </c>
    </row>
    <row r="190" spans="1:65" s="2" customFormat="1">
      <c r="A190" s="35"/>
      <c r="B190" s="36"/>
      <c r="C190" s="35"/>
      <c r="D190" s="160" t="s">
        <v>191</v>
      </c>
      <c r="E190" s="35"/>
      <c r="F190" s="161" t="s">
        <v>295</v>
      </c>
      <c r="G190" s="35"/>
      <c r="H190" s="35"/>
      <c r="I190" s="162"/>
      <c r="J190" s="35"/>
      <c r="K190" s="35"/>
      <c r="L190" s="36"/>
      <c r="M190" s="163"/>
      <c r="N190" s="164"/>
      <c r="O190" s="56"/>
      <c r="P190" s="56"/>
      <c r="Q190" s="56"/>
      <c r="R190" s="56"/>
      <c r="S190" s="56"/>
      <c r="T190" s="57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20" t="s">
        <v>191</v>
      </c>
      <c r="AU190" s="20" t="s">
        <v>81</v>
      </c>
    </row>
    <row r="191" spans="1:65" s="14" customFormat="1">
      <c r="B191" s="173"/>
      <c r="D191" s="166" t="s">
        <v>193</v>
      </c>
      <c r="E191" s="174" t="s">
        <v>3</v>
      </c>
      <c r="F191" s="175" t="s">
        <v>884</v>
      </c>
      <c r="H191" s="176">
        <v>2009.203</v>
      </c>
      <c r="I191" s="177"/>
      <c r="L191" s="173"/>
      <c r="M191" s="178"/>
      <c r="N191" s="179"/>
      <c r="O191" s="179"/>
      <c r="P191" s="179"/>
      <c r="Q191" s="179"/>
      <c r="R191" s="179"/>
      <c r="S191" s="179"/>
      <c r="T191" s="180"/>
      <c r="AT191" s="174" t="s">
        <v>193</v>
      </c>
      <c r="AU191" s="174" t="s">
        <v>81</v>
      </c>
      <c r="AV191" s="14" t="s">
        <v>81</v>
      </c>
      <c r="AW191" s="14" t="s">
        <v>34</v>
      </c>
      <c r="AX191" s="14" t="s">
        <v>25</v>
      </c>
      <c r="AY191" s="174" t="s">
        <v>182</v>
      </c>
    </row>
    <row r="192" spans="1:65" s="2" customFormat="1" ht="16.5" customHeight="1">
      <c r="A192" s="35"/>
      <c r="B192" s="146"/>
      <c r="C192" s="147" t="s">
        <v>8</v>
      </c>
      <c r="D192" s="147" t="s">
        <v>184</v>
      </c>
      <c r="E192" s="148" t="s">
        <v>332</v>
      </c>
      <c r="F192" s="149" t="s">
        <v>885</v>
      </c>
      <c r="G192" s="150" t="s">
        <v>207</v>
      </c>
      <c r="H192" s="151">
        <v>287.029</v>
      </c>
      <c r="I192" s="152"/>
      <c r="J192" s="153">
        <f>ROUND(I192*H192,2)</f>
        <v>0</v>
      </c>
      <c r="K192" s="149" t="s">
        <v>222</v>
      </c>
      <c r="L192" s="36"/>
      <c r="M192" s="154" t="s">
        <v>3</v>
      </c>
      <c r="N192" s="155" t="s">
        <v>44</v>
      </c>
      <c r="O192" s="56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58" t="s">
        <v>189</v>
      </c>
      <c r="AT192" s="158" t="s">
        <v>184</v>
      </c>
      <c r="AU192" s="158" t="s">
        <v>81</v>
      </c>
      <c r="AY192" s="20" t="s">
        <v>182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20" t="s">
        <v>25</v>
      </c>
      <c r="BK192" s="159">
        <f>ROUND(I192*H192,2)</f>
        <v>0</v>
      </c>
      <c r="BL192" s="20" t="s">
        <v>189</v>
      </c>
      <c r="BM192" s="158" t="s">
        <v>886</v>
      </c>
    </row>
    <row r="193" spans="1:65" s="2" customFormat="1" ht="24.2" customHeight="1">
      <c r="A193" s="35"/>
      <c r="B193" s="146"/>
      <c r="C193" s="147" t="s">
        <v>326</v>
      </c>
      <c r="D193" s="147" t="s">
        <v>184</v>
      </c>
      <c r="E193" s="148" t="s">
        <v>336</v>
      </c>
      <c r="F193" s="149" t="s">
        <v>337</v>
      </c>
      <c r="G193" s="150" t="s">
        <v>338</v>
      </c>
      <c r="H193" s="151">
        <v>103.85</v>
      </c>
      <c r="I193" s="152"/>
      <c r="J193" s="153">
        <f>ROUND(I193*H193,2)</f>
        <v>0</v>
      </c>
      <c r="K193" s="149" t="s">
        <v>188</v>
      </c>
      <c r="L193" s="36"/>
      <c r="M193" s="154" t="s">
        <v>3</v>
      </c>
      <c r="N193" s="155" t="s">
        <v>44</v>
      </c>
      <c r="O193" s="56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58" t="s">
        <v>189</v>
      </c>
      <c r="AT193" s="158" t="s">
        <v>184</v>
      </c>
      <c r="AU193" s="158" t="s">
        <v>81</v>
      </c>
      <c r="AY193" s="20" t="s">
        <v>182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20" t="s">
        <v>25</v>
      </c>
      <c r="BK193" s="159">
        <f>ROUND(I193*H193,2)</f>
        <v>0</v>
      </c>
      <c r="BL193" s="20" t="s">
        <v>189</v>
      </c>
      <c r="BM193" s="158" t="s">
        <v>887</v>
      </c>
    </row>
    <row r="194" spans="1:65" s="2" customFormat="1">
      <c r="A194" s="35"/>
      <c r="B194" s="36"/>
      <c r="C194" s="35"/>
      <c r="D194" s="160" t="s">
        <v>191</v>
      </c>
      <c r="E194" s="35"/>
      <c r="F194" s="161" t="s">
        <v>340</v>
      </c>
      <c r="G194" s="35"/>
      <c r="H194" s="35"/>
      <c r="I194" s="162"/>
      <c r="J194" s="35"/>
      <c r="K194" s="35"/>
      <c r="L194" s="36"/>
      <c r="M194" s="163"/>
      <c r="N194" s="164"/>
      <c r="O194" s="56"/>
      <c r="P194" s="56"/>
      <c r="Q194" s="56"/>
      <c r="R194" s="56"/>
      <c r="S194" s="56"/>
      <c r="T194" s="57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20" t="s">
        <v>191</v>
      </c>
      <c r="AU194" s="20" t="s">
        <v>81</v>
      </c>
    </row>
    <row r="195" spans="1:65" s="13" customFormat="1">
      <c r="B195" s="165"/>
      <c r="D195" s="166" t="s">
        <v>193</v>
      </c>
      <c r="E195" s="167" t="s">
        <v>3</v>
      </c>
      <c r="F195" s="168" t="s">
        <v>341</v>
      </c>
      <c r="H195" s="167" t="s">
        <v>3</v>
      </c>
      <c r="I195" s="169"/>
      <c r="L195" s="165"/>
      <c r="M195" s="170"/>
      <c r="N195" s="171"/>
      <c r="O195" s="171"/>
      <c r="P195" s="171"/>
      <c r="Q195" s="171"/>
      <c r="R195" s="171"/>
      <c r="S195" s="171"/>
      <c r="T195" s="172"/>
      <c r="AT195" s="167" t="s">
        <v>193</v>
      </c>
      <c r="AU195" s="167" t="s">
        <v>81</v>
      </c>
      <c r="AV195" s="13" t="s">
        <v>25</v>
      </c>
      <c r="AW195" s="13" t="s">
        <v>34</v>
      </c>
      <c r="AX195" s="13" t="s">
        <v>73</v>
      </c>
      <c r="AY195" s="167" t="s">
        <v>182</v>
      </c>
    </row>
    <row r="196" spans="1:65" s="14" customFormat="1">
      <c r="B196" s="173"/>
      <c r="D196" s="166" t="s">
        <v>193</v>
      </c>
      <c r="E196" s="174" t="s">
        <v>3</v>
      </c>
      <c r="F196" s="175" t="s">
        <v>888</v>
      </c>
      <c r="H196" s="176">
        <v>67.319999999999993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193</v>
      </c>
      <c r="AU196" s="174" t="s">
        <v>81</v>
      </c>
      <c r="AV196" s="14" t="s">
        <v>81</v>
      </c>
      <c r="AW196" s="14" t="s">
        <v>34</v>
      </c>
      <c r="AX196" s="14" t="s">
        <v>73</v>
      </c>
      <c r="AY196" s="174" t="s">
        <v>182</v>
      </c>
    </row>
    <row r="197" spans="1:65" s="15" customFormat="1">
      <c r="B197" s="181"/>
      <c r="D197" s="166" t="s">
        <v>193</v>
      </c>
      <c r="E197" s="182" t="s">
        <v>3</v>
      </c>
      <c r="F197" s="183" t="s">
        <v>213</v>
      </c>
      <c r="H197" s="184">
        <v>67.319999999999993</v>
      </c>
      <c r="I197" s="185"/>
      <c r="L197" s="181"/>
      <c r="M197" s="186"/>
      <c r="N197" s="187"/>
      <c r="O197" s="187"/>
      <c r="P197" s="187"/>
      <c r="Q197" s="187"/>
      <c r="R197" s="187"/>
      <c r="S197" s="187"/>
      <c r="T197" s="188"/>
      <c r="AT197" s="182" t="s">
        <v>193</v>
      </c>
      <c r="AU197" s="182" t="s">
        <v>81</v>
      </c>
      <c r="AV197" s="15" t="s">
        <v>189</v>
      </c>
      <c r="AW197" s="15" t="s">
        <v>34</v>
      </c>
      <c r="AX197" s="15" t="s">
        <v>73</v>
      </c>
      <c r="AY197" s="182" t="s">
        <v>182</v>
      </c>
    </row>
    <row r="198" spans="1:65" s="14" customFormat="1">
      <c r="B198" s="173"/>
      <c r="D198" s="166" t="s">
        <v>193</v>
      </c>
      <c r="E198" s="174" t="s">
        <v>3</v>
      </c>
      <c r="F198" s="175" t="s">
        <v>343</v>
      </c>
      <c r="H198" s="176">
        <v>67.319999999999993</v>
      </c>
      <c r="I198" s="177"/>
      <c r="L198" s="173"/>
      <c r="M198" s="178"/>
      <c r="N198" s="179"/>
      <c r="O198" s="179"/>
      <c r="P198" s="179"/>
      <c r="Q198" s="179"/>
      <c r="R198" s="179"/>
      <c r="S198" s="179"/>
      <c r="T198" s="180"/>
      <c r="AT198" s="174" t="s">
        <v>193</v>
      </c>
      <c r="AU198" s="174" t="s">
        <v>81</v>
      </c>
      <c r="AV198" s="14" t="s">
        <v>81</v>
      </c>
      <c r="AW198" s="14" t="s">
        <v>34</v>
      </c>
      <c r="AX198" s="14" t="s">
        <v>73</v>
      </c>
      <c r="AY198" s="174" t="s">
        <v>182</v>
      </c>
    </row>
    <row r="199" spans="1:65" s="13" customFormat="1">
      <c r="B199" s="165"/>
      <c r="D199" s="166" t="s">
        <v>193</v>
      </c>
      <c r="E199" s="167" t="s">
        <v>3</v>
      </c>
      <c r="F199" s="168" t="s">
        <v>344</v>
      </c>
      <c r="H199" s="167" t="s">
        <v>3</v>
      </c>
      <c r="I199" s="169"/>
      <c r="L199" s="165"/>
      <c r="M199" s="170"/>
      <c r="N199" s="171"/>
      <c r="O199" s="171"/>
      <c r="P199" s="171"/>
      <c r="Q199" s="171"/>
      <c r="R199" s="171"/>
      <c r="S199" s="171"/>
      <c r="T199" s="172"/>
      <c r="AT199" s="167" t="s">
        <v>193</v>
      </c>
      <c r="AU199" s="167" t="s">
        <v>81</v>
      </c>
      <c r="AV199" s="13" t="s">
        <v>25</v>
      </c>
      <c r="AW199" s="13" t="s">
        <v>34</v>
      </c>
      <c r="AX199" s="13" t="s">
        <v>73</v>
      </c>
      <c r="AY199" s="167" t="s">
        <v>182</v>
      </c>
    </row>
    <row r="200" spans="1:65" s="14" customFormat="1">
      <c r="B200" s="173"/>
      <c r="D200" s="166" t="s">
        <v>193</v>
      </c>
      <c r="E200" s="174" t="s">
        <v>3</v>
      </c>
      <c r="F200" s="175" t="s">
        <v>889</v>
      </c>
      <c r="H200" s="176">
        <v>36.53</v>
      </c>
      <c r="I200" s="177"/>
      <c r="L200" s="173"/>
      <c r="M200" s="178"/>
      <c r="N200" s="179"/>
      <c r="O200" s="179"/>
      <c r="P200" s="179"/>
      <c r="Q200" s="179"/>
      <c r="R200" s="179"/>
      <c r="S200" s="179"/>
      <c r="T200" s="180"/>
      <c r="AT200" s="174" t="s">
        <v>193</v>
      </c>
      <c r="AU200" s="174" t="s">
        <v>81</v>
      </c>
      <c r="AV200" s="14" t="s">
        <v>81</v>
      </c>
      <c r="AW200" s="14" t="s">
        <v>34</v>
      </c>
      <c r="AX200" s="14" t="s">
        <v>73</v>
      </c>
      <c r="AY200" s="174" t="s">
        <v>182</v>
      </c>
    </row>
    <row r="201" spans="1:65" s="15" customFormat="1">
      <c r="B201" s="181"/>
      <c r="D201" s="166" t="s">
        <v>193</v>
      </c>
      <c r="E201" s="182" t="s">
        <v>3</v>
      </c>
      <c r="F201" s="183" t="s">
        <v>213</v>
      </c>
      <c r="H201" s="184">
        <v>103.85</v>
      </c>
      <c r="I201" s="185"/>
      <c r="L201" s="181"/>
      <c r="M201" s="186"/>
      <c r="N201" s="187"/>
      <c r="O201" s="187"/>
      <c r="P201" s="187"/>
      <c r="Q201" s="187"/>
      <c r="R201" s="187"/>
      <c r="S201" s="187"/>
      <c r="T201" s="188"/>
      <c r="AT201" s="182" t="s">
        <v>193</v>
      </c>
      <c r="AU201" s="182" t="s">
        <v>81</v>
      </c>
      <c r="AV201" s="15" t="s">
        <v>189</v>
      </c>
      <c r="AW201" s="15" t="s">
        <v>34</v>
      </c>
      <c r="AX201" s="15" t="s">
        <v>25</v>
      </c>
      <c r="AY201" s="182" t="s">
        <v>182</v>
      </c>
    </row>
    <row r="202" spans="1:65" s="2" customFormat="1">
      <c r="A202" s="35"/>
      <c r="B202" s="36"/>
      <c r="C202" s="35"/>
      <c r="D202" s="166" t="s">
        <v>224</v>
      </c>
      <c r="E202" s="35"/>
      <c r="F202" s="189" t="s">
        <v>346</v>
      </c>
      <c r="G202" s="35"/>
      <c r="H202" s="35"/>
      <c r="I202" s="35"/>
      <c r="J202" s="35"/>
      <c r="K202" s="35"/>
      <c r="L202" s="36"/>
      <c r="M202" s="163"/>
      <c r="N202" s="164"/>
      <c r="O202" s="56"/>
      <c r="P202" s="56"/>
      <c r="Q202" s="56"/>
      <c r="R202" s="56"/>
      <c r="S202" s="56"/>
      <c r="T202" s="57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U202" s="20" t="s">
        <v>81</v>
      </c>
    </row>
    <row r="203" spans="1:65" s="2" customFormat="1">
      <c r="A203" s="35"/>
      <c r="B203" s="36"/>
      <c r="C203" s="35"/>
      <c r="D203" s="166" t="s">
        <v>224</v>
      </c>
      <c r="E203" s="35"/>
      <c r="F203" s="190" t="s">
        <v>341</v>
      </c>
      <c r="G203" s="35"/>
      <c r="H203" s="191">
        <v>0</v>
      </c>
      <c r="I203" s="35"/>
      <c r="J203" s="35"/>
      <c r="K203" s="35"/>
      <c r="L203" s="36"/>
      <c r="M203" s="163"/>
      <c r="N203" s="164"/>
      <c r="O203" s="56"/>
      <c r="P203" s="56"/>
      <c r="Q203" s="56"/>
      <c r="R203" s="56"/>
      <c r="S203" s="56"/>
      <c r="T203" s="57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U203" s="20" t="s">
        <v>81</v>
      </c>
    </row>
    <row r="204" spans="1:65" s="2" customFormat="1">
      <c r="A204" s="35"/>
      <c r="B204" s="36"/>
      <c r="C204" s="35"/>
      <c r="D204" s="166" t="s">
        <v>224</v>
      </c>
      <c r="E204" s="35"/>
      <c r="F204" s="190" t="s">
        <v>888</v>
      </c>
      <c r="G204" s="35"/>
      <c r="H204" s="191">
        <v>67.319999999999993</v>
      </c>
      <c r="I204" s="35"/>
      <c r="J204" s="35"/>
      <c r="K204" s="35"/>
      <c r="L204" s="36"/>
      <c r="M204" s="163"/>
      <c r="N204" s="164"/>
      <c r="O204" s="56"/>
      <c r="P204" s="56"/>
      <c r="Q204" s="56"/>
      <c r="R204" s="56"/>
      <c r="S204" s="56"/>
      <c r="T204" s="57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U204" s="20" t="s">
        <v>81</v>
      </c>
    </row>
    <row r="205" spans="1:65" s="2" customFormat="1">
      <c r="A205" s="35"/>
      <c r="B205" s="36"/>
      <c r="C205" s="35"/>
      <c r="D205" s="166" t="s">
        <v>224</v>
      </c>
      <c r="E205" s="35"/>
      <c r="F205" s="190" t="s">
        <v>213</v>
      </c>
      <c r="G205" s="35"/>
      <c r="H205" s="191">
        <v>67.319999999999993</v>
      </c>
      <c r="I205" s="35"/>
      <c r="J205" s="35"/>
      <c r="K205" s="35"/>
      <c r="L205" s="36"/>
      <c r="M205" s="163"/>
      <c r="N205" s="164"/>
      <c r="O205" s="56"/>
      <c r="P205" s="56"/>
      <c r="Q205" s="56"/>
      <c r="R205" s="56"/>
      <c r="S205" s="56"/>
      <c r="T205" s="57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U205" s="20" t="s">
        <v>81</v>
      </c>
    </row>
    <row r="206" spans="1:65" s="2" customFormat="1" ht="33" customHeight="1">
      <c r="A206" s="35"/>
      <c r="B206" s="146"/>
      <c r="C206" s="147" t="s">
        <v>328</v>
      </c>
      <c r="D206" s="147" t="s">
        <v>184</v>
      </c>
      <c r="E206" s="148" t="s">
        <v>890</v>
      </c>
      <c r="F206" s="149" t="s">
        <v>891</v>
      </c>
      <c r="G206" s="150" t="s">
        <v>338</v>
      </c>
      <c r="H206" s="151">
        <v>24.15</v>
      </c>
      <c r="I206" s="152"/>
      <c r="J206" s="153">
        <f>ROUND(I206*H206,2)</f>
        <v>0</v>
      </c>
      <c r="K206" s="149" t="s">
        <v>188</v>
      </c>
      <c r="L206" s="36"/>
      <c r="M206" s="154" t="s">
        <v>3</v>
      </c>
      <c r="N206" s="155" t="s">
        <v>44</v>
      </c>
      <c r="O206" s="56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58" t="s">
        <v>189</v>
      </c>
      <c r="AT206" s="158" t="s">
        <v>184</v>
      </c>
      <c r="AU206" s="158" t="s">
        <v>81</v>
      </c>
      <c r="AY206" s="20" t="s">
        <v>182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20" t="s">
        <v>25</v>
      </c>
      <c r="BK206" s="159">
        <f>ROUND(I206*H206,2)</f>
        <v>0</v>
      </c>
      <c r="BL206" s="20" t="s">
        <v>189</v>
      </c>
      <c r="BM206" s="158" t="s">
        <v>892</v>
      </c>
    </row>
    <row r="207" spans="1:65" s="2" customFormat="1">
      <c r="A207" s="35"/>
      <c r="B207" s="36"/>
      <c r="C207" s="35"/>
      <c r="D207" s="160" t="s">
        <v>191</v>
      </c>
      <c r="E207" s="35"/>
      <c r="F207" s="161" t="s">
        <v>893</v>
      </c>
      <c r="G207" s="35"/>
      <c r="H207" s="35"/>
      <c r="I207" s="162"/>
      <c r="J207" s="35"/>
      <c r="K207" s="35"/>
      <c r="L207" s="36"/>
      <c r="M207" s="163"/>
      <c r="N207" s="164"/>
      <c r="O207" s="56"/>
      <c r="P207" s="56"/>
      <c r="Q207" s="56"/>
      <c r="R207" s="56"/>
      <c r="S207" s="56"/>
      <c r="T207" s="57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20" t="s">
        <v>191</v>
      </c>
      <c r="AU207" s="20" t="s">
        <v>81</v>
      </c>
    </row>
    <row r="208" spans="1:65" s="13" customFormat="1">
      <c r="B208" s="165"/>
      <c r="D208" s="166" t="s">
        <v>193</v>
      </c>
      <c r="E208" s="167" t="s">
        <v>3</v>
      </c>
      <c r="F208" s="168" t="s">
        <v>352</v>
      </c>
      <c r="H208" s="167" t="s">
        <v>3</v>
      </c>
      <c r="I208" s="169"/>
      <c r="L208" s="165"/>
      <c r="M208" s="170"/>
      <c r="N208" s="171"/>
      <c r="O208" s="171"/>
      <c r="P208" s="171"/>
      <c r="Q208" s="171"/>
      <c r="R208" s="171"/>
      <c r="S208" s="171"/>
      <c r="T208" s="172"/>
      <c r="AT208" s="167" t="s">
        <v>193</v>
      </c>
      <c r="AU208" s="167" t="s">
        <v>81</v>
      </c>
      <c r="AV208" s="13" t="s">
        <v>25</v>
      </c>
      <c r="AW208" s="13" t="s">
        <v>34</v>
      </c>
      <c r="AX208" s="13" t="s">
        <v>73</v>
      </c>
      <c r="AY208" s="167" t="s">
        <v>182</v>
      </c>
    </row>
    <row r="209" spans="1:65" s="14" customFormat="1">
      <c r="B209" s="173"/>
      <c r="D209" s="166" t="s">
        <v>193</v>
      </c>
      <c r="E209" s="174" t="s">
        <v>3</v>
      </c>
      <c r="F209" s="175" t="s">
        <v>894</v>
      </c>
      <c r="H209" s="176">
        <v>24.15</v>
      </c>
      <c r="I209" s="177"/>
      <c r="L209" s="173"/>
      <c r="M209" s="178"/>
      <c r="N209" s="179"/>
      <c r="O209" s="179"/>
      <c r="P209" s="179"/>
      <c r="Q209" s="179"/>
      <c r="R209" s="179"/>
      <c r="S209" s="179"/>
      <c r="T209" s="180"/>
      <c r="AT209" s="174" t="s">
        <v>193</v>
      </c>
      <c r="AU209" s="174" t="s">
        <v>81</v>
      </c>
      <c r="AV209" s="14" t="s">
        <v>81</v>
      </c>
      <c r="AW209" s="14" t="s">
        <v>34</v>
      </c>
      <c r="AX209" s="14" t="s">
        <v>73</v>
      </c>
      <c r="AY209" s="174" t="s">
        <v>182</v>
      </c>
    </row>
    <row r="210" spans="1:65" s="15" customFormat="1">
      <c r="B210" s="181"/>
      <c r="D210" s="166" t="s">
        <v>193</v>
      </c>
      <c r="E210" s="182" t="s">
        <v>3</v>
      </c>
      <c r="F210" s="183" t="s">
        <v>213</v>
      </c>
      <c r="H210" s="184">
        <v>24.15</v>
      </c>
      <c r="I210" s="185"/>
      <c r="L210" s="181"/>
      <c r="M210" s="186"/>
      <c r="N210" s="187"/>
      <c r="O210" s="187"/>
      <c r="P210" s="187"/>
      <c r="Q210" s="187"/>
      <c r="R210" s="187"/>
      <c r="S210" s="187"/>
      <c r="T210" s="188"/>
      <c r="AT210" s="182" t="s">
        <v>193</v>
      </c>
      <c r="AU210" s="182" t="s">
        <v>81</v>
      </c>
      <c r="AV210" s="15" t="s">
        <v>189</v>
      </c>
      <c r="AW210" s="15" t="s">
        <v>34</v>
      </c>
      <c r="AX210" s="15" t="s">
        <v>25</v>
      </c>
      <c r="AY210" s="182" t="s">
        <v>182</v>
      </c>
    </row>
    <row r="211" spans="1:65" s="2" customFormat="1" ht="37.9" customHeight="1">
      <c r="A211" s="35"/>
      <c r="B211" s="146"/>
      <c r="C211" s="147" t="s">
        <v>331</v>
      </c>
      <c r="D211" s="147" t="s">
        <v>184</v>
      </c>
      <c r="E211" s="148" t="s">
        <v>355</v>
      </c>
      <c r="F211" s="149" t="s">
        <v>356</v>
      </c>
      <c r="G211" s="150" t="s">
        <v>338</v>
      </c>
      <c r="H211" s="151">
        <v>128</v>
      </c>
      <c r="I211" s="152"/>
      <c r="J211" s="153">
        <f>ROUND(I211*H211,2)</f>
        <v>0</v>
      </c>
      <c r="K211" s="149" t="s">
        <v>188</v>
      </c>
      <c r="L211" s="36"/>
      <c r="M211" s="154" t="s">
        <v>3</v>
      </c>
      <c r="N211" s="155" t="s">
        <v>44</v>
      </c>
      <c r="O211" s="56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58" t="s">
        <v>189</v>
      </c>
      <c r="AT211" s="158" t="s">
        <v>184</v>
      </c>
      <c r="AU211" s="158" t="s">
        <v>81</v>
      </c>
      <c r="AY211" s="20" t="s">
        <v>182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20" t="s">
        <v>25</v>
      </c>
      <c r="BK211" s="159">
        <f>ROUND(I211*H211,2)</f>
        <v>0</v>
      </c>
      <c r="BL211" s="20" t="s">
        <v>189</v>
      </c>
      <c r="BM211" s="158" t="s">
        <v>895</v>
      </c>
    </row>
    <row r="212" spans="1:65" s="2" customFormat="1">
      <c r="A212" s="35"/>
      <c r="B212" s="36"/>
      <c r="C212" s="35"/>
      <c r="D212" s="160" t="s">
        <v>191</v>
      </c>
      <c r="E212" s="35"/>
      <c r="F212" s="161" t="s">
        <v>358</v>
      </c>
      <c r="G212" s="35"/>
      <c r="H212" s="35"/>
      <c r="I212" s="162"/>
      <c r="J212" s="35"/>
      <c r="K212" s="35"/>
      <c r="L212" s="36"/>
      <c r="M212" s="163"/>
      <c r="N212" s="164"/>
      <c r="O212" s="56"/>
      <c r="P212" s="56"/>
      <c r="Q212" s="56"/>
      <c r="R212" s="56"/>
      <c r="S212" s="56"/>
      <c r="T212" s="57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20" t="s">
        <v>191</v>
      </c>
      <c r="AU212" s="20" t="s">
        <v>81</v>
      </c>
    </row>
    <row r="213" spans="1:65" s="13" customFormat="1">
      <c r="B213" s="165"/>
      <c r="D213" s="166" t="s">
        <v>193</v>
      </c>
      <c r="E213" s="167" t="s">
        <v>3</v>
      </c>
      <c r="F213" s="168" t="s">
        <v>359</v>
      </c>
      <c r="H213" s="167" t="s">
        <v>3</v>
      </c>
      <c r="I213" s="169"/>
      <c r="L213" s="165"/>
      <c r="M213" s="170"/>
      <c r="N213" s="171"/>
      <c r="O213" s="171"/>
      <c r="P213" s="171"/>
      <c r="Q213" s="171"/>
      <c r="R213" s="171"/>
      <c r="S213" s="171"/>
      <c r="T213" s="172"/>
      <c r="AT213" s="167" t="s">
        <v>193</v>
      </c>
      <c r="AU213" s="167" t="s">
        <v>81</v>
      </c>
      <c r="AV213" s="13" t="s">
        <v>25</v>
      </c>
      <c r="AW213" s="13" t="s">
        <v>34</v>
      </c>
      <c r="AX213" s="13" t="s">
        <v>73</v>
      </c>
      <c r="AY213" s="167" t="s">
        <v>182</v>
      </c>
    </row>
    <row r="214" spans="1:65" s="14" customFormat="1">
      <c r="B214" s="173"/>
      <c r="D214" s="166" t="s">
        <v>193</v>
      </c>
      <c r="E214" s="174" t="s">
        <v>3</v>
      </c>
      <c r="F214" s="175" t="s">
        <v>360</v>
      </c>
      <c r="H214" s="176">
        <v>128</v>
      </c>
      <c r="I214" s="177"/>
      <c r="L214" s="173"/>
      <c r="M214" s="178"/>
      <c r="N214" s="179"/>
      <c r="O214" s="179"/>
      <c r="P214" s="179"/>
      <c r="Q214" s="179"/>
      <c r="R214" s="179"/>
      <c r="S214" s="179"/>
      <c r="T214" s="180"/>
      <c r="AT214" s="174" t="s">
        <v>193</v>
      </c>
      <c r="AU214" s="174" t="s">
        <v>81</v>
      </c>
      <c r="AV214" s="14" t="s">
        <v>81</v>
      </c>
      <c r="AW214" s="14" t="s">
        <v>34</v>
      </c>
      <c r="AX214" s="14" t="s">
        <v>73</v>
      </c>
      <c r="AY214" s="174" t="s">
        <v>182</v>
      </c>
    </row>
    <row r="215" spans="1:65" s="15" customFormat="1">
      <c r="B215" s="181"/>
      <c r="D215" s="166" t="s">
        <v>193</v>
      </c>
      <c r="E215" s="182" t="s">
        <v>3</v>
      </c>
      <c r="F215" s="183" t="s">
        <v>213</v>
      </c>
      <c r="H215" s="184">
        <v>128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193</v>
      </c>
      <c r="AU215" s="182" t="s">
        <v>81</v>
      </c>
      <c r="AV215" s="15" t="s">
        <v>189</v>
      </c>
      <c r="AW215" s="15" t="s">
        <v>34</v>
      </c>
      <c r="AX215" s="15" t="s">
        <v>25</v>
      </c>
      <c r="AY215" s="182" t="s">
        <v>182</v>
      </c>
    </row>
    <row r="216" spans="1:65" s="2" customFormat="1">
      <c r="A216" s="35"/>
      <c r="B216" s="36"/>
      <c r="C216" s="35"/>
      <c r="D216" s="166" t="s">
        <v>224</v>
      </c>
      <c r="E216" s="35"/>
      <c r="F216" s="189" t="s">
        <v>346</v>
      </c>
      <c r="G216" s="35"/>
      <c r="H216" s="35"/>
      <c r="I216" s="35"/>
      <c r="J216" s="35"/>
      <c r="K216" s="35"/>
      <c r="L216" s="36"/>
      <c r="M216" s="163"/>
      <c r="N216" s="164"/>
      <c r="O216" s="56"/>
      <c r="P216" s="56"/>
      <c r="Q216" s="56"/>
      <c r="R216" s="56"/>
      <c r="S216" s="56"/>
      <c r="T216" s="57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U216" s="20" t="s">
        <v>81</v>
      </c>
    </row>
    <row r="217" spans="1:65" s="2" customFormat="1">
      <c r="A217" s="35"/>
      <c r="B217" s="36"/>
      <c r="C217" s="35"/>
      <c r="D217" s="166" t="s">
        <v>224</v>
      </c>
      <c r="E217" s="35"/>
      <c r="F217" s="190" t="s">
        <v>341</v>
      </c>
      <c r="G217" s="35"/>
      <c r="H217" s="191">
        <v>0</v>
      </c>
      <c r="I217" s="35"/>
      <c r="J217" s="35"/>
      <c r="K217" s="35"/>
      <c r="L217" s="36"/>
      <c r="M217" s="163"/>
      <c r="N217" s="164"/>
      <c r="O217" s="56"/>
      <c r="P217" s="56"/>
      <c r="Q217" s="56"/>
      <c r="R217" s="56"/>
      <c r="S217" s="56"/>
      <c r="T217" s="57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U217" s="20" t="s">
        <v>81</v>
      </c>
    </row>
    <row r="218" spans="1:65" s="2" customFormat="1">
      <c r="A218" s="35"/>
      <c r="B218" s="36"/>
      <c r="C218" s="35"/>
      <c r="D218" s="166" t="s">
        <v>224</v>
      </c>
      <c r="E218" s="35"/>
      <c r="F218" s="190" t="s">
        <v>888</v>
      </c>
      <c r="G218" s="35"/>
      <c r="H218" s="191">
        <v>67.319999999999993</v>
      </c>
      <c r="I218" s="35"/>
      <c r="J218" s="35"/>
      <c r="K218" s="35"/>
      <c r="L218" s="36"/>
      <c r="M218" s="163"/>
      <c r="N218" s="164"/>
      <c r="O218" s="56"/>
      <c r="P218" s="56"/>
      <c r="Q218" s="56"/>
      <c r="R218" s="56"/>
      <c r="S218" s="56"/>
      <c r="T218" s="57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U218" s="20" t="s">
        <v>81</v>
      </c>
    </row>
    <row r="219" spans="1:65" s="2" customFormat="1">
      <c r="A219" s="35"/>
      <c r="B219" s="36"/>
      <c r="C219" s="35"/>
      <c r="D219" s="166" t="s">
        <v>224</v>
      </c>
      <c r="E219" s="35"/>
      <c r="F219" s="190" t="s">
        <v>213</v>
      </c>
      <c r="G219" s="35"/>
      <c r="H219" s="191">
        <v>67.319999999999993</v>
      </c>
      <c r="I219" s="35"/>
      <c r="J219" s="35"/>
      <c r="K219" s="35"/>
      <c r="L219" s="36"/>
      <c r="M219" s="163"/>
      <c r="N219" s="164"/>
      <c r="O219" s="56"/>
      <c r="P219" s="56"/>
      <c r="Q219" s="56"/>
      <c r="R219" s="56"/>
      <c r="S219" s="56"/>
      <c r="T219" s="57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U219" s="20" t="s">
        <v>81</v>
      </c>
    </row>
    <row r="220" spans="1:65" s="2" customFormat="1">
      <c r="A220" s="35"/>
      <c r="B220" s="36"/>
      <c r="C220" s="35"/>
      <c r="D220" s="166" t="s">
        <v>224</v>
      </c>
      <c r="E220" s="35"/>
      <c r="F220" s="189" t="s">
        <v>361</v>
      </c>
      <c r="G220" s="35"/>
      <c r="H220" s="35"/>
      <c r="I220" s="35"/>
      <c r="J220" s="35"/>
      <c r="K220" s="35"/>
      <c r="L220" s="36"/>
      <c r="M220" s="163"/>
      <c r="N220" s="164"/>
      <c r="O220" s="56"/>
      <c r="P220" s="56"/>
      <c r="Q220" s="56"/>
      <c r="R220" s="56"/>
      <c r="S220" s="56"/>
      <c r="T220" s="57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U220" s="20" t="s">
        <v>81</v>
      </c>
    </row>
    <row r="221" spans="1:65" s="2" customFormat="1">
      <c r="A221" s="35"/>
      <c r="B221" s="36"/>
      <c r="C221" s="35"/>
      <c r="D221" s="166" t="s">
        <v>224</v>
      </c>
      <c r="E221" s="35"/>
      <c r="F221" s="190" t="s">
        <v>344</v>
      </c>
      <c r="G221" s="35"/>
      <c r="H221" s="191">
        <v>0</v>
      </c>
      <c r="I221" s="35"/>
      <c r="J221" s="35"/>
      <c r="K221" s="35"/>
      <c r="L221" s="36"/>
      <c r="M221" s="163"/>
      <c r="N221" s="164"/>
      <c r="O221" s="56"/>
      <c r="P221" s="56"/>
      <c r="Q221" s="56"/>
      <c r="R221" s="56"/>
      <c r="S221" s="56"/>
      <c r="T221" s="57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U221" s="20" t="s">
        <v>81</v>
      </c>
    </row>
    <row r="222" spans="1:65" s="2" customFormat="1">
      <c r="A222" s="35"/>
      <c r="B222" s="36"/>
      <c r="C222" s="35"/>
      <c r="D222" s="166" t="s">
        <v>224</v>
      </c>
      <c r="E222" s="35"/>
      <c r="F222" s="190" t="s">
        <v>889</v>
      </c>
      <c r="G222" s="35"/>
      <c r="H222" s="191">
        <v>36.53</v>
      </c>
      <c r="I222" s="35"/>
      <c r="J222" s="35"/>
      <c r="K222" s="35"/>
      <c r="L222" s="36"/>
      <c r="M222" s="163"/>
      <c r="N222" s="164"/>
      <c r="O222" s="56"/>
      <c r="P222" s="56"/>
      <c r="Q222" s="56"/>
      <c r="R222" s="56"/>
      <c r="S222" s="56"/>
      <c r="T222" s="57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U222" s="20" t="s">
        <v>81</v>
      </c>
    </row>
    <row r="223" spans="1:65" s="2" customFormat="1">
      <c r="A223" s="35"/>
      <c r="B223" s="36"/>
      <c r="C223" s="35"/>
      <c r="D223" s="166" t="s">
        <v>224</v>
      </c>
      <c r="E223" s="35"/>
      <c r="F223" s="189" t="s">
        <v>362</v>
      </c>
      <c r="G223" s="35"/>
      <c r="H223" s="35"/>
      <c r="I223" s="35"/>
      <c r="J223" s="35"/>
      <c r="K223" s="35"/>
      <c r="L223" s="36"/>
      <c r="M223" s="163"/>
      <c r="N223" s="164"/>
      <c r="O223" s="56"/>
      <c r="P223" s="56"/>
      <c r="Q223" s="56"/>
      <c r="R223" s="56"/>
      <c r="S223" s="56"/>
      <c r="T223" s="57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U223" s="20" t="s">
        <v>81</v>
      </c>
    </row>
    <row r="224" spans="1:65" s="2" customFormat="1">
      <c r="A224" s="35"/>
      <c r="B224" s="36"/>
      <c r="C224" s="35"/>
      <c r="D224" s="166" t="s">
        <v>224</v>
      </c>
      <c r="E224" s="35"/>
      <c r="F224" s="190" t="s">
        <v>352</v>
      </c>
      <c r="G224" s="35"/>
      <c r="H224" s="191">
        <v>0</v>
      </c>
      <c r="I224" s="35"/>
      <c r="J224" s="35"/>
      <c r="K224" s="35"/>
      <c r="L224" s="36"/>
      <c r="M224" s="163"/>
      <c r="N224" s="164"/>
      <c r="O224" s="56"/>
      <c r="P224" s="56"/>
      <c r="Q224" s="56"/>
      <c r="R224" s="56"/>
      <c r="S224" s="56"/>
      <c r="T224" s="57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U224" s="20" t="s">
        <v>81</v>
      </c>
    </row>
    <row r="225" spans="1:65" s="2" customFormat="1">
      <c r="A225" s="35"/>
      <c r="B225" s="36"/>
      <c r="C225" s="35"/>
      <c r="D225" s="166" t="s">
        <v>224</v>
      </c>
      <c r="E225" s="35"/>
      <c r="F225" s="190" t="s">
        <v>894</v>
      </c>
      <c r="G225" s="35"/>
      <c r="H225" s="191">
        <v>24.15</v>
      </c>
      <c r="I225" s="35"/>
      <c r="J225" s="35"/>
      <c r="K225" s="35"/>
      <c r="L225" s="36"/>
      <c r="M225" s="163"/>
      <c r="N225" s="164"/>
      <c r="O225" s="56"/>
      <c r="P225" s="56"/>
      <c r="Q225" s="56"/>
      <c r="R225" s="56"/>
      <c r="S225" s="56"/>
      <c r="T225" s="57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U225" s="20" t="s">
        <v>81</v>
      </c>
    </row>
    <row r="226" spans="1:65" s="2" customFormat="1">
      <c r="A226" s="35"/>
      <c r="B226" s="36"/>
      <c r="C226" s="35"/>
      <c r="D226" s="166" t="s">
        <v>224</v>
      </c>
      <c r="E226" s="35"/>
      <c r="F226" s="190" t="s">
        <v>213</v>
      </c>
      <c r="G226" s="35"/>
      <c r="H226" s="191">
        <v>24.15</v>
      </c>
      <c r="I226" s="35"/>
      <c r="J226" s="35"/>
      <c r="K226" s="35"/>
      <c r="L226" s="36"/>
      <c r="M226" s="163"/>
      <c r="N226" s="164"/>
      <c r="O226" s="56"/>
      <c r="P226" s="56"/>
      <c r="Q226" s="56"/>
      <c r="R226" s="56"/>
      <c r="S226" s="56"/>
      <c r="T226" s="57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U226" s="20" t="s">
        <v>81</v>
      </c>
    </row>
    <row r="227" spans="1:65" s="2" customFormat="1" ht="24.2" customHeight="1">
      <c r="A227" s="35"/>
      <c r="B227" s="146"/>
      <c r="C227" s="147" t="s">
        <v>335</v>
      </c>
      <c r="D227" s="147" t="s">
        <v>184</v>
      </c>
      <c r="E227" s="148" t="s">
        <v>364</v>
      </c>
      <c r="F227" s="149" t="s">
        <v>365</v>
      </c>
      <c r="G227" s="150" t="s">
        <v>338</v>
      </c>
      <c r="H227" s="151">
        <v>128</v>
      </c>
      <c r="I227" s="152"/>
      <c r="J227" s="153">
        <f>ROUND(I227*H227,2)</f>
        <v>0</v>
      </c>
      <c r="K227" s="149" t="s">
        <v>188</v>
      </c>
      <c r="L227" s="36"/>
      <c r="M227" s="154" t="s">
        <v>3</v>
      </c>
      <c r="N227" s="155" t="s">
        <v>44</v>
      </c>
      <c r="O227" s="56"/>
      <c r="P227" s="156">
        <f>O227*H227</f>
        <v>0</v>
      </c>
      <c r="Q227" s="156">
        <v>0</v>
      </c>
      <c r="R227" s="156">
        <f>Q227*H227</f>
        <v>0</v>
      </c>
      <c r="S227" s="156">
        <v>0</v>
      </c>
      <c r="T227" s="15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58" t="s">
        <v>189</v>
      </c>
      <c r="AT227" s="158" t="s">
        <v>184</v>
      </c>
      <c r="AU227" s="158" t="s">
        <v>81</v>
      </c>
      <c r="AY227" s="20" t="s">
        <v>182</v>
      </c>
      <c r="BE227" s="159">
        <f>IF(N227="základní",J227,0)</f>
        <v>0</v>
      </c>
      <c r="BF227" s="159">
        <f>IF(N227="snížená",J227,0)</f>
        <v>0</v>
      </c>
      <c r="BG227" s="159">
        <f>IF(N227="zákl. přenesená",J227,0)</f>
        <v>0</v>
      </c>
      <c r="BH227" s="159">
        <f>IF(N227="sníž. přenesená",J227,0)</f>
        <v>0</v>
      </c>
      <c r="BI227" s="159">
        <f>IF(N227="nulová",J227,0)</f>
        <v>0</v>
      </c>
      <c r="BJ227" s="20" t="s">
        <v>25</v>
      </c>
      <c r="BK227" s="159">
        <f>ROUND(I227*H227,2)</f>
        <v>0</v>
      </c>
      <c r="BL227" s="20" t="s">
        <v>189</v>
      </c>
      <c r="BM227" s="158" t="s">
        <v>896</v>
      </c>
    </row>
    <row r="228" spans="1:65" s="2" customFormat="1">
      <c r="A228" s="35"/>
      <c r="B228" s="36"/>
      <c r="C228" s="35"/>
      <c r="D228" s="160" t="s">
        <v>191</v>
      </c>
      <c r="E228" s="35"/>
      <c r="F228" s="161" t="s">
        <v>367</v>
      </c>
      <c r="G228" s="35"/>
      <c r="H228" s="35"/>
      <c r="I228" s="162"/>
      <c r="J228" s="35"/>
      <c r="K228" s="35"/>
      <c r="L228" s="36"/>
      <c r="M228" s="163"/>
      <c r="N228" s="164"/>
      <c r="O228" s="56"/>
      <c r="P228" s="56"/>
      <c r="Q228" s="56"/>
      <c r="R228" s="56"/>
      <c r="S228" s="56"/>
      <c r="T228" s="57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20" t="s">
        <v>191</v>
      </c>
      <c r="AU228" s="20" t="s">
        <v>81</v>
      </c>
    </row>
    <row r="229" spans="1:65" s="13" customFormat="1">
      <c r="B229" s="165"/>
      <c r="D229" s="166" t="s">
        <v>193</v>
      </c>
      <c r="E229" s="167" t="s">
        <v>3</v>
      </c>
      <c r="F229" s="168" t="s">
        <v>359</v>
      </c>
      <c r="H229" s="167" t="s">
        <v>3</v>
      </c>
      <c r="I229" s="169"/>
      <c r="L229" s="165"/>
      <c r="M229" s="170"/>
      <c r="N229" s="171"/>
      <c r="O229" s="171"/>
      <c r="P229" s="171"/>
      <c r="Q229" s="171"/>
      <c r="R229" s="171"/>
      <c r="S229" s="171"/>
      <c r="T229" s="172"/>
      <c r="AT229" s="167" t="s">
        <v>193</v>
      </c>
      <c r="AU229" s="167" t="s">
        <v>81</v>
      </c>
      <c r="AV229" s="13" t="s">
        <v>25</v>
      </c>
      <c r="AW229" s="13" t="s">
        <v>34</v>
      </c>
      <c r="AX229" s="13" t="s">
        <v>73</v>
      </c>
      <c r="AY229" s="167" t="s">
        <v>182</v>
      </c>
    </row>
    <row r="230" spans="1:65" s="14" customFormat="1">
      <c r="B230" s="173"/>
      <c r="D230" s="166" t="s">
        <v>193</v>
      </c>
      <c r="E230" s="174" t="s">
        <v>3</v>
      </c>
      <c r="F230" s="175" t="s">
        <v>360</v>
      </c>
      <c r="H230" s="176">
        <v>128</v>
      </c>
      <c r="I230" s="177"/>
      <c r="L230" s="173"/>
      <c r="M230" s="178"/>
      <c r="N230" s="179"/>
      <c r="O230" s="179"/>
      <c r="P230" s="179"/>
      <c r="Q230" s="179"/>
      <c r="R230" s="179"/>
      <c r="S230" s="179"/>
      <c r="T230" s="180"/>
      <c r="AT230" s="174" t="s">
        <v>193</v>
      </c>
      <c r="AU230" s="174" t="s">
        <v>81</v>
      </c>
      <c r="AV230" s="14" t="s">
        <v>81</v>
      </c>
      <c r="AW230" s="14" t="s">
        <v>34</v>
      </c>
      <c r="AX230" s="14" t="s">
        <v>73</v>
      </c>
      <c r="AY230" s="174" t="s">
        <v>182</v>
      </c>
    </row>
    <row r="231" spans="1:65" s="15" customFormat="1">
      <c r="B231" s="181"/>
      <c r="D231" s="166" t="s">
        <v>193</v>
      </c>
      <c r="E231" s="182" t="s">
        <v>3</v>
      </c>
      <c r="F231" s="183" t="s">
        <v>213</v>
      </c>
      <c r="H231" s="184">
        <v>128</v>
      </c>
      <c r="I231" s="185"/>
      <c r="L231" s="181"/>
      <c r="M231" s="186"/>
      <c r="N231" s="187"/>
      <c r="O231" s="187"/>
      <c r="P231" s="187"/>
      <c r="Q231" s="187"/>
      <c r="R231" s="187"/>
      <c r="S231" s="187"/>
      <c r="T231" s="188"/>
      <c r="AT231" s="182" t="s">
        <v>193</v>
      </c>
      <c r="AU231" s="182" t="s">
        <v>81</v>
      </c>
      <c r="AV231" s="15" t="s">
        <v>189</v>
      </c>
      <c r="AW231" s="15" t="s">
        <v>34</v>
      </c>
      <c r="AX231" s="15" t="s">
        <v>25</v>
      </c>
      <c r="AY231" s="182" t="s">
        <v>182</v>
      </c>
    </row>
    <row r="232" spans="1:65" s="2" customFormat="1">
      <c r="A232" s="35"/>
      <c r="B232" s="36"/>
      <c r="C232" s="35"/>
      <c r="D232" s="166" t="s">
        <v>224</v>
      </c>
      <c r="E232" s="35"/>
      <c r="F232" s="189" t="s">
        <v>346</v>
      </c>
      <c r="G232" s="35"/>
      <c r="H232" s="35"/>
      <c r="I232" s="35"/>
      <c r="J232" s="35"/>
      <c r="K232" s="35"/>
      <c r="L232" s="36"/>
      <c r="M232" s="163"/>
      <c r="N232" s="164"/>
      <c r="O232" s="56"/>
      <c r="P232" s="56"/>
      <c r="Q232" s="56"/>
      <c r="R232" s="56"/>
      <c r="S232" s="56"/>
      <c r="T232" s="57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U232" s="20" t="s">
        <v>81</v>
      </c>
    </row>
    <row r="233" spans="1:65" s="2" customFormat="1">
      <c r="A233" s="35"/>
      <c r="B233" s="36"/>
      <c r="C233" s="35"/>
      <c r="D233" s="166" t="s">
        <v>224</v>
      </c>
      <c r="E233" s="35"/>
      <c r="F233" s="190" t="s">
        <v>341</v>
      </c>
      <c r="G233" s="35"/>
      <c r="H233" s="191">
        <v>0</v>
      </c>
      <c r="I233" s="35"/>
      <c r="J233" s="35"/>
      <c r="K233" s="35"/>
      <c r="L233" s="36"/>
      <c r="M233" s="163"/>
      <c r="N233" s="164"/>
      <c r="O233" s="56"/>
      <c r="P233" s="56"/>
      <c r="Q233" s="56"/>
      <c r="R233" s="56"/>
      <c r="S233" s="56"/>
      <c r="T233" s="57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U233" s="20" t="s">
        <v>81</v>
      </c>
    </row>
    <row r="234" spans="1:65" s="2" customFormat="1">
      <c r="A234" s="35"/>
      <c r="B234" s="36"/>
      <c r="C234" s="35"/>
      <c r="D234" s="166" t="s">
        <v>224</v>
      </c>
      <c r="E234" s="35"/>
      <c r="F234" s="190" t="s">
        <v>888</v>
      </c>
      <c r="G234" s="35"/>
      <c r="H234" s="191">
        <v>67.319999999999993</v>
      </c>
      <c r="I234" s="35"/>
      <c r="J234" s="35"/>
      <c r="K234" s="35"/>
      <c r="L234" s="36"/>
      <c r="M234" s="163"/>
      <c r="N234" s="164"/>
      <c r="O234" s="56"/>
      <c r="P234" s="56"/>
      <c r="Q234" s="56"/>
      <c r="R234" s="56"/>
      <c r="S234" s="56"/>
      <c r="T234" s="57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U234" s="20" t="s">
        <v>81</v>
      </c>
    </row>
    <row r="235" spans="1:65" s="2" customFormat="1">
      <c r="A235" s="35"/>
      <c r="B235" s="36"/>
      <c r="C235" s="35"/>
      <c r="D235" s="166" t="s">
        <v>224</v>
      </c>
      <c r="E235" s="35"/>
      <c r="F235" s="190" t="s">
        <v>213</v>
      </c>
      <c r="G235" s="35"/>
      <c r="H235" s="191">
        <v>67.319999999999993</v>
      </c>
      <c r="I235" s="35"/>
      <c r="J235" s="35"/>
      <c r="K235" s="35"/>
      <c r="L235" s="36"/>
      <c r="M235" s="163"/>
      <c r="N235" s="164"/>
      <c r="O235" s="56"/>
      <c r="P235" s="56"/>
      <c r="Q235" s="56"/>
      <c r="R235" s="56"/>
      <c r="S235" s="56"/>
      <c r="T235" s="57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U235" s="20" t="s">
        <v>81</v>
      </c>
    </row>
    <row r="236" spans="1:65" s="2" customFormat="1">
      <c r="A236" s="35"/>
      <c r="B236" s="36"/>
      <c r="C236" s="35"/>
      <c r="D236" s="166" t="s">
        <v>224</v>
      </c>
      <c r="E236" s="35"/>
      <c r="F236" s="189" t="s">
        <v>361</v>
      </c>
      <c r="G236" s="35"/>
      <c r="H236" s="35"/>
      <c r="I236" s="35"/>
      <c r="J236" s="35"/>
      <c r="K236" s="35"/>
      <c r="L236" s="36"/>
      <c r="M236" s="163"/>
      <c r="N236" s="164"/>
      <c r="O236" s="56"/>
      <c r="P236" s="56"/>
      <c r="Q236" s="56"/>
      <c r="R236" s="56"/>
      <c r="S236" s="56"/>
      <c r="T236" s="57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U236" s="20" t="s">
        <v>81</v>
      </c>
    </row>
    <row r="237" spans="1:65" s="2" customFormat="1">
      <c r="A237" s="35"/>
      <c r="B237" s="36"/>
      <c r="C237" s="35"/>
      <c r="D237" s="166" t="s">
        <v>224</v>
      </c>
      <c r="E237" s="35"/>
      <c r="F237" s="190" t="s">
        <v>344</v>
      </c>
      <c r="G237" s="35"/>
      <c r="H237" s="191">
        <v>0</v>
      </c>
      <c r="I237" s="35"/>
      <c r="J237" s="35"/>
      <c r="K237" s="35"/>
      <c r="L237" s="36"/>
      <c r="M237" s="163"/>
      <c r="N237" s="164"/>
      <c r="O237" s="56"/>
      <c r="P237" s="56"/>
      <c r="Q237" s="56"/>
      <c r="R237" s="56"/>
      <c r="S237" s="56"/>
      <c r="T237" s="57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U237" s="20" t="s">
        <v>81</v>
      </c>
    </row>
    <row r="238" spans="1:65" s="2" customFormat="1">
      <c r="A238" s="35"/>
      <c r="B238" s="36"/>
      <c r="C238" s="35"/>
      <c r="D238" s="166" t="s">
        <v>224</v>
      </c>
      <c r="E238" s="35"/>
      <c r="F238" s="190" t="s">
        <v>889</v>
      </c>
      <c r="G238" s="35"/>
      <c r="H238" s="191">
        <v>36.53</v>
      </c>
      <c r="I238" s="35"/>
      <c r="J238" s="35"/>
      <c r="K238" s="35"/>
      <c r="L238" s="36"/>
      <c r="M238" s="163"/>
      <c r="N238" s="164"/>
      <c r="O238" s="56"/>
      <c r="P238" s="56"/>
      <c r="Q238" s="56"/>
      <c r="R238" s="56"/>
      <c r="S238" s="56"/>
      <c r="T238" s="57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U238" s="20" t="s">
        <v>81</v>
      </c>
    </row>
    <row r="239" spans="1:65" s="2" customFormat="1">
      <c r="A239" s="35"/>
      <c r="B239" s="36"/>
      <c r="C239" s="35"/>
      <c r="D239" s="166" t="s">
        <v>224</v>
      </c>
      <c r="E239" s="35"/>
      <c r="F239" s="189" t="s">
        <v>362</v>
      </c>
      <c r="G239" s="35"/>
      <c r="H239" s="35"/>
      <c r="I239" s="35"/>
      <c r="J239" s="35"/>
      <c r="K239" s="35"/>
      <c r="L239" s="36"/>
      <c r="M239" s="163"/>
      <c r="N239" s="164"/>
      <c r="O239" s="56"/>
      <c r="P239" s="56"/>
      <c r="Q239" s="56"/>
      <c r="R239" s="56"/>
      <c r="S239" s="56"/>
      <c r="T239" s="57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U239" s="20" t="s">
        <v>81</v>
      </c>
    </row>
    <row r="240" spans="1:65" s="2" customFormat="1">
      <c r="A240" s="35"/>
      <c r="B240" s="36"/>
      <c r="C240" s="35"/>
      <c r="D240" s="166" t="s">
        <v>224</v>
      </c>
      <c r="E240" s="35"/>
      <c r="F240" s="190" t="s">
        <v>352</v>
      </c>
      <c r="G240" s="35"/>
      <c r="H240" s="191">
        <v>0</v>
      </c>
      <c r="I240" s="35"/>
      <c r="J240" s="35"/>
      <c r="K240" s="35"/>
      <c r="L240" s="36"/>
      <c r="M240" s="163"/>
      <c r="N240" s="164"/>
      <c r="O240" s="56"/>
      <c r="P240" s="56"/>
      <c r="Q240" s="56"/>
      <c r="R240" s="56"/>
      <c r="S240" s="56"/>
      <c r="T240" s="57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U240" s="20" t="s">
        <v>81</v>
      </c>
    </row>
    <row r="241" spans="1:65" s="2" customFormat="1">
      <c r="A241" s="35"/>
      <c r="B241" s="36"/>
      <c r="C241" s="35"/>
      <c r="D241" s="166" t="s">
        <v>224</v>
      </c>
      <c r="E241" s="35"/>
      <c r="F241" s="190" t="s">
        <v>894</v>
      </c>
      <c r="G241" s="35"/>
      <c r="H241" s="191">
        <v>24.15</v>
      </c>
      <c r="I241" s="35"/>
      <c r="J241" s="35"/>
      <c r="K241" s="35"/>
      <c r="L241" s="36"/>
      <c r="M241" s="163"/>
      <c r="N241" s="164"/>
      <c r="O241" s="56"/>
      <c r="P241" s="56"/>
      <c r="Q241" s="56"/>
      <c r="R241" s="56"/>
      <c r="S241" s="56"/>
      <c r="T241" s="57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U241" s="20" t="s">
        <v>81</v>
      </c>
    </row>
    <row r="242" spans="1:65" s="2" customFormat="1">
      <c r="A242" s="35"/>
      <c r="B242" s="36"/>
      <c r="C242" s="35"/>
      <c r="D242" s="166" t="s">
        <v>224</v>
      </c>
      <c r="E242" s="35"/>
      <c r="F242" s="190" t="s">
        <v>213</v>
      </c>
      <c r="G242" s="35"/>
      <c r="H242" s="191">
        <v>24.15</v>
      </c>
      <c r="I242" s="35"/>
      <c r="J242" s="35"/>
      <c r="K242" s="35"/>
      <c r="L242" s="36"/>
      <c r="M242" s="163"/>
      <c r="N242" s="164"/>
      <c r="O242" s="56"/>
      <c r="P242" s="56"/>
      <c r="Q242" s="56"/>
      <c r="R242" s="56"/>
      <c r="S242" s="56"/>
      <c r="T242" s="57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U242" s="20" t="s">
        <v>81</v>
      </c>
    </row>
    <row r="243" spans="1:65" s="2" customFormat="1" ht="16.5" customHeight="1">
      <c r="A243" s="35"/>
      <c r="B243" s="146"/>
      <c r="C243" s="147" t="s">
        <v>347</v>
      </c>
      <c r="D243" s="147" t="s">
        <v>184</v>
      </c>
      <c r="E243" s="148" t="s">
        <v>369</v>
      </c>
      <c r="F243" s="149" t="s">
        <v>370</v>
      </c>
      <c r="G243" s="150" t="s">
        <v>338</v>
      </c>
      <c r="H243" s="151">
        <v>50.308</v>
      </c>
      <c r="I243" s="152"/>
      <c r="J243" s="153">
        <f>ROUND(I243*H243,2)</f>
        <v>0</v>
      </c>
      <c r="K243" s="149" t="s">
        <v>3</v>
      </c>
      <c r="L243" s="36"/>
      <c r="M243" s="154" t="s">
        <v>3</v>
      </c>
      <c r="N243" s="155" t="s">
        <v>44</v>
      </c>
      <c r="O243" s="56"/>
      <c r="P243" s="156">
        <f>O243*H243</f>
        <v>0</v>
      </c>
      <c r="Q243" s="156">
        <v>0</v>
      </c>
      <c r="R243" s="156">
        <f>Q243*H243</f>
        <v>0</v>
      </c>
      <c r="S243" s="156">
        <v>0</v>
      </c>
      <c r="T243" s="15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58" t="s">
        <v>189</v>
      </c>
      <c r="AT243" s="158" t="s">
        <v>184</v>
      </c>
      <c r="AU243" s="158" t="s">
        <v>81</v>
      </c>
      <c r="AY243" s="20" t="s">
        <v>182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20" t="s">
        <v>25</v>
      </c>
      <c r="BK243" s="159">
        <f>ROUND(I243*H243,2)</f>
        <v>0</v>
      </c>
      <c r="BL243" s="20" t="s">
        <v>189</v>
      </c>
      <c r="BM243" s="158" t="s">
        <v>897</v>
      </c>
    </row>
    <row r="244" spans="1:65" s="14" customFormat="1">
      <c r="B244" s="173"/>
      <c r="D244" s="166" t="s">
        <v>193</v>
      </c>
      <c r="E244" s="174" t="s">
        <v>3</v>
      </c>
      <c r="F244" s="175" t="s">
        <v>372</v>
      </c>
      <c r="H244" s="176">
        <v>50.308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193</v>
      </c>
      <c r="AU244" s="174" t="s">
        <v>81</v>
      </c>
      <c r="AV244" s="14" t="s">
        <v>81</v>
      </c>
      <c r="AW244" s="14" t="s">
        <v>34</v>
      </c>
      <c r="AX244" s="14" t="s">
        <v>25</v>
      </c>
      <c r="AY244" s="174" t="s">
        <v>182</v>
      </c>
    </row>
    <row r="245" spans="1:65" s="2" customFormat="1">
      <c r="A245" s="35"/>
      <c r="B245" s="36"/>
      <c r="C245" s="35"/>
      <c r="D245" s="166" t="s">
        <v>224</v>
      </c>
      <c r="E245" s="35"/>
      <c r="F245" s="189" t="s">
        <v>373</v>
      </c>
      <c r="G245" s="35"/>
      <c r="H245" s="35"/>
      <c r="I245" s="35"/>
      <c r="J245" s="35"/>
      <c r="K245" s="35"/>
      <c r="L245" s="36"/>
      <c r="M245" s="163"/>
      <c r="N245" s="164"/>
      <c r="O245" s="56"/>
      <c r="P245" s="56"/>
      <c r="Q245" s="56"/>
      <c r="R245" s="56"/>
      <c r="S245" s="56"/>
      <c r="T245" s="57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U245" s="20" t="s">
        <v>81</v>
      </c>
    </row>
    <row r="246" spans="1:65" s="2" customFormat="1">
      <c r="A246" s="35"/>
      <c r="B246" s="36"/>
      <c r="C246" s="35"/>
      <c r="D246" s="166" t="s">
        <v>224</v>
      </c>
      <c r="E246" s="35"/>
      <c r="F246" s="190" t="s">
        <v>359</v>
      </c>
      <c r="G246" s="35"/>
      <c r="H246" s="191">
        <v>0</v>
      </c>
      <c r="I246" s="35"/>
      <c r="J246" s="35"/>
      <c r="K246" s="35"/>
      <c r="L246" s="36"/>
      <c r="M246" s="163"/>
      <c r="N246" s="164"/>
      <c r="O246" s="56"/>
      <c r="P246" s="56"/>
      <c r="Q246" s="56"/>
      <c r="R246" s="56"/>
      <c r="S246" s="56"/>
      <c r="T246" s="57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U246" s="20" t="s">
        <v>81</v>
      </c>
    </row>
    <row r="247" spans="1:65" s="2" customFormat="1">
      <c r="A247" s="35"/>
      <c r="B247" s="36"/>
      <c r="C247" s="35"/>
      <c r="D247" s="166" t="s">
        <v>224</v>
      </c>
      <c r="E247" s="35"/>
      <c r="F247" s="190" t="s">
        <v>360</v>
      </c>
      <c r="G247" s="35"/>
      <c r="H247" s="191">
        <v>128</v>
      </c>
      <c r="I247" s="35"/>
      <c r="J247" s="35"/>
      <c r="K247" s="35"/>
      <c r="L247" s="36"/>
      <c r="M247" s="163"/>
      <c r="N247" s="164"/>
      <c r="O247" s="56"/>
      <c r="P247" s="56"/>
      <c r="Q247" s="56"/>
      <c r="R247" s="56"/>
      <c r="S247" s="56"/>
      <c r="T247" s="57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U247" s="20" t="s">
        <v>81</v>
      </c>
    </row>
    <row r="248" spans="1:65" s="2" customFormat="1">
      <c r="A248" s="35"/>
      <c r="B248" s="36"/>
      <c r="C248" s="35"/>
      <c r="D248" s="166" t="s">
        <v>224</v>
      </c>
      <c r="E248" s="35"/>
      <c r="F248" s="190" t="s">
        <v>213</v>
      </c>
      <c r="G248" s="35"/>
      <c r="H248" s="191">
        <v>128</v>
      </c>
      <c r="I248" s="35"/>
      <c r="J248" s="35"/>
      <c r="K248" s="35"/>
      <c r="L248" s="36"/>
      <c r="M248" s="163"/>
      <c r="N248" s="164"/>
      <c r="O248" s="56"/>
      <c r="P248" s="56"/>
      <c r="Q248" s="56"/>
      <c r="R248" s="56"/>
      <c r="S248" s="56"/>
      <c r="T248" s="57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U248" s="20" t="s">
        <v>81</v>
      </c>
    </row>
    <row r="249" spans="1:65" s="2" customFormat="1">
      <c r="A249" s="35"/>
      <c r="B249" s="36"/>
      <c r="C249" s="35"/>
      <c r="D249" s="166" t="s">
        <v>224</v>
      </c>
      <c r="E249" s="35"/>
      <c r="F249" s="200" t="s">
        <v>346</v>
      </c>
      <c r="G249" s="35"/>
      <c r="H249" s="35"/>
      <c r="I249" s="35"/>
      <c r="J249" s="35"/>
      <c r="K249" s="35"/>
      <c r="L249" s="36"/>
      <c r="M249" s="163"/>
      <c r="N249" s="164"/>
      <c r="O249" s="56"/>
      <c r="P249" s="56"/>
      <c r="Q249" s="56"/>
      <c r="R249" s="56"/>
      <c r="S249" s="56"/>
      <c r="T249" s="57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U249" s="20" t="s">
        <v>81</v>
      </c>
    </row>
    <row r="250" spans="1:65" s="2" customFormat="1">
      <c r="A250" s="35"/>
      <c r="B250" s="36"/>
      <c r="C250" s="35"/>
      <c r="D250" s="166" t="s">
        <v>224</v>
      </c>
      <c r="E250" s="35"/>
      <c r="F250" s="201" t="s">
        <v>341</v>
      </c>
      <c r="G250" s="35"/>
      <c r="H250" s="191">
        <v>0</v>
      </c>
      <c r="I250" s="35"/>
      <c r="J250" s="35"/>
      <c r="K250" s="35"/>
      <c r="L250" s="36"/>
      <c r="M250" s="163"/>
      <c r="N250" s="164"/>
      <c r="O250" s="56"/>
      <c r="P250" s="56"/>
      <c r="Q250" s="56"/>
      <c r="R250" s="56"/>
      <c r="S250" s="56"/>
      <c r="T250" s="57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U250" s="20" t="s">
        <v>81</v>
      </c>
    </row>
    <row r="251" spans="1:65" s="2" customFormat="1">
      <c r="A251" s="35"/>
      <c r="B251" s="36"/>
      <c r="C251" s="35"/>
      <c r="D251" s="166" t="s">
        <v>224</v>
      </c>
      <c r="E251" s="35"/>
      <c r="F251" s="201" t="s">
        <v>888</v>
      </c>
      <c r="G251" s="35"/>
      <c r="H251" s="191">
        <v>67.319999999999993</v>
      </c>
      <c r="I251" s="35"/>
      <c r="J251" s="35"/>
      <c r="K251" s="35"/>
      <c r="L251" s="36"/>
      <c r="M251" s="163"/>
      <c r="N251" s="164"/>
      <c r="O251" s="56"/>
      <c r="P251" s="56"/>
      <c r="Q251" s="56"/>
      <c r="R251" s="56"/>
      <c r="S251" s="56"/>
      <c r="T251" s="57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U251" s="20" t="s">
        <v>81</v>
      </c>
    </row>
    <row r="252" spans="1:65" s="2" customFormat="1">
      <c r="A252" s="35"/>
      <c r="B252" s="36"/>
      <c r="C252" s="35"/>
      <c r="D252" s="166" t="s">
        <v>224</v>
      </c>
      <c r="E252" s="35"/>
      <c r="F252" s="201" t="s">
        <v>213</v>
      </c>
      <c r="G252" s="35"/>
      <c r="H252" s="191">
        <v>67.319999999999993</v>
      </c>
      <c r="I252" s="35"/>
      <c r="J252" s="35"/>
      <c r="K252" s="35"/>
      <c r="L252" s="36"/>
      <c r="M252" s="163"/>
      <c r="N252" s="164"/>
      <c r="O252" s="56"/>
      <c r="P252" s="56"/>
      <c r="Q252" s="56"/>
      <c r="R252" s="56"/>
      <c r="S252" s="56"/>
      <c r="T252" s="57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U252" s="20" t="s">
        <v>81</v>
      </c>
    </row>
    <row r="253" spans="1:65" s="2" customFormat="1">
      <c r="A253" s="35"/>
      <c r="B253" s="36"/>
      <c r="C253" s="35"/>
      <c r="D253" s="166" t="s">
        <v>224</v>
      </c>
      <c r="E253" s="35"/>
      <c r="F253" s="200" t="s">
        <v>361</v>
      </c>
      <c r="G253" s="35"/>
      <c r="H253" s="35"/>
      <c r="I253" s="35"/>
      <c r="J253" s="35"/>
      <c r="K253" s="35"/>
      <c r="L253" s="36"/>
      <c r="M253" s="163"/>
      <c r="N253" s="164"/>
      <c r="O253" s="56"/>
      <c r="P253" s="56"/>
      <c r="Q253" s="56"/>
      <c r="R253" s="56"/>
      <c r="S253" s="56"/>
      <c r="T253" s="57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U253" s="20" t="s">
        <v>81</v>
      </c>
    </row>
    <row r="254" spans="1:65" s="2" customFormat="1">
      <c r="A254" s="35"/>
      <c r="B254" s="36"/>
      <c r="C254" s="35"/>
      <c r="D254" s="166" t="s">
        <v>224</v>
      </c>
      <c r="E254" s="35"/>
      <c r="F254" s="201" t="s">
        <v>344</v>
      </c>
      <c r="G254" s="35"/>
      <c r="H254" s="191">
        <v>0</v>
      </c>
      <c r="I254" s="35"/>
      <c r="J254" s="35"/>
      <c r="K254" s="35"/>
      <c r="L254" s="36"/>
      <c r="M254" s="163"/>
      <c r="N254" s="164"/>
      <c r="O254" s="56"/>
      <c r="P254" s="56"/>
      <c r="Q254" s="56"/>
      <c r="R254" s="56"/>
      <c r="S254" s="56"/>
      <c r="T254" s="57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U254" s="20" t="s">
        <v>81</v>
      </c>
    </row>
    <row r="255" spans="1:65" s="2" customFormat="1">
      <c r="A255" s="35"/>
      <c r="B255" s="36"/>
      <c r="C255" s="35"/>
      <c r="D255" s="166" t="s">
        <v>224</v>
      </c>
      <c r="E255" s="35"/>
      <c r="F255" s="201" t="s">
        <v>889</v>
      </c>
      <c r="G255" s="35"/>
      <c r="H255" s="191">
        <v>36.53</v>
      </c>
      <c r="I255" s="35"/>
      <c r="J255" s="35"/>
      <c r="K255" s="35"/>
      <c r="L255" s="36"/>
      <c r="M255" s="163"/>
      <c r="N255" s="164"/>
      <c r="O255" s="56"/>
      <c r="P255" s="56"/>
      <c r="Q255" s="56"/>
      <c r="R255" s="56"/>
      <c r="S255" s="56"/>
      <c r="T255" s="57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U255" s="20" t="s">
        <v>81</v>
      </c>
    </row>
    <row r="256" spans="1:65" s="2" customFormat="1">
      <c r="A256" s="35"/>
      <c r="B256" s="36"/>
      <c r="C256" s="35"/>
      <c r="D256" s="166" t="s">
        <v>224</v>
      </c>
      <c r="E256" s="35"/>
      <c r="F256" s="200" t="s">
        <v>362</v>
      </c>
      <c r="G256" s="35"/>
      <c r="H256" s="35"/>
      <c r="I256" s="35"/>
      <c r="J256" s="35"/>
      <c r="K256" s="35"/>
      <c r="L256" s="36"/>
      <c r="M256" s="163"/>
      <c r="N256" s="164"/>
      <c r="O256" s="56"/>
      <c r="P256" s="56"/>
      <c r="Q256" s="56"/>
      <c r="R256" s="56"/>
      <c r="S256" s="56"/>
      <c r="T256" s="57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U256" s="20" t="s">
        <v>81</v>
      </c>
    </row>
    <row r="257" spans="1:65" s="2" customFormat="1">
      <c r="A257" s="35"/>
      <c r="B257" s="36"/>
      <c r="C257" s="35"/>
      <c r="D257" s="166" t="s">
        <v>224</v>
      </c>
      <c r="E257" s="35"/>
      <c r="F257" s="201" t="s">
        <v>352</v>
      </c>
      <c r="G257" s="35"/>
      <c r="H257" s="191">
        <v>0</v>
      </c>
      <c r="I257" s="35"/>
      <c r="J257" s="35"/>
      <c r="K257" s="35"/>
      <c r="L257" s="36"/>
      <c r="M257" s="163"/>
      <c r="N257" s="164"/>
      <c r="O257" s="56"/>
      <c r="P257" s="56"/>
      <c r="Q257" s="56"/>
      <c r="R257" s="56"/>
      <c r="S257" s="56"/>
      <c r="T257" s="57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U257" s="20" t="s">
        <v>81</v>
      </c>
    </row>
    <row r="258" spans="1:65" s="2" customFormat="1">
      <c r="A258" s="35"/>
      <c r="B258" s="36"/>
      <c r="C258" s="35"/>
      <c r="D258" s="166" t="s">
        <v>224</v>
      </c>
      <c r="E258" s="35"/>
      <c r="F258" s="201" t="s">
        <v>894</v>
      </c>
      <c r="G258" s="35"/>
      <c r="H258" s="191">
        <v>24.15</v>
      </c>
      <c r="I258" s="35"/>
      <c r="J258" s="35"/>
      <c r="K258" s="35"/>
      <c r="L258" s="36"/>
      <c r="M258" s="163"/>
      <c r="N258" s="164"/>
      <c r="O258" s="56"/>
      <c r="P258" s="56"/>
      <c r="Q258" s="56"/>
      <c r="R258" s="56"/>
      <c r="S258" s="56"/>
      <c r="T258" s="57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U258" s="20" t="s">
        <v>81</v>
      </c>
    </row>
    <row r="259" spans="1:65" s="2" customFormat="1">
      <c r="A259" s="35"/>
      <c r="B259" s="36"/>
      <c r="C259" s="35"/>
      <c r="D259" s="166" t="s">
        <v>224</v>
      </c>
      <c r="E259" s="35"/>
      <c r="F259" s="201" t="s">
        <v>213</v>
      </c>
      <c r="G259" s="35"/>
      <c r="H259" s="191">
        <v>24.15</v>
      </c>
      <c r="I259" s="35"/>
      <c r="J259" s="35"/>
      <c r="K259" s="35"/>
      <c r="L259" s="36"/>
      <c r="M259" s="163"/>
      <c r="N259" s="164"/>
      <c r="O259" s="56"/>
      <c r="P259" s="56"/>
      <c r="Q259" s="56"/>
      <c r="R259" s="56"/>
      <c r="S259" s="56"/>
      <c r="T259" s="57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U259" s="20" t="s">
        <v>81</v>
      </c>
    </row>
    <row r="260" spans="1:65" s="2" customFormat="1">
      <c r="A260" s="35"/>
      <c r="B260" s="36"/>
      <c r="C260" s="35"/>
      <c r="D260" s="166" t="s">
        <v>224</v>
      </c>
      <c r="E260" s="35"/>
      <c r="F260" s="189" t="s">
        <v>374</v>
      </c>
      <c r="G260" s="35"/>
      <c r="H260" s="35"/>
      <c r="I260" s="35"/>
      <c r="J260" s="35"/>
      <c r="K260" s="35"/>
      <c r="L260" s="36"/>
      <c r="M260" s="163"/>
      <c r="N260" s="164"/>
      <c r="O260" s="56"/>
      <c r="P260" s="56"/>
      <c r="Q260" s="56"/>
      <c r="R260" s="56"/>
      <c r="S260" s="56"/>
      <c r="T260" s="57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U260" s="20" t="s">
        <v>81</v>
      </c>
    </row>
    <row r="261" spans="1:65" s="2" customFormat="1">
      <c r="A261" s="35"/>
      <c r="B261" s="36"/>
      <c r="C261" s="35"/>
      <c r="D261" s="166" t="s">
        <v>224</v>
      </c>
      <c r="E261" s="35"/>
      <c r="F261" s="190" t="s">
        <v>375</v>
      </c>
      <c r="G261" s="35"/>
      <c r="H261" s="191">
        <v>41.161999999999999</v>
      </c>
      <c r="I261" s="35"/>
      <c r="J261" s="35"/>
      <c r="K261" s="35"/>
      <c r="L261" s="36"/>
      <c r="M261" s="163"/>
      <c r="N261" s="164"/>
      <c r="O261" s="56"/>
      <c r="P261" s="56"/>
      <c r="Q261" s="56"/>
      <c r="R261" s="56"/>
      <c r="S261" s="56"/>
      <c r="T261" s="57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U261" s="20" t="s">
        <v>81</v>
      </c>
    </row>
    <row r="262" spans="1:65" s="2" customFormat="1">
      <c r="A262" s="35"/>
      <c r="B262" s="36"/>
      <c r="C262" s="35"/>
      <c r="D262" s="166" t="s">
        <v>224</v>
      </c>
      <c r="E262" s="35"/>
      <c r="F262" s="190" t="s">
        <v>142</v>
      </c>
      <c r="G262" s="35"/>
      <c r="H262" s="191">
        <v>36.53</v>
      </c>
      <c r="I262" s="35"/>
      <c r="J262" s="35"/>
      <c r="K262" s="35"/>
      <c r="L262" s="36"/>
      <c r="M262" s="163"/>
      <c r="N262" s="164"/>
      <c r="O262" s="56"/>
      <c r="P262" s="56"/>
      <c r="Q262" s="56"/>
      <c r="R262" s="56"/>
      <c r="S262" s="56"/>
      <c r="T262" s="57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U262" s="20" t="s">
        <v>81</v>
      </c>
    </row>
    <row r="263" spans="1:65" s="2" customFormat="1">
      <c r="A263" s="35"/>
      <c r="B263" s="36"/>
      <c r="C263" s="35"/>
      <c r="D263" s="166" t="s">
        <v>224</v>
      </c>
      <c r="E263" s="35"/>
      <c r="F263" s="190" t="s">
        <v>213</v>
      </c>
      <c r="G263" s="35"/>
      <c r="H263" s="191">
        <v>77.691999999999993</v>
      </c>
      <c r="I263" s="35"/>
      <c r="J263" s="35"/>
      <c r="K263" s="35"/>
      <c r="L263" s="36"/>
      <c r="M263" s="163"/>
      <c r="N263" s="164"/>
      <c r="O263" s="56"/>
      <c r="P263" s="56"/>
      <c r="Q263" s="56"/>
      <c r="R263" s="56"/>
      <c r="S263" s="56"/>
      <c r="T263" s="57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U263" s="20" t="s">
        <v>81</v>
      </c>
    </row>
    <row r="264" spans="1:65" s="2" customFormat="1" ht="16.5" customHeight="1">
      <c r="A264" s="35"/>
      <c r="B264" s="146"/>
      <c r="C264" s="147" t="s">
        <v>354</v>
      </c>
      <c r="D264" s="147" t="s">
        <v>184</v>
      </c>
      <c r="E264" s="148" t="s">
        <v>377</v>
      </c>
      <c r="F264" s="149" t="s">
        <v>378</v>
      </c>
      <c r="G264" s="150" t="s">
        <v>338</v>
      </c>
      <c r="H264" s="151">
        <v>77.691999999999993</v>
      </c>
      <c r="I264" s="152"/>
      <c r="J264" s="153">
        <f>ROUND(I264*H264,2)</f>
        <v>0</v>
      </c>
      <c r="K264" s="149" t="s">
        <v>3</v>
      </c>
      <c r="L264" s="36"/>
      <c r="M264" s="154" t="s">
        <v>3</v>
      </c>
      <c r="N264" s="155" t="s">
        <v>44</v>
      </c>
      <c r="O264" s="56"/>
      <c r="P264" s="156">
        <f>O264*H264</f>
        <v>0</v>
      </c>
      <c r="Q264" s="156">
        <v>0</v>
      </c>
      <c r="R264" s="156">
        <f>Q264*H264</f>
        <v>0</v>
      </c>
      <c r="S264" s="156">
        <v>0</v>
      </c>
      <c r="T264" s="15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58" t="s">
        <v>189</v>
      </c>
      <c r="AT264" s="158" t="s">
        <v>184</v>
      </c>
      <c r="AU264" s="158" t="s">
        <v>81</v>
      </c>
      <c r="AY264" s="20" t="s">
        <v>182</v>
      </c>
      <c r="BE264" s="159">
        <f>IF(N264="základní",J264,0)</f>
        <v>0</v>
      </c>
      <c r="BF264" s="159">
        <f>IF(N264="snížená",J264,0)</f>
        <v>0</v>
      </c>
      <c r="BG264" s="159">
        <f>IF(N264="zákl. přenesená",J264,0)</f>
        <v>0</v>
      </c>
      <c r="BH264" s="159">
        <f>IF(N264="sníž. přenesená",J264,0)</f>
        <v>0</v>
      </c>
      <c r="BI264" s="159">
        <f>IF(N264="nulová",J264,0)</f>
        <v>0</v>
      </c>
      <c r="BJ264" s="20" t="s">
        <v>25</v>
      </c>
      <c r="BK264" s="159">
        <f>ROUND(I264*H264,2)</f>
        <v>0</v>
      </c>
      <c r="BL264" s="20" t="s">
        <v>189</v>
      </c>
      <c r="BM264" s="158" t="s">
        <v>898</v>
      </c>
    </row>
    <row r="265" spans="1:65" s="14" customFormat="1">
      <c r="B265" s="173"/>
      <c r="D265" s="166" t="s">
        <v>193</v>
      </c>
      <c r="E265" s="174" t="s">
        <v>3</v>
      </c>
      <c r="F265" s="175" t="s">
        <v>375</v>
      </c>
      <c r="H265" s="176">
        <v>41.161999999999999</v>
      </c>
      <c r="I265" s="177"/>
      <c r="L265" s="173"/>
      <c r="M265" s="178"/>
      <c r="N265" s="179"/>
      <c r="O265" s="179"/>
      <c r="P265" s="179"/>
      <c r="Q265" s="179"/>
      <c r="R265" s="179"/>
      <c r="S265" s="179"/>
      <c r="T265" s="180"/>
      <c r="AT265" s="174" t="s">
        <v>193</v>
      </c>
      <c r="AU265" s="174" t="s">
        <v>81</v>
      </c>
      <c r="AV265" s="14" t="s">
        <v>81</v>
      </c>
      <c r="AW265" s="14" t="s">
        <v>34</v>
      </c>
      <c r="AX265" s="14" t="s">
        <v>73</v>
      </c>
      <c r="AY265" s="174" t="s">
        <v>182</v>
      </c>
    </row>
    <row r="266" spans="1:65" s="14" customFormat="1">
      <c r="B266" s="173"/>
      <c r="D266" s="166" t="s">
        <v>193</v>
      </c>
      <c r="E266" s="174" t="s">
        <v>3</v>
      </c>
      <c r="F266" s="175" t="s">
        <v>142</v>
      </c>
      <c r="H266" s="176">
        <v>36.53</v>
      </c>
      <c r="I266" s="177"/>
      <c r="L266" s="173"/>
      <c r="M266" s="178"/>
      <c r="N266" s="179"/>
      <c r="O266" s="179"/>
      <c r="P266" s="179"/>
      <c r="Q266" s="179"/>
      <c r="R266" s="179"/>
      <c r="S266" s="179"/>
      <c r="T266" s="180"/>
      <c r="AT266" s="174" t="s">
        <v>193</v>
      </c>
      <c r="AU266" s="174" t="s">
        <v>81</v>
      </c>
      <c r="AV266" s="14" t="s">
        <v>81</v>
      </c>
      <c r="AW266" s="14" t="s">
        <v>34</v>
      </c>
      <c r="AX266" s="14" t="s">
        <v>73</v>
      </c>
      <c r="AY266" s="174" t="s">
        <v>182</v>
      </c>
    </row>
    <row r="267" spans="1:65" s="15" customFormat="1">
      <c r="B267" s="181"/>
      <c r="D267" s="166" t="s">
        <v>193</v>
      </c>
      <c r="E267" s="182" t="s">
        <v>3</v>
      </c>
      <c r="F267" s="183" t="s">
        <v>213</v>
      </c>
      <c r="H267" s="184">
        <v>77.691999999999993</v>
      </c>
      <c r="I267" s="185"/>
      <c r="L267" s="181"/>
      <c r="M267" s="186"/>
      <c r="N267" s="187"/>
      <c r="O267" s="187"/>
      <c r="P267" s="187"/>
      <c r="Q267" s="187"/>
      <c r="R267" s="187"/>
      <c r="S267" s="187"/>
      <c r="T267" s="188"/>
      <c r="AT267" s="182" t="s">
        <v>193</v>
      </c>
      <c r="AU267" s="182" t="s">
        <v>81</v>
      </c>
      <c r="AV267" s="15" t="s">
        <v>189</v>
      </c>
      <c r="AW267" s="15" t="s">
        <v>34</v>
      </c>
      <c r="AX267" s="15" t="s">
        <v>25</v>
      </c>
      <c r="AY267" s="182" t="s">
        <v>182</v>
      </c>
    </row>
    <row r="268" spans="1:65" s="2" customFormat="1">
      <c r="A268" s="35"/>
      <c r="B268" s="36"/>
      <c r="C268" s="35"/>
      <c r="D268" s="166" t="s">
        <v>224</v>
      </c>
      <c r="E268" s="35"/>
      <c r="F268" s="189" t="s">
        <v>346</v>
      </c>
      <c r="G268" s="35"/>
      <c r="H268" s="35"/>
      <c r="I268" s="35"/>
      <c r="J268" s="35"/>
      <c r="K268" s="35"/>
      <c r="L268" s="36"/>
      <c r="M268" s="163"/>
      <c r="N268" s="164"/>
      <c r="O268" s="56"/>
      <c r="P268" s="56"/>
      <c r="Q268" s="56"/>
      <c r="R268" s="56"/>
      <c r="S268" s="56"/>
      <c r="T268" s="57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U268" s="20" t="s">
        <v>81</v>
      </c>
    </row>
    <row r="269" spans="1:65" s="2" customFormat="1">
      <c r="A269" s="35"/>
      <c r="B269" s="36"/>
      <c r="C269" s="35"/>
      <c r="D269" s="166" t="s">
        <v>224</v>
      </c>
      <c r="E269" s="35"/>
      <c r="F269" s="190" t="s">
        <v>341</v>
      </c>
      <c r="G269" s="35"/>
      <c r="H269" s="191">
        <v>0</v>
      </c>
      <c r="I269" s="35"/>
      <c r="J269" s="35"/>
      <c r="K269" s="35"/>
      <c r="L269" s="36"/>
      <c r="M269" s="163"/>
      <c r="N269" s="164"/>
      <c r="O269" s="56"/>
      <c r="P269" s="56"/>
      <c r="Q269" s="56"/>
      <c r="R269" s="56"/>
      <c r="S269" s="56"/>
      <c r="T269" s="57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U269" s="20" t="s">
        <v>81</v>
      </c>
    </row>
    <row r="270" spans="1:65" s="2" customFormat="1">
      <c r="A270" s="35"/>
      <c r="B270" s="36"/>
      <c r="C270" s="35"/>
      <c r="D270" s="166" t="s">
        <v>224</v>
      </c>
      <c r="E270" s="35"/>
      <c r="F270" s="190" t="s">
        <v>888</v>
      </c>
      <c r="G270" s="35"/>
      <c r="H270" s="191">
        <v>67.319999999999993</v>
      </c>
      <c r="I270" s="35"/>
      <c r="J270" s="35"/>
      <c r="K270" s="35"/>
      <c r="L270" s="36"/>
      <c r="M270" s="163"/>
      <c r="N270" s="164"/>
      <c r="O270" s="56"/>
      <c r="P270" s="56"/>
      <c r="Q270" s="56"/>
      <c r="R270" s="56"/>
      <c r="S270" s="56"/>
      <c r="T270" s="57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U270" s="20" t="s">
        <v>81</v>
      </c>
    </row>
    <row r="271" spans="1:65" s="2" customFormat="1">
      <c r="A271" s="35"/>
      <c r="B271" s="36"/>
      <c r="C271" s="35"/>
      <c r="D271" s="166" t="s">
        <v>224</v>
      </c>
      <c r="E271" s="35"/>
      <c r="F271" s="190" t="s">
        <v>213</v>
      </c>
      <c r="G271" s="35"/>
      <c r="H271" s="191">
        <v>67.319999999999993</v>
      </c>
      <c r="I271" s="35"/>
      <c r="J271" s="35"/>
      <c r="K271" s="35"/>
      <c r="L271" s="36"/>
      <c r="M271" s="163"/>
      <c r="N271" s="164"/>
      <c r="O271" s="56"/>
      <c r="P271" s="56"/>
      <c r="Q271" s="56"/>
      <c r="R271" s="56"/>
      <c r="S271" s="56"/>
      <c r="T271" s="57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U271" s="20" t="s">
        <v>81</v>
      </c>
    </row>
    <row r="272" spans="1:65" s="2" customFormat="1">
      <c r="A272" s="35"/>
      <c r="B272" s="36"/>
      <c r="C272" s="35"/>
      <c r="D272" s="166" t="s">
        <v>224</v>
      </c>
      <c r="E272" s="35"/>
      <c r="F272" s="189" t="s">
        <v>362</v>
      </c>
      <c r="G272" s="35"/>
      <c r="H272" s="35"/>
      <c r="I272" s="35"/>
      <c r="J272" s="35"/>
      <c r="K272" s="35"/>
      <c r="L272" s="36"/>
      <c r="M272" s="163"/>
      <c r="N272" s="164"/>
      <c r="O272" s="56"/>
      <c r="P272" s="56"/>
      <c r="Q272" s="56"/>
      <c r="R272" s="56"/>
      <c r="S272" s="56"/>
      <c r="T272" s="57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U272" s="20" t="s">
        <v>81</v>
      </c>
    </row>
    <row r="273" spans="1:65" s="2" customFormat="1">
      <c r="A273" s="35"/>
      <c r="B273" s="36"/>
      <c r="C273" s="35"/>
      <c r="D273" s="166" t="s">
        <v>224</v>
      </c>
      <c r="E273" s="35"/>
      <c r="F273" s="190" t="s">
        <v>352</v>
      </c>
      <c r="G273" s="35"/>
      <c r="H273" s="191">
        <v>0</v>
      </c>
      <c r="I273" s="35"/>
      <c r="J273" s="35"/>
      <c r="K273" s="35"/>
      <c r="L273" s="36"/>
      <c r="M273" s="163"/>
      <c r="N273" s="164"/>
      <c r="O273" s="56"/>
      <c r="P273" s="56"/>
      <c r="Q273" s="56"/>
      <c r="R273" s="56"/>
      <c r="S273" s="56"/>
      <c r="T273" s="57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U273" s="20" t="s">
        <v>81</v>
      </c>
    </row>
    <row r="274" spans="1:65" s="2" customFormat="1">
      <c r="A274" s="35"/>
      <c r="B274" s="36"/>
      <c r="C274" s="35"/>
      <c r="D274" s="166" t="s">
        <v>224</v>
      </c>
      <c r="E274" s="35"/>
      <c r="F274" s="190" t="s">
        <v>894</v>
      </c>
      <c r="G274" s="35"/>
      <c r="H274" s="191">
        <v>24.15</v>
      </c>
      <c r="I274" s="35"/>
      <c r="J274" s="35"/>
      <c r="K274" s="35"/>
      <c r="L274" s="36"/>
      <c r="M274" s="163"/>
      <c r="N274" s="164"/>
      <c r="O274" s="56"/>
      <c r="P274" s="56"/>
      <c r="Q274" s="56"/>
      <c r="R274" s="56"/>
      <c r="S274" s="56"/>
      <c r="T274" s="57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U274" s="20" t="s">
        <v>81</v>
      </c>
    </row>
    <row r="275" spans="1:65" s="2" customFormat="1">
      <c r="A275" s="35"/>
      <c r="B275" s="36"/>
      <c r="C275" s="35"/>
      <c r="D275" s="166" t="s">
        <v>224</v>
      </c>
      <c r="E275" s="35"/>
      <c r="F275" s="190" t="s">
        <v>213</v>
      </c>
      <c r="G275" s="35"/>
      <c r="H275" s="191">
        <v>24.15</v>
      </c>
      <c r="I275" s="35"/>
      <c r="J275" s="35"/>
      <c r="K275" s="35"/>
      <c r="L275" s="36"/>
      <c r="M275" s="163"/>
      <c r="N275" s="164"/>
      <c r="O275" s="56"/>
      <c r="P275" s="56"/>
      <c r="Q275" s="56"/>
      <c r="R275" s="56"/>
      <c r="S275" s="56"/>
      <c r="T275" s="57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U275" s="20" t="s">
        <v>81</v>
      </c>
    </row>
    <row r="276" spans="1:65" s="2" customFormat="1">
      <c r="A276" s="35"/>
      <c r="B276" s="36"/>
      <c r="C276" s="35"/>
      <c r="D276" s="166" t="s">
        <v>224</v>
      </c>
      <c r="E276" s="35"/>
      <c r="F276" s="189" t="s">
        <v>361</v>
      </c>
      <c r="G276" s="35"/>
      <c r="H276" s="35"/>
      <c r="I276" s="35"/>
      <c r="J276" s="35"/>
      <c r="K276" s="35"/>
      <c r="L276" s="36"/>
      <c r="M276" s="163"/>
      <c r="N276" s="164"/>
      <c r="O276" s="56"/>
      <c r="P276" s="56"/>
      <c r="Q276" s="56"/>
      <c r="R276" s="56"/>
      <c r="S276" s="56"/>
      <c r="T276" s="57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U276" s="20" t="s">
        <v>81</v>
      </c>
    </row>
    <row r="277" spans="1:65" s="2" customFormat="1">
      <c r="A277" s="35"/>
      <c r="B277" s="36"/>
      <c r="C277" s="35"/>
      <c r="D277" s="166" t="s">
        <v>224</v>
      </c>
      <c r="E277" s="35"/>
      <c r="F277" s="190" t="s">
        <v>344</v>
      </c>
      <c r="G277" s="35"/>
      <c r="H277" s="191">
        <v>0</v>
      </c>
      <c r="I277" s="35"/>
      <c r="J277" s="35"/>
      <c r="K277" s="35"/>
      <c r="L277" s="36"/>
      <c r="M277" s="163"/>
      <c r="N277" s="164"/>
      <c r="O277" s="56"/>
      <c r="P277" s="56"/>
      <c r="Q277" s="56"/>
      <c r="R277" s="56"/>
      <c r="S277" s="56"/>
      <c r="T277" s="57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U277" s="20" t="s">
        <v>81</v>
      </c>
    </row>
    <row r="278" spans="1:65" s="2" customFormat="1">
      <c r="A278" s="35"/>
      <c r="B278" s="36"/>
      <c r="C278" s="35"/>
      <c r="D278" s="166" t="s">
        <v>224</v>
      </c>
      <c r="E278" s="35"/>
      <c r="F278" s="190" t="s">
        <v>889</v>
      </c>
      <c r="G278" s="35"/>
      <c r="H278" s="191">
        <v>36.53</v>
      </c>
      <c r="I278" s="35"/>
      <c r="J278" s="35"/>
      <c r="K278" s="35"/>
      <c r="L278" s="36"/>
      <c r="M278" s="163"/>
      <c r="N278" s="164"/>
      <c r="O278" s="56"/>
      <c r="P278" s="56"/>
      <c r="Q278" s="56"/>
      <c r="R278" s="56"/>
      <c r="S278" s="56"/>
      <c r="T278" s="57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U278" s="20" t="s">
        <v>81</v>
      </c>
    </row>
    <row r="279" spans="1:65" s="2" customFormat="1" ht="21.75" customHeight="1">
      <c r="A279" s="35"/>
      <c r="B279" s="146"/>
      <c r="C279" s="147" t="s">
        <v>363</v>
      </c>
      <c r="D279" s="147" t="s">
        <v>184</v>
      </c>
      <c r="E279" s="148" t="s">
        <v>381</v>
      </c>
      <c r="F279" s="149" t="s">
        <v>382</v>
      </c>
      <c r="G279" s="150" t="s">
        <v>238</v>
      </c>
      <c r="H279" s="151">
        <v>820.56</v>
      </c>
      <c r="I279" s="152"/>
      <c r="J279" s="153">
        <f>ROUND(I279*H279,2)</f>
        <v>0</v>
      </c>
      <c r="K279" s="149" t="s">
        <v>188</v>
      </c>
      <c r="L279" s="36"/>
      <c r="M279" s="154" t="s">
        <v>3</v>
      </c>
      <c r="N279" s="155" t="s">
        <v>44</v>
      </c>
      <c r="O279" s="56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58" t="s">
        <v>189</v>
      </c>
      <c r="AT279" s="158" t="s">
        <v>184</v>
      </c>
      <c r="AU279" s="158" t="s">
        <v>81</v>
      </c>
      <c r="AY279" s="20" t="s">
        <v>182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20" t="s">
        <v>25</v>
      </c>
      <c r="BK279" s="159">
        <f>ROUND(I279*H279,2)</f>
        <v>0</v>
      </c>
      <c r="BL279" s="20" t="s">
        <v>189</v>
      </c>
      <c r="BM279" s="158" t="s">
        <v>899</v>
      </c>
    </row>
    <row r="280" spans="1:65" s="2" customFormat="1">
      <c r="A280" s="35"/>
      <c r="B280" s="36"/>
      <c r="C280" s="35"/>
      <c r="D280" s="160" t="s">
        <v>191</v>
      </c>
      <c r="E280" s="35"/>
      <c r="F280" s="161" t="s">
        <v>384</v>
      </c>
      <c r="G280" s="35"/>
      <c r="H280" s="35"/>
      <c r="I280" s="162"/>
      <c r="J280" s="35"/>
      <c r="K280" s="35"/>
      <c r="L280" s="36"/>
      <c r="M280" s="163"/>
      <c r="N280" s="164"/>
      <c r="O280" s="56"/>
      <c r="P280" s="56"/>
      <c r="Q280" s="56"/>
      <c r="R280" s="56"/>
      <c r="S280" s="56"/>
      <c r="T280" s="57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20" t="s">
        <v>191</v>
      </c>
      <c r="AU280" s="20" t="s">
        <v>81</v>
      </c>
    </row>
    <row r="281" spans="1:65" s="14" customFormat="1">
      <c r="B281" s="173"/>
      <c r="D281" s="166" t="s">
        <v>193</v>
      </c>
      <c r="E281" s="174" t="s">
        <v>3</v>
      </c>
      <c r="F281" s="175" t="s">
        <v>900</v>
      </c>
      <c r="H281" s="176">
        <v>820.56</v>
      </c>
      <c r="I281" s="177"/>
      <c r="L281" s="173"/>
      <c r="M281" s="178"/>
      <c r="N281" s="179"/>
      <c r="O281" s="179"/>
      <c r="P281" s="179"/>
      <c r="Q281" s="179"/>
      <c r="R281" s="179"/>
      <c r="S281" s="179"/>
      <c r="T281" s="180"/>
      <c r="AT281" s="174" t="s">
        <v>193</v>
      </c>
      <c r="AU281" s="174" t="s">
        <v>81</v>
      </c>
      <c r="AV281" s="14" t="s">
        <v>81</v>
      </c>
      <c r="AW281" s="14" t="s">
        <v>34</v>
      </c>
      <c r="AX281" s="14" t="s">
        <v>25</v>
      </c>
      <c r="AY281" s="174" t="s">
        <v>182</v>
      </c>
    </row>
    <row r="282" spans="1:65" s="12" customFormat="1" ht="22.9" customHeight="1">
      <c r="B282" s="133"/>
      <c r="D282" s="134" t="s">
        <v>72</v>
      </c>
      <c r="E282" s="144" t="s">
        <v>81</v>
      </c>
      <c r="F282" s="144" t="s">
        <v>386</v>
      </c>
      <c r="I282" s="136"/>
      <c r="J282" s="145">
        <f>BK282</f>
        <v>0</v>
      </c>
      <c r="L282" s="133"/>
      <c r="M282" s="138"/>
      <c r="N282" s="139"/>
      <c r="O282" s="139"/>
      <c r="P282" s="140">
        <f>SUM(P283:P325)</f>
        <v>0</v>
      </c>
      <c r="Q282" s="139"/>
      <c r="R282" s="140">
        <f>SUM(R283:R325)</f>
        <v>3.381E-2</v>
      </c>
      <c r="S282" s="139"/>
      <c r="T282" s="141">
        <f>SUM(T283:T325)</f>
        <v>0</v>
      </c>
      <c r="AR282" s="134" t="s">
        <v>25</v>
      </c>
      <c r="AT282" s="142" t="s">
        <v>72</v>
      </c>
      <c r="AU282" s="142" t="s">
        <v>25</v>
      </c>
      <c r="AY282" s="134" t="s">
        <v>182</v>
      </c>
      <c r="BK282" s="143">
        <f>SUM(BK283:BK325)</f>
        <v>0</v>
      </c>
    </row>
    <row r="283" spans="1:65" s="2" customFormat="1" ht="16.5" customHeight="1">
      <c r="A283" s="35"/>
      <c r="B283" s="146"/>
      <c r="C283" s="147" t="s">
        <v>368</v>
      </c>
      <c r="D283" s="147" t="s">
        <v>184</v>
      </c>
      <c r="E283" s="148" t="s">
        <v>388</v>
      </c>
      <c r="F283" s="149" t="s">
        <v>389</v>
      </c>
      <c r="G283" s="150" t="s">
        <v>338</v>
      </c>
      <c r="H283" s="151">
        <v>2.5880000000000001</v>
      </c>
      <c r="I283" s="152"/>
      <c r="J283" s="153">
        <f>ROUND(I283*H283,2)</f>
        <v>0</v>
      </c>
      <c r="K283" s="149" t="s">
        <v>188</v>
      </c>
      <c r="L283" s="36"/>
      <c r="M283" s="154" t="s">
        <v>3</v>
      </c>
      <c r="N283" s="155" t="s">
        <v>44</v>
      </c>
      <c r="O283" s="56"/>
      <c r="P283" s="156">
        <f>O283*H283</f>
        <v>0</v>
      </c>
      <c r="Q283" s="156">
        <v>0</v>
      </c>
      <c r="R283" s="156">
        <f>Q283*H283</f>
        <v>0</v>
      </c>
      <c r="S283" s="156">
        <v>0</v>
      </c>
      <c r="T283" s="15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58" t="s">
        <v>189</v>
      </c>
      <c r="AT283" s="158" t="s">
        <v>184</v>
      </c>
      <c r="AU283" s="158" t="s">
        <v>81</v>
      </c>
      <c r="AY283" s="20" t="s">
        <v>182</v>
      </c>
      <c r="BE283" s="159">
        <f>IF(N283="základní",J283,0)</f>
        <v>0</v>
      </c>
      <c r="BF283" s="159">
        <f>IF(N283="snížená",J283,0)</f>
        <v>0</v>
      </c>
      <c r="BG283" s="159">
        <f>IF(N283="zákl. přenesená",J283,0)</f>
        <v>0</v>
      </c>
      <c r="BH283" s="159">
        <f>IF(N283="sníž. přenesená",J283,0)</f>
        <v>0</v>
      </c>
      <c r="BI283" s="159">
        <f>IF(N283="nulová",J283,0)</f>
        <v>0</v>
      </c>
      <c r="BJ283" s="20" t="s">
        <v>25</v>
      </c>
      <c r="BK283" s="159">
        <f>ROUND(I283*H283,2)</f>
        <v>0</v>
      </c>
      <c r="BL283" s="20" t="s">
        <v>189</v>
      </c>
      <c r="BM283" s="158" t="s">
        <v>901</v>
      </c>
    </row>
    <row r="284" spans="1:65" s="2" customFormat="1">
      <c r="A284" s="35"/>
      <c r="B284" s="36"/>
      <c r="C284" s="35"/>
      <c r="D284" s="160" t="s">
        <v>191</v>
      </c>
      <c r="E284" s="35"/>
      <c r="F284" s="161" t="s">
        <v>391</v>
      </c>
      <c r="G284" s="35"/>
      <c r="H284" s="35"/>
      <c r="I284" s="162"/>
      <c r="J284" s="35"/>
      <c r="K284" s="35"/>
      <c r="L284" s="36"/>
      <c r="M284" s="163"/>
      <c r="N284" s="164"/>
      <c r="O284" s="56"/>
      <c r="P284" s="56"/>
      <c r="Q284" s="56"/>
      <c r="R284" s="56"/>
      <c r="S284" s="56"/>
      <c r="T284" s="57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20" t="s">
        <v>191</v>
      </c>
      <c r="AU284" s="20" t="s">
        <v>81</v>
      </c>
    </row>
    <row r="285" spans="1:65" s="13" customFormat="1">
      <c r="B285" s="165"/>
      <c r="D285" s="166" t="s">
        <v>193</v>
      </c>
      <c r="E285" s="167" t="s">
        <v>3</v>
      </c>
      <c r="F285" s="168" t="s">
        <v>902</v>
      </c>
      <c r="H285" s="167" t="s">
        <v>3</v>
      </c>
      <c r="I285" s="169"/>
      <c r="L285" s="165"/>
      <c r="M285" s="170"/>
      <c r="N285" s="171"/>
      <c r="O285" s="171"/>
      <c r="P285" s="171"/>
      <c r="Q285" s="171"/>
      <c r="R285" s="171"/>
      <c r="S285" s="171"/>
      <c r="T285" s="172"/>
      <c r="AT285" s="167" t="s">
        <v>193</v>
      </c>
      <c r="AU285" s="167" t="s">
        <v>81</v>
      </c>
      <c r="AV285" s="13" t="s">
        <v>25</v>
      </c>
      <c r="AW285" s="13" t="s">
        <v>34</v>
      </c>
      <c r="AX285" s="13" t="s">
        <v>73</v>
      </c>
      <c r="AY285" s="167" t="s">
        <v>182</v>
      </c>
    </row>
    <row r="286" spans="1:65" s="14" customFormat="1">
      <c r="B286" s="173"/>
      <c r="D286" s="166" t="s">
        <v>193</v>
      </c>
      <c r="E286" s="174" t="s">
        <v>3</v>
      </c>
      <c r="F286" s="175" t="s">
        <v>393</v>
      </c>
      <c r="H286" s="176">
        <v>2.5880000000000001</v>
      </c>
      <c r="I286" s="177"/>
      <c r="L286" s="173"/>
      <c r="M286" s="178"/>
      <c r="N286" s="179"/>
      <c r="O286" s="179"/>
      <c r="P286" s="179"/>
      <c r="Q286" s="179"/>
      <c r="R286" s="179"/>
      <c r="S286" s="179"/>
      <c r="T286" s="180"/>
      <c r="AT286" s="174" t="s">
        <v>193</v>
      </c>
      <c r="AU286" s="174" t="s">
        <v>81</v>
      </c>
      <c r="AV286" s="14" t="s">
        <v>81</v>
      </c>
      <c r="AW286" s="14" t="s">
        <v>34</v>
      </c>
      <c r="AX286" s="14" t="s">
        <v>25</v>
      </c>
      <c r="AY286" s="174" t="s">
        <v>182</v>
      </c>
    </row>
    <row r="287" spans="1:65" s="2" customFormat="1">
      <c r="A287" s="35"/>
      <c r="B287" s="36"/>
      <c r="C287" s="35"/>
      <c r="D287" s="166" t="s">
        <v>224</v>
      </c>
      <c r="E287" s="35"/>
      <c r="F287" s="189" t="s">
        <v>394</v>
      </c>
      <c r="G287" s="35"/>
      <c r="H287" s="35"/>
      <c r="I287" s="35"/>
      <c r="J287" s="35"/>
      <c r="K287" s="35"/>
      <c r="L287" s="36"/>
      <c r="M287" s="163"/>
      <c r="N287" s="164"/>
      <c r="O287" s="56"/>
      <c r="P287" s="56"/>
      <c r="Q287" s="56"/>
      <c r="R287" s="56"/>
      <c r="S287" s="56"/>
      <c r="T287" s="57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U287" s="20" t="s">
        <v>81</v>
      </c>
    </row>
    <row r="288" spans="1:65" s="2" customFormat="1">
      <c r="A288" s="35"/>
      <c r="B288" s="36"/>
      <c r="C288" s="35"/>
      <c r="D288" s="166" t="s">
        <v>224</v>
      </c>
      <c r="E288" s="35"/>
      <c r="F288" s="190" t="s">
        <v>903</v>
      </c>
      <c r="G288" s="35"/>
      <c r="H288" s="191">
        <v>69</v>
      </c>
      <c r="I288" s="35"/>
      <c r="J288" s="35"/>
      <c r="K288" s="35"/>
      <c r="L288" s="36"/>
      <c r="M288" s="163"/>
      <c r="N288" s="164"/>
      <c r="O288" s="56"/>
      <c r="P288" s="56"/>
      <c r="Q288" s="56"/>
      <c r="R288" s="56"/>
      <c r="S288" s="56"/>
      <c r="T288" s="57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U288" s="20" t="s">
        <v>81</v>
      </c>
    </row>
    <row r="289" spans="1:65" s="2" customFormat="1">
      <c r="A289" s="35"/>
      <c r="B289" s="36"/>
      <c r="C289" s="35"/>
      <c r="D289" s="166" t="s">
        <v>224</v>
      </c>
      <c r="E289" s="35"/>
      <c r="F289" s="190" t="s">
        <v>213</v>
      </c>
      <c r="G289" s="35"/>
      <c r="H289" s="191">
        <v>69</v>
      </c>
      <c r="I289" s="35"/>
      <c r="J289" s="35"/>
      <c r="K289" s="35"/>
      <c r="L289" s="36"/>
      <c r="M289" s="163"/>
      <c r="N289" s="164"/>
      <c r="O289" s="56"/>
      <c r="P289" s="56"/>
      <c r="Q289" s="56"/>
      <c r="R289" s="56"/>
      <c r="S289" s="56"/>
      <c r="T289" s="57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U289" s="20" t="s">
        <v>81</v>
      </c>
    </row>
    <row r="290" spans="1:65" s="2" customFormat="1" ht="16.5" customHeight="1">
      <c r="A290" s="35"/>
      <c r="B290" s="146"/>
      <c r="C290" s="147" t="s">
        <v>376</v>
      </c>
      <c r="D290" s="147" t="s">
        <v>184</v>
      </c>
      <c r="E290" s="148" t="s">
        <v>397</v>
      </c>
      <c r="F290" s="149" t="s">
        <v>398</v>
      </c>
      <c r="G290" s="150" t="s">
        <v>187</v>
      </c>
      <c r="H290" s="151">
        <v>69</v>
      </c>
      <c r="I290" s="152"/>
      <c r="J290" s="153">
        <f>ROUND(I290*H290,2)</f>
        <v>0</v>
      </c>
      <c r="K290" s="149" t="s">
        <v>188</v>
      </c>
      <c r="L290" s="36"/>
      <c r="M290" s="154" t="s">
        <v>3</v>
      </c>
      <c r="N290" s="155" t="s">
        <v>44</v>
      </c>
      <c r="O290" s="56"/>
      <c r="P290" s="156">
        <f>O290*H290</f>
        <v>0</v>
      </c>
      <c r="Q290" s="156">
        <v>4.8999999999999998E-4</v>
      </c>
      <c r="R290" s="156">
        <f>Q290*H290</f>
        <v>3.381E-2</v>
      </c>
      <c r="S290" s="156">
        <v>0</v>
      </c>
      <c r="T290" s="15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58" t="s">
        <v>189</v>
      </c>
      <c r="AT290" s="158" t="s">
        <v>184</v>
      </c>
      <c r="AU290" s="158" t="s">
        <v>81</v>
      </c>
      <c r="AY290" s="20" t="s">
        <v>182</v>
      </c>
      <c r="BE290" s="159">
        <f>IF(N290="základní",J290,0)</f>
        <v>0</v>
      </c>
      <c r="BF290" s="159">
        <f>IF(N290="snížená",J290,0)</f>
        <v>0</v>
      </c>
      <c r="BG290" s="159">
        <f>IF(N290="zákl. přenesená",J290,0)</f>
        <v>0</v>
      </c>
      <c r="BH290" s="159">
        <f>IF(N290="sníž. přenesená",J290,0)</f>
        <v>0</v>
      </c>
      <c r="BI290" s="159">
        <f>IF(N290="nulová",J290,0)</f>
        <v>0</v>
      </c>
      <c r="BJ290" s="20" t="s">
        <v>25</v>
      </c>
      <c r="BK290" s="159">
        <f>ROUND(I290*H290,2)</f>
        <v>0</v>
      </c>
      <c r="BL290" s="20" t="s">
        <v>189</v>
      </c>
      <c r="BM290" s="158" t="s">
        <v>904</v>
      </c>
    </row>
    <row r="291" spans="1:65" s="2" customFormat="1">
      <c r="A291" s="35"/>
      <c r="B291" s="36"/>
      <c r="C291" s="35"/>
      <c r="D291" s="160" t="s">
        <v>191</v>
      </c>
      <c r="E291" s="35"/>
      <c r="F291" s="161" t="s">
        <v>400</v>
      </c>
      <c r="G291" s="35"/>
      <c r="H291" s="35"/>
      <c r="I291" s="162"/>
      <c r="J291" s="35"/>
      <c r="K291" s="35"/>
      <c r="L291" s="36"/>
      <c r="M291" s="163"/>
      <c r="N291" s="164"/>
      <c r="O291" s="56"/>
      <c r="P291" s="56"/>
      <c r="Q291" s="56"/>
      <c r="R291" s="56"/>
      <c r="S291" s="56"/>
      <c r="T291" s="57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20" t="s">
        <v>191</v>
      </c>
      <c r="AU291" s="20" t="s">
        <v>81</v>
      </c>
    </row>
    <row r="292" spans="1:65" s="14" customFormat="1">
      <c r="B292" s="173"/>
      <c r="D292" s="166" t="s">
        <v>193</v>
      </c>
      <c r="E292" s="174" t="s">
        <v>3</v>
      </c>
      <c r="F292" s="175" t="s">
        <v>903</v>
      </c>
      <c r="H292" s="176">
        <v>69</v>
      </c>
      <c r="I292" s="177"/>
      <c r="L292" s="173"/>
      <c r="M292" s="178"/>
      <c r="N292" s="179"/>
      <c r="O292" s="179"/>
      <c r="P292" s="179"/>
      <c r="Q292" s="179"/>
      <c r="R292" s="179"/>
      <c r="S292" s="179"/>
      <c r="T292" s="180"/>
      <c r="AT292" s="174" t="s">
        <v>193</v>
      </c>
      <c r="AU292" s="174" t="s">
        <v>81</v>
      </c>
      <c r="AV292" s="14" t="s">
        <v>81</v>
      </c>
      <c r="AW292" s="14" t="s">
        <v>34</v>
      </c>
      <c r="AX292" s="14" t="s">
        <v>73</v>
      </c>
      <c r="AY292" s="174" t="s">
        <v>182</v>
      </c>
    </row>
    <row r="293" spans="1:65" s="15" customFormat="1">
      <c r="B293" s="181"/>
      <c r="D293" s="166" t="s">
        <v>193</v>
      </c>
      <c r="E293" s="182" t="s">
        <v>130</v>
      </c>
      <c r="F293" s="183" t="s">
        <v>213</v>
      </c>
      <c r="H293" s="184">
        <v>69</v>
      </c>
      <c r="I293" s="185"/>
      <c r="L293" s="181"/>
      <c r="M293" s="186"/>
      <c r="N293" s="187"/>
      <c r="O293" s="187"/>
      <c r="P293" s="187"/>
      <c r="Q293" s="187"/>
      <c r="R293" s="187"/>
      <c r="S293" s="187"/>
      <c r="T293" s="188"/>
      <c r="AT293" s="182" t="s">
        <v>193</v>
      </c>
      <c r="AU293" s="182" t="s">
        <v>81</v>
      </c>
      <c r="AV293" s="15" t="s">
        <v>189</v>
      </c>
      <c r="AW293" s="15" t="s">
        <v>34</v>
      </c>
      <c r="AX293" s="15" t="s">
        <v>25</v>
      </c>
      <c r="AY293" s="182" t="s">
        <v>182</v>
      </c>
    </row>
    <row r="294" spans="1:65" s="2" customFormat="1" ht="37.9" customHeight="1">
      <c r="A294" s="35"/>
      <c r="B294" s="146"/>
      <c r="C294" s="147" t="s">
        <v>380</v>
      </c>
      <c r="D294" s="147" t="s">
        <v>184</v>
      </c>
      <c r="E294" s="148" t="s">
        <v>402</v>
      </c>
      <c r="F294" s="149" t="s">
        <v>403</v>
      </c>
      <c r="G294" s="150" t="s">
        <v>338</v>
      </c>
      <c r="H294" s="151">
        <v>20.905999999999999</v>
      </c>
      <c r="I294" s="152"/>
      <c r="J294" s="153">
        <f>ROUND(I294*H294,2)</f>
        <v>0</v>
      </c>
      <c r="K294" s="149" t="s">
        <v>188</v>
      </c>
      <c r="L294" s="36"/>
      <c r="M294" s="154" t="s">
        <v>3</v>
      </c>
      <c r="N294" s="155" t="s">
        <v>44</v>
      </c>
      <c r="O294" s="56"/>
      <c r="P294" s="156">
        <f>O294*H294</f>
        <v>0</v>
      </c>
      <c r="Q294" s="156">
        <v>0</v>
      </c>
      <c r="R294" s="156">
        <f>Q294*H294</f>
        <v>0</v>
      </c>
      <c r="S294" s="156">
        <v>0</v>
      </c>
      <c r="T294" s="15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58" t="s">
        <v>189</v>
      </c>
      <c r="AT294" s="158" t="s">
        <v>184</v>
      </c>
      <c r="AU294" s="158" t="s">
        <v>81</v>
      </c>
      <c r="AY294" s="20" t="s">
        <v>182</v>
      </c>
      <c r="BE294" s="159">
        <f>IF(N294="základní",J294,0)</f>
        <v>0</v>
      </c>
      <c r="BF294" s="159">
        <f>IF(N294="snížená",J294,0)</f>
        <v>0</v>
      </c>
      <c r="BG294" s="159">
        <f>IF(N294="zákl. přenesená",J294,0)</f>
        <v>0</v>
      </c>
      <c r="BH294" s="159">
        <f>IF(N294="sníž. přenesená",J294,0)</f>
        <v>0</v>
      </c>
      <c r="BI294" s="159">
        <f>IF(N294="nulová",J294,0)</f>
        <v>0</v>
      </c>
      <c r="BJ294" s="20" t="s">
        <v>25</v>
      </c>
      <c r="BK294" s="159">
        <f>ROUND(I294*H294,2)</f>
        <v>0</v>
      </c>
      <c r="BL294" s="20" t="s">
        <v>189</v>
      </c>
      <c r="BM294" s="158" t="s">
        <v>905</v>
      </c>
    </row>
    <row r="295" spans="1:65" s="2" customFormat="1">
      <c r="A295" s="35"/>
      <c r="B295" s="36"/>
      <c r="C295" s="35"/>
      <c r="D295" s="160" t="s">
        <v>191</v>
      </c>
      <c r="E295" s="35"/>
      <c r="F295" s="161" t="s">
        <v>405</v>
      </c>
      <c r="G295" s="35"/>
      <c r="H295" s="35"/>
      <c r="I295" s="162"/>
      <c r="J295" s="35"/>
      <c r="K295" s="35"/>
      <c r="L295" s="36"/>
      <c r="M295" s="163"/>
      <c r="N295" s="164"/>
      <c r="O295" s="56"/>
      <c r="P295" s="56"/>
      <c r="Q295" s="56"/>
      <c r="R295" s="56"/>
      <c r="S295" s="56"/>
      <c r="T295" s="57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20" t="s">
        <v>191</v>
      </c>
      <c r="AU295" s="20" t="s">
        <v>81</v>
      </c>
    </row>
    <row r="296" spans="1:65" s="13" customFormat="1">
      <c r="B296" s="165"/>
      <c r="D296" s="166" t="s">
        <v>193</v>
      </c>
      <c r="E296" s="167" t="s">
        <v>3</v>
      </c>
      <c r="F296" s="168" t="s">
        <v>906</v>
      </c>
      <c r="H296" s="167" t="s">
        <v>3</v>
      </c>
      <c r="I296" s="169"/>
      <c r="L296" s="165"/>
      <c r="M296" s="170"/>
      <c r="N296" s="171"/>
      <c r="O296" s="171"/>
      <c r="P296" s="171"/>
      <c r="Q296" s="171"/>
      <c r="R296" s="171"/>
      <c r="S296" s="171"/>
      <c r="T296" s="172"/>
      <c r="AT296" s="167" t="s">
        <v>193</v>
      </c>
      <c r="AU296" s="167" t="s">
        <v>81</v>
      </c>
      <c r="AV296" s="13" t="s">
        <v>25</v>
      </c>
      <c r="AW296" s="13" t="s">
        <v>34</v>
      </c>
      <c r="AX296" s="13" t="s">
        <v>73</v>
      </c>
      <c r="AY296" s="167" t="s">
        <v>182</v>
      </c>
    </row>
    <row r="297" spans="1:65" s="13" customFormat="1">
      <c r="B297" s="165"/>
      <c r="D297" s="166" t="s">
        <v>193</v>
      </c>
      <c r="E297" s="167" t="s">
        <v>3</v>
      </c>
      <c r="F297" s="168" t="s">
        <v>407</v>
      </c>
      <c r="H297" s="167" t="s">
        <v>3</v>
      </c>
      <c r="I297" s="169"/>
      <c r="L297" s="165"/>
      <c r="M297" s="170"/>
      <c r="N297" s="171"/>
      <c r="O297" s="171"/>
      <c r="P297" s="171"/>
      <c r="Q297" s="171"/>
      <c r="R297" s="171"/>
      <c r="S297" s="171"/>
      <c r="T297" s="172"/>
      <c r="AT297" s="167" t="s">
        <v>193</v>
      </c>
      <c r="AU297" s="167" t="s">
        <v>81</v>
      </c>
      <c r="AV297" s="13" t="s">
        <v>25</v>
      </c>
      <c r="AW297" s="13" t="s">
        <v>34</v>
      </c>
      <c r="AX297" s="13" t="s">
        <v>73</v>
      </c>
      <c r="AY297" s="167" t="s">
        <v>182</v>
      </c>
    </row>
    <row r="298" spans="1:65" s="14" customFormat="1">
      <c r="B298" s="173"/>
      <c r="D298" s="166" t="s">
        <v>193</v>
      </c>
      <c r="E298" s="174" t="s">
        <v>3</v>
      </c>
      <c r="F298" s="175" t="s">
        <v>907</v>
      </c>
      <c r="H298" s="176">
        <v>24.15</v>
      </c>
      <c r="I298" s="177"/>
      <c r="L298" s="173"/>
      <c r="M298" s="178"/>
      <c r="N298" s="179"/>
      <c r="O298" s="179"/>
      <c r="P298" s="179"/>
      <c r="Q298" s="179"/>
      <c r="R298" s="179"/>
      <c r="S298" s="179"/>
      <c r="T298" s="180"/>
      <c r="AT298" s="174" t="s">
        <v>193</v>
      </c>
      <c r="AU298" s="174" t="s">
        <v>81</v>
      </c>
      <c r="AV298" s="14" t="s">
        <v>81</v>
      </c>
      <c r="AW298" s="14" t="s">
        <v>34</v>
      </c>
      <c r="AX298" s="14" t="s">
        <v>73</v>
      </c>
      <c r="AY298" s="174" t="s">
        <v>182</v>
      </c>
    </row>
    <row r="299" spans="1:65" s="13" customFormat="1">
      <c r="B299" s="165"/>
      <c r="D299" s="166" t="s">
        <v>193</v>
      </c>
      <c r="E299" s="167" t="s">
        <v>3</v>
      </c>
      <c r="F299" s="168" t="s">
        <v>409</v>
      </c>
      <c r="H299" s="167" t="s">
        <v>3</v>
      </c>
      <c r="I299" s="169"/>
      <c r="L299" s="165"/>
      <c r="M299" s="170"/>
      <c r="N299" s="171"/>
      <c r="O299" s="171"/>
      <c r="P299" s="171"/>
      <c r="Q299" s="171"/>
      <c r="R299" s="171"/>
      <c r="S299" s="171"/>
      <c r="T299" s="172"/>
      <c r="AT299" s="167" t="s">
        <v>193</v>
      </c>
      <c r="AU299" s="167" t="s">
        <v>81</v>
      </c>
      <c r="AV299" s="13" t="s">
        <v>25</v>
      </c>
      <c r="AW299" s="13" t="s">
        <v>34</v>
      </c>
      <c r="AX299" s="13" t="s">
        <v>73</v>
      </c>
      <c r="AY299" s="167" t="s">
        <v>182</v>
      </c>
    </row>
    <row r="300" spans="1:65" s="14" customFormat="1">
      <c r="B300" s="173"/>
      <c r="D300" s="166" t="s">
        <v>193</v>
      </c>
      <c r="E300" s="174" t="s">
        <v>3</v>
      </c>
      <c r="F300" s="175" t="s">
        <v>410</v>
      </c>
      <c r="H300" s="176">
        <v>-2.5880000000000001</v>
      </c>
      <c r="I300" s="177"/>
      <c r="L300" s="173"/>
      <c r="M300" s="178"/>
      <c r="N300" s="179"/>
      <c r="O300" s="179"/>
      <c r="P300" s="179"/>
      <c r="Q300" s="179"/>
      <c r="R300" s="179"/>
      <c r="S300" s="179"/>
      <c r="T300" s="180"/>
      <c r="AT300" s="174" t="s">
        <v>193</v>
      </c>
      <c r="AU300" s="174" t="s">
        <v>81</v>
      </c>
      <c r="AV300" s="14" t="s">
        <v>81</v>
      </c>
      <c r="AW300" s="14" t="s">
        <v>34</v>
      </c>
      <c r="AX300" s="14" t="s">
        <v>73</v>
      </c>
      <c r="AY300" s="174" t="s">
        <v>182</v>
      </c>
    </row>
    <row r="301" spans="1:65" s="14" customFormat="1">
      <c r="B301" s="173"/>
      <c r="D301" s="166" t="s">
        <v>193</v>
      </c>
      <c r="E301" s="174" t="s">
        <v>3</v>
      </c>
      <c r="F301" s="175" t="s">
        <v>411</v>
      </c>
      <c r="H301" s="176">
        <v>-0.65600000000000003</v>
      </c>
      <c r="I301" s="177"/>
      <c r="L301" s="173"/>
      <c r="M301" s="178"/>
      <c r="N301" s="179"/>
      <c r="O301" s="179"/>
      <c r="P301" s="179"/>
      <c r="Q301" s="179"/>
      <c r="R301" s="179"/>
      <c r="S301" s="179"/>
      <c r="T301" s="180"/>
      <c r="AT301" s="174" t="s">
        <v>193</v>
      </c>
      <c r="AU301" s="174" t="s">
        <v>81</v>
      </c>
      <c r="AV301" s="14" t="s">
        <v>81</v>
      </c>
      <c r="AW301" s="14" t="s">
        <v>34</v>
      </c>
      <c r="AX301" s="14" t="s">
        <v>73</v>
      </c>
      <c r="AY301" s="174" t="s">
        <v>182</v>
      </c>
    </row>
    <row r="302" spans="1:65" s="15" customFormat="1">
      <c r="B302" s="181"/>
      <c r="D302" s="166" t="s">
        <v>193</v>
      </c>
      <c r="E302" s="182" t="s">
        <v>136</v>
      </c>
      <c r="F302" s="183" t="s">
        <v>213</v>
      </c>
      <c r="H302" s="184">
        <v>20.905999999999999</v>
      </c>
      <c r="I302" s="185"/>
      <c r="L302" s="181"/>
      <c r="M302" s="186"/>
      <c r="N302" s="187"/>
      <c r="O302" s="187"/>
      <c r="P302" s="187"/>
      <c r="Q302" s="187"/>
      <c r="R302" s="187"/>
      <c r="S302" s="187"/>
      <c r="T302" s="188"/>
      <c r="AT302" s="182" t="s">
        <v>193</v>
      </c>
      <c r="AU302" s="182" t="s">
        <v>81</v>
      </c>
      <c r="AV302" s="15" t="s">
        <v>189</v>
      </c>
      <c r="AW302" s="15" t="s">
        <v>34</v>
      </c>
      <c r="AX302" s="15" t="s">
        <v>25</v>
      </c>
      <c r="AY302" s="182" t="s">
        <v>182</v>
      </c>
    </row>
    <row r="303" spans="1:65" s="2" customFormat="1">
      <c r="A303" s="35"/>
      <c r="B303" s="36"/>
      <c r="C303" s="35"/>
      <c r="D303" s="166" t="s">
        <v>224</v>
      </c>
      <c r="E303" s="35"/>
      <c r="F303" s="189" t="s">
        <v>394</v>
      </c>
      <c r="G303" s="35"/>
      <c r="H303" s="35"/>
      <c r="I303" s="35"/>
      <c r="J303" s="35"/>
      <c r="K303" s="35"/>
      <c r="L303" s="36"/>
      <c r="M303" s="163"/>
      <c r="N303" s="164"/>
      <c r="O303" s="56"/>
      <c r="P303" s="56"/>
      <c r="Q303" s="56"/>
      <c r="R303" s="56"/>
      <c r="S303" s="56"/>
      <c r="T303" s="57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U303" s="20" t="s">
        <v>81</v>
      </c>
    </row>
    <row r="304" spans="1:65" s="2" customFormat="1">
      <c r="A304" s="35"/>
      <c r="B304" s="36"/>
      <c r="C304" s="35"/>
      <c r="D304" s="166" t="s">
        <v>224</v>
      </c>
      <c r="E304" s="35"/>
      <c r="F304" s="190" t="s">
        <v>903</v>
      </c>
      <c r="G304" s="35"/>
      <c r="H304" s="191">
        <v>69</v>
      </c>
      <c r="I304" s="35"/>
      <c r="J304" s="35"/>
      <c r="K304" s="35"/>
      <c r="L304" s="36"/>
      <c r="M304" s="163"/>
      <c r="N304" s="164"/>
      <c r="O304" s="56"/>
      <c r="P304" s="56"/>
      <c r="Q304" s="56"/>
      <c r="R304" s="56"/>
      <c r="S304" s="56"/>
      <c r="T304" s="57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U304" s="20" t="s">
        <v>81</v>
      </c>
    </row>
    <row r="305" spans="1:65" s="2" customFormat="1">
      <c r="A305" s="35"/>
      <c r="B305" s="36"/>
      <c r="C305" s="35"/>
      <c r="D305" s="166" t="s">
        <v>224</v>
      </c>
      <c r="E305" s="35"/>
      <c r="F305" s="190" t="s">
        <v>213</v>
      </c>
      <c r="G305" s="35"/>
      <c r="H305" s="191">
        <v>69</v>
      </c>
      <c r="I305" s="35"/>
      <c r="J305" s="35"/>
      <c r="K305" s="35"/>
      <c r="L305" s="36"/>
      <c r="M305" s="163"/>
      <c r="N305" s="164"/>
      <c r="O305" s="56"/>
      <c r="P305" s="56"/>
      <c r="Q305" s="56"/>
      <c r="R305" s="56"/>
      <c r="S305" s="56"/>
      <c r="T305" s="57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U305" s="20" t="s">
        <v>81</v>
      </c>
    </row>
    <row r="306" spans="1:65" s="2" customFormat="1" ht="16.5" customHeight="1">
      <c r="A306" s="35"/>
      <c r="B306" s="146"/>
      <c r="C306" s="202" t="s">
        <v>387</v>
      </c>
      <c r="D306" s="202" t="s">
        <v>413</v>
      </c>
      <c r="E306" s="203" t="s">
        <v>414</v>
      </c>
      <c r="F306" s="204" t="s">
        <v>415</v>
      </c>
      <c r="G306" s="205" t="s">
        <v>207</v>
      </c>
      <c r="H306" s="206">
        <v>43.463999999999999</v>
      </c>
      <c r="I306" s="207"/>
      <c r="J306" s="208">
        <f>ROUND(I306*H306,2)</f>
        <v>0</v>
      </c>
      <c r="K306" s="204" t="s">
        <v>188</v>
      </c>
      <c r="L306" s="209"/>
      <c r="M306" s="210" t="s">
        <v>3</v>
      </c>
      <c r="N306" s="211" t="s">
        <v>44</v>
      </c>
      <c r="O306" s="56"/>
      <c r="P306" s="156">
        <f>O306*H306</f>
        <v>0</v>
      </c>
      <c r="Q306" s="156">
        <v>0</v>
      </c>
      <c r="R306" s="156">
        <f>Q306*H306</f>
        <v>0</v>
      </c>
      <c r="S306" s="156">
        <v>0</v>
      </c>
      <c r="T306" s="15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58" t="s">
        <v>243</v>
      </c>
      <c r="AT306" s="158" t="s">
        <v>413</v>
      </c>
      <c r="AU306" s="158" t="s">
        <v>81</v>
      </c>
      <c r="AY306" s="20" t="s">
        <v>182</v>
      </c>
      <c r="BE306" s="159">
        <f>IF(N306="základní",J306,0)</f>
        <v>0</v>
      </c>
      <c r="BF306" s="159">
        <f>IF(N306="snížená",J306,0)</f>
        <v>0</v>
      </c>
      <c r="BG306" s="159">
        <f>IF(N306="zákl. přenesená",J306,0)</f>
        <v>0</v>
      </c>
      <c r="BH306" s="159">
        <f>IF(N306="sníž. přenesená",J306,0)</f>
        <v>0</v>
      </c>
      <c r="BI306" s="159">
        <f>IF(N306="nulová",J306,0)</f>
        <v>0</v>
      </c>
      <c r="BJ306" s="20" t="s">
        <v>25</v>
      </c>
      <c r="BK306" s="159">
        <f>ROUND(I306*H306,2)</f>
        <v>0</v>
      </c>
      <c r="BL306" s="20" t="s">
        <v>189</v>
      </c>
      <c r="BM306" s="158" t="s">
        <v>908</v>
      </c>
    </row>
    <row r="307" spans="1:65" s="14" customFormat="1">
      <c r="B307" s="173"/>
      <c r="D307" s="166" t="s">
        <v>193</v>
      </c>
      <c r="E307" s="174" t="s">
        <v>3</v>
      </c>
      <c r="F307" s="175" t="s">
        <v>909</v>
      </c>
      <c r="H307" s="176">
        <v>43.463999999999999</v>
      </c>
      <c r="I307" s="177"/>
      <c r="L307" s="173"/>
      <c r="M307" s="178"/>
      <c r="N307" s="179"/>
      <c r="O307" s="179"/>
      <c r="P307" s="179"/>
      <c r="Q307" s="179"/>
      <c r="R307" s="179"/>
      <c r="S307" s="179"/>
      <c r="T307" s="180"/>
      <c r="AT307" s="174" t="s">
        <v>193</v>
      </c>
      <c r="AU307" s="174" t="s">
        <v>81</v>
      </c>
      <c r="AV307" s="14" t="s">
        <v>81</v>
      </c>
      <c r="AW307" s="14" t="s">
        <v>34</v>
      </c>
      <c r="AX307" s="14" t="s">
        <v>73</v>
      </c>
      <c r="AY307" s="174" t="s">
        <v>182</v>
      </c>
    </row>
    <row r="308" spans="1:65" s="15" customFormat="1">
      <c r="B308" s="181"/>
      <c r="D308" s="166" t="s">
        <v>193</v>
      </c>
      <c r="E308" s="182" t="s">
        <v>3</v>
      </c>
      <c r="F308" s="183" t="s">
        <v>213</v>
      </c>
      <c r="H308" s="184">
        <v>43.463999999999999</v>
      </c>
      <c r="I308" s="185"/>
      <c r="L308" s="181"/>
      <c r="M308" s="186"/>
      <c r="N308" s="187"/>
      <c r="O308" s="187"/>
      <c r="P308" s="187"/>
      <c r="Q308" s="187"/>
      <c r="R308" s="187"/>
      <c r="S308" s="187"/>
      <c r="T308" s="188"/>
      <c r="AT308" s="182" t="s">
        <v>193</v>
      </c>
      <c r="AU308" s="182" t="s">
        <v>81</v>
      </c>
      <c r="AV308" s="15" t="s">
        <v>189</v>
      </c>
      <c r="AW308" s="15" t="s">
        <v>34</v>
      </c>
      <c r="AX308" s="15" t="s">
        <v>25</v>
      </c>
      <c r="AY308" s="182" t="s">
        <v>182</v>
      </c>
    </row>
    <row r="309" spans="1:65" s="2" customFormat="1" ht="24.2" customHeight="1">
      <c r="A309" s="35"/>
      <c r="B309" s="146"/>
      <c r="C309" s="147" t="s">
        <v>396</v>
      </c>
      <c r="D309" s="147" t="s">
        <v>184</v>
      </c>
      <c r="E309" s="148" t="s">
        <v>419</v>
      </c>
      <c r="F309" s="149" t="s">
        <v>420</v>
      </c>
      <c r="G309" s="150" t="s">
        <v>338</v>
      </c>
      <c r="H309" s="151">
        <v>20.905999999999999</v>
      </c>
      <c r="I309" s="152"/>
      <c r="J309" s="153">
        <f>ROUND(I309*H309,2)</f>
        <v>0</v>
      </c>
      <c r="K309" s="149" t="s">
        <v>188</v>
      </c>
      <c r="L309" s="36"/>
      <c r="M309" s="154" t="s">
        <v>3</v>
      </c>
      <c r="N309" s="155" t="s">
        <v>44</v>
      </c>
      <c r="O309" s="56"/>
      <c r="P309" s="156">
        <f>O309*H309</f>
        <v>0</v>
      </c>
      <c r="Q309" s="156">
        <v>0</v>
      </c>
      <c r="R309" s="156">
        <f>Q309*H309</f>
        <v>0</v>
      </c>
      <c r="S309" s="156">
        <v>0</v>
      </c>
      <c r="T309" s="15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58" t="s">
        <v>189</v>
      </c>
      <c r="AT309" s="158" t="s">
        <v>184</v>
      </c>
      <c r="AU309" s="158" t="s">
        <v>81</v>
      </c>
      <c r="AY309" s="20" t="s">
        <v>182</v>
      </c>
      <c r="BE309" s="159">
        <f>IF(N309="základní",J309,0)</f>
        <v>0</v>
      </c>
      <c r="BF309" s="159">
        <f>IF(N309="snížená",J309,0)</f>
        <v>0</v>
      </c>
      <c r="BG309" s="159">
        <f>IF(N309="zákl. přenesená",J309,0)</f>
        <v>0</v>
      </c>
      <c r="BH309" s="159">
        <f>IF(N309="sníž. přenesená",J309,0)</f>
        <v>0</v>
      </c>
      <c r="BI309" s="159">
        <f>IF(N309="nulová",J309,0)</f>
        <v>0</v>
      </c>
      <c r="BJ309" s="20" t="s">
        <v>25</v>
      </c>
      <c r="BK309" s="159">
        <f>ROUND(I309*H309,2)</f>
        <v>0</v>
      </c>
      <c r="BL309" s="20" t="s">
        <v>189</v>
      </c>
      <c r="BM309" s="158" t="s">
        <v>910</v>
      </c>
    </row>
    <row r="310" spans="1:65" s="2" customFormat="1">
      <c r="A310" s="35"/>
      <c r="B310" s="36"/>
      <c r="C310" s="35"/>
      <c r="D310" s="160" t="s">
        <v>191</v>
      </c>
      <c r="E310" s="35"/>
      <c r="F310" s="161" t="s">
        <v>422</v>
      </c>
      <c r="G310" s="35"/>
      <c r="H310" s="35"/>
      <c r="I310" s="162"/>
      <c r="J310" s="35"/>
      <c r="K310" s="35"/>
      <c r="L310" s="36"/>
      <c r="M310" s="163"/>
      <c r="N310" s="164"/>
      <c r="O310" s="56"/>
      <c r="P310" s="56"/>
      <c r="Q310" s="56"/>
      <c r="R310" s="56"/>
      <c r="S310" s="56"/>
      <c r="T310" s="57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20" t="s">
        <v>191</v>
      </c>
      <c r="AU310" s="20" t="s">
        <v>81</v>
      </c>
    </row>
    <row r="311" spans="1:65" s="14" customFormat="1">
      <c r="B311" s="173"/>
      <c r="D311" s="166" t="s">
        <v>193</v>
      </c>
      <c r="E311" s="174" t="s">
        <v>3</v>
      </c>
      <c r="F311" s="175" t="s">
        <v>423</v>
      </c>
      <c r="H311" s="176">
        <v>20.905999999999999</v>
      </c>
      <c r="I311" s="177"/>
      <c r="L311" s="173"/>
      <c r="M311" s="178"/>
      <c r="N311" s="179"/>
      <c r="O311" s="179"/>
      <c r="P311" s="179"/>
      <c r="Q311" s="179"/>
      <c r="R311" s="179"/>
      <c r="S311" s="179"/>
      <c r="T311" s="180"/>
      <c r="AT311" s="174" t="s">
        <v>193</v>
      </c>
      <c r="AU311" s="174" t="s">
        <v>81</v>
      </c>
      <c r="AV311" s="14" t="s">
        <v>81</v>
      </c>
      <c r="AW311" s="14" t="s">
        <v>34</v>
      </c>
      <c r="AX311" s="14" t="s">
        <v>25</v>
      </c>
      <c r="AY311" s="174" t="s">
        <v>182</v>
      </c>
    </row>
    <row r="312" spans="1:65" s="2" customFormat="1">
      <c r="A312" s="35"/>
      <c r="B312" s="36"/>
      <c r="C312" s="35"/>
      <c r="D312" s="166" t="s">
        <v>224</v>
      </c>
      <c r="E312" s="35"/>
      <c r="F312" s="189" t="s">
        <v>424</v>
      </c>
      <c r="G312" s="35"/>
      <c r="H312" s="35"/>
      <c r="I312" s="35"/>
      <c r="J312" s="35"/>
      <c r="K312" s="35"/>
      <c r="L312" s="36"/>
      <c r="M312" s="163"/>
      <c r="N312" s="164"/>
      <c r="O312" s="56"/>
      <c r="P312" s="56"/>
      <c r="Q312" s="56"/>
      <c r="R312" s="56"/>
      <c r="S312" s="56"/>
      <c r="T312" s="57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U312" s="20" t="s">
        <v>81</v>
      </c>
    </row>
    <row r="313" spans="1:65" s="2" customFormat="1">
      <c r="A313" s="35"/>
      <c r="B313" s="36"/>
      <c r="C313" s="35"/>
      <c r="D313" s="166" t="s">
        <v>224</v>
      </c>
      <c r="E313" s="35"/>
      <c r="F313" s="190" t="s">
        <v>906</v>
      </c>
      <c r="G313" s="35"/>
      <c r="H313" s="191">
        <v>0</v>
      </c>
      <c r="I313" s="35"/>
      <c r="J313" s="35"/>
      <c r="K313" s="35"/>
      <c r="L313" s="36"/>
      <c r="M313" s="163"/>
      <c r="N313" s="164"/>
      <c r="O313" s="56"/>
      <c r="P313" s="56"/>
      <c r="Q313" s="56"/>
      <c r="R313" s="56"/>
      <c r="S313" s="56"/>
      <c r="T313" s="57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U313" s="20" t="s">
        <v>81</v>
      </c>
    </row>
    <row r="314" spans="1:65" s="2" customFormat="1">
      <c r="A314" s="35"/>
      <c r="B314" s="36"/>
      <c r="C314" s="35"/>
      <c r="D314" s="166" t="s">
        <v>224</v>
      </c>
      <c r="E314" s="35"/>
      <c r="F314" s="190" t="s">
        <v>407</v>
      </c>
      <c r="G314" s="35"/>
      <c r="H314" s="191">
        <v>0</v>
      </c>
      <c r="I314" s="35"/>
      <c r="J314" s="35"/>
      <c r="K314" s="35"/>
      <c r="L314" s="36"/>
      <c r="M314" s="163"/>
      <c r="N314" s="164"/>
      <c r="O314" s="56"/>
      <c r="P314" s="56"/>
      <c r="Q314" s="56"/>
      <c r="R314" s="56"/>
      <c r="S314" s="56"/>
      <c r="T314" s="57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U314" s="20" t="s">
        <v>81</v>
      </c>
    </row>
    <row r="315" spans="1:65" s="2" customFormat="1">
      <c r="A315" s="35"/>
      <c r="B315" s="36"/>
      <c r="C315" s="35"/>
      <c r="D315" s="166" t="s">
        <v>224</v>
      </c>
      <c r="E315" s="35"/>
      <c r="F315" s="190" t="s">
        <v>907</v>
      </c>
      <c r="G315" s="35"/>
      <c r="H315" s="191">
        <v>24.15</v>
      </c>
      <c r="I315" s="35"/>
      <c r="J315" s="35"/>
      <c r="K315" s="35"/>
      <c r="L315" s="36"/>
      <c r="M315" s="163"/>
      <c r="N315" s="164"/>
      <c r="O315" s="56"/>
      <c r="P315" s="56"/>
      <c r="Q315" s="56"/>
      <c r="R315" s="56"/>
      <c r="S315" s="56"/>
      <c r="T315" s="57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U315" s="20" t="s">
        <v>81</v>
      </c>
    </row>
    <row r="316" spans="1:65" s="2" customFormat="1">
      <c r="A316" s="35"/>
      <c r="B316" s="36"/>
      <c r="C316" s="35"/>
      <c r="D316" s="166" t="s">
        <v>224</v>
      </c>
      <c r="E316" s="35"/>
      <c r="F316" s="190" t="s">
        <v>409</v>
      </c>
      <c r="G316" s="35"/>
      <c r="H316" s="191">
        <v>0</v>
      </c>
      <c r="I316" s="35"/>
      <c r="J316" s="35"/>
      <c r="K316" s="35"/>
      <c r="L316" s="36"/>
      <c r="M316" s="163"/>
      <c r="N316" s="164"/>
      <c r="O316" s="56"/>
      <c r="P316" s="56"/>
      <c r="Q316" s="56"/>
      <c r="R316" s="56"/>
      <c r="S316" s="56"/>
      <c r="T316" s="57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U316" s="20" t="s">
        <v>81</v>
      </c>
    </row>
    <row r="317" spans="1:65" s="2" customFormat="1">
      <c r="A317" s="35"/>
      <c r="B317" s="36"/>
      <c r="C317" s="35"/>
      <c r="D317" s="166" t="s">
        <v>224</v>
      </c>
      <c r="E317" s="35"/>
      <c r="F317" s="190" t="s">
        <v>410</v>
      </c>
      <c r="G317" s="35"/>
      <c r="H317" s="191">
        <v>-2.5880000000000001</v>
      </c>
      <c r="I317" s="35"/>
      <c r="J317" s="35"/>
      <c r="K317" s="35"/>
      <c r="L317" s="36"/>
      <c r="M317" s="163"/>
      <c r="N317" s="164"/>
      <c r="O317" s="56"/>
      <c r="P317" s="56"/>
      <c r="Q317" s="56"/>
      <c r="R317" s="56"/>
      <c r="S317" s="56"/>
      <c r="T317" s="57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U317" s="20" t="s">
        <v>81</v>
      </c>
    </row>
    <row r="318" spans="1:65" s="2" customFormat="1">
      <c r="A318" s="35"/>
      <c r="B318" s="36"/>
      <c r="C318" s="35"/>
      <c r="D318" s="166" t="s">
        <v>224</v>
      </c>
      <c r="E318" s="35"/>
      <c r="F318" s="190" t="s">
        <v>411</v>
      </c>
      <c r="G318" s="35"/>
      <c r="H318" s="191">
        <v>-0.65600000000000003</v>
      </c>
      <c r="I318" s="35"/>
      <c r="J318" s="35"/>
      <c r="K318" s="35"/>
      <c r="L318" s="36"/>
      <c r="M318" s="163"/>
      <c r="N318" s="164"/>
      <c r="O318" s="56"/>
      <c r="P318" s="56"/>
      <c r="Q318" s="56"/>
      <c r="R318" s="56"/>
      <c r="S318" s="56"/>
      <c r="T318" s="57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U318" s="20" t="s">
        <v>81</v>
      </c>
    </row>
    <row r="319" spans="1:65" s="2" customFormat="1">
      <c r="A319" s="35"/>
      <c r="B319" s="36"/>
      <c r="C319" s="35"/>
      <c r="D319" s="166" t="s">
        <v>224</v>
      </c>
      <c r="E319" s="35"/>
      <c r="F319" s="190" t="s">
        <v>213</v>
      </c>
      <c r="G319" s="35"/>
      <c r="H319" s="191">
        <v>20.905999999999999</v>
      </c>
      <c r="I319" s="35"/>
      <c r="J319" s="35"/>
      <c r="K319" s="35"/>
      <c r="L319" s="36"/>
      <c r="M319" s="163"/>
      <c r="N319" s="164"/>
      <c r="O319" s="56"/>
      <c r="P319" s="56"/>
      <c r="Q319" s="56"/>
      <c r="R319" s="56"/>
      <c r="S319" s="56"/>
      <c r="T319" s="57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U319" s="20" t="s">
        <v>81</v>
      </c>
    </row>
    <row r="320" spans="1:65" s="2" customFormat="1">
      <c r="A320" s="35"/>
      <c r="B320" s="36"/>
      <c r="C320" s="35"/>
      <c r="D320" s="166" t="s">
        <v>224</v>
      </c>
      <c r="E320" s="35"/>
      <c r="F320" s="200" t="s">
        <v>394</v>
      </c>
      <c r="G320" s="35"/>
      <c r="H320" s="35"/>
      <c r="I320" s="35"/>
      <c r="J320" s="35"/>
      <c r="K320" s="35"/>
      <c r="L320" s="36"/>
      <c r="M320" s="163"/>
      <c r="N320" s="164"/>
      <c r="O320" s="56"/>
      <c r="P320" s="56"/>
      <c r="Q320" s="56"/>
      <c r="R320" s="56"/>
      <c r="S320" s="56"/>
      <c r="T320" s="57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U320" s="20" t="s">
        <v>81</v>
      </c>
    </row>
    <row r="321" spans="1:65" s="2" customFormat="1">
      <c r="A321" s="35"/>
      <c r="B321" s="36"/>
      <c r="C321" s="35"/>
      <c r="D321" s="166" t="s">
        <v>224</v>
      </c>
      <c r="E321" s="35"/>
      <c r="F321" s="201" t="s">
        <v>903</v>
      </c>
      <c r="G321" s="35"/>
      <c r="H321" s="191">
        <v>69</v>
      </c>
      <c r="I321" s="35"/>
      <c r="J321" s="35"/>
      <c r="K321" s="35"/>
      <c r="L321" s="36"/>
      <c r="M321" s="163"/>
      <c r="N321" s="164"/>
      <c r="O321" s="56"/>
      <c r="P321" s="56"/>
      <c r="Q321" s="56"/>
      <c r="R321" s="56"/>
      <c r="S321" s="56"/>
      <c r="T321" s="57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U321" s="20" t="s">
        <v>81</v>
      </c>
    </row>
    <row r="322" spans="1:65" s="2" customFormat="1">
      <c r="A322" s="35"/>
      <c r="B322" s="36"/>
      <c r="C322" s="35"/>
      <c r="D322" s="166" t="s">
        <v>224</v>
      </c>
      <c r="E322" s="35"/>
      <c r="F322" s="201" t="s">
        <v>213</v>
      </c>
      <c r="G322" s="35"/>
      <c r="H322" s="191">
        <v>69</v>
      </c>
      <c r="I322" s="35"/>
      <c r="J322" s="35"/>
      <c r="K322" s="35"/>
      <c r="L322" s="36"/>
      <c r="M322" s="163"/>
      <c r="N322" s="164"/>
      <c r="O322" s="56"/>
      <c r="P322" s="56"/>
      <c r="Q322" s="56"/>
      <c r="R322" s="56"/>
      <c r="S322" s="56"/>
      <c r="T322" s="57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U322" s="20" t="s">
        <v>81</v>
      </c>
    </row>
    <row r="323" spans="1:65" s="2" customFormat="1" ht="37.9" customHeight="1">
      <c r="A323" s="35"/>
      <c r="B323" s="146"/>
      <c r="C323" s="147" t="s">
        <v>401</v>
      </c>
      <c r="D323" s="147" t="s">
        <v>184</v>
      </c>
      <c r="E323" s="148" t="s">
        <v>426</v>
      </c>
      <c r="F323" s="149" t="s">
        <v>427</v>
      </c>
      <c r="G323" s="150" t="s">
        <v>338</v>
      </c>
      <c r="H323" s="151">
        <v>20.905999999999999</v>
      </c>
      <c r="I323" s="152"/>
      <c r="J323" s="153">
        <f>ROUND(I323*H323,2)</f>
        <v>0</v>
      </c>
      <c r="K323" s="149" t="s">
        <v>188</v>
      </c>
      <c r="L323" s="36"/>
      <c r="M323" s="154" t="s">
        <v>3</v>
      </c>
      <c r="N323" s="155" t="s">
        <v>44</v>
      </c>
      <c r="O323" s="56"/>
      <c r="P323" s="156">
        <f>O323*H323</f>
        <v>0</v>
      </c>
      <c r="Q323" s="156">
        <v>0</v>
      </c>
      <c r="R323" s="156">
        <f>Q323*H323</f>
        <v>0</v>
      </c>
      <c r="S323" s="156">
        <v>0</v>
      </c>
      <c r="T323" s="15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58" t="s">
        <v>189</v>
      </c>
      <c r="AT323" s="158" t="s">
        <v>184</v>
      </c>
      <c r="AU323" s="158" t="s">
        <v>81</v>
      </c>
      <c r="AY323" s="20" t="s">
        <v>182</v>
      </c>
      <c r="BE323" s="159">
        <f>IF(N323="základní",J323,0)</f>
        <v>0</v>
      </c>
      <c r="BF323" s="159">
        <f>IF(N323="snížená",J323,0)</f>
        <v>0</v>
      </c>
      <c r="BG323" s="159">
        <f>IF(N323="zákl. přenesená",J323,0)</f>
        <v>0</v>
      </c>
      <c r="BH323" s="159">
        <f>IF(N323="sníž. přenesená",J323,0)</f>
        <v>0</v>
      </c>
      <c r="BI323" s="159">
        <f>IF(N323="nulová",J323,0)</f>
        <v>0</v>
      </c>
      <c r="BJ323" s="20" t="s">
        <v>25</v>
      </c>
      <c r="BK323" s="159">
        <f>ROUND(I323*H323,2)</f>
        <v>0</v>
      </c>
      <c r="BL323" s="20" t="s">
        <v>189</v>
      </c>
      <c r="BM323" s="158" t="s">
        <v>911</v>
      </c>
    </row>
    <row r="324" spans="1:65" s="2" customFormat="1">
      <c r="A324" s="35"/>
      <c r="B324" s="36"/>
      <c r="C324" s="35"/>
      <c r="D324" s="160" t="s">
        <v>191</v>
      </c>
      <c r="E324" s="35"/>
      <c r="F324" s="161" t="s">
        <v>429</v>
      </c>
      <c r="G324" s="35"/>
      <c r="H324" s="35"/>
      <c r="I324" s="162"/>
      <c r="J324" s="35"/>
      <c r="K324" s="35"/>
      <c r="L324" s="36"/>
      <c r="M324" s="163"/>
      <c r="N324" s="164"/>
      <c r="O324" s="56"/>
      <c r="P324" s="56"/>
      <c r="Q324" s="56"/>
      <c r="R324" s="56"/>
      <c r="S324" s="56"/>
      <c r="T324" s="57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20" t="s">
        <v>191</v>
      </c>
      <c r="AU324" s="20" t="s">
        <v>81</v>
      </c>
    </row>
    <row r="325" spans="1:65" s="14" customFormat="1">
      <c r="B325" s="173"/>
      <c r="D325" s="166" t="s">
        <v>193</v>
      </c>
      <c r="E325" s="174" t="s">
        <v>3</v>
      </c>
      <c r="F325" s="175" t="s">
        <v>836</v>
      </c>
      <c r="H325" s="176">
        <v>20.905999999999999</v>
      </c>
      <c r="I325" s="177"/>
      <c r="L325" s="173"/>
      <c r="M325" s="178"/>
      <c r="N325" s="179"/>
      <c r="O325" s="179"/>
      <c r="P325" s="179"/>
      <c r="Q325" s="179"/>
      <c r="R325" s="179"/>
      <c r="S325" s="179"/>
      <c r="T325" s="180"/>
      <c r="AT325" s="174" t="s">
        <v>193</v>
      </c>
      <c r="AU325" s="174" t="s">
        <v>81</v>
      </c>
      <c r="AV325" s="14" t="s">
        <v>81</v>
      </c>
      <c r="AW325" s="14" t="s">
        <v>34</v>
      </c>
      <c r="AX325" s="14" t="s">
        <v>25</v>
      </c>
      <c r="AY325" s="174" t="s">
        <v>182</v>
      </c>
    </row>
    <row r="326" spans="1:65" s="12" customFormat="1" ht="22.9" customHeight="1">
      <c r="B326" s="133"/>
      <c r="D326" s="134" t="s">
        <v>72</v>
      </c>
      <c r="E326" s="144" t="s">
        <v>219</v>
      </c>
      <c r="F326" s="144" t="s">
        <v>430</v>
      </c>
      <c r="I326" s="136"/>
      <c r="J326" s="145">
        <f>BK326</f>
        <v>0</v>
      </c>
      <c r="L326" s="133"/>
      <c r="M326" s="138"/>
      <c r="N326" s="139"/>
      <c r="O326" s="139"/>
      <c r="P326" s="140">
        <f>SUM(P327:P348)</f>
        <v>0</v>
      </c>
      <c r="Q326" s="139"/>
      <c r="R326" s="140">
        <f>SUM(R327:R348)</f>
        <v>271.76728170000001</v>
      </c>
      <c r="S326" s="139"/>
      <c r="T326" s="141">
        <f>SUM(T327:T348)</f>
        <v>0</v>
      </c>
      <c r="AR326" s="134" t="s">
        <v>25</v>
      </c>
      <c r="AT326" s="142" t="s">
        <v>72</v>
      </c>
      <c r="AU326" s="142" t="s">
        <v>25</v>
      </c>
      <c r="AY326" s="134" t="s">
        <v>182</v>
      </c>
      <c r="BK326" s="143">
        <f>SUM(BK327:BK348)</f>
        <v>0</v>
      </c>
    </row>
    <row r="327" spans="1:65" s="2" customFormat="1" ht="37.9" customHeight="1">
      <c r="A327" s="35"/>
      <c r="B327" s="146"/>
      <c r="C327" s="147" t="s">
        <v>412</v>
      </c>
      <c r="D327" s="147" t="s">
        <v>184</v>
      </c>
      <c r="E327" s="148" t="s">
        <v>912</v>
      </c>
      <c r="F327" s="149" t="s">
        <v>913</v>
      </c>
      <c r="G327" s="150" t="s">
        <v>238</v>
      </c>
      <c r="H327" s="151">
        <v>374.83</v>
      </c>
      <c r="I327" s="152"/>
      <c r="J327" s="153">
        <f>ROUND(I327*H327,2)</f>
        <v>0</v>
      </c>
      <c r="K327" s="149" t="s">
        <v>188</v>
      </c>
      <c r="L327" s="36"/>
      <c r="M327" s="154" t="s">
        <v>3</v>
      </c>
      <c r="N327" s="155" t="s">
        <v>44</v>
      </c>
      <c r="O327" s="56"/>
      <c r="P327" s="156">
        <f>O327*H327</f>
        <v>0</v>
      </c>
      <c r="Q327" s="156">
        <v>0.11162</v>
      </c>
      <c r="R327" s="156">
        <f>Q327*H327</f>
        <v>41.8385246</v>
      </c>
      <c r="S327" s="156">
        <v>0</v>
      </c>
      <c r="T327" s="15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58" t="s">
        <v>189</v>
      </c>
      <c r="AT327" s="158" t="s">
        <v>184</v>
      </c>
      <c r="AU327" s="158" t="s">
        <v>81</v>
      </c>
      <c r="AY327" s="20" t="s">
        <v>182</v>
      </c>
      <c r="BE327" s="159">
        <f>IF(N327="základní",J327,0)</f>
        <v>0</v>
      </c>
      <c r="BF327" s="159">
        <f>IF(N327="snížená",J327,0)</f>
        <v>0</v>
      </c>
      <c r="BG327" s="159">
        <f>IF(N327="zákl. přenesená",J327,0)</f>
        <v>0</v>
      </c>
      <c r="BH327" s="159">
        <f>IF(N327="sníž. přenesená",J327,0)</f>
        <v>0</v>
      </c>
      <c r="BI327" s="159">
        <f>IF(N327="nulová",J327,0)</f>
        <v>0</v>
      </c>
      <c r="BJ327" s="20" t="s">
        <v>25</v>
      </c>
      <c r="BK327" s="159">
        <f>ROUND(I327*H327,2)</f>
        <v>0</v>
      </c>
      <c r="BL327" s="20" t="s">
        <v>189</v>
      </c>
      <c r="BM327" s="158" t="s">
        <v>914</v>
      </c>
    </row>
    <row r="328" spans="1:65" s="2" customFormat="1">
      <c r="A328" s="35"/>
      <c r="B328" s="36"/>
      <c r="C328" s="35"/>
      <c r="D328" s="160" t="s">
        <v>191</v>
      </c>
      <c r="E328" s="35"/>
      <c r="F328" s="161" t="s">
        <v>915</v>
      </c>
      <c r="G328" s="35"/>
      <c r="H328" s="35"/>
      <c r="I328" s="162"/>
      <c r="J328" s="35"/>
      <c r="K328" s="35"/>
      <c r="L328" s="36"/>
      <c r="M328" s="163"/>
      <c r="N328" s="164"/>
      <c r="O328" s="56"/>
      <c r="P328" s="56"/>
      <c r="Q328" s="56"/>
      <c r="R328" s="56"/>
      <c r="S328" s="56"/>
      <c r="T328" s="57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20" t="s">
        <v>191</v>
      </c>
      <c r="AU328" s="20" t="s">
        <v>81</v>
      </c>
    </row>
    <row r="329" spans="1:65" s="14" customFormat="1">
      <c r="B329" s="173"/>
      <c r="D329" s="166" t="s">
        <v>193</v>
      </c>
      <c r="E329" s="174" t="s">
        <v>3</v>
      </c>
      <c r="F329" s="175" t="s">
        <v>916</v>
      </c>
      <c r="H329" s="176">
        <v>374.83</v>
      </c>
      <c r="I329" s="177"/>
      <c r="L329" s="173"/>
      <c r="M329" s="178"/>
      <c r="N329" s="179"/>
      <c r="O329" s="179"/>
      <c r="P329" s="179"/>
      <c r="Q329" s="179"/>
      <c r="R329" s="179"/>
      <c r="S329" s="179"/>
      <c r="T329" s="180"/>
      <c r="AT329" s="174" t="s">
        <v>193</v>
      </c>
      <c r="AU329" s="174" t="s">
        <v>81</v>
      </c>
      <c r="AV329" s="14" t="s">
        <v>81</v>
      </c>
      <c r="AW329" s="14" t="s">
        <v>34</v>
      </c>
      <c r="AX329" s="14" t="s">
        <v>73</v>
      </c>
      <c r="AY329" s="174" t="s">
        <v>182</v>
      </c>
    </row>
    <row r="330" spans="1:65" s="15" customFormat="1">
      <c r="B330" s="181"/>
      <c r="D330" s="166" t="s">
        <v>193</v>
      </c>
      <c r="E330" s="182" t="s">
        <v>460</v>
      </c>
      <c r="F330" s="183" t="s">
        <v>213</v>
      </c>
      <c r="H330" s="184">
        <v>374.83</v>
      </c>
      <c r="I330" s="185"/>
      <c r="L330" s="181"/>
      <c r="M330" s="186"/>
      <c r="N330" s="187"/>
      <c r="O330" s="187"/>
      <c r="P330" s="187"/>
      <c r="Q330" s="187"/>
      <c r="R330" s="187"/>
      <c r="S330" s="187"/>
      <c r="T330" s="188"/>
      <c r="AT330" s="182" t="s">
        <v>193</v>
      </c>
      <c r="AU330" s="182" t="s">
        <v>81</v>
      </c>
      <c r="AV330" s="15" t="s">
        <v>189</v>
      </c>
      <c r="AW330" s="15" t="s">
        <v>34</v>
      </c>
      <c r="AX330" s="15" t="s">
        <v>25</v>
      </c>
      <c r="AY330" s="182" t="s">
        <v>182</v>
      </c>
    </row>
    <row r="331" spans="1:65" s="2" customFormat="1" ht="44.25" customHeight="1">
      <c r="A331" s="35"/>
      <c r="B331" s="146"/>
      <c r="C331" s="147" t="s">
        <v>418</v>
      </c>
      <c r="D331" s="147" t="s">
        <v>184</v>
      </c>
      <c r="E331" s="148" t="s">
        <v>462</v>
      </c>
      <c r="F331" s="149" t="s">
        <v>463</v>
      </c>
      <c r="G331" s="150" t="s">
        <v>238</v>
      </c>
      <c r="H331" s="151">
        <v>374.83</v>
      </c>
      <c r="I331" s="152"/>
      <c r="J331" s="153">
        <f>ROUND(I331*H331,2)</f>
        <v>0</v>
      </c>
      <c r="K331" s="149" t="s">
        <v>188</v>
      </c>
      <c r="L331" s="36"/>
      <c r="M331" s="154" t="s">
        <v>3</v>
      </c>
      <c r="N331" s="155" t="s">
        <v>44</v>
      </c>
      <c r="O331" s="56"/>
      <c r="P331" s="156">
        <f>O331*H331</f>
        <v>0</v>
      </c>
      <c r="Q331" s="156">
        <v>0</v>
      </c>
      <c r="R331" s="156">
        <f>Q331*H331</f>
        <v>0</v>
      </c>
      <c r="S331" s="156">
        <v>0</v>
      </c>
      <c r="T331" s="157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58" t="s">
        <v>189</v>
      </c>
      <c r="AT331" s="158" t="s">
        <v>184</v>
      </c>
      <c r="AU331" s="158" t="s">
        <v>81</v>
      </c>
      <c r="AY331" s="20" t="s">
        <v>182</v>
      </c>
      <c r="BE331" s="159">
        <f>IF(N331="základní",J331,0)</f>
        <v>0</v>
      </c>
      <c r="BF331" s="159">
        <f>IF(N331="snížená",J331,0)</f>
        <v>0</v>
      </c>
      <c r="BG331" s="159">
        <f>IF(N331="zákl. přenesená",J331,0)</f>
        <v>0</v>
      </c>
      <c r="BH331" s="159">
        <f>IF(N331="sníž. přenesená",J331,0)</f>
        <v>0</v>
      </c>
      <c r="BI331" s="159">
        <f>IF(N331="nulová",J331,0)</f>
        <v>0</v>
      </c>
      <c r="BJ331" s="20" t="s">
        <v>25</v>
      </c>
      <c r="BK331" s="159">
        <f>ROUND(I331*H331,2)</f>
        <v>0</v>
      </c>
      <c r="BL331" s="20" t="s">
        <v>189</v>
      </c>
      <c r="BM331" s="158" t="s">
        <v>917</v>
      </c>
    </row>
    <row r="332" spans="1:65" s="2" customFormat="1">
      <c r="A332" s="35"/>
      <c r="B332" s="36"/>
      <c r="C332" s="35"/>
      <c r="D332" s="160" t="s">
        <v>191</v>
      </c>
      <c r="E332" s="35"/>
      <c r="F332" s="161" t="s">
        <v>465</v>
      </c>
      <c r="G332" s="35"/>
      <c r="H332" s="35"/>
      <c r="I332" s="162"/>
      <c r="J332" s="35"/>
      <c r="K332" s="35"/>
      <c r="L332" s="36"/>
      <c r="M332" s="163"/>
      <c r="N332" s="164"/>
      <c r="O332" s="56"/>
      <c r="P332" s="56"/>
      <c r="Q332" s="56"/>
      <c r="R332" s="56"/>
      <c r="S332" s="56"/>
      <c r="T332" s="57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20" t="s">
        <v>191</v>
      </c>
      <c r="AU332" s="20" t="s">
        <v>81</v>
      </c>
    </row>
    <row r="333" spans="1:65" s="2" customFormat="1" ht="16.5" customHeight="1">
      <c r="A333" s="35"/>
      <c r="B333" s="146"/>
      <c r="C333" s="202" t="s">
        <v>425</v>
      </c>
      <c r="D333" s="202" t="s">
        <v>413</v>
      </c>
      <c r="E333" s="203" t="s">
        <v>467</v>
      </c>
      <c r="F333" s="204" t="s">
        <v>468</v>
      </c>
      <c r="G333" s="205" t="s">
        <v>238</v>
      </c>
      <c r="H333" s="206">
        <v>362.67099999999999</v>
      </c>
      <c r="I333" s="207"/>
      <c r="J333" s="208">
        <f>ROUND(I333*H333,2)</f>
        <v>0</v>
      </c>
      <c r="K333" s="204" t="s">
        <v>188</v>
      </c>
      <c r="L333" s="209"/>
      <c r="M333" s="210" t="s">
        <v>3</v>
      </c>
      <c r="N333" s="211" t="s">
        <v>44</v>
      </c>
      <c r="O333" s="56"/>
      <c r="P333" s="156">
        <f>O333*H333</f>
        <v>0</v>
      </c>
      <c r="Q333" s="156">
        <v>0.152</v>
      </c>
      <c r="R333" s="156">
        <f>Q333*H333</f>
        <v>55.125991999999997</v>
      </c>
      <c r="S333" s="156">
        <v>0</v>
      </c>
      <c r="T333" s="157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58" t="s">
        <v>243</v>
      </c>
      <c r="AT333" s="158" t="s">
        <v>413</v>
      </c>
      <c r="AU333" s="158" t="s">
        <v>81</v>
      </c>
      <c r="AY333" s="20" t="s">
        <v>182</v>
      </c>
      <c r="BE333" s="159">
        <f>IF(N333="základní",J333,0)</f>
        <v>0</v>
      </c>
      <c r="BF333" s="159">
        <f>IF(N333="snížená",J333,0)</f>
        <v>0</v>
      </c>
      <c r="BG333" s="159">
        <f>IF(N333="zákl. přenesená",J333,0)</f>
        <v>0</v>
      </c>
      <c r="BH333" s="159">
        <f>IF(N333="sníž. přenesená",J333,0)</f>
        <v>0</v>
      </c>
      <c r="BI333" s="159">
        <f>IF(N333="nulová",J333,0)</f>
        <v>0</v>
      </c>
      <c r="BJ333" s="20" t="s">
        <v>25</v>
      </c>
      <c r="BK333" s="159">
        <f>ROUND(I333*H333,2)</f>
        <v>0</v>
      </c>
      <c r="BL333" s="20" t="s">
        <v>189</v>
      </c>
      <c r="BM333" s="158" t="s">
        <v>918</v>
      </c>
    </row>
    <row r="334" spans="1:65" s="14" customFormat="1">
      <c r="B334" s="173"/>
      <c r="D334" s="166" t="s">
        <v>193</v>
      </c>
      <c r="E334" s="174" t="s">
        <v>3</v>
      </c>
      <c r="F334" s="175" t="s">
        <v>919</v>
      </c>
      <c r="H334" s="176">
        <v>362.67099999999999</v>
      </c>
      <c r="I334" s="177"/>
      <c r="L334" s="173"/>
      <c r="M334" s="178"/>
      <c r="N334" s="179"/>
      <c r="O334" s="179"/>
      <c r="P334" s="179"/>
      <c r="Q334" s="179"/>
      <c r="R334" s="179"/>
      <c r="S334" s="179"/>
      <c r="T334" s="180"/>
      <c r="AT334" s="174" t="s">
        <v>193</v>
      </c>
      <c r="AU334" s="174" t="s">
        <v>81</v>
      </c>
      <c r="AV334" s="14" t="s">
        <v>81</v>
      </c>
      <c r="AW334" s="14" t="s">
        <v>34</v>
      </c>
      <c r="AX334" s="14" t="s">
        <v>25</v>
      </c>
      <c r="AY334" s="174" t="s">
        <v>182</v>
      </c>
    </row>
    <row r="335" spans="1:65" s="2" customFormat="1" ht="16.5" customHeight="1">
      <c r="A335" s="35"/>
      <c r="B335" s="146"/>
      <c r="C335" s="202" t="s">
        <v>431</v>
      </c>
      <c r="D335" s="202" t="s">
        <v>413</v>
      </c>
      <c r="E335" s="203" t="s">
        <v>472</v>
      </c>
      <c r="F335" s="204" t="s">
        <v>473</v>
      </c>
      <c r="G335" s="205" t="s">
        <v>238</v>
      </c>
      <c r="H335" s="206">
        <v>16.222999999999999</v>
      </c>
      <c r="I335" s="207"/>
      <c r="J335" s="208">
        <f>ROUND(I335*H335,2)</f>
        <v>0</v>
      </c>
      <c r="K335" s="204" t="s">
        <v>188</v>
      </c>
      <c r="L335" s="209"/>
      <c r="M335" s="210" t="s">
        <v>3</v>
      </c>
      <c r="N335" s="211" t="s">
        <v>44</v>
      </c>
      <c r="O335" s="56"/>
      <c r="P335" s="156">
        <f>O335*H335</f>
        <v>0</v>
      </c>
      <c r="Q335" s="156">
        <v>0.152</v>
      </c>
      <c r="R335" s="156">
        <f>Q335*H335</f>
        <v>2.4658959999999999</v>
      </c>
      <c r="S335" s="156">
        <v>0</v>
      </c>
      <c r="T335" s="157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58" t="s">
        <v>243</v>
      </c>
      <c r="AT335" s="158" t="s">
        <v>413</v>
      </c>
      <c r="AU335" s="158" t="s">
        <v>81</v>
      </c>
      <c r="AY335" s="20" t="s">
        <v>182</v>
      </c>
      <c r="BE335" s="159">
        <f>IF(N335="základní",J335,0)</f>
        <v>0</v>
      </c>
      <c r="BF335" s="159">
        <f>IF(N335="snížená",J335,0)</f>
        <v>0</v>
      </c>
      <c r="BG335" s="159">
        <f>IF(N335="zákl. přenesená",J335,0)</f>
        <v>0</v>
      </c>
      <c r="BH335" s="159">
        <f>IF(N335="sníž. přenesená",J335,0)</f>
        <v>0</v>
      </c>
      <c r="BI335" s="159">
        <f>IF(N335="nulová",J335,0)</f>
        <v>0</v>
      </c>
      <c r="BJ335" s="20" t="s">
        <v>25</v>
      </c>
      <c r="BK335" s="159">
        <f>ROUND(I335*H335,2)</f>
        <v>0</v>
      </c>
      <c r="BL335" s="20" t="s">
        <v>189</v>
      </c>
      <c r="BM335" s="158" t="s">
        <v>920</v>
      </c>
    </row>
    <row r="336" spans="1:65" s="14" customFormat="1">
      <c r="B336" s="173"/>
      <c r="D336" s="166" t="s">
        <v>193</v>
      </c>
      <c r="E336" s="174" t="s">
        <v>3</v>
      </c>
      <c r="F336" s="175" t="s">
        <v>921</v>
      </c>
      <c r="H336" s="176">
        <v>16.222999999999999</v>
      </c>
      <c r="I336" s="177"/>
      <c r="L336" s="173"/>
      <c r="M336" s="178"/>
      <c r="N336" s="179"/>
      <c r="O336" s="179"/>
      <c r="P336" s="179"/>
      <c r="Q336" s="179"/>
      <c r="R336" s="179"/>
      <c r="S336" s="179"/>
      <c r="T336" s="180"/>
      <c r="AT336" s="174" t="s">
        <v>193</v>
      </c>
      <c r="AU336" s="174" t="s">
        <v>81</v>
      </c>
      <c r="AV336" s="14" t="s">
        <v>81</v>
      </c>
      <c r="AW336" s="14" t="s">
        <v>34</v>
      </c>
      <c r="AX336" s="14" t="s">
        <v>25</v>
      </c>
      <c r="AY336" s="174" t="s">
        <v>182</v>
      </c>
    </row>
    <row r="337" spans="1:65" s="2" customFormat="1" ht="24.2" customHeight="1">
      <c r="A337" s="35"/>
      <c r="B337" s="146"/>
      <c r="C337" s="147" t="s">
        <v>436</v>
      </c>
      <c r="D337" s="147" t="s">
        <v>184</v>
      </c>
      <c r="E337" s="148" t="s">
        <v>477</v>
      </c>
      <c r="F337" s="149" t="s">
        <v>478</v>
      </c>
      <c r="G337" s="150" t="s">
        <v>238</v>
      </c>
      <c r="H337" s="151">
        <v>374.83</v>
      </c>
      <c r="I337" s="152"/>
      <c r="J337" s="153">
        <f>ROUND(I337*H337,2)</f>
        <v>0</v>
      </c>
      <c r="K337" s="149" t="s">
        <v>188</v>
      </c>
      <c r="L337" s="36"/>
      <c r="M337" s="154" t="s">
        <v>3</v>
      </c>
      <c r="N337" s="155" t="s">
        <v>44</v>
      </c>
      <c r="O337" s="56"/>
      <c r="P337" s="156">
        <f>O337*H337</f>
        <v>0</v>
      </c>
      <c r="Q337" s="156">
        <v>0.45977000000000001</v>
      </c>
      <c r="R337" s="156">
        <f>Q337*H337</f>
        <v>172.33558909999999</v>
      </c>
      <c r="S337" s="156">
        <v>0</v>
      </c>
      <c r="T337" s="15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58" t="s">
        <v>189</v>
      </c>
      <c r="AT337" s="158" t="s">
        <v>184</v>
      </c>
      <c r="AU337" s="158" t="s">
        <v>81</v>
      </c>
      <c r="AY337" s="20" t="s">
        <v>182</v>
      </c>
      <c r="BE337" s="159">
        <f>IF(N337="základní",J337,0)</f>
        <v>0</v>
      </c>
      <c r="BF337" s="159">
        <f>IF(N337="snížená",J337,0)</f>
        <v>0</v>
      </c>
      <c r="BG337" s="159">
        <f>IF(N337="zákl. přenesená",J337,0)</f>
        <v>0</v>
      </c>
      <c r="BH337" s="159">
        <f>IF(N337="sníž. přenesená",J337,0)</f>
        <v>0</v>
      </c>
      <c r="BI337" s="159">
        <f>IF(N337="nulová",J337,0)</f>
        <v>0</v>
      </c>
      <c r="BJ337" s="20" t="s">
        <v>25</v>
      </c>
      <c r="BK337" s="159">
        <f>ROUND(I337*H337,2)</f>
        <v>0</v>
      </c>
      <c r="BL337" s="20" t="s">
        <v>189</v>
      </c>
      <c r="BM337" s="158" t="s">
        <v>922</v>
      </c>
    </row>
    <row r="338" spans="1:65" s="2" customFormat="1">
      <c r="A338" s="35"/>
      <c r="B338" s="36"/>
      <c r="C338" s="35"/>
      <c r="D338" s="160" t="s">
        <v>191</v>
      </c>
      <c r="E338" s="35"/>
      <c r="F338" s="161" t="s">
        <v>480</v>
      </c>
      <c r="G338" s="35"/>
      <c r="H338" s="35"/>
      <c r="I338" s="162"/>
      <c r="J338" s="35"/>
      <c r="K338" s="35"/>
      <c r="L338" s="36"/>
      <c r="M338" s="163"/>
      <c r="N338" s="164"/>
      <c r="O338" s="56"/>
      <c r="P338" s="56"/>
      <c r="Q338" s="56"/>
      <c r="R338" s="56"/>
      <c r="S338" s="56"/>
      <c r="T338" s="57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20" t="s">
        <v>191</v>
      </c>
      <c r="AU338" s="20" t="s">
        <v>81</v>
      </c>
    </row>
    <row r="339" spans="1:65" s="14" customFormat="1">
      <c r="B339" s="173"/>
      <c r="D339" s="166" t="s">
        <v>193</v>
      </c>
      <c r="E339" s="174" t="s">
        <v>3</v>
      </c>
      <c r="F339" s="175" t="s">
        <v>923</v>
      </c>
      <c r="H339" s="176">
        <v>374.83</v>
      </c>
      <c r="I339" s="177"/>
      <c r="L339" s="173"/>
      <c r="M339" s="178"/>
      <c r="N339" s="179"/>
      <c r="O339" s="179"/>
      <c r="P339" s="179"/>
      <c r="Q339" s="179"/>
      <c r="R339" s="179"/>
      <c r="S339" s="179"/>
      <c r="T339" s="180"/>
      <c r="AT339" s="174" t="s">
        <v>193</v>
      </c>
      <c r="AU339" s="174" t="s">
        <v>81</v>
      </c>
      <c r="AV339" s="14" t="s">
        <v>81</v>
      </c>
      <c r="AW339" s="14" t="s">
        <v>34</v>
      </c>
      <c r="AX339" s="14" t="s">
        <v>25</v>
      </c>
      <c r="AY339" s="174" t="s">
        <v>182</v>
      </c>
    </row>
    <row r="340" spans="1:65" s="2" customFormat="1" ht="24.2" customHeight="1">
      <c r="A340" s="35"/>
      <c r="B340" s="146"/>
      <c r="C340" s="147" t="s">
        <v>441</v>
      </c>
      <c r="D340" s="147" t="s">
        <v>184</v>
      </c>
      <c r="E340" s="148" t="s">
        <v>484</v>
      </c>
      <c r="F340" s="149" t="s">
        <v>485</v>
      </c>
      <c r="G340" s="150" t="s">
        <v>187</v>
      </c>
      <c r="H340" s="151">
        <v>128</v>
      </c>
      <c r="I340" s="152"/>
      <c r="J340" s="153">
        <f>ROUND(I340*H340,2)</f>
        <v>0</v>
      </c>
      <c r="K340" s="149" t="s">
        <v>188</v>
      </c>
      <c r="L340" s="36"/>
      <c r="M340" s="154" t="s">
        <v>3</v>
      </c>
      <c r="N340" s="155" t="s">
        <v>44</v>
      </c>
      <c r="O340" s="56"/>
      <c r="P340" s="156">
        <f>O340*H340</f>
        <v>0</v>
      </c>
      <c r="Q340" s="156">
        <v>1.0000000000000001E-5</v>
      </c>
      <c r="R340" s="156">
        <f>Q340*H340</f>
        <v>1.2800000000000001E-3</v>
      </c>
      <c r="S340" s="156">
        <v>0</v>
      </c>
      <c r="T340" s="157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58" t="s">
        <v>189</v>
      </c>
      <c r="AT340" s="158" t="s">
        <v>184</v>
      </c>
      <c r="AU340" s="158" t="s">
        <v>81</v>
      </c>
      <c r="AY340" s="20" t="s">
        <v>182</v>
      </c>
      <c r="BE340" s="159">
        <f>IF(N340="základní",J340,0)</f>
        <v>0</v>
      </c>
      <c r="BF340" s="159">
        <f>IF(N340="snížená",J340,0)</f>
        <v>0</v>
      </c>
      <c r="BG340" s="159">
        <f>IF(N340="zákl. přenesená",J340,0)</f>
        <v>0</v>
      </c>
      <c r="BH340" s="159">
        <f>IF(N340="sníž. přenesená",J340,0)</f>
        <v>0</v>
      </c>
      <c r="BI340" s="159">
        <f>IF(N340="nulová",J340,0)</f>
        <v>0</v>
      </c>
      <c r="BJ340" s="20" t="s">
        <v>25</v>
      </c>
      <c r="BK340" s="159">
        <f>ROUND(I340*H340,2)</f>
        <v>0</v>
      </c>
      <c r="BL340" s="20" t="s">
        <v>189</v>
      </c>
      <c r="BM340" s="158" t="s">
        <v>924</v>
      </c>
    </row>
    <row r="341" spans="1:65" s="2" customFormat="1">
      <c r="A341" s="35"/>
      <c r="B341" s="36"/>
      <c r="C341" s="35"/>
      <c r="D341" s="160" t="s">
        <v>191</v>
      </c>
      <c r="E341" s="35"/>
      <c r="F341" s="161" t="s">
        <v>487</v>
      </c>
      <c r="G341" s="35"/>
      <c r="H341" s="35"/>
      <c r="I341" s="162"/>
      <c r="J341" s="35"/>
      <c r="K341" s="35"/>
      <c r="L341" s="36"/>
      <c r="M341" s="163"/>
      <c r="N341" s="164"/>
      <c r="O341" s="56"/>
      <c r="P341" s="56"/>
      <c r="Q341" s="56"/>
      <c r="R341" s="56"/>
      <c r="S341" s="56"/>
      <c r="T341" s="57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20" t="s">
        <v>191</v>
      </c>
      <c r="AU341" s="20" t="s">
        <v>81</v>
      </c>
    </row>
    <row r="342" spans="1:65" s="14" customFormat="1">
      <c r="B342" s="173"/>
      <c r="D342" s="166" t="s">
        <v>193</v>
      </c>
      <c r="E342" s="174" t="s">
        <v>3</v>
      </c>
      <c r="F342" s="175" t="s">
        <v>925</v>
      </c>
      <c r="H342" s="176">
        <v>128</v>
      </c>
      <c r="I342" s="177"/>
      <c r="L342" s="173"/>
      <c r="M342" s="178"/>
      <c r="N342" s="179"/>
      <c r="O342" s="179"/>
      <c r="P342" s="179"/>
      <c r="Q342" s="179"/>
      <c r="R342" s="179"/>
      <c r="S342" s="179"/>
      <c r="T342" s="180"/>
      <c r="AT342" s="174" t="s">
        <v>193</v>
      </c>
      <c r="AU342" s="174" t="s">
        <v>81</v>
      </c>
      <c r="AV342" s="14" t="s">
        <v>81</v>
      </c>
      <c r="AW342" s="14" t="s">
        <v>34</v>
      </c>
      <c r="AX342" s="14" t="s">
        <v>25</v>
      </c>
      <c r="AY342" s="174" t="s">
        <v>182</v>
      </c>
    </row>
    <row r="343" spans="1:65" s="2" customFormat="1" ht="21.75" customHeight="1">
      <c r="A343" s="35"/>
      <c r="B343" s="146"/>
      <c r="C343" s="147" t="s">
        <v>447</v>
      </c>
      <c r="D343" s="147" t="s">
        <v>184</v>
      </c>
      <c r="E343" s="148" t="s">
        <v>926</v>
      </c>
      <c r="F343" s="149" t="s">
        <v>927</v>
      </c>
      <c r="G343" s="150" t="s">
        <v>238</v>
      </c>
      <c r="H343" s="151">
        <v>410.28</v>
      </c>
      <c r="I343" s="152"/>
      <c r="J343" s="153">
        <f>ROUND(I343*H343,2)</f>
        <v>0</v>
      </c>
      <c r="K343" s="149" t="s">
        <v>188</v>
      </c>
      <c r="L343" s="36"/>
      <c r="M343" s="154" t="s">
        <v>3</v>
      </c>
      <c r="N343" s="155" t="s">
        <v>44</v>
      </c>
      <c r="O343" s="56"/>
      <c r="P343" s="156">
        <f>O343*H343</f>
        <v>0</v>
      </c>
      <c r="Q343" s="156">
        <v>0</v>
      </c>
      <c r="R343" s="156">
        <f>Q343*H343</f>
        <v>0</v>
      </c>
      <c r="S343" s="156">
        <v>0</v>
      </c>
      <c r="T343" s="157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58" t="s">
        <v>189</v>
      </c>
      <c r="AT343" s="158" t="s">
        <v>184</v>
      </c>
      <c r="AU343" s="158" t="s">
        <v>81</v>
      </c>
      <c r="AY343" s="20" t="s">
        <v>182</v>
      </c>
      <c r="BE343" s="159">
        <f>IF(N343="základní",J343,0)</f>
        <v>0</v>
      </c>
      <c r="BF343" s="159">
        <f>IF(N343="snížená",J343,0)</f>
        <v>0</v>
      </c>
      <c r="BG343" s="159">
        <f>IF(N343="zákl. přenesená",J343,0)</f>
        <v>0</v>
      </c>
      <c r="BH343" s="159">
        <f>IF(N343="sníž. přenesená",J343,0)</f>
        <v>0</v>
      </c>
      <c r="BI343" s="159">
        <f>IF(N343="nulová",J343,0)</f>
        <v>0</v>
      </c>
      <c r="BJ343" s="20" t="s">
        <v>25</v>
      </c>
      <c r="BK343" s="159">
        <f>ROUND(I343*H343,2)</f>
        <v>0</v>
      </c>
      <c r="BL343" s="20" t="s">
        <v>189</v>
      </c>
      <c r="BM343" s="158" t="s">
        <v>928</v>
      </c>
    </row>
    <row r="344" spans="1:65" s="2" customFormat="1">
      <c r="A344" s="35"/>
      <c r="B344" s="36"/>
      <c r="C344" s="35"/>
      <c r="D344" s="160" t="s">
        <v>191</v>
      </c>
      <c r="E344" s="35"/>
      <c r="F344" s="161" t="s">
        <v>929</v>
      </c>
      <c r="G344" s="35"/>
      <c r="H344" s="35"/>
      <c r="I344" s="162"/>
      <c r="J344" s="35"/>
      <c r="K344" s="35"/>
      <c r="L344" s="36"/>
      <c r="M344" s="163"/>
      <c r="N344" s="164"/>
      <c r="O344" s="56"/>
      <c r="P344" s="56"/>
      <c r="Q344" s="56"/>
      <c r="R344" s="56"/>
      <c r="S344" s="56"/>
      <c r="T344" s="57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20" t="s">
        <v>191</v>
      </c>
      <c r="AU344" s="20" t="s">
        <v>81</v>
      </c>
    </row>
    <row r="345" spans="1:65" s="14" customFormat="1">
      <c r="B345" s="173"/>
      <c r="D345" s="166" t="s">
        <v>193</v>
      </c>
      <c r="E345" s="174" t="s">
        <v>3</v>
      </c>
      <c r="F345" s="175" t="s">
        <v>930</v>
      </c>
      <c r="H345" s="176">
        <v>410.28</v>
      </c>
      <c r="I345" s="177"/>
      <c r="L345" s="173"/>
      <c r="M345" s="178"/>
      <c r="N345" s="179"/>
      <c r="O345" s="179"/>
      <c r="P345" s="179"/>
      <c r="Q345" s="179"/>
      <c r="R345" s="179"/>
      <c r="S345" s="179"/>
      <c r="T345" s="180"/>
      <c r="AT345" s="174" t="s">
        <v>193</v>
      </c>
      <c r="AU345" s="174" t="s">
        <v>81</v>
      </c>
      <c r="AV345" s="14" t="s">
        <v>81</v>
      </c>
      <c r="AW345" s="14" t="s">
        <v>34</v>
      </c>
      <c r="AX345" s="14" t="s">
        <v>25</v>
      </c>
      <c r="AY345" s="174" t="s">
        <v>182</v>
      </c>
    </row>
    <row r="346" spans="1:65" s="2" customFormat="1" ht="21.75" customHeight="1">
      <c r="A346" s="35"/>
      <c r="B346" s="146"/>
      <c r="C346" s="147" t="s">
        <v>454</v>
      </c>
      <c r="D346" s="147" t="s">
        <v>184</v>
      </c>
      <c r="E346" s="148" t="s">
        <v>490</v>
      </c>
      <c r="F346" s="149" t="s">
        <v>491</v>
      </c>
      <c r="G346" s="150" t="s">
        <v>238</v>
      </c>
      <c r="H346" s="151">
        <v>820.56</v>
      </c>
      <c r="I346" s="152"/>
      <c r="J346" s="153">
        <f>ROUND(I346*H346,2)</f>
        <v>0</v>
      </c>
      <c r="K346" s="149" t="s">
        <v>188</v>
      </c>
      <c r="L346" s="36"/>
      <c r="M346" s="154" t="s">
        <v>3</v>
      </c>
      <c r="N346" s="155" t="s">
        <v>44</v>
      </c>
      <c r="O346" s="56"/>
      <c r="P346" s="156">
        <f>O346*H346</f>
        <v>0</v>
      </c>
      <c r="Q346" s="156">
        <v>0</v>
      </c>
      <c r="R346" s="156">
        <f>Q346*H346</f>
        <v>0</v>
      </c>
      <c r="S346" s="156">
        <v>0</v>
      </c>
      <c r="T346" s="157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58" t="s">
        <v>189</v>
      </c>
      <c r="AT346" s="158" t="s">
        <v>184</v>
      </c>
      <c r="AU346" s="158" t="s">
        <v>81</v>
      </c>
      <c r="AY346" s="20" t="s">
        <v>182</v>
      </c>
      <c r="BE346" s="159">
        <f>IF(N346="základní",J346,0)</f>
        <v>0</v>
      </c>
      <c r="BF346" s="159">
        <f>IF(N346="snížená",J346,0)</f>
        <v>0</v>
      </c>
      <c r="BG346" s="159">
        <f>IF(N346="zákl. přenesená",J346,0)</f>
        <v>0</v>
      </c>
      <c r="BH346" s="159">
        <f>IF(N346="sníž. přenesená",J346,0)</f>
        <v>0</v>
      </c>
      <c r="BI346" s="159">
        <f>IF(N346="nulová",J346,0)</f>
        <v>0</v>
      </c>
      <c r="BJ346" s="20" t="s">
        <v>25</v>
      </c>
      <c r="BK346" s="159">
        <f>ROUND(I346*H346,2)</f>
        <v>0</v>
      </c>
      <c r="BL346" s="20" t="s">
        <v>189</v>
      </c>
      <c r="BM346" s="158" t="s">
        <v>931</v>
      </c>
    </row>
    <row r="347" spans="1:65" s="2" customFormat="1">
      <c r="A347" s="35"/>
      <c r="B347" s="36"/>
      <c r="C347" s="35"/>
      <c r="D347" s="160" t="s">
        <v>191</v>
      </c>
      <c r="E347" s="35"/>
      <c r="F347" s="161" t="s">
        <v>493</v>
      </c>
      <c r="G347" s="35"/>
      <c r="H347" s="35"/>
      <c r="I347" s="162"/>
      <c r="J347" s="35"/>
      <c r="K347" s="35"/>
      <c r="L347" s="36"/>
      <c r="M347" s="163"/>
      <c r="N347" s="164"/>
      <c r="O347" s="56"/>
      <c r="P347" s="56"/>
      <c r="Q347" s="56"/>
      <c r="R347" s="56"/>
      <c r="S347" s="56"/>
      <c r="T347" s="57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20" t="s">
        <v>191</v>
      </c>
      <c r="AU347" s="20" t="s">
        <v>81</v>
      </c>
    </row>
    <row r="348" spans="1:65" s="14" customFormat="1">
      <c r="B348" s="173"/>
      <c r="D348" s="166" t="s">
        <v>193</v>
      </c>
      <c r="E348" s="174" t="s">
        <v>3</v>
      </c>
      <c r="F348" s="175" t="s">
        <v>932</v>
      </c>
      <c r="H348" s="176">
        <v>820.56</v>
      </c>
      <c r="I348" s="177"/>
      <c r="L348" s="173"/>
      <c r="M348" s="178"/>
      <c r="N348" s="179"/>
      <c r="O348" s="179"/>
      <c r="P348" s="179"/>
      <c r="Q348" s="179"/>
      <c r="R348" s="179"/>
      <c r="S348" s="179"/>
      <c r="T348" s="180"/>
      <c r="AT348" s="174" t="s">
        <v>193</v>
      </c>
      <c r="AU348" s="174" t="s">
        <v>81</v>
      </c>
      <c r="AV348" s="14" t="s">
        <v>81</v>
      </c>
      <c r="AW348" s="14" t="s">
        <v>34</v>
      </c>
      <c r="AX348" s="14" t="s">
        <v>25</v>
      </c>
      <c r="AY348" s="174" t="s">
        <v>182</v>
      </c>
    </row>
    <row r="349" spans="1:65" s="12" customFormat="1" ht="22.9" customHeight="1">
      <c r="B349" s="133"/>
      <c r="D349" s="134" t="s">
        <v>72</v>
      </c>
      <c r="E349" s="144" t="s">
        <v>243</v>
      </c>
      <c r="F349" s="144" t="s">
        <v>496</v>
      </c>
      <c r="I349" s="136"/>
      <c r="J349" s="145">
        <f>BK349</f>
        <v>0</v>
      </c>
      <c r="L349" s="133"/>
      <c r="M349" s="138"/>
      <c r="N349" s="139"/>
      <c r="O349" s="139"/>
      <c r="P349" s="140">
        <f>SUM(P350:P351)</f>
        <v>0</v>
      </c>
      <c r="Q349" s="139"/>
      <c r="R349" s="140">
        <f>SUM(R350:R351)</f>
        <v>0.32973999999999998</v>
      </c>
      <c r="S349" s="139"/>
      <c r="T349" s="141">
        <f>SUM(T350:T351)</f>
        <v>0</v>
      </c>
      <c r="AR349" s="134" t="s">
        <v>25</v>
      </c>
      <c r="AT349" s="142" t="s">
        <v>72</v>
      </c>
      <c r="AU349" s="142" t="s">
        <v>25</v>
      </c>
      <c r="AY349" s="134" t="s">
        <v>182</v>
      </c>
      <c r="BK349" s="143">
        <f>SUM(BK350:BK351)</f>
        <v>0</v>
      </c>
    </row>
    <row r="350" spans="1:65" s="2" customFormat="1" ht="16.5" customHeight="1">
      <c r="A350" s="35"/>
      <c r="B350" s="146"/>
      <c r="C350" s="147" t="s">
        <v>461</v>
      </c>
      <c r="D350" s="147" t="s">
        <v>184</v>
      </c>
      <c r="E350" s="148" t="s">
        <v>498</v>
      </c>
      <c r="F350" s="149" t="s">
        <v>499</v>
      </c>
      <c r="G350" s="150" t="s">
        <v>500</v>
      </c>
      <c r="H350" s="151">
        <v>1</v>
      </c>
      <c r="I350" s="152"/>
      <c r="J350" s="153">
        <f>ROUND(I350*H350,2)</f>
        <v>0</v>
      </c>
      <c r="K350" s="149" t="s">
        <v>3</v>
      </c>
      <c r="L350" s="36"/>
      <c r="M350" s="154" t="s">
        <v>3</v>
      </c>
      <c r="N350" s="155" t="s">
        <v>44</v>
      </c>
      <c r="O350" s="56"/>
      <c r="P350" s="156">
        <f>O350*H350</f>
        <v>0</v>
      </c>
      <c r="Q350" s="156">
        <v>0.32973999999999998</v>
      </c>
      <c r="R350" s="156">
        <f>Q350*H350</f>
        <v>0.32973999999999998</v>
      </c>
      <c r="S350" s="156">
        <v>0</v>
      </c>
      <c r="T350" s="15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58" t="s">
        <v>189</v>
      </c>
      <c r="AT350" s="158" t="s">
        <v>184</v>
      </c>
      <c r="AU350" s="158" t="s">
        <v>81</v>
      </c>
      <c r="AY350" s="20" t="s">
        <v>182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20" t="s">
        <v>25</v>
      </c>
      <c r="BK350" s="159">
        <f>ROUND(I350*H350,2)</f>
        <v>0</v>
      </c>
      <c r="BL350" s="20" t="s">
        <v>189</v>
      </c>
      <c r="BM350" s="158" t="s">
        <v>933</v>
      </c>
    </row>
    <row r="351" spans="1:65" s="14" customFormat="1">
      <c r="B351" s="173"/>
      <c r="D351" s="166" t="s">
        <v>193</v>
      </c>
      <c r="E351" s="174" t="s">
        <v>3</v>
      </c>
      <c r="F351" s="175" t="s">
        <v>934</v>
      </c>
      <c r="H351" s="176">
        <v>1</v>
      </c>
      <c r="I351" s="177"/>
      <c r="L351" s="173"/>
      <c r="M351" s="178"/>
      <c r="N351" s="179"/>
      <c r="O351" s="179"/>
      <c r="P351" s="179"/>
      <c r="Q351" s="179"/>
      <c r="R351" s="179"/>
      <c r="S351" s="179"/>
      <c r="T351" s="180"/>
      <c r="AT351" s="174" t="s">
        <v>193</v>
      </c>
      <c r="AU351" s="174" t="s">
        <v>81</v>
      </c>
      <c r="AV351" s="14" t="s">
        <v>81</v>
      </c>
      <c r="AW351" s="14" t="s">
        <v>34</v>
      </c>
      <c r="AX351" s="14" t="s">
        <v>25</v>
      </c>
      <c r="AY351" s="174" t="s">
        <v>182</v>
      </c>
    </row>
    <row r="352" spans="1:65" s="12" customFormat="1" ht="22.9" customHeight="1">
      <c r="B352" s="133"/>
      <c r="D352" s="134" t="s">
        <v>72</v>
      </c>
      <c r="E352" s="144" t="s">
        <v>250</v>
      </c>
      <c r="F352" s="144" t="s">
        <v>503</v>
      </c>
      <c r="I352" s="136"/>
      <c r="J352" s="145">
        <f>BK352</f>
        <v>0</v>
      </c>
      <c r="L352" s="133"/>
      <c r="M352" s="138"/>
      <c r="N352" s="139"/>
      <c r="O352" s="139"/>
      <c r="P352" s="140">
        <f>SUM(P353:P393)</f>
        <v>0</v>
      </c>
      <c r="Q352" s="139"/>
      <c r="R352" s="140">
        <f>SUM(R353:R393)</f>
        <v>67.546333539999992</v>
      </c>
      <c r="S352" s="139"/>
      <c r="T352" s="141">
        <f>SUM(T353:T393)</f>
        <v>0</v>
      </c>
      <c r="AR352" s="134" t="s">
        <v>25</v>
      </c>
      <c r="AT352" s="142" t="s">
        <v>72</v>
      </c>
      <c r="AU352" s="142" t="s">
        <v>25</v>
      </c>
      <c r="AY352" s="134" t="s">
        <v>182</v>
      </c>
      <c r="BK352" s="143">
        <f>SUM(BK353:BK393)</f>
        <v>0</v>
      </c>
    </row>
    <row r="353" spans="1:65" s="2" customFormat="1" ht="16.5" customHeight="1">
      <c r="A353" s="35"/>
      <c r="B353" s="146"/>
      <c r="C353" s="147" t="s">
        <v>466</v>
      </c>
      <c r="D353" s="147" t="s">
        <v>184</v>
      </c>
      <c r="E353" s="148" t="s">
        <v>935</v>
      </c>
      <c r="F353" s="149" t="s">
        <v>936</v>
      </c>
      <c r="G353" s="150" t="s">
        <v>187</v>
      </c>
      <c r="H353" s="151">
        <v>253.8</v>
      </c>
      <c r="I353" s="152"/>
      <c r="J353" s="153">
        <f>ROUND(I353*H353,2)</f>
        <v>0</v>
      </c>
      <c r="K353" s="149" t="s">
        <v>222</v>
      </c>
      <c r="L353" s="36"/>
      <c r="M353" s="154" t="s">
        <v>3</v>
      </c>
      <c r="N353" s="155" t="s">
        <v>44</v>
      </c>
      <c r="O353" s="56"/>
      <c r="P353" s="156">
        <f>O353*H353</f>
        <v>0</v>
      </c>
      <c r="Q353" s="156">
        <v>8.9779999999999999E-2</v>
      </c>
      <c r="R353" s="156">
        <f>Q353*H353</f>
        <v>22.786163999999999</v>
      </c>
      <c r="S353" s="156">
        <v>0</v>
      </c>
      <c r="T353" s="15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58" t="s">
        <v>189</v>
      </c>
      <c r="AT353" s="158" t="s">
        <v>184</v>
      </c>
      <c r="AU353" s="158" t="s">
        <v>81</v>
      </c>
      <c r="AY353" s="20" t="s">
        <v>182</v>
      </c>
      <c r="BE353" s="159">
        <f>IF(N353="základní",J353,0)</f>
        <v>0</v>
      </c>
      <c r="BF353" s="159">
        <f>IF(N353="snížená",J353,0)</f>
        <v>0</v>
      </c>
      <c r="BG353" s="159">
        <f>IF(N353="zákl. přenesená",J353,0)</f>
        <v>0</v>
      </c>
      <c r="BH353" s="159">
        <f>IF(N353="sníž. přenesená",J353,0)</f>
        <v>0</v>
      </c>
      <c r="BI353" s="159">
        <f>IF(N353="nulová",J353,0)</f>
        <v>0</v>
      </c>
      <c r="BJ353" s="20" t="s">
        <v>25</v>
      </c>
      <c r="BK353" s="159">
        <f>ROUND(I353*H353,2)</f>
        <v>0</v>
      </c>
      <c r="BL353" s="20" t="s">
        <v>189</v>
      </c>
      <c r="BM353" s="158" t="s">
        <v>937</v>
      </c>
    </row>
    <row r="354" spans="1:65" s="14" customFormat="1">
      <c r="B354" s="173"/>
      <c r="D354" s="166" t="s">
        <v>193</v>
      </c>
      <c r="E354" s="174" t="s">
        <v>3</v>
      </c>
      <c r="F354" s="175" t="s">
        <v>938</v>
      </c>
      <c r="H354" s="176">
        <v>253.8</v>
      </c>
      <c r="I354" s="177"/>
      <c r="L354" s="173"/>
      <c r="M354" s="178"/>
      <c r="N354" s="179"/>
      <c r="O354" s="179"/>
      <c r="P354" s="179"/>
      <c r="Q354" s="179"/>
      <c r="R354" s="179"/>
      <c r="S354" s="179"/>
      <c r="T354" s="180"/>
      <c r="AT354" s="174" t="s">
        <v>193</v>
      </c>
      <c r="AU354" s="174" t="s">
        <v>81</v>
      </c>
      <c r="AV354" s="14" t="s">
        <v>81</v>
      </c>
      <c r="AW354" s="14" t="s">
        <v>34</v>
      </c>
      <c r="AX354" s="14" t="s">
        <v>25</v>
      </c>
      <c r="AY354" s="174" t="s">
        <v>182</v>
      </c>
    </row>
    <row r="355" spans="1:65" s="2" customFormat="1" ht="16.5" customHeight="1">
      <c r="A355" s="35"/>
      <c r="B355" s="146"/>
      <c r="C355" s="202" t="s">
        <v>471</v>
      </c>
      <c r="D355" s="202" t="s">
        <v>413</v>
      </c>
      <c r="E355" s="203" t="s">
        <v>939</v>
      </c>
      <c r="F355" s="204" t="s">
        <v>940</v>
      </c>
      <c r="G355" s="205" t="s">
        <v>238</v>
      </c>
      <c r="H355" s="206">
        <v>26.140999999999998</v>
      </c>
      <c r="I355" s="207"/>
      <c r="J355" s="208">
        <f>ROUND(I355*H355,2)</f>
        <v>0</v>
      </c>
      <c r="K355" s="204" t="s">
        <v>188</v>
      </c>
      <c r="L355" s="209"/>
      <c r="M355" s="210" t="s">
        <v>3</v>
      </c>
      <c r="N355" s="211" t="s">
        <v>44</v>
      </c>
      <c r="O355" s="56"/>
      <c r="P355" s="156">
        <f>O355*H355</f>
        <v>0</v>
      </c>
      <c r="Q355" s="156">
        <v>0.17599999999999999</v>
      </c>
      <c r="R355" s="156">
        <f>Q355*H355</f>
        <v>4.6008159999999991</v>
      </c>
      <c r="S355" s="156">
        <v>0</v>
      </c>
      <c r="T355" s="157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58" t="s">
        <v>243</v>
      </c>
      <c r="AT355" s="158" t="s">
        <v>413</v>
      </c>
      <c r="AU355" s="158" t="s">
        <v>81</v>
      </c>
      <c r="AY355" s="20" t="s">
        <v>182</v>
      </c>
      <c r="BE355" s="159">
        <f>IF(N355="základní",J355,0)</f>
        <v>0</v>
      </c>
      <c r="BF355" s="159">
        <f>IF(N355="snížená",J355,0)</f>
        <v>0</v>
      </c>
      <c r="BG355" s="159">
        <f>IF(N355="zákl. přenesená",J355,0)</f>
        <v>0</v>
      </c>
      <c r="BH355" s="159">
        <f>IF(N355="sníž. přenesená",J355,0)</f>
        <v>0</v>
      </c>
      <c r="BI355" s="159">
        <f>IF(N355="nulová",J355,0)</f>
        <v>0</v>
      </c>
      <c r="BJ355" s="20" t="s">
        <v>25</v>
      </c>
      <c r="BK355" s="159">
        <f>ROUND(I355*H355,2)</f>
        <v>0</v>
      </c>
      <c r="BL355" s="20" t="s">
        <v>189</v>
      </c>
      <c r="BM355" s="158" t="s">
        <v>941</v>
      </c>
    </row>
    <row r="356" spans="1:65" s="14" customFormat="1">
      <c r="B356" s="173"/>
      <c r="D356" s="166" t="s">
        <v>193</v>
      </c>
      <c r="E356" s="174" t="s">
        <v>3</v>
      </c>
      <c r="F356" s="175" t="s">
        <v>942</v>
      </c>
      <c r="H356" s="176">
        <v>25.38</v>
      </c>
      <c r="I356" s="177"/>
      <c r="L356" s="173"/>
      <c r="M356" s="178"/>
      <c r="N356" s="179"/>
      <c r="O356" s="179"/>
      <c r="P356" s="179"/>
      <c r="Q356" s="179"/>
      <c r="R356" s="179"/>
      <c r="S356" s="179"/>
      <c r="T356" s="180"/>
      <c r="AT356" s="174" t="s">
        <v>193</v>
      </c>
      <c r="AU356" s="174" t="s">
        <v>81</v>
      </c>
      <c r="AV356" s="14" t="s">
        <v>81</v>
      </c>
      <c r="AW356" s="14" t="s">
        <v>34</v>
      </c>
      <c r="AX356" s="14" t="s">
        <v>73</v>
      </c>
      <c r="AY356" s="174" t="s">
        <v>182</v>
      </c>
    </row>
    <row r="357" spans="1:65" s="14" customFormat="1">
      <c r="B357" s="173"/>
      <c r="D357" s="166" t="s">
        <v>193</v>
      </c>
      <c r="E357" s="174" t="s">
        <v>3</v>
      </c>
      <c r="F357" s="175" t="s">
        <v>943</v>
      </c>
      <c r="H357" s="176">
        <v>26.140999999999998</v>
      </c>
      <c r="I357" s="177"/>
      <c r="L357" s="173"/>
      <c r="M357" s="178"/>
      <c r="N357" s="179"/>
      <c r="O357" s="179"/>
      <c r="P357" s="179"/>
      <c r="Q357" s="179"/>
      <c r="R357" s="179"/>
      <c r="S357" s="179"/>
      <c r="T357" s="180"/>
      <c r="AT357" s="174" t="s">
        <v>193</v>
      </c>
      <c r="AU357" s="174" t="s">
        <v>81</v>
      </c>
      <c r="AV357" s="14" t="s">
        <v>81</v>
      </c>
      <c r="AW357" s="14" t="s">
        <v>34</v>
      </c>
      <c r="AX357" s="14" t="s">
        <v>25</v>
      </c>
      <c r="AY357" s="174" t="s">
        <v>182</v>
      </c>
    </row>
    <row r="358" spans="1:65" s="2" customFormat="1" ht="24.2" customHeight="1">
      <c r="A358" s="35"/>
      <c r="B358" s="146"/>
      <c r="C358" s="147" t="s">
        <v>476</v>
      </c>
      <c r="D358" s="147" t="s">
        <v>184</v>
      </c>
      <c r="E358" s="148" t="s">
        <v>510</v>
      </c>
      <c r="F358" s="149" t="s">
        <v>511</v>
      </c>
      <c r="G358" s="150" t="s">
        <v>187</v>
      </c>
      <c r="H358" s="151">
        <v>141.80000000000001</v>
      </c>
      <c r="I358" s="152"/>
      <c r="J358" s="153">
        <f>ROUND(I358*H358,2)</f>
        <v>0</v>
      </c>
      <c r="K358" s="149" t="s">
        <v>188</v>
      </c>
      <c r="L358" s="36"/>
      <c r="M358" s="154" t="s">
        <v>3</v>
      </c>
      <c r="N358" s="155" t="s">
        <v>44</v>
      </c>
      <c r="O358" s="56"/>
      <c r="P358" s="156">
        <f>O358*H358</f>
        <v>0</v>
      </c>
      <c r="Q358" s="156">
        <v>0.15540000000000001</v>
      </c>
      <c r="R358" s="156">
        <f>Q358*H358</f>
        <v>22.035720000000005</v>
      </c>
      <c r="S358" s="156">
        <v>0</v>
      </c>
      <c r="T358" s="157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58" t="s">
        <v>189</v>
      </c>
      <c r="AT358" s="158" t="s">
        <v>184</v>
      </c>
      <c r="AU358" s="158" t="s">
        <v>81</v>
      </c>
      <c r="AY358" s="20" t="s">
        <v>182</v>
      </c>
      <c r="BE358" s="159">
        <f>IF(N358="základní",J358,0)</f>
        <v>0</v>
      </c>
      <c r="BF358" s="159">
        <f>IF(N358="snížená",J358,0)</f>
        <v>0</v>
      </c>
      <c r="BG358" s="159">
        <f>IF(N358="zákl. přenesená",J358,0)</f>
        <v>0</v>
      </c>
      <c r="BH358" s="159">
        <f>IF(N358="sníž. přenesená",J358,0)</f>
        <v>0</v>
      </c>
      <c r="BI358" s="159">
        <f>IF(N358="nulová",J358,0)</f>
        <v>0</v>
      </c>
      <c r="BJ358" s="20" t="s">
        <v>25</v>
      </c>
      <c r="BK358" s="159">
        <f>ROUND(I358*H358,2)</f>
        <v>0</v>
      </c>
      <c r="BL358" s="20" t="s">
        <v>189</v>
      </c>
      <c r="BM358" s="158" t="s">
        <v>944</v>
      </c>
    </row>
    <row r="359" spans="1:65" s="2" customFormat="1">
      <c r="A359" s="35"/>
      <c r="B359" s="36"/>
      <c r="C359" s="35"/>
      <c r="D359" s="160" t="s">
        <v>191</v>
      </c>
      <c r="E359" s="35"/>
      <c r="F359" s="161" t="s">
        <v>513</v>
      </c>
      <c r="G359" s="35"/>
      <c r="H359" s="35"/>
      <c r="I359" s="162"/>
      <c r="J359" s="35"/>
      <c r="K359" s="35"/>
      <c r="L359" s="36"/>
      <c r="M359" s="163"/>
      <c r="N359" s="164"/>
      <c r="O359" s="56"/>
      <c r="P359" s="56"/>
      <c r="Q359" s="56"/>
      <c r="R359" s="56"/>
      <c r="S359" s="56"/>
      <c r="T359" s="57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20" t="s">
        <v>191</v>
      </c>
      <c r="AU359" s="20" t="s">
        <v>81</v>
      </c>
    </row>
    <row r="360" spans="1:65" s="13" customFormat="1">
      <c r="B360" s="165"/>
      <c r="D360" s="166" t="s">
        <v>193</v>
      </c>
      <c r="E360" s="167" t="s">
        <v>3</v>
      </c>
      <c r="F360" s="168" t="s">
        <v>945</v>
      </c>
      <c r="H360" s="167" t="s">
        <v>3</v>
      </c>
      <c r="I360" s="169"/>
      <c r="L360" s="165"/>
      <c r="M360" s="170"/>
      <c r="N360" s="171"/>
      <c r="O360" s="171"/>
      <c r="P360" s="171"/>
      <c r="Q360" s="171"/>
      <c r="R360" s="171"/>
      <c r="S360" s="171"/>
      <c r="T360" s="172"/>
      <c r="AT360" s="167" t="s">
        <v>193</v>
      </c>
      <c r="AU360" s="167" t="s">
        <v>81</v>
      </c>
      <c r="AV360" s="13" t="s">
        <v>25</v>
      </c>
      <c r="AW360" s="13" t="s">
        <v>34</v>
      </c>
      <c r="AX360" s="13" t="s">
        <v>73</v>
      </c>
      <c r="AY360" s="167" t="s">
        <v>182</v>
      </c>
    </row>
    <row r="361" spans="1:65" s="14" customFormat="1">
      <c r="B361" s="173"/>
      <c r="D361" s="166" t="s">
        <v>193</v>
      </c>
      <c r="E361" s="174" t="s">
        <v>3</v>
      </c>
      <c r="F361" s="175" t="s">
        <v>946</v>
      </c>
      <c r="H361" s="176">
        <v>126.2</v>
      </c>
      <c r="I361" s="177"/>
      <c r="L361" s="173"/>
      <c r="M361" s="178"/>
      <c r="N361" s="179"/>
      <c r="O361" s="179"/>
      <c r="P361" s="179"/>
      <c r="Q361" s="179"/>
      <c r="R361" s="179"/>
      <c r="S361" s="179"/>
      <c r="T361" s="180"/>
      <c r="AT361" s="174" t="s">
        <v>193</v>
      </c>
      <c r="AU361" s="174" t="s">
        <v>81</v>
      </c>
      <c r="AV361" s="14" t="s">
        <v>81</v>
      </c>
      <c r="AW361" s="14" t="s">
        <v>34</v>
      </c>
      <c r="AX361" s="14" t="s">
        <v>73</v>
      </c>
      <c r="AY361" s="174" t="s">
        <v>182</v>
      </c>
    </row>
    <row r="362" spans="1:65" s="14" customFormat="1">
      <c r="B362" s="173"/>
      <c r="D362" s="166" t="s">
        <v>193</v>
      </c>
      <c r="E362" s="174" t="s">
        <v>3</v>
      </c>
      <c r="F362" s="175" t="s">
        <v>947</v>
      </c>
      <c r="H362" s="176">
        <v>10.6</v>
      </c>
      <c r="I362" s="177"/>
      <c r="L362" s="173"/>
      <c r="M362" s="178"/>
      <c r="N362" s="179"/>
      <c r="O362" s="179"/>
      <c r="P362" s="179"/>
      <c r="Q362" s="179"/>
      <c r="R362" s="179"/>
      <c r="S362" s="179"/>
      <c r="T362" s="180"/>
      <c r="AT362" s="174" t="s">
        <v>193</v>
      </c>
      <c r="AU362" s="174" t="s">
        <v>81</v>
      </c>
      <c r="AV362" s="14" t="s">
        <v>81</v>
      </c>
      <c r="AW362" s="14" t="s">
        <v>34</v>
      </c>
      <c r="AX362" s="14" t="s">
        <v>73</v>
      </c>
      <c r="AY362" s="174" t="s">
        <v>182</v>
      </c>
    </row>
    <row r="363" spans="1:65" s="14" customFormat="1">
      <c r="B363" s="173"/>
      <c r="D363" s="166" t="s">
        <v>193</v>
      </c>
      <c r="E363" s="174" t="s">
        <v>3</v>
      </c>
      <c r="F363" s="175" t="s">
        <v>948</v>
      </c>
      <c r="H363" s="176">
        <v>3</v>
      </c>
      <c r="I363" s="177"/>
      <c r="L363" s="173"/>
      <c r="M363" s="178"/>
      <c r="N363" s="179"/>
      <c r="O363" s="179"/>
      <c r="P363" s="179"/>
      <c r="Q363" s="179"/>
      <c r="R363" s="179"/>
      <c r="S363" s="179"/>
      <c r="T363" s="180"/>
      <c r="AT363" s="174" t="s">
        <v>193</v>
      </c>
      <c r="AU363" s="174" t="s">
        <v>81</v>
      </c>
      <c r="AV363" s="14" t="s">
        <v>81</v>
      </c>
      <c r="AW363" s="14" t="s">
        <v>34</v>
      </c>
      <c r="AX363" s="14" t="s">
        <v>73</v>
      </c>
      <c r="AY363" s="174" t="s">
        <v>182</v>
      </c>
    </row>
    <row r="364" spans="1:65" s="14" customFormat="1">
      <c r="B364" s="173"/>
      <c r="D364" s="166" t="s">
        <v>193</v>
      </c>
      <c r="E364" s="174" t="s">
        <v>3</v>
      </c>
      <c r="F364" s="175" t="s">
        <v>949</v>
      </c>
      <c r="H364" s="176">
        <v>2</v>
      </c>
      <c r="I364" s="177"/>
      <c r="L364" s="173"/>
      <c r="M364" s="178"/>
      <c r="N364" s="179"/>
      <c r="O364" s="179"/>
      <c r="P364" s="179"/>
      <c r="Q364" s="179"/>
      <c r="R364" s="179"/>
      <c r="S364" s="179"/>
      <c r="T364" s="180"/>
      <c r="AT364" s="174" t="s">
        <v>193</v>
      </c>
      <c r="AU364" s="174" t="s">
        <v>81</v>
      </c>
      <c r="AV364" s="14" t="s">
        <v>81</v>
      </c>
      <c r="AW364" s="14" t="s">
        <v>34</v>
      </c>
      <c r="AX364" s="14" t="s">
        <v>73</v>
      </c>
      <c r="AY364" s="174" t="s">
        <v>182</v>
      </c>
    </row>
    <row r="365" spans="1:65" s="15" customFormat="1">
      <c r="B365" s="181"/>
      <c r="D365" s="166" t="s">
        <v>193</v>
      </c>
      <c r="E365" s="182" t="s">
        <v>3</v>
      </c>
      <c r="F365" s="183" t="s">
        <v>213</v>
      </c>
      <c r="H365" s="184">
        <v>141.80000000000001</v>
      </c>
      <c r="I365" s="185"/>
      <c r="L365" s="181"/>
      <c r="M365" s="186"/>
      <c r="N365" s="187"/>
      <c r="O365" s="187"/>
      <c r="P365" s="187"/>
      <c r="Q365" s="187"/>
      <c r="R365" s="187"/>
      <c r="S365" s="187"/>
      <c r="T365" s="188"/>
      <c r="AT365" s="182" t="s">
        <v>193</v>
      </c>
      <c r="AU365" s="182" t="s">
        <v>81</v>
      </c>
      <c r="AV365" s="15" t="s">
        <v>189</v>
      </c>
      <c r="AW365" s="15" t="s">
        <v>34</v>
      </c>
      <c r="AX365" s="15" t="s">
        <v>25</v>
      </c>
      <c r="AY365" s="182" t="s">
        <v>182</v>
      </c>
    </row>
    <row r="366" spans="1:65" s="2" customFormat="1" ht="16.5" customHeight="1">
      <c r="A366" s="35"/>
      <c r="B366" s="146"/>
      <c r="C366" s="202" t="s">
        <v>483</v>
      </c>
      <c r="D366" s="202" t="s">
        <v>413</v>
      </c>
      <c r="E366" s="203" t="s">
        <v>521</v>
      </c>
      <c r="F366" s="204" t="s">
        <v>522</v>
      </c>
      <c r="G366" s="205" t="s">
        <v>187</v>
      </c>
      <c r="H366" s="206">
        <v>127.462</v>
      </c>
      <c r="I366" s="207"/>
      <c r="J366" s="208">
        <f>ROUND(I366*H366,2)</f>
        <v>0</v>
      </c>
      <c r="K366" s="204" t="s">
        <v>188</v>
      </c>
      <c r="L366" s="209"/>
      <c r="M366" s="210" t="s">
        <v>3</v>
      </c>
      <c r="N366" s="211" t="s">
        <v>44</v>
      </c>
      <c r="O366" s="56"/>
      <c r="P366" s="156">
        <f>O366*H366</f>
        <v>0</v>
      </c>
      <c r="Q366" s="156">
        <v>8.5000000000000006E-2</v>
      </c>
      <c r="R366" s="156">
        <f>Q366*H366</f>
        <v>10.834270000000002</v>
      </c>
      <c r="S366" s="156">
        <v>0</v>
      </c>
      <c r="T366" s="157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58" t="s">
        <v>950</v>
      </c>
      <c r="AT366" s="158" t="s">
        <v>413</v>
      </c>
      <c r="AU366" s="158" t="s">
        <v>81</v>
      </c>
      <c r="AY366" s="20" t="s">
        <v>182</v>
      </c>
      <c r="BE366" s="159">
        <f>IF(N366="základní",J366,0)</f>
        <v>0</v>
      </c>
      <c r="BF366" s="159">
        <f>IF(N366="snížená",J366,0)</f>
        <v>0</v>
      </c>
      <c r="BG366" s="159">
        <f>IF(N366="zákl. přenesená",J366,0)</f>
        <v>0</v>
      </c>
      <c r="BH366" s="159">
        <f>IF(N366="sníž. přenesená",J366,0)</f>
        <v>0</v>
      </c>
      <c r="BI366" s="159">
        <f>IF(N366="nulová",J366,0)</f>
        <v>0</v>
      </c>
      <c r="BJ366" s="20" t="s">
        <v>25</v>
      </c>
      <c r="BK366" s="159">
        <f>ROUND(I366*H366,2)</f>
        <v>0</v>
      </c>
      <c r="BL366" s="20" t="s">
        <v>570</v>
      </c>
      <c r="BM366" s="158" t="s">
        <v>951</v>
      </c>
    </row>
    <row r="367" spans="1:65" s="14" customFormat="1">
      <c r="B367" s="173"/>
      <c r="D367" s="166" t="s">
        <v>193</v>
      </c>
      <c r="E367" s="174" t="s">
        <v>3</v>
      </c>
      <c r="F367" s="175" t="s">
        <v>952</v>
      </c>
      <c r="H367" s="176">
        <v>127.462</v>
      </c>
      <c r="I367" s="177"/>
      <c r="L367" s="173"/>
      <c r="M367" s="178"/>
      <c r="N367" s="179"/>
      <c r="O367" s="179"/>
      <c r="P367" s="179"/>
      <c r="Q367" s="179"/>
      <c r="R367" s="179"/>
      <c r="S367" s="179"/>
      <c r="T367" s="180"/>
      <c r="AT367" s="174" t="s">
        <v>193</v>
      </c>
      <c r="AU367" s="174" t="s">
        <v>81</v>
      </c>
      <c r="AV367" s="14" t="s">
        <v>81</v>
      </c>
      <c r="AW367" s="14" t="s">
        <v>34</v>
      </c>
      <c r="AX367" s="14" t="s">
        <v>25</v>
      </c>
      <c r="AY367" s="174" t="s">
        <v>182</v>
      </c>
    </row>
    <row r="368" spans="1:65" s="2" customFormat="1" ht="16.5" customHeight="1">
      <c r="A368" s="35"/>
      <c r="B368" s="146"/>
      <c r="C368" s="202" t="s">
        <v>489</v>
      </c>
      <c r="D368" s="202" t="s">
        <v>413</v>
      </c>
      <c r="E368" s="203" t="s">
        <v>526</v>
      </c>
      <c r="F368" s="204" t="s">
        <v>527</v>
      </c>
      <c r="G368" s="205" t="s">
        <v>187</v>
      </c>
      <c r="H368" s="206">
        <v>10.706</v>
      </c>
      <c r="I368" s="207"/>
      <c r="J368" s="208">
        <f>ROUND(I368*H368,2)</f>
        <v>0</v>
      </c>
      <c r="K368" s="204" t="s">
        <v>188</v>
      </c>
      <c r="L368" s="209"/>
      <c r="M368" s="210" t="s">
        <v>3</v>
      </c>
      <c r="N368" s="211" t="s">
        <v>44</v>
      </c>
      <c r="O368" s="56"/>
      <c r="P368" s="156">
        <f>O368*H368</f>
        <v>0</v>
      </c>
      <c r="Q368" s="156">
        <v>4.8300000000000003E-2</v>
      </c>
      <c r="R368" s="156">
        <f>Q368*H368</f>
        <v>0.5170998</v>
      </c>
      <c r="S368" s="156">
        <v>0</v>
      </c>
      <c r="T368" s="157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58" t="s">
        <v>950</v>
      </c>
      <c r="AT368" s="158" t="s">
        <v>413</v>
      </c>
      <c r="AU368" s="158" t="s">
        <v>81</v>
      </c>
      <c r="AY368" s="20" t="s">
        <v>182</v>
      </c>
      <c r="BE368" s="159">
        <f>IF(N368="základní",J368,0)</f>
        <v>0</v>
      </c>
      <c r="BF368" s="159">
        <f>IF(N368="snížená",J368,0)</f>
        <v>0</v>
      </c>
      <c r="BG368" s="159">
        <f>IF(N368="zákl. přenesená",J368,0)</f>
        <v>0</v>
      </c>
      <c r="BH368" s="159">
        <f>IF(N368="sníž. přenesená",J368,0)</f>
        <v>0</v>
      </c>
      <c r="BI368" s="159">
        <f>IF(N368="nulová",J368,0)</f>
        <v>0</v>
      </c>
      <c r="BJ368" s="20" t="s">
        <v>25</v>
      </c>
      <c r="BK368" s="159">
        <f>ROUND(I368*H368,2)</f>
        <v>0</v>
      </c>
      <c r="BL368" s="20" t="s">
        <v>570</v>
      </c>
      <c r="BM368" s="158" t="s">
        <v>953</v>
      </c>
    </row>
    <row r="369" spans="1:65" s="14" customFormat="1">
      <c r="B369" s="173"/>
      <c r="D369" s="166" t="s">
        <v>193</v>
      </c>
      <c r="E369" s="174" t="s">
        <v>3</v>
      </c>
      <c r="F369" s="175" t="s">
        <v>954</v>
      </c>
      <c r="H369" s="176">
        <v>10.706</v>
      </c>
      <c r="I369" s="177"/>
      <c r="L369" s="173"/>
      <c r="M369" s="178"/>
      <c r="N369" s="179"/>
      <c r="O369" s="179"/>
      <c r="P369" s="179"/>
      <c r="Q369" s="179"/>
      <c r="R369" s="179"/>
      <c r="S369" s="179"/>
      <c r="T369" s="180"/>
      <c r="AT369" s="174" t="s">
        <v>193</v>
      </c>
      <c r="AU369" s="174" t="s">
        <v>81</v>
      </c>
      <c r="AV369" s="14" t="s">
        <v>81</v>
      </c>
      <c r="AW369" s="14" t="s">
        <v>34</v>
      </c>
      <c r="AX369" s="14" t="s">
        <v>25</v>
      </c>
      <c r="AY369" s="174" t="s">
        <v>182</v>
      </c>
    </row>
    <row r="370" spans="1:65" s="2" customFormat="1" ht="16.5" customHeight="1">
      <c r="A370" s="35"/>
      <c r="B370" s="146"/>
      <c r="C370" s="202" t="s">
        <v>497</v>
      </c>
      <c r="D370" s="202" t="s">
        <v>413</v>
      </c>
      <c r="E370" s="203" t="s">
        <v>531</v>
      </c>
      <c r="F370" s="204" t="s">
        <v>532</v>
      </c>
      <c r="G370" s="205" t="s">
        <v>187</v>
      </c>
      <c r="H370" s="206">
        <v>5.05</v>
      </c>
      <c r="I370" s="207"/>
      <c r="J370" s="208">
        <f>ROUND(I370*H370,2)</f>
        <v>0</v>
      </c>
      <c r="K370" s="204" t="s">
        <v>188</v>
      </c>
      <c r="L370" s="209"/>
      <c r="M370" s="210" t="s">
        <v>3</v>
      </c>
      <c r="N370" s="211" t="s">
        <v>44</v>
      </c>
      <c r="O370" s="56"/>
      <c r="P370" s="156">
        <f>O370*H370</f>
        <v>0</v>
      </c>
      <c r="Q370" s="156">
        <v>6.5670000000000006E-2</v>
      </c>
      <c r="R370" s="156">
        <f>Q370*H370</f>
        <v>0.33163350000000003</v>
      </c>
      <c r="S370" s="156">
        <v>0</v>
      </c>
      <c r="T370" s="157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58" t="s">
        <v>950</v>
      </c>
      <c r="AT370" s="158" t="s">
        <v>413</v>
      </c>
      <c r="AU370" s="158" t="s">
        <v>81</v>
      </c>
      <c r="AY370" s="20" t="s">
        <v>182</v>
      </c>
      <c r="BE370" s="159">
        <f>IF(N370="základní",J370,0)</f>
        <v>0</v>
      </c>
      <c r="BF370" s="159">
        <f>IF(N370="snížená",J370,0)</f>
        <v>0</v>
      </c>
      <c r="BG370" s="159">
        <f>IF(N370="zákl. přenesená",J370,0)</f>
        <v>0</v>
      </c>
      <c r="BH370" s="159">
        <f>IF(N370="sníž. přenesená",J370,0)</f>
        <v>0</v>
      </c>
      <c r="BI370" s="159">
        <f>IF(N370="nulová",J370,0)</f>
        <v>0</v>
      </c>
      <c r="BJ370" s="20" t="s">
        <v>25</v>
      </c>
      <c r="BK370" s="159">
        <f>ROUND(I370*H370,2)</f>
        <v>0</v>
      </c>
      <c r="BL370" s="20" t="s">
        <v>570</v>
      </c>
      <c r="BM370" s="158" t="s">
        <v>955</v>
      </c>
    </row>
    <row r="371" spans="1:65" s="14" customFormat="1">
      <c r="B371" s="173"/>
      <c r="D371" s="166" t="s">
        <v>193</v>
      </c>
      <c r="E371" s="174" t="s">
        <v>3</v>
      </c>
      <c r="F371" s="175" t="s">
        <v>956</v>
      </c>
      <c r="H371" s="176">
        <v>5</v>
      </c>
      <c r="I371" s="177"/>
      <c r="L371" s="173"/>
      <c r="M371" s="178"/>
      <c r="N371" s="179"/>
      <c r="O371" s="179"/>
      <c r="P371" s="179"/>
      <c r="Q371" s="179"/>
      <c r="R371" s="179"/>
      <c r="S371" s="179"/>
      <c r="T371" s="180"/>
      <c r="AT371" s="174" t="s">
        <v>193</v>
      </c>
      <c r="AU371" s="174" t="s">
        <v>81</v>
      </c>
      <c r="AV371" s="14" t="s">
        <v>81</v>
      </c>
      <c r="AW371" s="14" t="s">
        <v>34</v>
      </c>
      <c r="AX371" s="14" t="s">
        <v>73</v>
      </c>
      <c r="AY371" s="174" t="s">
        <v>182</v>
      </c>
    </row>
    <row r="372" spans="1:65" s="14" customFormat="1">
      <c r="B372" s="173"/>
      <c r="D372" s="166" t="s">
        <v>193</v>
      </c>
      <c r="E372" s="174" t="s">
        <v>3</v>
      </c>
      <c r="F372" s="175" t="s">
        <v>957</v>
      </c>
      <c r="H372" s="176">
        <v>5.05</v>
      </c>
      <c r="I372" s="177"/>
      <c r="L372" s="173"/>
      <c r="M372" s="178"/>
      <c r="N372" s="179"/>
      <c r="O372" s="179"/>
      <c r="P372" s="179"/>
      <c r="Q372" s="179"/>
      <c r="R372" s="179"/>
      <c r="S372" s="179"/>
      <c r="T372" s="180"/>
      <c r="AT372" s="174" t="s">
        <v>193</v>
      </c>
      <c r="AU372" s="174" t="s">
        <v>81</v>
      </c>
      <c r="AV372" s="14" t="s">
        <v>81</v>
      </c>
      <c r="AW372" s="14" t="s">
        <v>34</v>
      </c>
      <c r="AX372" s="14" t="s">
        <v>25</v>
      </c>
      <c r="AY372" s="174" t="s">
        <v>182</v>
      </c>
    </row>
    <row r="373" spans="1:65" s="2" customFormat="1" ht="16.5" customHeight="1">
      <c r="A373" s="35"/>
      <c r="B373" s="146"/>
      <c r="C373" s="147" t="s">
        <v>504</v>
      </c>
      <c r="D373" s="147" t="s">
        <v>184</v>
      </c>
      <c r="E373" s="148" t="s">
        <v>542</v>
      </c>
      <c r="F373" s="149" t="s">
        <v>543</v>
      </c>
      <c r="G373" s="150" t="s">
        <v>338</v>
      </c>
      <c r="H373" s="151">
        <v>2.8359999999999999</v>
      </c>
      <c r="I373" s="152"/>
      <c r="J373" s="153">
        <f>ROUND(I373*H373,2)</f>
        <v>0</v>
      </c>
      <c r="K373" s="149" t="s">
        <v>188</v>
      </c>
      <c r="L373" s="36"/>
      <c r="M373" s="154" t="s">
        <v>3</v>
      </c>
      <c r="N373" s="155" t="s">
        <v>44</v>
      </c>
      <c r="O373" s="56"/>
      <c r="P373" s="156">
        <f>O373*H373</f>
        <v>0</v>
      </c>
      <c r="Q373" s="156">
        <v>2.2563399999999998</v>
      </c>
      <c r="R373" s="156">
        <f>Q373*H373</f>
        <v>6.3989802399999993</v>
      </c>
      <c r="S373" s="156">
        <v>0</v>
      </c>
      <c r="T373" s="157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58" t="s">
        <v>189</v>
      </c>
      <c r="AT373" s="158" t="s">
        <v>184</v>
      </c>
      <c r="AU373" s="158" t="s">
        <v>81</v>
      </c>
      <c r="AY373" s="20" t="s">
        <v>182</v>
      </c>
      <c r="BE373" s="159">
        <f>IF(N373="základní",J373,0)</f>
        <v>0</v>
      </c>
      <c r="BF373" s="159">
        <f>IF(N373="snížená",J373,0)</f>
        <v>0</v>
      </c>
      <c r="BG373" s="159">
        <f>IF(N373="zákl. přenesená",J373,0)</f>
        <v>0</v>
      </c>
      <c r="BH373" s="159">
        <f>IF(N373="sníž. přenesená",J373,0)</f>
        <v>0</v>
      </c>
      <c r="BI373" s="159">
        <f>IF(N373="nulová",J373,0)</f>
        <v>0</v>
      </c>
      <c r="BJ373" s="20" t="s">
        <v>25</v>
      </c>
      <c r="BK373" s="159">
        <f>ROUND(I373*H373,2)</f>
        <v>0</v>
      </c>
      <c r="BL373" s="20" t="s">
        <v>189</v>
      </c>
      <c r="BM373" s="158" t="s">
        <v>958</v>
      </c>
    </row>
    <row r="374" spans="1:65" s="2" customFormat="1">
      <c r="A374" s="35"/>
      <c r="B374" s="36"/>
      <c r="C374" s="35"/>
      <c r="D374" s="160" t="s">
        <v>191</v>
      </c>
      <c r="E374" s="35"/>
      <c r="F374" s="161" t="s">
        <v>545</v>
      </c>
      <c r="G374" s="35"/>
      <c r="H374" s="35"/>
      <c r="I374" s="162"/>
      <c r="J374" s="35"/>
      <c r="K374" s="35"/>
      <c r="L374" s="36"/>
      <c r="M374" s="163"/>
      <c r="N374" s="164"/>
      <c r="O374" s="56"/>
      <c r="P374" s="56"/>
      <c r="Q374" s="56"/>
      <c r="R374" s="56"/>
      <c r="S374" s="56"/>
      <c r="T374" s="57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20" t="s">
        <v>191</v>
      </c>
      <c r="AU374" s="20" t="s">
        <v>81</v>
      </c>
    </row>
    <row r="375" spans="1:65" s="14" customFormat="1">
      <c r="B375" s="173"/>
      <c r="D375" s="166" t="s">
        <v>193</v>
      </c>
      <c r="E375" s="174" t="s">
        <v>3</v>
      </c>
      <c r="F375" s="175" t="s">
        <v>959</v>
      </c>
      <c r="H375" s="176">
        <v>2.8359999999999999</v>
      </c>
      <c r="I375" s="177"/>
      <c r="L375" s="173"/>
      <c r="M375" s="178"/>
      <c r="N375" s="179"/>
      <c r="O375" s="179"/>
      <c r="P375" s="179"/>
      <c r="Q375" s="179"/>
      <c r="R375" s="179"/>
      <c r="S375" s="179"/>
      <c r="T375" s="180"/>
      <c r="AT375" s="174" t="s">
        <v>193</v>
      </c>
      <c r="AU375" s="174" t="s">
        <v>81</v>
      </c>
      <c r="AV375" s="14" t="s">
        <v>81</v>
      </c>
      <c r="AW375" s="14" t="s">
        <v>34</v>
      </c>
      <c r="AX375" s="14" t="s">
        <v>25</v>
      </c>
      <c r="AY375" s="174" t="s">
        <v>182</v>
      </c>
    </row>
    <row r="376" spans="1:65" s="2" customFormat="1" ht="24.2" customHeight="1">
      <c r="A376" s="35"/>
      <c r="B376" s="146"/>
      <c r="C376" s="147" t="s">
        <v>509</v>
      </c>
      <c r="D376" s="147" t="s">
        <v>184</v>
      </c>
      <c r="E376" s="148" t="s">
        <v>960</v>
      </c>
      <c r="F376" s="149" t="s">
        <v>961</v>
      </c>
      <c r="G376" s="150" t="s">
        <v>238</v>
      </c>
      <c r="H376" s="151">
        <v>1</v>
      </c>
      <c r="I376" s="152"/>
      <c r="J376" s="153">
        <f>ROUND(I376*H376,2)</f>
        <v>0</v>
      </c>
      <c r="K376" s="149" t="s">
        <v>188</v>
      </c>
      <c r="L376" s="36"/>
      <c r="M376" s="154" t="s">
        <v>3</v>
      </c>
      <c r="N376" s="155" t="s">
        <v>44</v>
      </c>
      <c r="O376" s="56"/>
      <c r="P376" s="156">
        <f>O376*H376</f>
        <v>0</v>
      </c>
      <c r="Q376" s="156">
        <v>1.0000000000000001E-5</v>
      </c>
      <c r="R376" s="156">
        <f>Q376*H376</f>
        <v>1.0000000000000001E-5</v>
      </c>
      <c r="S376" s="156">
        <v>0</v>
      </c>
      <c r="T376" s="157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58" t="s">
        <v>189</v>
      </c>
      <c r="AT376" s="158" t="s">
        <v>184</v>
      </c>
      <c r="AU376" s="158" t="s">
        <v>81</v>
      </c>
      <c r="AY376" s="20" t="s">
        <v>182</v>
      </c>
      <c r="BE376" s="159">
        <f>IF(N376="základní",J376,0)</f>
        <v>0</v>
      </c>
      <c r="BF376" s="159">
        <f>IF(N376="snížená",J376,0)</f>
        <v>0</v>
      </c>
      <c r="BG376" s="159">
        <f>IF(N376="zákl. přenesená",J376,0)</f>
        <v>0</v>
      </c>
      <c r="BH376" s="159">
        <f>IF(N376="sníž. přenesená",J376,0)</f>
        <v>0</v>
      </c>
      <c r="BI376" s="159">
        <f>IF(N376="nulová",J376,0)</f>
        <v>0</v>
      </c>
      <c r="BJ376" s="20" t="s">
        <v>25</v>
      </c>
      <c r="BK376" s="159">
        <f>ROUND(I376*H376,2)</f>
        <v>0</v>
      </c>
      <c r="BL376" s="20" t="s">
        <v>189</v>
      </c>
      <c r="BM376" s="158" t="s">
        <v>962</v>
      </c>
    </row>
    <row r="377" spans="1:65" s="2" customFormat="1">
      <c r="A377" s="35"/>
      <c r="B377" s="36"/>
      <c r="C377" s="35"/>
      <c r="D377" s="160" t="s">
        <v>191</v>
      </c>
      <c r="E377" s="35"/>
      <c r="F377" s="161" t="s">
        <v>963</v>
      </c>
      <c r="G377" s="35"/>
      <c r="H377" s="35"/>
      <c r="I377" s="162"/>
      <c r="J377" s="35"/>
      <c r="K377" s="35"/>
      <c r="L377" s="36"/>
      <c r="M377" s="163"/>
      <c r="N377" s="164"/>
      <c r="O377" s="56"/>
      <c r="P377" s="56"/>
      <c r="Q377" s="56"/>
      <c r="R377" s="56"/>
      <c r="S377" s="56"/>
      <c r="T377" s="57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20" t="s">
        <v>191</v>
      </c>
      <c r="AU377" s="20" t="s">
        <v>81</v>
      </c>
    </row>
    <row r="378" spans="1:65" s="14" customFormat="1">
      <c r="B378" s="173"/>
      <c r="D378" s="166" t="s">
        <v>193</v>
      </c>
      <c r="E378" s="174" t="s">
        <v>3</v>
      </c>
      <c r="F378" s="175" t="s">
        <v>964</v>
      </c>
      <c r="H378" s="176">
        <v>1</v>
      </c>
      <c r="I378" s="177"/>
      <c r="L378" s="173"/>
      <c r="M378" s="178"/>
      <c r="N378" s="179"/>
      <c r="O378" s="179"/>
      <c r="P378" s="179"/>
      <c r="Q378" s="179"/>
      <c r="R378" s="179"/>
      <c r="S378" s="179"/>
      <c r="T378" s="180"/>
      <c r="AT378" s="174" t="s">
        <v>193</v>
      </c>
      <c r="AU378" s="174" t="s">
        <v>81</v>
      </c>
      <c r="AV378" s="14" t="s">
        <v>81</v>
      </c>
      <c r="AW378" s="14" t="s">
        <v>34</v>
      </c>
      <c r="AX378" s="14" t="s">
        <v>25</v>
      </c>
      <c r="AY378" s="174" t="s">
        <v>182</v>
      </c>
    </row>
    <row r="379" spans="1:65" s="2" customFormat="1" ht="16.5" customHeight="1">
      <c r="A379" s="35"/>
      <c r="B379" s="146"/>
      <c r="C379" s="147" t="s">
        <v>520</v>
      </c>
      <c r="D379" s="147" t="s">
        <v>184</v>
      </c>
      <c r="E379" s="148" t="s">
        <v>965</v>
      </c>
      <c r="F379" s="149" t="s">
        <v>966</v>
      </c>
      <c r="G379" s="150" t="s">
        <v>238</v>
      </c>
      <c r="H379" s="151">
        <v>1</v>
      </c>
      <c r="I379" s="152"/>
      <c r="J379" s="153">
        <f>ROUND(I379*H379,2)</f>
        <v>0</v>
      </c>
      <c r="K379" s="149" t="s">
        <v>188</v>
      </c>
      <c r="L379" s="36"/>
      <c r="M379" s="154" t="s">
        <v>3</v>
      </c>
      <c r="N379" s="155" t="s">
        <v>44</v>
      </c>
      <c r="O379" s="56"/>
      <c r="P379" s="156">
        <f>O379*H379</f>
        <v>0</v>
      </c>
      <c r="Q379" s="156">
        <v>1.1999999999999999E-3</v>
      </c>
      <c r="R379" s="156">
        <f>Q379*H379</f>
        <v>1.1999999999999999E-3</v>
      </c>
      <c r="S379" s="156">
        <v>0</v>
      </c>
      <c r="T379" s="157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58" t="s">
        <v>189</v>
      </c>
      <c r="AT379" s="158" t="s">
        <v>184</v>
      </c>
      <c r="AU379" s="158" t="s">
        <v>81</v>
      </c>
      <c r="AY379" s="20" t="s">
        <v>182</v>
      </c>
      <c r="BE379" s="159">
        <f>IF(N379="základní",J379,0)</f>
        <v>0</v>
      </c>
      <c r="BF379" s="159">
        <f>IF(N379="snížená",J379,0)</f>
        <v>0</v>
      </c>
      <c r="BG379" s="159">
        <f>IF(N379="zákl. přenesená",J379,0)</f>
        <v>0</v>
      </c>
      <c r="BH379" s="159">
        <f>IF(N379="sníž. přenesená",J379,0)</f>
        <v>0</v>
      </c>
      <c r="BI379" s="159">
        <f>IF(N379="nulová",J379,0)</f>
        <v>0</v>
      </c>
      <c r="BJ379" s="20" t="s">
        <v>25</v>
      </c>
      <c r="BK379" s="159">
        <f>ROUND(I379*H379,2)</f>
        <v>0</v>
      </c>
      <c r="BL379" s="20" t="s">
        <v>189</v>
      </c>
      <c r="BM379" s="158" t="s">
        <v>967</v>
      </c>
    </row>
    <row r="380" spans="1:65" s="2" customFormat="1">
      <c r="A380" s="35"/>
      <c r="B380" s="36"/>
      <c r="C380" s="35"/>
      <c r="D380" s="160" t="s">
        <v>191</v>
      </c>
      <c r="E380" s="35"/>
      <c r="F380" s="161" t="s">
        <v>968</v>
      </c>
      <c r="G380" s="35"/>
      <c r="H380" s="35"/>
      <c r="I380" s="162"/>
      <c r="J380" s="35"/>
      <c r="K380" s="35"/>
      <c r="L380" s="36"/>
      <c r="M380" s="163"/>
      <c r="N380" s="164"/>
      <c r="O380" s="56"/>
      <c r="P380" s="56"/>
      <c r="Q380" s="56"/>
      <c r="R380" s="56"/>
      <c r="S380" s="56"/>
      <c r="T380" s="57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20" t="s">
        <v>191</v>
      </c>
      <c r="AU380" s="20" t="s">
        <v>81</v>
      </c>
    </row>
    <row r="381" spans="1:65" s="14" customFormat="1">
      <c r="B381" s="173"/>
      <c r="D381" s="166" t="s">
        <v>193</v>
      </c>
      <c r="E381" s="174" t="s">
        <v>3</v>
      </c>
      <c r="F381" s="175" t="s">
        <v>969</v>
      </c>
      <c r="H381" s="176">
        <v>1</v>
      </c>
      <c r="I381" s="177"/>
      <c r="L381" s="173"/>
      <c r="M381" s="178"/>
      <c r="N381" s="179"/>
      <c r="O381" s="179"/>
      <c r="P381" s="179"/>
      <c r="Q381" s="179"/>
      <c r="R381" s="179"/>
      <c r="S381" s="179"/>
      <c r="T381" s="180"/>
      <c r="AT381" s="174" t="s">
        <v>193</v>
      </c>
      <c r="AU381" s="174" t="s">
        <v>81</v>
      </c>
      <c r="AV381" s="14" t="s">
        <v>81</v>
      </c>
      <c r="AW381" s="14" t="s">
        <v>34</v>
      </c>
      <c r="AX381" s="14" t="s">
        <v>25</v>
      </c>
      <c r="AY381" s="174" t="s">
        <v>182</v>
      </c>
    </row>
    <row r="382" spans="1:65" s="2" customFormat="1" ht="21.75" customHeight="1">
      <c r="A382" s="35"/>
      <c r="B382" s="146"/>
      <c r="C382" s="147" t="s">
        <v>525</v>
      </c>
      <c r="D382" s="147" t="s">
        <v>184</v>
      </c>
      <c r="E382" s="148" t="s">
        <v>970</v>
      </c>
      <c r="F382" s="149" t="s">
        <v>971</v>
      </c>
      <c r="G382" s="150" t="s">
        <v>238</v>
      </c>
      <c r="H382" s="151">
        <v>1</v>
      </c>
      <c r="I382" s="152"/>
      <c r="J382" s="153">
        <f>ROUND(I382*H382,2)</f>
        <v>0</v>
      </c>
      <c r="K382" s="149" t="s">
        <v>188</v>
      </c>
      <c r="L382" s="36"/>
      <c r="M382" s="154" t="s">
        <v>3</v>
      </c>
      <c r="N382" s="155" t="s">
        <v>44</v>
      </c>
      <c r="O382" s="56"/>
      <c r="P382" s="156">
        <f>O382*H382</f>
        <v>0</v>
      </c>
      <c r="Q382" s="156">
        <v>2.5999999999999999E-3</v>
      </c>
      <c r="R382" s="156">
        <f>Q382*H382</f>
        <v>2.5999999999999999E-3</v>
      </c>
      <c r="S382" s="156">
        <v>0</v>
      </c>
      <c r="T382" s="157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58" t="s">
        <v>189</v>
      </c>
      <c r="AT382" s="158" t="s">
        <v>184</v>
      </c>
      <c r="AU382" s="158" t="s">
        <v>81</v>
      </c>
      <c r="AY382" s="20" t="s">
        <v>182</v>
      </c>
      <c r="BE382" s="159">
        <f>IF(N382="základní",J382,0)</f>
        <v>0</v>
      </c>
      <c r="BF382" s="159">
        <f>IF(N382="snížená",J382,0)</f>
        <v>0</v>
      </c>
      <c r="BG382" s="159">
        <f>IF(N382="zákl. přenesená",J382,0)</f>
        <v>0</v>
      </c>
      <c r="BH382" s="159">
        <f>IF(N382="sníž. přenesená",J382,0)</f>
        <v>0</v>
      </c>
      <c r="BI382" s="159">
        <f>IF(N382="nulová",J382,0)</f>
        <v>0</v>
      </c>
      <c r="BJ382" s="20" t="s">
        <v>25</v>
      </c>
      <c r="BK382" s="159">
        <f>ROUND(I382*H382,2)</f>
        <v>0</v>
      </c>
      <c r="BL382" s="20" t="s">
        <v>189</v>
      </c>
      <c r="BM382" s="158" t="s">
        <v>972</v>
      </c>
    </row>
    <row r="383" spans="1:65" s="2" customFormat="1">
      <c r="A383" s="35"/>
      <c r="B383" s="36"/>
      <c r="C383" s="35"/>
      <c r="D383" s="160" t="s">
        <v>191</v>
      </c>
      <c r="E383" s="35"/>
      <c r="F383" s="161" t="s">
        <v>973</v>
      </c>
      <c r="G383" s="35"/>
      <c r="H383" s="35"/>
      <c r="I383" s="162"/>
      <c r="J383" s="35"/>
      <c r="K383" s="35"/>
      <c r="L383" s="36"/>
      <c r="M383" s="163"/>
      <c r="N383" s="164"/>
      <c r="O383" s="56"/>
      <c r="P383" s="56"/>
      <c r="Q383" s="56"/>
      <c r="R383" s="56"/>
      <c r="S383" s="56"/>
      <c r="T383" s="57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20" t="s">
        <v>191</v>
      </c>
      <c r="AU383" s="20" t="s">
        <v>81</v>
      </c>
    </row>
    <row r="384" spans="1:65" s="14" customFormat="1">
      <c r="B384" s="173"/>
      <c r="D384" s="166" t="s">
        <v>193</v>
      </c>
      <c r="E384" s="174" t="s">
        <v>3</v>
      </c>
      <c r="F384" s="175" t="s">
        <v>974</v>
      </c>
      <c r="H384" s="176">
        <v>1</v>
      </c>
      <c r="I384" s="177"/>
      <c r="L384" s="173"/>
      <c r="M384" s="178"/>
      <c r="N384" s="179"/>
      <c r="O384" s="179"/>
      <c r="P384" s="179"/>
      <c r="Q384" s="179"/>
      <c r="R384" s="179"/>
      <c r="S384" s="179"/>
      <c r="T384" s="180"/>
      <c r="AT384" s="174" t="s">
        <v>193</v>
      </c>
      <c r="AU384" s="174" t="s">
        <v>81</v>
      </c>
      <c r="AV384" s="14" t="s">
        <v>81</v>
      </c>
      <c r="AW384" s="14" t="s">
        <v>34</v>
      </c>
      <c r="AX384" s="14" t="s">
        <v>25</v>
      </c>
      <c r="AY384" s="174" t="s">
        <v>182</v>
      </c>
    </row>
    <row r="385" spans="1:65" s="2" customFormat="1" ht="24.2" customHeight="1">
      <c r="A385" s="35"/>
      <c r="B385" s="146"/>
      <c r="C385" s="147" t="s">
        <v>530</v>
      </c>
      <c r="D385" s="147" t="s">
        <v>184</v>
      </c>
      <c r="E385" s="148" t="s">
        <v>975</v>
      </c>
      <c r="F385" s="149" t="s">
        <v>976</v>
      </c>
      <c r="G385" s="150" t="s">
        <v>187</v>
      </c>
      <c r="H385" s="151">
        <v>88</v>
      </c>
      <c r="I385" s="152"/>
      <c r="J385" s="153">
        <f>ROUND(I385*H385,2)</f>
        <v>0</v>
      </c>
      <c r="K385" s="149" t="s">
        <v>188</v>
      </c>
      <c r="L385" s="36"/>
      <c r="M385" s="154" t="s">
        <v>3</v>
      </c>
      <c r="N385" s="155" t="s">
        <v>44</v>
      </c>
      <c r="O385" s="56"/>
      <c r="P385" s="156">
        <f>O385*H385</f>
        <v>0</v>
      </c>
      <c r="Q385" s="156">
        <v>0</v>
      </c>
      <c r="R385" s="156">
        <f>Q385*H385</f>
        <v>0</v>
      </c>
      <c r="S385" s="156">
        <v>0</v>
      </c>
      <c r="T385" s="157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58" t="s">
        <v>189</v>
      </c>
      <c r="AT385" s="158" t="s">
        <v>184</v>
      </c>
      <c r="AU385" s="158" t="s">
        <v>81</v>
      </c>
      <c r="AY385" s="20" t="s">
        <v>182</v>
      </c>
      <c r="BE385" s="159">
        <f>IF(N385="základní",J385,0)</f>
        <v>0</v>
      </c>
      <c r="BF385" s="159">
        <f>IF(N385="snížená",J385,0)</f>
        <v>0</v>
      </c>
      <c r="BG385" s="159">
        <f>IF(N385="zákl. přenesená",J385,0)</f>
        <v>0</v>
      </c>
      <c r="BH385" s="159">
        <f>IF(N385="sníž. přenesená",J385,0)</f>
        <v>0</v>
      </c>
      <c r="BI385" s="159">
        <f>IF(N385="nulová",J385,0)</f>
        <v>0</v>
      </c>
      <c r="BJ385" s="20" t="s">
        <v>25</v>
      </c>
      <c r="BK385" s="159">
        <f>ROUND(I385*H385,2)</f>
        <v>0</v>
      </c>
      <c r="BL385" s="20" t="s">
        <v>189</v>
      </c>
      <c r="BM385" s="158" t="s">
        <v>977</v>
      </c>
    </row>
    <row r="386" spans="1:65" s="2" customFormat="1">
      <c r="A386" s="35"/>
      <c r="B386" s="36"/>
      <c r="C386" s="35"/>
      <c r="D386" s="160" t="s">
        <v>191</v>
      </c>
      <c r="E386" s="35"/>
      <c r="F386" s="161" t="s">
        <v>978</v>
      </c>
      <c r="G386" s="35"/>
      <c r="H386" s="35"/>
      <c r="I386" s="162"/>
      <c r="J386" s="35"/>
      <c r="K386" s="35"/>
      <c r="L386" s="36"/>
      <c r="M386" s="163"/>
      <c r="N386" s="164"/>
      <c r="O386" s="56"/>
      <c r="P386" s="56"/>
      <c r="Q386" s="56"/>
      <c r="R386" s="56"/>
      <c r="S386" s="56"/>
      <c r="T386" s="57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20" t="s">
        <v>191</v>
      </c>
      <c r="AU386" s="20" t="s">
        <v>81</v>
      </c>
    </row>
    <row r="387" spans="1:65" s="14" customFormat="1">
      <c r="B387" s="173"/>
      <c r="D387" s="166" t="s">
        <v>193</v>
      </c>
      <c r="E387" s="174" t="s">
        <v>3</v>
      </c>
      <c r="F387" s="175" t="s">
        <v>979</v>
      </c>
      <c r="H387" s="176">
        <v>88</v>
      </c>
      <c r="I387" s="177"/>
      <c r="L387" s="173"/>
      <c r="M387" s="178"/>
      <c r="N387" s="179"/>
      <c r="O387" s="179"/>
      <c r="P387" s="179"/>
      <c r="Q387" s="179"/>
      <c r="R387" s="179"/>
      <c r="S387" s="179"/>
      <c r="T387" s="180"/>
      <c r="AT387" s="174" t="s">
        <v>193</v>
      </c>
      <c r="AU387" s="174" t="s">
        <v>81</v>
      </c>
      <c r="AV387" s="14" t="s">
        <v>81</v>
      </c>
      <c r="AW387" s="14" t="s">
        <v>34</v>
      </c>
      <c r="AX387" s="14" t="s">
        <v>25</v>
      </c>
      <c r="AY387" s="174" t="s">
        <v>182</v>
      </c>
    </row>
    <row r="388" spans="1:65" s="2" customFormat="1" ht="16.5" customHeight="1">
      <c r="A388" s="35"/>
      <c r="B388" s="146"/>
      <c r="C388" s="147" t="s">
        <v>536</v>
      </c>
      <c r="D388" s="147" t="s">
        <v>184</v>
      </c>
      <c r="E388" s="148" t="s">
        <v>980</v>
      </c>
      <c r="F388" s="149" t="s">
        <v>981</v>
      </c>
      <c r="G388" s="150" t="s">
        <v>187</v>
      </c>
      <c r="H388" s="151">
        <v>88</v>
      </c>
      <c r="I388" s="152"/>
      <c r="J388" s="153">
        <f>ROUND(I388*H388,2)</f>
        <v>0</v>
      </c>
      <c r="K388" s="149" t="s">
        <v>188</v>
      </c>
      <c r="L388" s="36"/>
      <c r="M388" s="154" t="s">
        <v>3</v>
      </c>
      <c r="N388" s="155" t="s">
        <v>44</v>
      </c>
      <c r="O388" s="56"/>
      <c r="P388" s="156">
        <f>O388*H388</f>
        <v>0</v>
      </c>
      <c r="Q388" s="156">
        <v>1E-4</v>
      </c>
      <c r="R388" s="156">
        <f>Q388*H388</f>
        <v>8.8000000000000005E-3</v>
      </c>
      <c r="S388" s="156">
        <v>0</v>
      </c>
      <c r="T388" s="157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58" t="s">
        <v>189</v>
      </c>
      <c r="AT388" s="158" t="s">
        <v>184</v>
      </c>
      <c r="AU388" s="158" t="s">
        <v>81</v>
      </c>
      <c r="AY388" s="20" t="s">
        <v>182</v>
      </c>
      <c r="BE388" s="159">
        <f>IF(N388="základní",J388,0)</f>
        <v>0</v>
      </c>
      <c r="BF388" s="159">
        <f>IF(N388="snížená",J388,0)</f>
        <v>0</v>
      </c>
      <c r="BG388" s="159">
        <f>IF(N388="zákl. přenesená",J388,0)</f>
        <v>0</v>
      </c>
      <c r="BH388" s="159">
        <f>IF(N388="sníž. přenesená",J388,0)</f>
        <v>0</v>
      </c>
      <c r="BI388" s="159">
        <f>IF(N388="nulová",J388,0)</f>
        <v>0</v>
      </c>
      <c r="BJ388" s="20" t="s">
        <v>25</v>
      </c>
      <c r="BK388" s="159">
        <f>ROUND(I388*H388,2)</f>
        <v>0</v>
      </c>
      <c r="BL388" s="20" t="s">
        <v>189</v>
      </c>
      <c r="BM388" s="158" t="s">
        <v>982</v>
      </c>
    </row>
    <row r="389" spans="1:65" s="2" customFormat="1">
      <c r="A389" s="35"/>
      <c r="B389" s="36"/>
      <c r="C389" s="35"/>
      <c r="D389" s="160" t="s">
        <v>191</v>
      </c>
      <c r="E389" s="35"/>
      <c r="F389" s="161" t="s">
        <v>983</v>
      </c>
      <c r="G389" s="35"/>
      <c r="H389" s="35"/>
      <c r="I389" s="162"/>
      <c r="J389" s="35"/>
      <c r="K389" s="35"/>
      <c r="L389" s="36"/>
      <c r="M389" s="163"/>
      <c r="N389" s="164"/>
      <c r="O389" s="56"/>
      <c r="P389" s="56"/>
      <c r="Q389" s="56"/>
      <c r="R389" s="56"/>
      <c r="S389" s="56"/>
      <c r="T389" s="57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20" t="s">
        <v>191</v>
      </c>
      <c r="AU389" s="20" t="s">
        <v>81</v>
      </c>
    </row>
    <row r="390" spans="1:65" s="14" customFormat="1">
      <c r="B390" s="173"/>
      <c r="D390" s="166" t="s">
        <v>193</v>
      </c>
      <c r="E390" s="174" t="s">
        <v>3</v>
      </c>
      <c r="F390" s="175" t="s">
        <v>984</v>
      </c>
      <c r="H390" s="176">
        <v>88</v>
      </c>
      <c r="I390" s="177"/>
      <c r="L390" s="173"/>
      <c r="M390" s="178"/>
      <c r="N390" s="179"/>
      <c r="O390" s="179"/>
      <c r="P390" s="179"/>
      <c r="Q390" s="179"/>
      <c r="R390" s="179"/>
      <c r="S390" s="179"/>
      <c r="T390" s="180"/>
      <c r="AT390" s="174" t="s">
        <v>193</v>
      </c>
      <c r="AU390" s="174" t="s">
        <v>81</v>
      </c>
      <c r="AV390" s="14" t="s">
        <v>81</v>
      </c>
      <c r="AW390" s="14" t="s">
        <v>34</v>
      </c>
      <c r="AX390" s="14" t="s">
        <v>25</v>
      </c>
      <c r="AY390" s="174" t="s">
        <v>182</v>
      </c>
    </row>
    <row r="391" spans="1:65" s="2" customFormat="1" ht="21.75" customHeight="1">
      <c r="A391" s="35"/>
      <c r="B391" s="146"/>
      <c r="C391" s="147" t="s">
        <v>541</v>
      </c>
      <c r="D391" s="147" t="s">
        <v>184</v>
      </c>
      <c r="E391" s="148" t="s">
        <v>985</v>
      </c>
      <c r="F391" s="149" t="s">
        <v>986</v>
      </c>
      <c r="G391" s="150" t="s">
        <v>187</v>
      </c>
      <c r="H391" s="151">
        <v>88</v>
      </c>
      <c r="I391" s="152"/>
      <c r="J391" s="153">
        <f>ROUND(I391*H391,2)</f>
        <v>0</v>
      </c>
      <c r="K391" s="149" t="s">
        <v>188</v>
      </c>
      <c r="L391" s="36"/>
      <c r="M391" s="154" t="s">
        <v>3</v>
      </c>
      <c r="N391" s="155" t="s">
        <v>44</v>
      </c>
      <c r="O391" s="56"/>
      <c r="P391" s="156">
        <f>O391*H391</f>
        <v>0</v>
      </c>
      <c r="Q391" s="156">
        <v>3.3E-4</v>
      </c>
      <c r="R391" s="156">
        <f>Q391*H391</f>
        <v>2.904E-2</v>
      </c>
      <c r="S391" s="156">
        <v>0</v>
      </c>
      <c r="T391" s="157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58" t="s">
        <v>189</v>
      </c>
      <c r="AT391" s="158" t="s">
        <v>184</v>
      </c>
      <c r="AU391" s="158" t="s">
        <v>81</v>
      </c>
      <c r="AY391" s="20" t="s">
        <v>182</v>
      </c>
      <c r="BE391" s="159">
        <f>IF(N391="základní",J391,0)</f>
        <v>0</v>
      </c>
      <c r="BF391" s="159">
        <f>IF(N391="snížená",J391,0)</f>
        <v>0</v>
      </c>
      <c r="BG391" s="159">
        <f>IF(N391="zákl. přenesená",J391,0)</f>
        <v>0</v>
      </c>
      <c r="BH391" s="159">
        <f>IF(N391="sníž. přenesená",J391,0)</f>
        <v>0</v>
      </c>
      <c r="BI391" s="159">
        <f>IF(N391="nulová",J391,0)</f>
        <v>0</v>
      </c>
      <c r="BJ391" s="20" t="s">
        <v>25</v>
      </c>
      <c r="BK391" s="159">
        <f>ROUND(I391*H391,2)</f>
        <v>0</v>
      </c>
      <c r="BL391" s="20" t="s">
        <v>189</v>
      </c>
      <c r="BM391" s="158" t="s">
        <v>987</v>
      </c>
    </row>
    <row r="392" spans="1:65" s="2" customFormat="1">
      <c r="A392" s="35"/>
      <c r="B392" s="36"/>
      <c r="C392" s="35"/>
      <c r="D392" s="160" t="s">
        <v>191</v>
      </c>
      <c r="E392" s="35"/>
      <c r="F392" s="161" t="s">
        <v>988</v>
      </c>
      <c r="G392" s="35"/>
      <c r="H392" s="35"/>
      <c r="I392" s="162"/>
      <c r="J392" s="35"/>
      <c r="K392" s="35"/>
      <c r="L392" s="36"/>
      <c r="M392" s="163"/>
      <c r="N392" s="164"/>
      <c r="O392" s="56"/>
      <c r="P392" s="56"/>
      <c r="Q392" s="56"/>
      <c r="R392" s="56"/>
      <c r="S392" s="56"/>
      <c r="T392" s="57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20" t="s">
        <v>191</v>
      </c>
      <c r="AU392" s="20" t="s">
        <v>81</v>
      </c>
    </row>
    <row r="393" spans="1:65" s="14" customFormat="1">
      <c r="B393" s="173"/>
      <c r="D393" s="166" t="s">
        <v>193</v>
      </c>
      <c r="E393" s="174" t="s">
        <v>3</v>
      </c>
      <c r="F393" s="175" t="s">
        <v>989</v>
      </c>
      <c r="H393" s="176">
        <v>88</v>
      </c>
      <c r="I393" s="177"/>
      <c r="L393" s="173"/>
      <c r="M393" s="178"/>
      <c r="N393" s="179"/>
      <c r="O393" s="179"/>
      <c r="P393" s="179"/>
      <c r="Q393" s="179"/>
      <c r="R393" s="179"/>
      <c r="S393" s="179"/>
      <c r="T393" s="180"/>
      <c r="AT393" s="174" t="s">
        <v>193</v>
      </c>
      <c r="AU393" s="174" t="s">
        <v>81</v>
      </c>
      <c r="AV393" s="14" t="s">
        <v>81</v>
      </c>
      <c r="AW393" s="14" t="s">
        <v>34</v>
      </c>
      <c r="AX393" s="14" t="s">
        <v>25</v>
      </c>
      <c r="AY393" s="174" t="s">
        <v>182</v>
      </c>
    </row>
    <row r="394" spans="1:65" s="12" customFormat="1" ht="22.9" customHeight="1">
      <c r="B394" s="133"/>
      <c r="D394" s="134" t="s">
        <v>72</v>
      </c>
      <c r="E394" s="144" t="s">
        <v>556</v>
      </c>
      <c r="F394" s="144" t="s">
        <v>557</v>
      </c>
      <c r="I394" s="136"/>
      <c r="J394" s="145">
        <f>BK394</f>
        <v>0</v>
      </c>
      <c r="L394" s="133"/>
      <c r="M394" s="138"/>
      <c r="N394" s="139"/>
      <c r="O394" s="139"/>
      <c r="P394" s="140">
        <f>SUM(P395:P397)</f>
        <v>0</v>
      </c>
      <c r="Q394" s="139"/>
      <c r="R394" s="140">
        <f>SUM(R395:R397)</f>
        <v>0</v>
      </c>
      <c r="S394" s="139"/>
      <c r="T394" s="141">
        <f>SUM(T395:T397)</f>
        <v>0</v>
      </c>
      <c r="AR394" s="134" t="s">
        <v>25</v>
      </c>
      <c r="AT394" s="142" t="s">
        <v>72</v>
      </c>
      <c r="AU394" s="142" t="s">
        <v>25</v>
      </c>
      <c r="AY394" s="134" t="s">
        <v>182</v>
      </c>
      <c r="BK394" s="143">
        <f>SUM(BK395:BK397)</f>
        <v>0</v>
      </c>
    </row>
    <row r="395" spans="1:65" s="2" customFormat="1" ht="24.2" customHeight="1">
      <c r="A395" s="35"/>
      <c r="B395" s="146"/>
      <c r="C395" s="147" t="s">
        <v>547</v>
      </c>
      <c r="D395" s="147" t="s">
        <v>184</v>
      </c>
      <c r="E395" s="148" t="s">
        <v>559</v>
      </c>
      <c r="F395" s="149" t="s">
        <v>560</v>
      </c>
      <c r="G395" s="150" t="s">
        <v>207</v>
      </c>
      <c r="H395" s="151">
        <v>339.67700000000002</v>
      </c>
      <c r="I395" s="152"/>
      <c r="J395" s="153">
        <f>ROUND(I395*H395,2)</f>
        <v>0</v>
      </c>
      <c r="K395" s="149" t="s">
        <v>188</v>
      </c>
      <c r="L395" s="36"/>
      <c r="M395" s="154" t="s">
        <v>3</v>
      </c>
      <c r="N395" s="155" t="s">
        <v>44</v>
      </c>
      <c r="O395" s="56"/>
      <c r="P395" s="156">
        <f>O395*H395</f>
        <v>0</v>
      </c>
      <c r="Q395" s="156">
        <v>0</v>
      </c>
      <c r="R395" s="156">
        <f>Q395*H395</f>
        <v>0</v>
      </c>
      <c r="S395" s="156">
        <v>0</v>
      </c>
      <c r="T395" s="157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58" t="s">
        <v>189</v>
      </c>
      <c r="AT395" s="158" t="s">
        <v>184</v>
      </c>
      <c r="AU395" s="158" t="s">
        <v>81</v>
      </c>
      <c r="AY395" s="20" t="s">
        <v>182</v>
      </c>
      <c r="BE395" s="159">
        <f>IF(N395="základní",J395,0)</f>
        <v>0</v>
      </c>
      <c r="BF395" s="159">
        <f>IF(N395="snížená",J395,0)</f>
        <v>0</v>
      </c>
      <c r="BG395" s="159">
        <f>IF(N395="zákl. přenesená",J395,0)</f>
        <v>0</v>
      </c>
      <c r="BH395" s="159">
        <f>IF(N395="sníž. přenesená",J395,0)</f>
        <v>0</v>
      </c>
      <c r="BI395" s="159">
        <f>IF(N395="nulová",J395,0)</f>
        <v>0</v>
      </c>
      <c r="BJ395" s="20" t="s">
        <v>25</v>
      </c>
      <c r="BK395" s="159">
        <f>ROUND(I395*H395,2)</f>
        <v>0</v>
      </c>
      <c r="BL395" s="20" t="s">
        <v>189</v>
      </c>
      <c r="BM395" s="158" t="s">
        <v>990</v>
      </c>
    </row>
    <row r="396" spans="1:65" s="2" customFormat="1">
      <c r="A396" s="35"/>
      <c r="B396" s="36"/>
      <c r="C396" s="35"/>
      <c r="D396" s="160" t="s">
        <v>191</v>
      </c>
      <c r="E396" s="35"/>
      <c r="F396" s="161" t="s">
        <v>562</v>
      </c>
      <c r="G396" s="35"/>
      <c r="H396" s="35"/>
      <c r="I396" s="162"/>
      <c r="J396" s="35"/>
      <c r="K396" s="35"/>
      <c r="L396" s="36"/>
      <c r="M396" s="163"/>
      <c r="N396" s="164"/>
      <c r="O396" s="56"/>
      <c r="P396" s="56"/>
      <c r="Q396" s="56"/>
      <c r="R396" s="56"/>
      <c r="S396" s="56"/>
      <c r="T396" s="57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20" t="s">
        <v>191</v>
      </c>
      <c r="AU396" s="20" t="s">
        <v>81</v>
      </c>
    </row>
    <row r="397" spans="1:65" s="14" customFormat="1">
      <c r="B397" s="173"/>
      <c r="D397" s="166" t="s">
        <v>193</v>
      </c>
      <c r="E397" s="174" t="s">
        <v>3</v>
      </c>
      <c r="F397" s="175" t="s">
        <v>991</v>
      </c>
      <c r="H397" s="176">
        <v>339.67700000000002</v>
      </c>
      <c r="I397" s="177"/>
      <c r="L397" s="173"/>
      <c r="M397" s="216"/>
      <c r="N397" s="217"/>
      <c r="O397" s="217"/>
      <c r="P397" s="217"/>
      <c r="Q397" s="217"/>
      <c r="R397" s="217"/>
      <c r="S397" s="217"/>
      <c r="T397" s="218"/>
      <c r="AT397" s="174" t="s">
        <v>193</v>
      </c>
      <c r="AU397" s="174" t="s">
        <v>81</v>
      </c>
      <c r="AV397" s="14" t="s">
        <v>81</v>
      </c>
      <c r="AW397" s="14" t="s">
        <v>34</v>
      </c>
      <c r="AX397" s="14" t="s">
        <v>25</v>
      </c>
      <c r="AY397" s="174" t="s">
        <v>182</v>
      </c>
    </row>
    <row r="398" spans="1:65" s="2" customFormat="1" ht="6.95" customHeight="1">
      <c r="A398" s="35"/>
      <c r="B398" s="45"/>
      <c r="C398" s="46"/>
      <c r="D398" s="46"/>
      <c r="E398" s="46"/>
      <c r="F398" s="46"/>
      <c r="G398" s="46"/>
      <c r="H398" s="46"/>
      <c r="I398" s="46"/>
      <c r="J398" s="46"/>
      <c r="K398" s="46"/>
      <c r="L398" s="36"/>
      <c r="M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</row>
  </sheetData>
  <autoFilter ref="C91:K397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/>
    <hyperlink ref="F99" r:id="rId2"/>
    <hyperlink ref="F102" r:id="rId3"/>
    <hyperlink ref="F108" r:id="rId4"/>
    <hyperlink ref="F118" r:id="rId5"/>
    <hyperlink ref="F125" r:id="rId6"/>
    <hyperlink ref="F139" r:id="rId7"/>
    <hyperlink ref="F146" r:id="rId8"/>
    <hyperlink ref="F153" r:id="rId9"/>
    <hyperlink ref="F160" r:id="rId10"/>
    <hyperlink ref="F167" r:id="rId11"/>
    <hyperlink ref="F171" r:id="rId12"/>
    <hyperlink ref="F173" r:id="rId13"/>
    <hyperlink ref="F177" r:id="rId14"/>
    <hyperlink ref="F188" r:id="rId15"/>
    <hyperlink ref="F190" r:id="rId16"/>
    <hyperlink ref="F194" r:id="rId17"/>
    <hyperlink ref="F207" r:id="rId18"/>
    <hyperlink ref="F212" r:id="rId19"/>
    <hyperlink ref="F228" r:id="rId20"/>
    <hyperlink ref="F280" r:id="rId21"/>
    <hyperlink ref="F284" r:id="rId22"/>
    <hyperlink ref="F291" r:id="rId23"/>
    <hyperlink ref="F295" r:id="rId24"/>
    <hyperlink ref="F310" r:id="rId25"/>
    <hyperlink ref="F324" r:id="rId26"/>
    <hyperlink ref="F328" r:id="rId27"/>
    <hyperlink ref="F332" r:id="rId28"/>
    <hyperlink ref="F338" r:id="rId29"/>
    <hyperlink ref="F341" r:id="rId30"/>
    <hyperlink ref="F344" r:id="rId31"/>
    <hyperlink ref="F347" r:id="rId32"/>
    <hyperlink ref="F359" r:id="rId33"/>
    <hyperlink ref="F374" r:id="rId34"/>
    <hyperlink ref="F377" r:id="rId35"/>
    <hyperlink ref="F380" r:id="rId36"/>
    <hyperlink ref="F383" r:id="rId37"/>
    <hyperlink ref="F386" r:id="rId38"/>
    <hyperlink ref="F389" r:id="rId39"/>
    <hyperlink ref="F392" r:id="rId40"/>
    <hyperlink ref="F396" r:id="rId4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5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6" t="s">
        <v>6</v>
      </c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20" t="s">
        <v>97</v>
      </c>
      <c r="AZ2" s="96" t="s">
        <v>992</v>
      </c>
      <c r="BA2" s="96" t="s">
        <v>3</v>
      </c>
      <c r="BB2" s="96" t="s">
        <v>3</v>
      </c>
      <c r="BC2" s="96" t="s">
        <v>260</v>
      </c>
      <c r="BD2" s="96" t="s">
        <v>81</v>
      </c>
    </row>
    <row r="3" spans="1:5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  <c r="AZ3" s="96" t="s">
        <v>993</v>
      </c>
      <c r="BA3" s="96" t="s">
        <v>3</v>
      </c>
      <c r="BB3" s="96" t="s">
        <v>3</v>
      </c>
      <c r="BC3" s="96" t="s">
        <v>994</v>
      </c>
      <c r="BD3" s="96" t="s">
        <v>81</v>
      </c>
    </row>
    <row r="4" spans="1:56" s="1" customFormat="1" ht="24.95" customHeight="1">
      <c r="B4" s="23"/>
      <c r="D4" s="24" t="s">
        <v>129</v>
      </c>
      <c r="L4" s="23"/>
      <c r="M4" s="97" t="s">
        <v>11</v>
      </c>
      <c r="AT4" s="20" t="s">
        <v>4</v>
      </c>
      <c r="AZ4" s="96" t="s">
        <v>995</v>
      </c>
      <c r="BA4" s="96" t="s">
        <v>3</v>
      </c>
      <c r="BB4" s="96" t="s">
        <v>3</v>
      </c>
      <c r="BC4" s="96" t="s">
        <v>326</v>
      </c>
      <c r="BD4" s="96" t="s">
        <v>81</v>
      </c>
    </row>
    <row r="5" spans="1:56" s="1" customFormat="1" ht="6.95" customHeight="1">
      <c r="B5" s="23"/>
      <c r="L5" s="23"/>
      <c r="AZ5" s="96" t="s">
        <v>996</v>
      </c>
      <c r="BA5" s="96" t="s">
        <v>3</v>
      </c>
      <c r="BB5" s="96" t="s">
        <v>3</v>
      </c>
      <c r="BC5" s="96" t="s">
        <v>997</v>
      </c>
      <c r="BD5" s="96" t="s">
        <v>81</v>
      </c>
    </row>
    <row r="6" spans="1:56" s="1" customFormat="1" ht="12" customHeight="1">
      <c r="B6" s="23"/>
      <c r="D6" s="30" t="s">
        <v>17</v>
      </c>
      <c r="L6" s="23"/>
      <c r="AZ6" s="96" t="s">
        <v>998</v>
      </c>
      <c r="BA6" s="96" t="s">
        <v>3</v>
      </c>
      <c r="BB6" s="96" t="s">
        <v>3</v>
      </c>
      <c r="BC6" s="96" t="s">
        <v>266</v>
      </c>
      <c r="BD6" s="96" t="s">
        <v>81</v>
      </c>
    </row>
    <row r="7" spans="1:56" s="1" customFormat="1" ht="16.5" customHeight="1">
      <c r="B7" s="23"/>
      <c r="E7" s="369" t="str">
        <f>'Rekapitulace stavby'!K6</f>
        <v>BRNO, TOUŠKOVA, SVATOPLUKOVA I – REKONSTRUKCE KANALIZACE A VODOVODU</v>
      </c>
      <c r="F7" s="370"/>
      <c r="G7" s="370"/>
      <c r="H7" s="370"/>
      <c r="L7" s="23"/>
      <c r="AZ7" s="96" t="s">
        <v>999</v>
      </c>
      <c r="BA7" s="96" t="s">
        <v>3</v>
      </c>
      <c r="BB7" s="96" t="s">
        <v>3</v>
      </c>
      <c r="BC7" s="96" t="s">
        <v>1000</v>
      </c>
      <c r="BD7" s="96" t="s">
        <v>81</v>
      </c>
    </row>
    <row r="8" spans="1:56" s="1" customFormat="1" ht="12" customHeight="1">
      <c r="B8" s="23"/>
      <c r="D8" s="30" t="s">
        <v>138</v>
      </c>
      <c r="L8" s="23"/>
      <c r="AZ8" s="96" t="s">
        <v>1001</v>
      </c>
      <c r="BA8" s="96" t="s">
        <v>3</v>
      </c>
      <c r="BB8" s="96" t="s">
        <v>3</v>
      </c>
      <c r="BC8" s="96" t="s">
        <v>1002</v>
      </c>
      <c r="BD8" s="96" t="s">
        <v>81</v>
      </c>
    </row>
    <row r="9" spans="1:56" s="2" customFormat="1" ht="16.5" customHeight="1">
      <c r="A9" s="35"/>
      <c r="B9" s="36"/>
      <c r="C9" s="35"/>
      <c r="D9" s="35"/>
      <c r="E9" s="369" t="s">
        <v>141</v>
      </c>
      <c r="F9" s="368"/>
      <c r="G9" s="368"/>
      <c r="H9" s="368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96" t="s">
        <v>1003</v>
      </c>
      <c r="BA9" s="96" t="s">
        <v>3</v>
      </c>
      <c r="BB9" s="96" t="s">
        <v>3</v>
      </c>
      <c r="BC9" s="96" t="s">
        <v>1004</v>
      </c>
      <c r="BD9" s="96" t="s">
        <v>81</v>
      </c>
    </row>
    <row r="10" spans="1:56" s="2" customFormat="1" ht="12" customHeight="1">
      <c r="A10" s="35"/>
      <c r="B10" s="36"/>
      <c r="C10" s="35"/>
      <c r="D10" s="30" t="s">
        <v>144</v>
      </c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96" t="s">
        <v>1005</v>
      </c>
      <c r="BA10" s="96" t="s">
        <v>3</v>
      </c>
      <c r="BB10" s="96" t="s">
        <v>3</v>
      </c>
      <c r="BC10" s="96" t="s">
        <v>1006</v>
      </c>
      <c r="BD10" s="96" t="s">
        <v>81</v>
      </c>
    </row>
    <row r="11" spans="1:56" s="2" customFormat="1" ht="16.5" customHeight="1">
      <c r="A11" s="35"/>
      <c r="B11" s="36"/>
      <c r="C11" s="35"/>
      <c r="D11" s="35"/>
      <c r="E11" s="364" t="s">
        <v>1007</v>
      </c>
      <c r="F11" s="368"/>
      <c r="G11" s="368"/>
      <c r="H11" s="368"/>
      <c r="I11" s="35"/>
      <c r="J11" s="35"/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96" t="s">
        <v>150</v>
      </c>
      <c r="BA11" s="96" t="s">
        <v>3</v>
      </c>
      <c r="BB11" s="96" t="s">
        <v>3</v>
      </c>
      <c r="BC11" s="96" t="s">
        <v>1008</v>
      </c>
      <c r="BD11" s="96" t="s">
        <v>81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36"/>
      <c r="C13" s="35"/>
      <c r="D13" s="30" t="s">
        <v>20</v>
      </c>
      <c r="E13" s="35"/>
      <c r="F13" s="28" t="s">
        <v>87</v>
      </c>
      <c r="G13" s="35"/>
      <c r="H13" s="35"/>
      <c r="I13" s="30" t="s">
        <v>21</v>
      </c>
      <c r="J13" s="28" t="s">
        <v>3</v>
      </c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6"/>
      <c r="C14" s="35"/>
      <c r="D14" s="30" t="s">
        <v>22</v>
      </c>
      <c r="E14" s="35"/>
      <c r="F14" s="28" t="s">
        <v>23</v>
      </c>
      <c r="G14" s="35"/>
      <c r="H14" s="35"/>
      <c r="I14" s="30" t="s">
        <v>24</v>
      </c>
      <c r="J14" s="53"/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36"/>
      <c r="C16" s="35"/>
      <c r="D16" s="30" t="s">
        <v>26</v>
      </c>
      <c r="E16" s="35"/>
      <c r="F16" s="35"/>
      <c r="G16" s="35"/>
      <c r="H16" s="35"/>
      <c r="I16" s="30" t="s">
        <v>27</v>
      </c>
      <c r="J16" s="28" t="s">
        <v>3</v>
      </c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8" t="s">
        <v>28</v>
      </c>
      <c r="F17" s="35"/>
      <c r="G17" s="35"/>
      <c r="H17" s="35"/>
      <c r="I17" s="30" t="s">
        <v>29</v>
      </c>
      <c r="J17" s="28" t="s">
        <v>3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30" t="s">
        <v>30</v>
      </c>
      <c r="E19" s="35"/>
      <c r="F19" s="35"/>
      <c r="G19" s="35"/>
      <c r="H19" s="35"/>
      <c r="I19" s="30" t="s">
        <v>27</v>
      </c>
      <c r="J19" s="31" t="str">
        <f>'Rekapitulace stavby'!AN13</f>
        <v>Vyplň údaj</v>
      </c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71" t="str">
        <f>'Rekapitulace stavby'!E14</f>
        <v>Vyplň údaj</v>
      </c>
      <c r="F20" s="353"/>
      <c r="G20" s="353"/>
      <c r="H20" s="353"/>
      <c r="I20" s="30" t="s">
        <v>29</v>
      </c>
      <c r="J20" s="31" t="str">
        <f>'Rekapitulace stavby'!AN14</f>
        <v>Vyplň údaj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30" t="s">
        <v>32</v>
      </c>
      <c r="E22" s="35"/>
      <c r="F22" s="35"/>
      <c r="G22" s="35"/>
      <c r="H22" s="35"/>
      <c r="I22" s="30" t="s">
        <v>27</v>
      </c>
      <c r="J22" s="28" t="s">
        <v>3</v>
      </c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8" t="s">
        <v>33</v>
      </c>
      <c r="F23" s="35"/>
      <c r="G23" s="35"/>
      <c r="H23" s="35"/>
      <c r="I23" s="30" t="s">
        <v>29</v>
      </c>
      <c r="J23" s="28" t="s">
        <v>3</v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30" t="s">
        <v>35</v>
      </c>
      <c r="E25" s="35"/>
      <c r="F25" s="35"/>
      <c r="G25" s="35"/>
      <c r="H25" s="35"/>
      <c r="I25" s="30" t="s">
        <v>27</v>
      </c>
      <c r="J25" s="28" t="str">
        <f>IF('Rekapitulace stavby'!AN19="","",'Rekapitulace stavby'!AN19)</f>
        <v/>
      </c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8" t="str">
        <f>IF('Rekapitulace stavby'!E20="","",'Rekapitulace stavby'!E20)</f>
        <v xml:space="preserve"> </v>
      </c>
      <c r="F26" s="35"/>
      <c r="G26" s="35"/>
      <c r="H26" s="35"/>
      <c r="I26" s="30" t="s">
        <v>29</v>
      </c>
      <c r="J26" s="28" t="str">
        <f>IF('Rekapitulace stavby'!AN20="","",'Rekapitulace stavby'!AN20)</f>
        <v/>
      </c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30" t="s">
        <v>37</v>
      </c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9"/>
      <c r="B29" s="100"/>
      <c r="C29" s="99"/>
      <c r="D29" s="99"/>
      <c r="E29" s="357" t="s">
        <v>3</v>
      </c>
      <c r="F29" s="357"/>
      <c r="G29" s="357"/>
      <c r="H29" s="35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02" t="s">
        <v>39</v>
      </c>
      <c r="E32" s="35"/>
      <c r="F32" s="35"/>
      <c r="G32" s="35"/>
      <c r="H32" s="35"/>
      <c r="I32" s="35"/>
      <c r="J32" s="69">
        <f>ROUND(J92, 0)</f>
        <v>0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41</v>
      </c>
      <c r="G34" s="35"/>
      <c r="H34" s="35"/>
      <c r="I34" s="39" t="s">
        <v>40</v>
      </c>
      <c r="J34" s="39" t="s">
        <v>42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03" t="s">
        <v>43</v>
      </c>
      <c r="E35" s="30" t="s">
        <v>44</v>
      </c>
      <c r="F35" s="104">
        <f>ROUND((SUM(BE92:BE384)),  0)</f>
        <v>0</v>
      </c>
      <c r="G35" s="35"/>
      <c r="H35" s="35"/>
      <c r="I35" s="105">
        <v>0.21</v>
      </c>
      <c r="J35" s="104">
        <f>ROUND(((SUM(BE92:BE384))*I35),  0)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0" t="s">
        <v>45</v>
      </c>
      <c r="F36" s="104">
        <f>ROUND((SUM(BF92:BF384)),  0)</f>
        <v>0</v>
      </c>
      <c r="G36" s="35"/>
      <c r="H36" s="35"/>
      <c r="I36" s="105">
        <v>0.12</v>
      </c>
      <c r="J36" s="104">
        <f>ROUND(((SUM(BF92:BF384))*I36),  0)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46</v>
      </c>
      <c r="F37" s="104">
        <f>ROUND((SUM(BG92:BG384)),  0)</f>
        <v>0</v>
      </c>
      <c r="G37" s="35"/>
      <c r="H37" s="35"/>
      <c r="I37" s="105">
        <v>0.21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30" t="s">
        <v>47</v>
      </c>
      <c r="F38" s="104">
        <f>ROUND((SUM(BH92:BH384)),  0)</f>
        <v>0</v>
      </c>
      <c r="G38" s="35"/>
      <c r="H38" s="35"/>
      <c r="I38" s="105">
        <v>0.12</v>
      </c>
      <c r="J38" s="104">
        <f>0</f>
        <v>0</v>
      </c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30" t="s">
        <v>48</v>
      </c>
      <c r="F39" s="104">
        <f>ROUND((SUM(BI92:BI384)),  0)</f>
        <v>0</v>
      </c>
      <c r="G39" s="35"/>
      <c r="H39" s="35"/>
      <c r="I39" s="105">
        <v>0</v>
      </c>
      <c r="J39" s="104">
        <f>0</f>
        <v>0</v>
      </c>
      <c r="K39" s="35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6"/>
      <c r="D41" s="107" t="s">
        <v>49</v>
      </c>
      <c r="E41" s="58"/>
      <c r="F41" s="58"/>
      <c r="G41" s="108" t="s">
        <v>50</v>
      </c>
      <c r="H41" s="109" t="s">
        <v>51</v>
      </c>
      <c r="I41" s="58"/>
      <c r="J41" s="110">
        <f>SUM(J32:J39)</f>
        <v>0</v>
      </c>
      <c r="K41" s="111"/>
      <c r="L41" s="9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154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69" t="str">
        <f>E7</f>
        <v>BRNO, TOUŠKOVA, SVATOPLUKOVA I – REKONSTRUKCE KANALIZACE A VODOVODU</v>
      </c>
      <c r="F50" s="370"/>
      <c r="G50" s="370"/>
      <c r="H50" s="370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3"/>
      <c r="C51" s="30" t="s">
        <v>138</v>
      </c>
      <c r="L51" s="23"/>
    </row>
    <row r="52" spans="1:47" s="2" customFormat="1" ht="16.5" customHeight="1">
      <c r="A52" s="35"/>
      <c r="B52" s="36"/>
      <c r="C52" s="35"/>
      <c r="D52" s="35"/>
      <c r="E52" s="369" t="s">
        <v>141</v>
      </c>
      <c r="F52" s="368"/>
      <c r="G52" s="368"/>
      <c r="H52" s="368"/>
      <c r="I52" s="35"/>
      <c r="J52" s="35"/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144</v>
      </c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364" t="str">
        <f>E11</f>
        <v>SO 140 - CHODNÍKY</v>
      </c>
      <c r="F54" s="368"/>
      <c r="G54" s="368"/>
      <c r="H54" s="368"/>
      <c r="I54" s="35"/>
      <c r="J54" s="35"/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22</v>
      </c>
      <c r="D56" s="35"/>
      <c r="E56" s="35"/>
      <c r="F56" s="28" t="str">
        <f>F14</f>
        <v>BRNO</v>
      </c>
      <c r="G56" s="35"/>
      <c r="H56" s="35"/>
      <c r="I56" s="30" t="s">
        <v>24</v>
      </c>
      <c r="J56" s="53" t="str">
        <f>IF(J14="","",J14)</f>
        <v/>
      </c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30" t="s">
        <v>26</v>
      </c>
      <c r="D58" s="35"/>
      <c r="E58" s="35"/>
      <c r="F58" s="28" t="str">
        <f>E17</f>
        <v>Statutární město Brno</v>
      </c>
      <c r="G58" s="35"/>
      <c r="H58" s="35"/>
      <c r="I58" s="30" t="s">
        <v>32</v>
      </c>
      <c r="J58" s="33" t="str">
        <f>E23</f>
        <v>JV PROJEKT VH s.r.o.</v>
      </c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5"/>
      <c r="E59" s="35"/>
      <c r="F59" s="28" t="str">
        <f>IF(E20="","",E20)</f>
        <v>Vyplň údaj</v>
      </c>
      <c r="G59" s="35"/>
      <c r="H59" s="35"/>
      <c r="I59" s="30" t="s">
        <v>35</v>
      </c>
      <c r="J59" s="33" t="str">
        <f>E26</f>
        <v xml:space="preserve"> 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2" t="s">
        <v>155</v>
      </c>
      <c r="D61" s="106"/>
      <c r="E61" s="106"/>
      <c r="F61" s="106"/>
      <c r="G61" s="106"/>
      <c r="H61" s="106"/>
      <c r="I61" s="106"/>
      <c r="J61" s="113" t="s">
        <v>156</v>
      </c>
      <c r="K61" s="106"/>
      <c r="L61" s="9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14" t="s">
        <v>71</v>
      </c>
      <c r="D63" s="35"/>
      <c r="E63" s="35"/>
      <c r="F63" s="35"/>
      <c r="G63" s="35"/>
      <c r="H63" s="35"/>
      <c r="I63" s="35"/>
      <c r="J63" s="69">
        <f>J92</f>
        <v>0</v>
      </c>
      <c r="K63" s="35"/>
      <c r="L63" s="9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20" t="s">
        <v>157</v>
      </c>
    </row>
    <row r="64" spans="1:47" s="9" customFormat="1" ht="24.95" customHeight="1">
      <c r="B64" s="115"/>
      <c r="D64" s="116" t="s">
        <v>158</v>
      </c>
      <c r="E64" s="117"/>
      <c r="F64" s="117"/>
      <c r="G64" s="117"/>
      <c r="H64" s="117"/>
      <c r="I64" s="117"/>
      <c r="J64" s="118">
        <f>J93</f>
        <v>0</v>
      </c>
      <c r="L64" s="115"/>
    </row>
    <row r="65" spans="1:31" s="10" customFormat="1" ht="19.899999999999999" customHeight="1">
      <c r="B65" s="119"/>
      <c r="D65" s="120" t="s">
        <v>159</v>
      </c>
      <c r="E65" s="121"/>
      <c r="F65" s="121"/>
      <c r="G65" s="121"/>
      <c r="H65" s="121"/>
      <c r="I65" s="121"/>
      <c r="J65" s="122">
        <f>J94</f>
        <v>0</v>
      </c>
      <c r="L65" s="119"/>
    </row>
    <row r="66" spans="1:31" s="10" customFormat="1" ht="19.899999999999999" customHeight="1">
      <c r="B66" s="119"/>
      <c r="D66" s="120" t="s">
        <v>627</v>
      </c>
      <c r="E66" s="121"/>
      <c r="F66" s="121"/>
      <c r="G66" s="121"/>
      <c r="H66" s="121"/>
      <c r="I66" s="121"/>
      <c r="J66" s="122">
        <f>J301</f>
        <v>0</v>
      </c>
      <c r="L66" s="119"/>
    </row>
    <row r="67" spans="1:31" s="10" customFormat="1" ht="19.899999999999999" customHeight="1">
      <c r="B67" s="119"/>
      <c r="D67" s="120" t="s">
        <v>161</v>
      </c>
      <c r="E67" s="121"/>
      <c r="F67" s="121"/>
      <c r="G67" s="121"/>
      <c r="H67" s="121"/>
      <c r="I67" s="121"/>
      <c r="J67" s="122">
        <f>J310</f>
        <v>0</v>
      </c>
      <c r="L67" s="119"/>
    </row>
    <row r="68" spans="1:31" s="10" customFormat="1" ht="19.899999999999999" customHeight="1">
      <c r="B68" s="119"/>
      <c r="D68" s="120" t="s">
        <v>162</v>
      </c>
      <c r="E68" s="121"/>
      <c r="F68" s="121"/>
      <c r="G68" s="121"/>
      <c r="H68" s="121"/>
      <c r="I68" s="121"/>
      <c r="J68" s="122">
        <f>J341</f>
        <v>0</v>
      </c>
      <c r="L68" s="119"/>
    </row>
    <row r="69" spans="1:31" s="10" customFormat="1" ht="19.899999999999999" customHeight="1">
      <c r="B69" s="119"/>
      <c r="D69" s="120" t="s">
        <v>163</v>
      </c>
      <c r="E69" s="121"/>
      <c r="F69" s="121"/>
      <c r="G69" s="121"/>
      <c r="H69" s="121"/>
      <c r="I69" s="121"/>
      <c r="J69" s="122">
        <f>J344</f>
        <v>0</v>
      </c>
      <c r="L69" s="119"/>
    </row>
    <row r="70" spans="1:31" s="10" customFormat="1" ht="19.899999999999999" customHeight="1">
      <c r="B70" s="119"/>
      <c r="D70" s="120" t="s">
        <v>164</v>
      </c>
      <c r="E70" s="121"/>
      <c r="F70" s="121"/>
      <c r="G70" s="121"/>
      <c r="H70" s="121"/>
      <c r="I70" s="121"/>
      <c r="J70" s="122">
        <f>J381</f>
        <v>0</v>
      </c>
      <c r="L70" s="119"/>
    </row>
    <row r="71" spans="1:31" s="2" customFormat="1" ht="21.75" customHeight="1">
      <c r="A71" s="35"/>
      <c r="B71" s="36"/>
      <c r="C71" s="35"/>
      <c r="D71" s="35"/>
      <c r="E71" s="35"/>
      <c r="F71" s="35"/>
      <c r="G71" s="35"/>
      <c r="H71" s="35"/>
      <c r="I71" s="35"/>
      <c r="J71" s="35"/>
      <c r="K71" s="35"/>
      <c r="L71" s="9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9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6.95" customHeight="1">
      <c r="A76" s="35"/>
      <c r="B76" s="47"/>
      <c r="C76" s="48"/>
      <c r="D76" s="48"/>
      <c r="E76" s="48"/>
      <c r="F76" s="48"/>
      <c r="G76" s="48"/>
      <c r="H76" s="48"/>
      <c r="I76" s="48"/>
      <c r="J76" s="48"/>
      <c r="K76" s="48"/>
      <c r="L76" s="9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4.95" customHeight="1">
      <c r="A77" s="35"/>
      <c r="B77" s="36"/>
      <c r="C77" s="24" t="s">
        <v>167</v>
      </c>
      <c r="D77" s="35"/>
      <c r="E77" s="35"/>
      <c r="F77" s="35"/>
      <c r="G77" s="35"/>
      <c r="H77" s="35"/>
      <c r="I77" s="35"/>
      <c r="J77" s="35"/>
      <c r="K77" s="35"/>
      <c r="L77" s="9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9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17</v>
      </c>
      <c r="D79" s="35"/>
      <c r="E79" s="35"/>
      <c r="F79" s="35"/>
      <c r="G79" s="35"/>
      <c r="H79" s="35"/>
      <c r="I79" s="35"/>
      <c r="J79" s="35"/>
      <c r="K79" s="35"/>
      <c r="L79" s="9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5"/>
      <c r="D80" s="35"/>
      <c r="E80" s="369" t="str">
        <f>E7</f>
        <v>BRNO, TOUŠKOVA, SVATOPLUKOVA I – REKONSTRUKCE KANALIZACE A VODOVODU</v>
      </c>
      <c r="F80" s="370"/>
      <c r="G80" s="370"/>
      <c r="H80" s="370"/>
      <c r="I80" s="35"/>
      <c r="J80" s="35"/>
      <c r="K80" s="35"/>
      <c r="L80" s="9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" customFormat="1" ht="12" customHeight="1">
      <c r="B81" s="23"/>
      <c r="C81" s="30" t="s">
        <v>138</v>
      </c>
      <c r="L81" s="23"/>
    </row>
    <row r="82" spans="1:65" s="2" customFormat="1" ht="16.5" customHeight="1">
      <c r="A82" s="35"/>
      <c r="B82" s="36"/>
      <c r="C82" s="35"/>
      <c r="D82" s="35"/>
      <c r="E82" s="369" t="s">
        <v>141</v>
      </c>
      <c r="F82" s="368"/>
      <c r="G82" s="368"/>
      <c r="H82" s="368"/>
      <c r="I82" s="35"/>
      <c r="J82" s="35"/>
      <c r="K82" s="35"/>
      <c r="L82" s="9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144</v>
      </c>
      <c r="D83" s="35"/>
      <c r="E83" s="35"/>
      <c r="F83" s="35"/>
      <c r="G83" s="35"/>
      <c r="H83" s="35"/>
      <c r="I83" s="35"/>
      <c r="J83" s="35"/>
      <c r="K83" s="35"/>
      <c r="L83" s="9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5"/>
      <c r="D84" s="35"/>
      <c r="E84" s="364" t="str">
        <f>E11</f>
        <v>SO 140 - CHODNÍKY</v>
      </c>
      <c r="F84" s="368"/>
      <c r="G84" s="368"/>
      <c r="H84" s="368"/>
      <c r="I84" s="35"/>
      <c r="J84" s="35"/>
      <c r="K84" s="35"/>
      <c r="L84" s="9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22</v>
      </c>
      <c r="D86" s="35"/>
      <c r="E86" s="35"/>
      <c r="F86" s="28" t="str">
        <f>F14</f>
        <v>BRNO</v>
      </c>
      <c r="G86" s="35"/>
      <c r="H86" s="35"/>
      <c r="I86" s="30" t="s">
        <v>24</v>
      </c>
      <c r="J86" s="53" t="str">
        <f>IF(J14="","",J14)</f>
        <v/>
      </c>
      <c r="K86" s="35"/>
      <c r="L86" s="9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9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25.7" customHeight="1">
      <c r="A88" s="35"/>
      <c r="B88" s="36"/>
      <c r="C88" s="30" t="s">
        <v>26</v>
      </c>
      <c r="D88" s="35"/>
      <c r="E88" s="35"/>
      <c r="F88" s="28" t="str">
        <f>E17</f>
        <v>Statutární město Brno</v>
      </c>
      <c r="G88" s="35"/>
      <c r="H88" s="35"/>
      <c r="I88" s="30" t="s">
        <v>32</v>
      </c>
      <c r="J88" s="33" t="str">
        <f>E23</f>
        <v>JV PROJEKT VH s.r.o.</v>
      </c>
      <c r="K88" s="35"/>
      <c r="L88" s="9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30</v>
      </c>
      <c r="D89" s="35"/>
      <c r="E89" s="35"/>
      <c r="F89" s="28" t="str">
        <f>IF(E20="","",E20)</f>
        <v>Vyplň údaj</v>
      </c>
      <c r="G89" s="35"/>
      <c r="H89" s="35"/>
      <c r="I89" s="30" t="s">
        <v>35</v>
      </c>
      <c r="J89" s="33" t="str">
        <f>E26</f>
        <v xml:space="preserve"> </v>
      </c>
      <c r="K89" s="35"/>
      <c r="L89" s="9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9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23"/>
      <c r="B91" s="124"/>
      <c r="C91" s="125" t="s">
        <v>168</v>
      </c>
      <c r="D91" s="126" t="s">
        <v>58</v>
      </c>
      <c r="E91" s="126" t="s">
        <v>54</v>
      </c>
      <c r="F91" s="126" t="s">
        <v>55</v>
      </c>
      <c r="G91" s="126" t="s">
        <v>169</v>
      </c>
      <c r="H91" s="126" t="s">
        <v>170</v>
      </c>
      <c r="I91" s="126" t="s">
        <v>171</v>
      </c>
      <c r="J91" s="126" t="s">
        <v>156</v>
      </c>
      <c r="K91" s="127" t="s">
        <v>172</v>
      </c>
      <c r="L91" s="128"/>
      <c r="M91" s="60" t="s">
        <v>3</v>
      </c>
      <c r="N91" s="61" t="s">
        <v>43</v>
      </c>
      <c r="O91" s="61" t="s">
        <v>173</v>
      </c>
      <c r="P91" s="61" t="s">
        <v>174</v>
      </c>
      <c r="Q91" s="61" t="s">
        <v>175</v>
      </c>
      <c r="R91" s="61" t="s">
        <v>176</v>
      </c>
      <c r="S91" s="61" t="s">
        <v>177</v>
      </c>
      <c r="T91" s="62" t="s">
        <v>178</v>
      </c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</row>
    <row r="92" spans="1:65" s="2" customFormat="1" ht="22.9" customHeight="1">
      <c r="A92" s="35"/>
      <c r="B92" s="36"/>
      <c r="C92" s="67" t="s">
        <v>179</v>
      </c>
      <c r="D92" s="35"/>
      <c r="E92" s="35"/>
      <c r="F92" s="35"/>
      <c r="G92" s="35"/>
      <c r="H92" s="35"/>
      <c r="I92" s="35"/>
      <c r="J92" s="129">
        <f>BK92</f>
        <v>0</v>
      </c>
      <c r="K92" s="35"/>
      <c r="L92" s="36"/>
      <c r="M92" s="63"/>
      <c r="N92" s="54"/>
      <c r="O92" s="64"/>
      <c r="P92" s="130">
        <f>P93</f>
        <v>0</v>
      </c>
      <c r="Q92" s="64"/>
      <c r="R92" s="130">
        <f>R93</f>
        <v>484.74324044000002</v>
      </c>
      <c r="S92" s="64"/>
      <c r="T92" s="131">
        <f>T93</f>
        <v>324.14349999999996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20" t="s">
        <v>72</v>
      </c>
      <c r="AU92" s="20" t="s">
        <v>157</v>
      </c>
      <c r="BK92" s="132">
        <f>BK93</f>
        <v>0</v>
      </c>
    </row>
    <row r="93" spans="1:65" s="12" customFormat="1" ht="25.9" customHeight="1">
      <c r="B93" s="133"/>
      <c r="D93" s="134" t="s">
        <v>72</v>
      </c>
      <c r="E93" s="135" t="s">
        <v>180</v>
      </c>
      <c r="F93" s="135" t="s">
        <v>181</v>
      </c>
      <c r="I93" s="136"/>
      <c r="J93" s="137">
        <f>BK93</f>
        <v>0</v>
      </c>
      <c r="L93" s="133"/>
      <c r="M93" s="138"/>
      <c r="N93" s="139"/>
      <c r="O93" s="139"/>
      <c r="P93" s="140">
        <f>P94+P301+P310+P341+P344+P381</f>
        <v>0</v>
      </c>
      <c r="Q93" s="139"/>
      <c r="R93" s="140">
        <f>R94+R301+R310+R341+R344+R381</f>
        <v>484.74324044000002</v>
      </c>
      <c r="S93" s="139"/>
      <c r="T93" s="141">
        <f>T94+T301+T310+T341+T344+T381</f>
        <v>324.14349999999996</v>
      </c>
      <c r="AR93" s="134" t="s">
        <v>25</v>
      </c>
      <c r="AT93" s="142" t="s">
        <v>72</v>
      </c>
      <c r="AU93" s="142" t="s">
        <v>73</v>
      </c>
      <c r="AY93" s="134" t="s">
        <v>182</v>
      </c>
      <c r="BK93" s="143">
        <f>BK94+BK301+BK310+BK341+BK344+BK381</f>
        <v>0</v>
      </c>
    </row>
    <row r="94" spans="1:65" s="12" customFormat="1" ht="22.9" customHeight="1">
      <c r="B94" s="133"/>
      <c r="D94" s="134" t="s">
        <v>72</v>
      </c>
      <c r="E94" s="144" t="s">
        <v>25</v>
      </c>
      <c r="F94" s="144" t="s">
        <v>183</v>
      </c>
      <c r="I94" s="136"/>
      <c r="J94" s="145">
        <f>BK94</f>
        <v>0</v>
      </c>
      <c r="L94" s="133"/>
      <c r="M94" s="138"/>
      <c r="N94" s="139"/>
      <c r="O94" s="139"/>
      <c r="P94" s="140">
        <f>SUM(P95:P300)</f>
        <v>0</v>
      </c>
      <c r="Q94" s="139"/>
      <c r="R94" s="140">
        <f>SUM(R95:R300)</f>
        <v>1.7857999999999999E-2</v>
      </c>
      <c r="S94" s="139"/>
      <c r="T94" s="141">
        <f>SUM(T95:T300)</f>
        <v>323.67399999999998</v>
      </c>
      <c r="AR94" s="134" t="s">
        <v>25</v>
      </c>
      <c r="AT94" s="142" t="s">
        <v>72</v>
      </c>
      <c r="AU94" s="142" t="s">
        <v>25</v>
      </c>
      <c r="AY94" s="134" t="s">
        <v>182</v>
      </c>
      <c r="BK94" s="143">
        <f>SUM(BK95:BK300)</f>
        <v>0</v>
      </c>
    </row>
    <row r="95" spans="1:65" s="2" customFormat="1" ht="24.2" customHeight="1">
      <c r="A95" s="35"/>
      <c r="B95" s="146"/>
      <c r="C95" s="147" t="s">
        <v>25</v>
      </c>
      <c r="D95" s="147" t="s">
        <v>184</v>
      </c>
      <c r="E95" s="148" t="s">
        <v>1009</v>
      </c>
      <c r="F95" s="149" t="s">
        <v>1010</v>
      </c>
      <c r="G95" s="150" t="s">
        <v>187</v>
      </c>
      <c r="H95" s="151">
        <v>323</v>
      </c>
      <c r="I95" s="152"/>
      <c r="J95" s="153">
        <f>ROUND(I95*H95,2)</f>
        <v>0</v>
      </c>
      <c r="K95" s="149" t="s">
        <v>188</v>
      </c>
      <c r="L95" s="36"/>
      <c r="M95" s="154" t="s">
        <v>3</v>
      </c>
      <c r="N95" s="155" t="s">
        <v>44</v>
      </c>
      <c r="O95" s="56"/>
      <c r="P95" s="156">
        <f>O95*H95</f>
        <v>0</v>
      </c>
      <c r="Q95" s="156">
        <v>0</v>
      </c>
      <c r="R95" s="156">
        <f>Q95*H95</f>
        <v>0</v>
      </c>
      <c r="S95" s="156">
        <v>0.04</v>
      </c>
      <c r="T95" s="157">
        <f>S95*H95</f>
        <v>12.92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8" t="s">
        <v>189</v>
      </c>
      <c r="AT95" s="158" t="s">
        <v>184</v>
      </c>
      <c r="AU95" s="158" t="s">
        <v>81</v>
      </c>
      <c r="AY95" s="20" t="s">
        <v>182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20" t="s">
        <v>25</v>
      </c>
      <c r="BK95" s="159">
        <f>ROUND(I95*H95,2)</f>
        <v>0</v>
      </c>
      <c r="BL95" s="20" t="s">
        <v>189</v>
      </c>
      <c r="BM95" s="158" t="s">
        <v>1011</v>
      </c>
    </row>
    <row r="96" spans="1:65" s="2" customFormat="1">
      <c r="A96" s="35"/>
      <c r="B96" s="36"/>
      <c r="C96" s="35"/>
      <c r="D96" s="160" t="s">
        <v>191</v>
      </c>
      <c r="E96" s="35"/>
      <c r="F96" s="161" t="s">
        <v>1012</v>
      </c>
      <c r="G96" s="35"/>
      <c r="H96" s="35"/>
      <c r="I96" s="162"/>
      <c r="J96" s="35"/>
      <c r="K96" s="35"/>
      <c r="L96" s="36"/>
      <c r="M96" s="163"/>
      <c r="N96" s="164"/>
      <c r="O96" s="56"/>
      <c r="P96" s="56"/>
      <c r="Q96" s="56"/>
      <c r="R96" s="56"/>
      <c r="S96" s="56"/>
      <c r="T96" s="57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20" t="s">
        <v>191</v>
      </c>
      <c r="AU96" s="20" t="s">
        <v>81</v>
      </c>
    </row>
    <row r="97" spans="1:65" s="14" customFormat="1">
      <c r="B97" s="173"/>
      <c r="D97" s="166" t="s">
        <v>193</v>
      </c>
      <c r="E97" s="174" t="s">
        <v>3</v>
      </c>
      <c r="F97" s="175" t="s">
        <v>1013</v>
      </c>
      <c r="H97" s="176">
        <v>323</v>
      </c>
      <c r="I97" s="177"/>
      <c r="L97" s="173"/>
      <c r="M97" s="178"/>
      <c r="N97" s="179"/>
      <c r="O97" s="179"/>
      <c r="P97" s="179"/>
      <c r="Q97" s="179"/>
      <c r="R97" s="179"/>
      <c r="S97" s="179"/>
      <c r="T97" s="180"/>
      <c r="AT97" s="174" t="s">
        <v>193</v>
      </c>
      <c r="AU97" s="174" t="s">
        <v>81</v>
      </c>
      <c r="AV97" s="14" t="s">
        <v>81</v>
      </c>
      <c r="AW97" s="14" t="s">
        <v>34</v>
      </c>
      <c r="AX97" s="14" t="s">
        <v>25</v>
      </c>
      <c r="AY97" s="174" t="s">
        <v>182</v>
      </c>
    </row>
    <row r="98" spans="1:65" s="2" customFormat="1" ht="24.2" customHeight="1">
      <c r="A98" s="35"/>
      <c r="B98" s="146"/>
      <c r="C98" s="147" t="s">
        <v>81</v>
      </c>
      <c r="D98" s="147" t="s">
        <v>184</v>
      </c>
      <c r="E98" s="148" t="s">
        <v>205</v>
      </c>
      <c r="F98" s="149" t="s">
        <v>206</v>
      </c>
      <c r="G98" s="150" t="s">
        <v>207</v>
      </c>
      <c r="H98" s="151">
        <v>12.92</v>
      </c>
      <c r="I98" s="152"/>
      <c r="J98" s="153">
        <f>ROUND(I98*H98,2)</f>
        <v>0</v>
      </c>
      <c r="K98" s="149" t="s">
        <v>188</v>
      </c>
      <c r="L98" s="36"/>
      <c r="M98" s="154" t="s">
        <v>3</v>
      </c>
      <c r="N98" s="155" t="s">
        <v>44</v>
      </c>
      <c r="O98" s="56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8" t="s">
        <v>189</v>
      </c>
      <c r="AT98" s="158" t="s">
        <v>184</v>
      </c>
      <c r="AU98" s="158" t="s">
        <v>81</v>
      </c>
      <c r="AY98" s="20" t="s">
        <v>182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20" t="s">
        <v>25</v>
      </c>
      <c r="BK98" s="159">
        <f>ROUND(I98*H98,2)</f>
        <v>0</v>
      </c>
      <c r="BL98" s="20" t="s">
        <v>189</v>
      </c>
      <c r="BM98" s="158" t="s">
        <v>1014</v>
      </c>
    </row>
    <row r="99" spans="1:65" s="2" customFormat="1">
      <c r="A99" s="35"/>
      <c r="B99" s="36"/>
      <c r="C99" s="35"/>
      <c r="D99" s="160" t="s">
        <v>191</v>
      </c>
      <c r="E99" s="35"/>
      <c r="F99" s="161" t="s">
        <v>209</v>
      </c>
      <c r="G99" s="35"/>
      <c r="H99" s="35"/>
      <c r="I99" s="162"/>
      <c r="J99" s="35"/>
      <c r="K99" s="35"/>
      <c r="L99" s="36"/>
      <c r="M99" s="163"/>
      <c r="N99" s="164"/>
      <c r="O99" s="56"/>
      <c r="P99" s="56"/>
      <c r="Q99" s="56"/>
      <c r="R99" s="56"/>
      <c r="S99" s="56"/>
      <c r="T99" s="57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20" t="s">
        <v>191</v>
      </c>
      <c r="AU99" s="20" t="s">
        <v>81</v>
      </c>
    </row>
    <row r="100" spans="1:65" s="13" customFormat="1">
      <c r="B100" s="165"/>
      <c r="D100" s="166" t="s">
        <v>193</v>
      </c>
      <c r="E100" s="167" t="s">
        <v>3</v>
      </c>
      <c r="F100" s="168" t="s">
        <v>210</v>
      </c>
      <c r="H100" s="167" t="s">
        <v>3</v>
      </c>
      <c r="I100" s="169"/>
      <c r="L100" s="165"/>
      <c r="M100" s="170"/>
      <c r="N100" s="171"/>
      <c r="O100" s="171"/>
      <c r="P100" s="171"/>
      <c r="Q100" s="171"/>
      <c r="R100" s="171"/>
      <c r="S100" s="171"/>
      <c r="T100" s="172"/>
      <c r="AT100" s="167" t="s">
        <v>193</v>
      </c>
      <c r="AU100" s="167" t="s">
        <v>81</v>
      </c>
      <c r="AV100" s="13" t="s">
        <v>25</v>
      </c>
      <c r="AW100" s="13" t="s">
        <v>34</v>
      </c>
      <c r="AX100" s="13" t="s">
        <v>73</v>
      </c>
      <c r="AY100" s="167" t="s">
        <v>182</v>
      </c>
    </row>
    <row r="101" spans="1:65" s="14" customFormat="1">
      <c r="B101" s="173"/>
      <c r="D101" s="166" t="s">
        <v>193</v>
      </c>
      <c r="E101" s="174" t="s">
        <v>3</v>
      </c>
      <c r="F101" s="175" t="s">
        <v>1015</v>
      </c>
      <c r="H101" s="176">
        <v>12.92</v>
      </c>
      <c r="I101" s="177"/>
      <c r="L101" s="173"/>
      <c r="M101" s="178"/>
      <c r="N101" s="179"/>
      <c r="O101" s="179"/>
      <c r="P101" s="179"/>
      <c r="Q101" s="179"/>
      <c r="R101" s="179"/>
      <c r="S101" s="179"/>
      <c r="T101" s="180"/>
      <c r="AT101" s="174" t="s">
        <v>193</v>
      </c>
      <c r="AU101" s="174" t="s">
        <v>81</v>
      </c>
      <c r="AV101" s="14" t="s">
        <v>81</v>
      </c>
      <c r="AW101" s="14" t="s">
        <v>34</v>
      </c>
      <c r="AX101" s="14" t="s">
        <v>73</v>
      </c>
      <c r="AY101" s="174" t="s">
        <v>182</v>
      </c>
    </row>
    <row r="102" spans="1:65" s="15" customFormat="1">
      <c r="B102" s="181"/>
      <c r="D102" s="166" t="s">
        <v>193</v>
      </c>
      <c r="E102" s="182" t="s">
        <v>150</v>
      </c>
      <c r="F102" s="183" t="s">
        <v>213</v>
      </c>
      <c r="H102" s="184">
        <v>12.92</v>
      </c>
      <c r="I102" s="185"/>
      <c r="L102" s="181"/>
      <c r="M102" s="186"/>
      <c r="N102" s="187"/>
      <c r="O102" s="187"/>
      <c r="P102" s="187"/>
      <c r="Q102" s="187"/>
      <c r="R102" s="187"/>
      <c r="S102" s="187"/>
      <c r="T102" s="188"/>
      <c r="AT102" s="182" t="s">
        <v>193</v>
      </c>
      <c r="AU102" s="182" t="s">
        <v>81</v>
      </c>
      <c r="AV102" s="15" t="s">
        <v>189</v>
      </c>
      <c r="AW102" s="15" t="s">
        <v>34</v>
      </c>
      <c r="AX102" s="15" t="s">
        <v>25</v>
      </c>
      <c r="AY102" s="182" t="s">
        <v>182</v>
      </c>
    </row>
    <row r="103" spans="1:65" s="2" customFormat="1" ht="24.2" customHeight="1">
      <c r="A103" s="35"/>
      <c r="B103" s="146"/>
      <c r="C103" s="147" t="s">
        <v>204</v>
      </c>
      <c r="D103" s="147" t="s">
        <v>184</v>
      </c>
      <c r="E103" s="148" t="s">
        <v>214</v>
      </c>
      <c r="F103" s="149" t="s">
        <v>215</v>
      </c>
      <c r="G103" s="150" t="s">
        <v>207</v>
      </c>
      <c r="H103" s="151">
        <v>90.44</v>
      </c>
      <c r="I103" s="152"/>
      <c r="J103" s="153">
        <f>ROUND(I103*H103,2)</f>
        <v>0</v>
      </c>
      <c r="K103" s="149" t="s">
        <v>188</v>
      </c>
      <c r="L103" s="36"/>
      <c r="M103" s="154" t="s">
        <v>3</v>
      </c>
      <c r="N103" s="155" t="s">
        <v>44</v>
      </c>
      <c r="O103" s="56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8" t="s">
        <v>189</v>
      </c>
      <c r="AT103" s="158" t="s">
        <v>184</v>
      </c>
      <c r="AU103" s="158" t="s">
        <v>81</v>
      </c>
      <c r="AY103" s="20" t="s">
        <v>182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20" t="s">
        <v>25</v>
      </c>
      <c r="BK103" s="159">
        <f>ROUND(I103*H103,2)</f>
        <v>0</v>
      </c>
      <c r="BL103" s="20" t="s">
        <v>189</v>
      </c>
      <c r="BM103" s="158" t="s">
        <v>1016</v>
      </c>
    </row>
    <row r="104" spans="1:65" s="2" customFormat="1">
      <c r="A104" s="35"/>
      <c r="B104" s="36"/>
      <c r="C104" s="35"/>
      <c r="D104" s="160" t="s">
        <v>191</v>
      </c>
      <c r="E104" s="35"/>
      <c r="F104" s="161" t="s">
        <v>217</v>
      </c>
      <c r="G104" s="35"/>
      <c r="H104" s="35"/>
      <c r="I104" s="162"/>
      <c r="J104" s="35"/>
      <c r="K104" s="35"/>
      <c r="L104" s="36"/>
      <c r="M104" s="163"/>
      <c r="N104" s="164"/>
      <c r="O104" s="56"/>
      <c r="P104" s="56"/>
      <c r="Q104" s="56"/>
      <c r="R104" s="56"/>
      <c r="S104" s="56"/>
      <c r="T104" s="57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20" t="s">
        <v>191</v>
      </c>
      <c r="AU104" s="20" t="s">
        <v>81</v>
      </c>
    </row>
    <row r="105" spans="1:65" s="14" customFormat="1">
      <c r="B105" s="173"/>
      <c r="D105" s="166" t="s">
        <v>193</v>
      </c>
      <c r="E105" s="174" t="s">
        <v>3</v>
      </c>
      <c r="F105" s="175" t="s">
        <v>1017</v>
      </c>
      <c r="H105" s="176">
        <v>90.44</v>
      </c>
      <c r="I105" s="177"/>
      <c r="L105" s="173"/>
      <c r="M105" s="178"/>
      <c r="N105" s="179"/>
      <c r="O105" s="179"/>
      <c r="P105" s="179"/>
      <c r="Q105" s="179"/>
      <c r="R105" s="179"/>
      <c r="S105" s="179"/>
      <c r="T105" s="180"/>
      <c r="AT105" s="174" t="s">
        <v>193</v>
      </c>
      <c r="AU105" s="174" t="s">
        <v>81</v>
      </c>
      <c r="AV105" s="14" t="s">
        <v>81</v>
      </c>
      <c r="AW105" s="14" t="s">
        <v>34</v>
      </c>
      <c r="AX105" s="14" t="s">
        <v>25</v>
      </c>
      <c r="AY105" s="174" t="s">
        <v>182</v>
      </c>
    </row>
    <row r="106" spans="1:65" s="2" customFormat="1" ht="21.75" customHeight="1">
      <c r="A106" s="35"/>
      <c r="B106" s="146"/>
      <c r="C106" s="147" t="s">
        <v>189</v>
      </c>
      <c r="D106" s="147" t="s">
        <v>184</v>
      </c>
      <c r="E106" s="148" t="s">
        <v>1018</v>
      </c>
      <c r="F106" s="149" t="s">
        <v>1019</v>
      </c>
      <c r="G106" s="150" t="s">
        <v>238</v>
      </c>
      <c r="H106" s="151">
        <v>22</v>
      </c>
      <c r="I106" s="152"/>
      <c r="J106" s="153">
        <f>ROUND(I106*H106,2)</f>
        <v>0</v>
      </c>
      <c r="K106" s="149" t="s">
        <v>222</v>
      </c>
      <c r="L106" s="36"/>
      <c r="M106" s="154" t="s">
        <v>3</v>
      </c>
      <c r="N106" s="155" t="s">
        <v>44</v>
      </c>
      <c r="O106" s="56"/>
      <c r="P106" s="156">
        <f>O106*H106</f>
        <v>0</v>
      </c>
      <c r="Q106" s="156">
        <v>0</v>
      </c>
      <c r="R106" s="156">
        <f>Q106*H106</f>
        <v>0</v>
      </c>
      <c r="S106" s="156">
        <v>0.18</v>
      </c>
      <c r="T106" s="157">
        <f>S106*H106</f>
        <v>3.96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58" t="s">
        <v>189</v>
      </c>
      <c r="AT106" s="158" t="s">
        <v>184</v>
      </c>
      <c r="AU106" s="158" t="s">
        <v>81</v>
      </c>
      <c r="AY106" s="20" t="s">
        <v>182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20" t="s">
        <v>25</v>
      </c>
      <c r="BK106" s="159">
        <f>ROUND(I106*H106,2)</f>
        <v>0</v>
      </c>
      <c r="BL106" s="20" t="s">
        <v>189</v>
      </c>
      <c r="BM106" s="158" t="s">
        <v>1020</v>
      </c>
    </row>
    <row r="107" spans="1:65" s="14" customFormat="1">
      <c r="B107" s="173"/>
      <c r="D107" s="166" t="s">
        <v>193</v>
      </c>
      <c r="E107" s="174" t="s">
        <v>3</v>
      </c>
      <c r="F107" s="175" t="s">
        <v>1021</v>
      </c>
      <c r="H107" s="176">
        <v>22</v>
      </c>
      <c r="I107" s="177"/>
      <c r="L107" s="173"/>
      <c r="M107" s="178"/>
      <c r="N107" s="179"/>
      <c r="O107" s="179"/>
      <c r="P107" s="179"/>
      <c r="Q107" s="179"/>
      <c r="R107" s="179"/>
      <c r="S107" s="179"/>
      <c r="T107" s="180"/>
      <c r="AT107" s="174" t="s">
        <v>193</v>
      </c>
      <c r="AU107" s="174" t="s">
        <v>81</v>
      </c>
      <c r="AV107" s="14" t="s">
        <v>81</v>
      </c>
      <c r="AW107" s="14" t="s">
        <v>34</v>
      </c>
      <c r="AX107" s="14" t="s">
        <v>73</v>
      </c>
      <c r="AY107" s="174" t="s">
        <v>182</v>
      </c>
    </row>
    <row r="108" spans="1:65" s="15" customFormat="1">
      <c r="B108" s="181"/>
      <c r="D108" s="166" t="s">
        <v>193</v>
      </c>
      <c r="E108" s="182" t="s">
        <v>995</v>
      </c>
      <c r="F108" s="183" t="s">
        <v>213</v>
      </c>
      <c r="H108" s="184">
        <v>22</v>
      </c>
      <c r="I108" s="185"/>
      <c r="L108" s="181"/>
      <c r="M108" s="186"/>
      <c r="N108" s="187"/>
      <c r="O108" s="187"/>
      <c r="P108" s="187"/>
      <c r="Q108" s="187"/>
      <c r="R108" s="187"/>
      <c r="S108" s="187"/>
      <c r="T108" s="188"/>
      <c r="AT108" s="182" t="s">
        <v>193</v>
      </c>
      <c r="AU108" s="182" t="s">
        <v>81</v>
      </c>
      <c r="AV108" s="15" t="s">
        <v>189</v>
      </c>
      <c r="AW108" s="15" t="s">
        <v>34</v>
      </c>
      <c r="AX108" s="15" t="s">
        <v>25</v>
      </c>
      <c r="AY108" s="182" t="s">
        <v>182</v>
      </c>
    </row>
    <row r="109" spans="1:65" s="2" customFormat="1" ht="37.9" customHeight="1">
      <c r="A109" s="35"/>
      <c r="B109" s="146"/>
      <c r="C109" s="147" t="s">
        <v>219</v>
      </c>
      <c r="D109" s="147" t="s">
        <v>184</v>
      </c>
      <c r="E109" s="148" t="s">
        <v>1022</v>
      </c>
      <c r="F109" s="149" t="s">
        <v>1023</v>
      </c>
      <c r="G109" s="150" t="s">
        <v>238</v>
      </c>
      <c r="H109" s="151">
        <v>22</v>
      </c>
      <c r="I109" s="152"/>
      <c r="J109" s="153">
        <f>ROUND(I109*H109,2)</f>
        <v>0</v>
      </c>
      <c r="K109" s="149" t="s">
        <v>188</v>
      </c>
      <c r="L109" s="36"/>
      <c r="M109" s="154" t="s">
        <v>3</v>
      </c>
      <c r="N109" s="155" t="s">
        <v>44</v>
      </c>
      <c r="O109" s="56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8" t="s">
        <v>189</v>
      </c>
      <c r="AT109" s="158" t="s">
        <v>184</v>
      </c>
      <c r="AU109" s="158" t="s">
        <v>81</v>
      </c>
      <c r="AY109" s="20" t="s">
        <v>182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20" t="s">
        <v>25</v>
      </c>
      <c r="BK109" s="159">
        <f>ROUND(I109*H109,2)</f>
        <v>0</v>
      </c>
      <c r="BL109" s="20" t="s">
        <v>189</v>
      </c>
      <c r="BM109" s="158" t="s">
        <v>1024</v>
      </c>
    </row>
    <row r="110" spans="1:65" s="2" customFormat="1">
      <c r="A110" s="35"/>
      <c r="B110" s="36"/>
      <c r="C110" s="35"/>
      <c r="D110" s="160" t="s">
        <v>191</v>
      </c>
      <c r="E110" s="35"/>
      <c r="F110" s="161" t="s">
        <v>1025</v>
      </c>
      <c r="G110" s="35"/>
      <c r="H110" s="35"/>
      <c r="I110" s="162"/>
      <c r="J110" s="35"/>
      <c r="K110" s="35"/>
      <c r="L110" s="36"/>
      <c r="M110" s="163"/>
      <c r="N110" s="164"/>
      <c r="O110" s="56"/>
      <c r="P110" s="56"/>
      <c r="Q110" s="56"/>
      <c r="R110" s="56"/>
      <c r="S110" s="56"/>
      <c r="T110" s="57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20" t="s">
        <v>191</v>
      </c>
      <c r="AU110" s="20" t="s">
        <v>81</v>
      </c>
    </row>
    <row r="111" spans="1:65" s="14" customFormat="1">
      <c r="B111" s="173"/>
      <c r="D111" s="166" t="s">
        <v>193</v>
      </c>
      <c r="E111" s="174" t="s">
        <v>3</v>
      </c>
      <c r="F111" s="175" t="s">
        <v>1026</v>
      </c>
      <c r="H111" s="176">
        <v>22</v>
      </c>
      <c r="I111" s="177"/>
      <c r="L111" s="173"/>
      <c r="M111" s="178"/>
      <c r="N111" s="179"/>
      <c r="O111" s="179"/>
      <c r="P111" s="179"/>
      <c r="Q111" s="179"/>
      <c r="R111" s="179"/>
      <c r="S111" s="179"/>
      <c r="T111" s="180"/>
      <c r="AT111" s="174" t="s">
        <v>193</v>
      </c>
      <c r="AU111" s="174" t="s">
        <v>81</v>
      </c>
      <c r="AV111" s="14" t="s">
        <v>81</v>
      </c>
      <c r="AW111" s="14" t="s">
        <v>34</v>
      </c>
      <c r="AX111" s="14" t="s">
        <v>25</v>
      </c>
      <c r="AY111" s="174" t="s">
        <v>182</v>
      </c>
    </row>
    <row r="112" spans="1:65" s="2" customFormat="1">
      <c r="A112" s="35"/>
      <c r="B112" s="36"/>
      <c r="C112" s="35"/>
      <c r="D112" s="166" t="s">
        <v>224</v>
      </c>
      <c r="E112" s="35"/>
      <c r="F112" s="189" t="s">
        <v>1027</v>
      </c>
      <c r="G112" s="35"/>
      <c r="H112" s="35"/>
      <c r="I112" s="35"/>
      <c r="J112" s="35"/>
      <c r="K112" s="35"/>
      <c r="L112" s="36"/>
      <c r="M112" s="163"/>
      <c r="N112" s="164"/>
      <c r="O112" s="56"/>
      <c r="P112" s="56"/>
      <c r="Q112" s="56"/>
      <c r="R112" s="56"/>
      <c r="S112" s="56"/>
      <c r="T112" s="57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U112" s="20" t="s">
        <v>81</v>
      </c>
    </row>
    <row r="113" spans="1:65" s="2" customFormat="1">
      <c r="A113" s="35"/>
      <c r="B113" s="36"/>
      <c r="C113" s="35"/>
      <c r="D113" s="166" t="s">
        <v>224</v>
      </c>
      <c r="E113" s="35"/>
      <c r="F113" s="190" t="s">
        <v>1021</v>
      </c>
      <c r="G113" s="35"/>
      <c r="H113" s="191">
        <v>22</v>
      </c>
      <c r="I113" s="35"/>
      <c r="J113" s="35"/>
      <c r="K113" s="35"/>
      <c r="L113" s="36"/>
      <c r="M113" s="163"/>
      <c r="N113" s="164"/>
      <c r="O113" s="56"/>
      <c r="P113" s="56"/>
      <c r="Q113" s="56"/>
      <c r="R113" s="56"/>
      <c r="S113" s="56"/>
      <c r="T113" s="57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U113" s="20" t="s">
        <v>81</v>
      </c>
    </row>
    <row r="114" spans="1:65" s="2" customFormat="1">
      <c r="A114" s="35"/>
      <c r="B114" s="36"/>
      <c r="C114" s="35"/>
      <c r="D114" s="166" t="s">
        <v>224</v>
      </c>
      <c r="E114" s="35"/>
      <c r="F114" s="190" t="s">
        <v>213</v>
      </c>
      <c r="G114" s="35"/>
      <c r="H114" s="191">
        <v>22</v>
      </c>
      <c r="I114" s="35"/>
      <c r="J114" s="35"/>
      <c r="K114" s="35"/>
      <c r="L114" s="36"/>
      <c r="M114" s="163"/>
      <c r="N114" s="164"/>
      <c r="O114" s="56"/>
      <c r="P114" s="56"/>
      <c r="Q114" s="56"/>
      <c r="R114" s="56"/>
      <c r="S114" s="56"/>
      <c r="T114" s="5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U114" s="20" t="s">
        <v>81</v>
      </c>
    </row>
    <row r="115" spans="1:65" s="2" customFormat="1" ht="24.2" customHeight="1">
      <c r="A115" s="35"/>
      <c r="B115" s="146"/>
      <c r="C115" s="147" t="s">
        <v>226</v>
      </c>
      <c r="D115" s="147" t="s">
        <v>184</v>
      </c>
      <c r="E115" s="148" t="s">
        <v>288</v>
      </c>
      <c r="F115" s="149" t="s">
        <v>289</v>
      </c>
      <c r="G115" s="150" t="s">
        <v>207</v>
      </c>
      <c r="H115" s="151">
        <v>3.08</v>
      </c>
      <c r="I115" s="152"/>
      <c r="J115" s="153">
        <f>ROUND(I115*H115,2)</f>
        <v>0</v>
      </c>
      <c r="K115" s="149" t="s">
        <v>188</v>
      </c>
      <c r="L115" s="36"/>
      <c r="M115" s="154" t="s">
        <v>3</v>
      </c>
      <c r="N115" s="155" t="s">
        <v>44</v>
      </c>
      <c r="O115" s="56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58" t="s">
        <v>189</v>
      </c>
      <c r="AT115" s="158" t="s">
        <v>184</v>
      </c>
      <c r="AU115" s="158" t="s">
        <v>81</v>
      </c>
      <c r="AY115" s="20" t="s">
        <v>182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20" t="s">
        <v>25</v>
      </c>
      <c r="BK115" s="159">
        <f>ROUND(I115*H115,2)</f>
        <v>0</v>
      </c>
      <c r="BL115" s="20" t="s">
        <v>189</v>
      </c>
      <c r="BM115" s="158" t="s">
        <v>1028</v>
      </c>
    </row>
    <row r="116" spans="1:65" s="2" customFormat="1">
      <c r="A116" s="35"/>
      <c r="B116" s="36"/>
      <c r="C116" s="35"/>
      <c r="D116" s="160" t="s">
        <v>191</v>
      </c>
      <c r="E116" s="35"/>
      <c r="F116" s="161" t="s">
        <v>291</v>
      </c>
      <c r="G116" s="35"/>
      <c r="H116" s="35"/>
      <c r="I116" s="162"/>
      <c r="J116" s="35"/>
      <c r="K116" s="35"/>
      <c r="L116" s="36"/>
      <c r="M116" s="163"/>
      <c r="N116" s="164"/>
      <c r="O116" s="56"/>
      <c r="P116" s="56"/>
      <c r="Q116" s="56"/>
      <c r="R116" s="56"/>
      <c r="S116" s="56"/>
      <c r="T116" s="57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20" t="s">
        <v>191</v>
      </c>
      <c r="AU116" s="20" t="s">
        <v>81</v>
      </c>
    </row>
    <row r="117" spans="1:65" s="13" customFormat="1">
      <c r="B117" s="165"/>
      <c r="D117" s="166" t="s">
        <v>193</v>
      </c>
      <c r="E117" s="167" t="s">
        <v>3</v>
      </c>
      <c r="F117" s="168" t="s">
        <v>247</v>
      </c>
      <c r="H117" s="167" t="s">
        <v>3</v>
      </c>
      <c r="I117" s="169"/>
      <c r="L117" s="165"/>
      <c r="M117" s="170"/>
      <c r="N117" s="171"/>
      <c r="O117" s="171"/>
      <c r="P117" s="171"/>
      <c r="Q117" s="171"/>
      <c r="R117" s="171"/>
      <c r="S117" s="171"/>
      <c r="T117" s="172"/>
      <c r="AT117" s="167" t="s">
        <v>193</v>
      </c>
      <c r="AU117" s="167" t="s">
        <v>81</v>
      </c>
      <c r="AV117" s="13" t="s">
        <v>25</v>
      </c>
      <c r="AW117" s="13" t="s">
        <v>34</v>
      </c>
      <c r="AX117" s="13" t="s">
        <v>73</v>
      </c>
      <c r="AY117" s="167" t="s">
        <v>182</v>
      </c>
    </row>
    <row r="118" spans="1:65" s="14" customFormat="1">
      <c r="B118" s="173"/>
      <c r="D118" s="166" t="s">
        <v>193</v>
      </c>
      <c r="E118" s="174" t="s">
        <v>3</v>
      </c>
      <c r="F118" s="175" t="s">
        <v>1029</v>
      </c>
      <c r="H118" s="176">
        <v>3.08</v>
      </c>
      <c r="I118" s="177"/>
      <c r="L118" s="173"/>
      <c r="M118" s="178"/>
      <c r="N118" s="179"/>
      <c r="O118" s="179"/>
      <c r="P118" s="179"/>
      <c r="Q118" s="179"/>
      <c r="R118" s="179"/>
      <c r="S118" s="179"/>
      <c r="T118" s="180"/>
      <c r="AT118" s="174" t="s">
        <v>193</v>
      </c>
      <c r="AU118" s="174" t="s">
        <v>81</v>
      </c>
      <c r="AV118" s="14" t="s">
        <v>81</v>
      </c>
      <c r="AW118" s="14" t="s">
        <v>34</v>
      </c>
      <c r="AX118" s="14" t="s">
        <v>73</v>
      </c>
      <c r="AY118" s="174" t="s">
        <v>182</v>
      </c>
    </row>
    <row r="119" spans="1:65" s="15" customFormat="1">
      <c r="B119" s="181"/>
      <c r="D119" s="166" t="s">
        <v>193</v>
      </c>
      <c r="E119" s="182" t="s">
        <v>1005</v>
      </c>
      <c r="F119" s="183" t="s">
        <v>213</v>
      </c>
      <c r="H119" s="184">
        <v>3.08</v>
      </c>
      <c r="I119" s="185"/>
      <c r="L119" s="181"/>
      <c r="M119" s="186"/>
      <c r="N119" s="187"/>
      <c r="O119" s="187"/>
      <c r="P119" s="187"/>
      <c r="Q119" s="187"/>
      <c r="R119" s="187"/>
      <c r="S119" s="187"/>
      <c r="T119" s="188"/>
      <c r="AT119" s="182" t="s">
        <v>193</v>
      </c>
      <c r="AU119" s="182" t="s">
        <v>81</v>
      </c>
      <c r="AV119" s="15" t="s">
        <v>189</v>
      </c>
      <c r="AW119" s="15" t="s">
        <v>34</v>
      </c>
      <c r="AX119" s="15" t="s">
        <v>25</v>
      </c>
      <c r="AY119" s="182" t="s">
        <v>182</v>
      </c>
    </row>
    <row r="120" spans="1:65" s="2" customFormat="1">
      <c r="A120" s="35"/>
      <c r="B120" s="36"/>
      <c r="C120" s="35"/>
      <c r="D120" s="166" t="s">
        <v>224</v>
      </c>
      <c r="E120" s="35"/>
      <c r="F120" s="189" t="s">
        <v>1027</v>
      </c>
      <c r="G120" s="35"/>
      <c r="H120" s="35"/>
      <c r="I120" s="35"/>
      <c r="J120" s="35"/>
      <c r="K120" s="35"/>
      <c r="L120" s="36"/>
      <c r="M120" s="163"/>
      <c r="N120" s="164"/>
      <c r="O120" s="56"/>
      <c r="P120" s="56"/>
      <c r="Q120" s="56"/>
      <c r="R120" s="56"/>
      <c r="S120" s="56"/>
      <c r="T120" s="57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U120" s="20" t="s">
        <v>81</v>
      </c>
    </row>
    <row r="121" spans="1:65" s="2" customFormat="1">
      <c r="A121" s="35"/>
      <c r="B121" s="36"/>
      <c r="C121" s="35"/>
      <c r="D121" s="166" t="s">
        <v>224</v>
      </c>
      <c r="E121" s="35"/>
      <c r="F121" s="190" t="s">
        <v>1021</v>
      </c>
      <c r="G121" s="35"/>
      <c r="H121" s="191">
        <v>22</v>
      </c>
      <c r="I121" s="35"/>
      <c r="J121" s="35"/>
      <c r="K121" s="35"/>
      <c r="L121" s="36"/>
      <c r="M121" s="163"/>
      <c r="N121" s="164"/>
      <c r="O121" s="56"/>
      <c r="P121" s="56"/>
      <c r="Q121" s="56"/>
      <c r="R121" s="56"/>
      <c r="S121" s="56"/>
      <c r="T121" s="57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U121" s="20" t="s">
        <v>81</v>
      </c>
    </row>
    <row r="122" spans="1:65" s="2" customFormat="1">
      <c r="A122" s="35"/>
      <c r="B122" s="36"/>
      <c r="C122" s="35"/>
      <c r="D122" s="166" t="s">
        <v>224</v>
      </c>
      <c r="E122" s="35"/>
      <c r="F122" s="190" t="s">
        <v>213</v>
      </c>
      <c r="G122" s="35"/>
      <c r="H122" s="191">
        <v>22</v>
      </c>
      <c r="I122" s="35"/>
      <c r="J122" s="35"/>
      <c r="K122" s="35"/>
      <c r="L122" s="36"/>
      <c r="M122" s="163"/>
      <c r="N122" s="164"/>
      <c r="O122" s="56"/>
      <c r="P122" s="56"/>
      <c r="Q122" s="56"/>
      <c r="R122" s="56"/>
      <c r="S122" s="56"/>
      <c r="T122" s="57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U122" s="20" t="s">
        <v>81</v>
      </c>
    </row>
    <row r="123" spans="1:65" s="2" customFormat="1" ht="24.2" customHeight="1">
      <c r="A123" s="35"/>
      <c r="B123" s="146"/>
      <c r="C123" s="147" t="s">
        <v>235</v>
      </c>
      <c r="D123" s="147" t="s">
        <v>184</v>
      </c>
      <c r="E123" s="148" t="s">
        <v>293</v>
      </c>
      <c r="F123" s="149" t="s">
        <v>215</v>
      </c>
      <c r="G123" s="150" t="s">
        <v>207</v>
      </c>
      <c r="H123" s="151">
        <v>12.32</v>
      </c>
      <c r="I123" s="152"/>
      <c r="J123" s="153">
        <f>ROUND(I123*H123,2)</f>
        <v>0</v>
      </c>
      <c r="K123" s="149" t="s">
        <v>188</v>
      </c>
      <c r="L123" s="36"/>
      <c r="M123" s="154" t="s">
        <v>3</v>
      </c>
      <c r="N123" s="155" t="s">
        <v>44</v>
      </c>
      <c r="O123" s="56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8" t="s">
        <v>189</v>
      </c>
      <c r="AT123" s="158" t="s">
        <v>184</v>
      </c>
      <c r="AU123" s="158" t="s">
        <v>81</v>
      </c>
      <c r="AY123" s="20" t="s">
        <v>182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20" t="s">
        <v>25</v>
      </c>
      <c r="BK123" s="159">
        <f>ROUND(I123*H123,2)</f>
        <v>0</v>
      </c>
      <c r="BL123" s="20" t="s">
        <v>189</v>
      </c>
      <c r="BM123" s="158" t="s">
        <v>1030</v>
      </c>
    </row>
    <row r="124" spans="1:65" s="2" customFormat="1">
      <c r="A124" s="35"/>
      <c r="B124" s="36"/>
      <c r="C124" s="35"/>
      <c r="D124" s="160" t="s">
        <v>191</v>
      </c>
      <c r="E124" s="35"/>
      <c r="F124" s="161" t="s">
        <v>295</v>
      </c>
      <c r="G124" s="35"/>
      <c r="H124" s="35"/>
      <c r="I124" s="162"/>
      <c r="J124" s="35"/>
      <c r="K124" s="35"/>
      <c r="L124" s="36"/>
      <c r="M124" s="163"/>
      <c r="N124" s="164"/>
      <c r="O124" s="56"/>
      <c r="P124" s="56"/>
      <c r="Q124" s="56"/>
      <c r="R124" s="56"/>
      <c r="S124" s="56"/>
      <c r="T124" s="57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20" t="s">
        <v>191</v>
      </c>
      <c r="AU124" s="20" t="s">
        <v>81</v>
      </c>
    </row>
    <row r="125" spans="1:65" s="14" customFormat="1">
      <c r="B125" s="173"/>
      <c r="D125" s="166" t="s">
        <v>193</v>
      </c>
      <c r="E125" s="174" t="s">
        <v>3</v>
      </c>
      <c r="F125" s="175" t="s">
        <v>1031</v>
      </c>
      <c r="H125" s="176">
        <v>12.32</v>
      </c>
      <c r="I125" s="177"/>
      <c r="L125" s="173"/>
      <c r="M125" s="178"/>
      <c r="N125" s="179"/>
      <c r="O125" s="179"/>
      <c r="P125" s="179"/>
      <c r="Q125" s="179"/>
      <c r="R125" s="179"/>
      <c r="S125" s="179"/>
      <c r="T125" s="180"/>
      <c r="AT125" s="174" t="s">
        <v>193</v>
      </c>
      <c r="AU125" s="174" t="s">
        <v>81</v>
      </c>
      <c r="AV125" s="14" t="s">
        <v>81</v>
      </c>
      <c r="AW125" s="14" t="s">
        <v>34</v>
      </c>
      <c r="AX125" s="14" t="s">
        <v>25</v>
      </c>
      <c r="AY125" s="174" t="s">
        <v>182</v>
      </c>
    </row>
    <row r="126" spans="1:65" s="2" customFormat="1" ht="44.25" customHeight="1">
      <c r="A126" s="35"/>
      <c r="B126" s="146"/>
      <c r="C126" s="147" t="s">
        <v>243</v>
      </c>
      <c r="D126" s="147" t="s">
        <v>184</v>
      </c>
      <c r="E126" s="148" t="s">
        <v>1032</v>
      </c>
      <c r="F126" s="149" t="s">
        <v>1033</v>
      </c>
      <c r="G126" s="150" t="s">
        <v>238</v>
      </c>
      <c r="H126" s="151">
        <v>300</v>
      </c>
      <c r="I126" s="152"/>
      <c r="J126" s="153">
        <f>ROUND(I126*H126,2)</f>
        <v>0</v>
      </c>
      <c r="K126" s="149" t="s">
        <v>188</v>
      </c>
      <c r="L126" s="36"/>
      <c r="M126" s="154" t="s">
        <v>3</v>
      </c>
      <c r="N126" s="155" t="s">
        <v>44</v>
      </c>
      <c r="O126" s="56"/>
      <c r="P126" s="156">
        <f>O126*H126</f>
        <v>0</v>
      </c>
      <c r="Q126" s="156">
        <v>0</v>
      </c>
      <c r="R126" s="156">
        <f>Q126*H126</f>
        <v>0</v>
      </c>
      <c r="S126" s="156">
        <v>0.255</v>
      </c>
      <c r="T126" s="157">
        <f>S126*H126</f>
        <v>76.5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8" t="s">
        <v>189</v>
      </c>
      <c r="AT126" s="158" t="s">
        <v>184</v>
      </c>
      <c r="AU126" s="158" t="s">
        <v>81</v>
      </c>
      <c r="AY126" s="20" t="s">
        <v>182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20" t="s">
        <v>25</v>
      </c>
      <c r="BK126" s="159">
        <f>ROUND(I126*H126,2)</f>
        <v>0</v>
      </c>
      <c r="BL126" s="20" t="s">
        <v>189</v>
      </c>
      <c r="BM126" s="158" t="s">
        <v>1034</v>
      </c>
    </row>
    <row r="127" spans="1:65" s="2" customFormat="1">
      <c r="A127" s="35"/>
      <c r="B127" s="36"/>
      <c r="C127" s="35"/>
      <c r="D127" s="160" t="s">
        <v>191</v>
      </c>
      <c r="E127" s="35"/>
      <c r="F127" s="161" t="s">
        <v>1035</v>
      </c>
      <c r="G127" s="35"/>
      <c r="H127" s="35"/>
      <c r="I127" s="162"/>
      <c r="J127" s="35"/>
      <c r="K127" s="35"/>
      <c r="L127" s="36"/>
      <c r="M127" s="163"/>
      <c r="N127" s="164"/>
      <c r="O127" s="56"/>
      <c r="P127" s="56"/>
      <c r="Q127" s="56"/>
      <c r="R127" s="56"/>
      <c r="S127" s="56"/>
      <c r="T127" s="57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20" t="s">
        <v>191</v>
      </c>
      <c r="AU127" s="20" t="s">
        <v>81</v>
      </c>
    </row>
    <row r="128" spans="1:65" s="14" customFormat="1">
      <c r="B128" s="173"/>
      <c r="D128" s="166" t="s">
        <v>193</v>
      </c>
      <c r="E128" s="174" t="s">
        <v>3</v>
      </c>
      <c r="F128" s="175" t="s">
        <v>1036</v>
      </c>
      <c r="H128" s="176">
        <v>300</v>
      </c>
      <c r="I128" s="177"/>
      <c r="L128" s="173"/>
      <c r="M128" s="178"/>
      <c r="N128" s="179"/>
      <c r="O128" s="179"/>
      <c r="P128" s="179"/>
      <c r="Q128" s="179"/>
      <c r="R128" s="179"/>
      <c r="S128" s="179"/>
      <c r="T128" s="180"/>
      <c r="AT128" s="174" t="s">
        <v>193</v>
      </c>
      <c r="AU128" s="174" t="s">
        <v>81</v>
      </c>
      <c r="AV128" s="14" t="s">
        <v>81</v>
      </c>
      <c r="AW128" s="14" t="s">
        <v>34</v>
      </c>
      <c r="AX128" s="14" t="s">
        <v>73</v>
      </c>
      <c r="AY128" s="174" t="s">
        <v>182</v>
      </c>
    </row>
    <row r="129" spans="1:65" s="15" customFormat="1">
      <c r="B129" s="181"/>
      <c r="D129" s="166" t="s">
        <v>193</v>
      </c>
      <c r="E129" s="182" t="s">
        <v>993</v>
      </c>
      <c r="F129" s="183" t="s">
        <v>213</v>
      </c>
      <c r="H129" s="184">
        <v>300</v>
      </c>
      <c r="I129" s="185"/>
      <c r="L129" s="181"/>
      <c r="M129" s="186"/>
      <c r="N129" s="187"/>
      <c r="O129" s="187"/>
      <c r="P129" s="187"/>
      <c r="Q129" s="187"/>
      <c r="R129" s="187"/>
      <c r="S129" s="187"/>
      <c r="T129" s="188"/>
      <c r="AT129" s="182" t="s">
        <v>193</v>
      </c>
      <c r="AU129" s="182" t="s">
        <v>81</v>
      </c>
      <c r="AV129" s="15" t="s">
        <v>189</v>
      </c>
      <c r="AW129" s="15" t="s">
        <v>34</v>
      </c>
      <c r="AX129" s="15" t="s">
        <v>25</v>
      </c>
      <c r="AY129" s="182" t="s">
        <v>182</v>
      </c>
    </row>
    <row r="130" spans="1:65" s="2" customFormat="1" ht="37.9" customHeight="1">
      <c r="A130" s="35"/>
      <c r="B130" s="146"/>
      <c r="C130" s="147" t="s">
        <v>250</v>
      </c>
      <c r="D130" s="147" t="s">
        <v>184</v>
      </c>
      <c r="E130" s="148" t="s">
        <v>1037</v>
      </c>
      <c r="F130" s="149" t="s">
        <v>1038</v>
      </c>
      <c r="G130" s="150" t="s">
        <v>238</v>
      </c>
      <c r="H130" s="151">
        <v>11</v>
      </c>
      <c r="I130" s="152"/>
      <c r="J130" s="153">
        <f>ROUND(I130*H130,2)</f>
        <v>0</v>
      </c>
      <c r="K130" s="149" t="s">
        <v>188</v>
      </c>
      <c r="L130" s="36"/>
      <c r="M130" s="154" t="s">
        <v>3</v>
      </c>
      <c r="N130" s="155" t="s">
        <v>44</v>
      </c>
      <c r="O130" s="56"/>
      <c r="P130" s="156">
        <f>O130*H130</f>
        <v>0</v>
      </c>
      <c r="Q130" s="156">
        <v>0</v>
      </c>
      <c r="R130" s="156">
        <f>Q130*H130</f>
        <v>0</v>
      </c>
      <c r="S130" s="156">
        <v>0.26</v>
      </c>
      <c r="T130" s="157">
        <f>S130*H130</f>
        <v>2.8600000000000003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8" t="s">
        <v>189</v>
      </c>
      <c r="AT130" s="158" t="s">
        <v>184</v>
      </c>
      <c r="AU130" s="158" t="s">
        <v>81</v>
      </c>
      <c r="AY130" s="20" t="s">
        <v>182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20" t="s">
        <v>25</v>
      </c>
      <c r="BK130" s="159">
        <f>ROUND(I130*H130,2)</f>
        <v>0</v>
      </c>
      <c r="BL130" s="20" t="s">
        <v>189</v>
      </c>
      <c r="BM130" s="158" t="s">
        <v>1039</v>
      </c>
    </row>
    <row r="131" spans="1:65" s="2" customFormat="1">
      <c r="A131" s="35"/>
      <c r="B131" s="36"/>
      <c r="C131" s="35"/>
      <c r="D131" s="160" t="s">
        <v>191</v>
      </c>
      <c r="E131" s="35"/>
      <c r="F131" s="161" t="s">
        <v>1040</v>
      </c>
      <c r="G131" s="35"/>
      <c r="H131" s="35"/>
      <c r="I131" s="162"/>
      <c r="J131" s="35"/>
      <c r="K131" s="35"/>
      <c r="L131" s="36"/>
      <c r="M131" s="163"/>
      <c r="N131" s="164"/>
      <c r="O131" s="56"/>
      <c r="P131" s="56"/>
      <c r="Q131" s="56"/>
      <c r="R131" s="56"/>
      <c r="S131" s="56"/>
      <c r="T131" s="57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20" t="s">
        <v>191</v>
      </c>
      <c r="AU131" s="20" t="s">
        <v>81</v>
      </c>
    </row>
    <row r="132" spans="1:65" s="14" customFormat="1">
      <c r="B132" s="173"/>
      <c r="D132" s="166" t="s">
        <v>193</v>
      </c>
      <c r="E132" s="174" t="s">
        <v>3</v>
      </c>
      <c r="F132" s="175" t="s">
        <v>1041</v>
      </c>
      <c r="H132" s="176">
        <v>11</v>
      </c>
      <c r="I132" s="177"/>
      <c r="L132" s="173"/>
      <c r="M132" s="178"/>
      <c r="N132" s="179"/>
      <c r="O132" s="179"/>
      <c r="P132" s="179"/>
      <c r="Q132" s="179"/>
      <c r="R132" s="179"/>
      <c r="S132" s="179"/>
      <c r="T132" s="180"/>
      <c r="AT132" s="174" t="s">
        <v>193</v>
      </c>
      <c r="AU132" s="174" t="s">
        <v>81</v>
      </c>
      <c r="AV132" s="14" t="s">
        <v>81</v>
      </c>
      <c r="AW132" s="14" t="s">
        <v>34</v>
      </c>
      <c r="AX132" s="14" t="s">
        <v>73</v>
      </c>
      <c r="AY132" s="174" t="s">
        <v>182</v>
      </c>
    </row>
    <row r="133" spans="1:65" s="16" customFormat="1">
      <c r="B133" s="192"/>
      <c r="D133" s="166" t="s">
        <v>193</v>
      </c>
      <c r="E133" s="193" t="s">
        <v>998</v>
      </c>
      <c r="F133" s="194" t="s">
        <v>259</v>
      </c>
      <c r="H133" s="195">
        <v>11</v>
      </c>
      <c r="I133" s="196"/>
      <c r="L133" s="192"/>
      <c r="M133" s="197"/>
      <c r="N133" s="198"/>
      <c r="O133" s="198"/>
      <c r="P133" s="198"/>
      <c r="Q133" s="198"/>
      <c r="R133" s="198"/>
      <c r="S133" s="198"/>
      <c r="T133" s="199"/>
      <c r="AT133" s="193" t="s">
        <v>193</v>
      </c>
      <c r="AU133" s="193" t="s">
        <v>81</v>
      </c>
      <c r="AV133" s="16" t="s">
        <v>204</v>
      </c>
      <c r="AW133" s="16" t="s">
        <v>34</v>
      </c>
      <c r="AX133" s="16" t="s">
        <v>73</v>
      </c>
      <c r="AY133" s="193" t="s">
        <v>182</v>
      </c>
    </row>
    <row r="134" spans="1:65" s="15" customFormat="1">
      <c r="B134" s="181"/>
      <c r="D134" s="166" t="s">
        <v>193</v>
      </c>
      <c r="E134" s="182" t="s">
        <v>3</v>
      </c>
      <c r="F134" s="183" t="s">
        <v>213</v>
      </c>
      <c r="H134" s="184">
        <v>11</v>
      </c>
      <c r="I134" s="185"/>
      <c r="L134" s="181"/>
      <c r="M134" s="186"/>
      <c r="N134" s="187"/>
      <c r="O134" s="187"/>
      <c r="P134" s="187"/>
      <c r="Q134" s="187"/>
      <c r="R134" s="187"/>
      <c r="S134" s="187"/>
      <c r="T134" s="188"/>
      <c r="AT134" s="182" t="s">
        <v>193</v>
      </c>
      <c r="AU134" s="182" t="s">
        <v>81</v>
      </c>
      <c r="AV134" s="15" t="s">
        <v>189</v>
      </c>
      <c r="AW134" s="15" t="s">
        <v>34</v>
      </c>
      <c r="AX134" s="15" t="s">
        <v>25</v>
      </c>
      <c r="AY134" s="182" t="s">
        <v>182</v>
      </c>
    </row>
    <row r="135" spans="1:65" s="2" customFormat="1" ht="37.9" customHeight="1">
      <c r="A135" s="35"/>
      <c r="B135" s="146"/>
      <c r="C135" s="147" t="s">
        <v>260</v>
      </c>
      <c r="D135" s="147" t="s">
        <v>184</v>
      </c>
      <c r="E135" s="148" t="s">
        <v>1042</v>
      </c>
      <c r="F135" s="149" t="s">
        <v>1043</v>
      </c>
      <c r="G135" s="150" t="s">
        <v>238</v>
      </c>
      <c r="H135" s="151">
        <v>43</v>
      </c>
      <c r="I135" s="152"/>
      <c r="J135" s="153">
        <f>ROUND(I135*H135,2)</f>
        <v>0</v>
      </c>
      <c r="K135" s="149" t="s">
        <v>188</v>
      </c>
      <c r="L135" s="36"/>
      <c r="M135" s="154" t="s">
        <v>3</v>
      </c>
      <c r="N135" s="155" t="s">
        <v>44</v>
      </c>
      <c r="O135" s="56"/>
      <c r="P135" s="156">
        <f>O135*H135</f>
        <v>0</v>
      </c>
      <c r="Q135" s="156">
        <v>0</v>
      </c>
      <c r="R135" s="156">
        <f>Q135*H135</f>
        <v>0</v>
      </c>
      <c r="S135" s="156">
        <v>0.28999999999999998</v>
      </c>
      <c r="T135" s="157">
        <f>S135*H135</f>
        <v>12.469999999999999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58" t="s">
        <v>189</v>
      </c>
      <c r="AT135" s="158" t="s">
        <v>184</v>
      </c>
      <c r="AU135" s="158" t="s">
        <v>81</v>
      </c>
      <c r="AY135" s="20" t="s">
        <v>182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20" t="s">
        <v>25</v>
      </c>
      <c r="BK135" s="159">
        <f>ROUND(I135*H135,2)</f>
        <v>0</v>
      </c>
      <c r="BL135" s="20" t="s">
        <v>189</v>
      </c>
      <c r="BM135" s="158" t="s">
        <v>1044</v>
      </c>
    </row>
    <row r="136" spans="1:65" s="2" customFormat="1">
      <c r="A136" s="35"/>
      <c r="B136" s="36"/>
      <c r="C136" s="35"/>
      <c r="D136" s="160" t="s">
        <v>191</v>
      </c>
      <c r="E136" s="35"/>
      <c r="F136" s="161" t="s">
        <v>1045</v>
      </c>
      <c r="G136" s="35"/>
      <c r="H136" s="35"/>
      <c r="I136" s="162"/>
      <c r="J136" s="35"/>
      <c r="K136" s="35"/>
      <c r="L136" s="36"/>
      <c r="M136" s="163"/>
      <c r="N136" s="164"/>
      <c r="O136" s="56"/>
      <c r="P136" s="56"/>
      <c r="Q136" s="56"/>
      <c r="R136" s="56"/>
      <c r="S136" s="56"/>
      <c r="T136" s="57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20" t="s">
        <v>191</v>
      </c>
      <c r="AU136" s="20" t="s">
        <v>81</v>
      </c>
    </row>
    <row r="137" spans="1:65" s="14" customFormat="1">
      <c r="B137" s="173"/>
      <c r="D137" s="166" t="s">
        <v>193</v>
      </c>
      <c r="E137" s="174" t="s">
        <v>3</v>
      </c>
      <c r="F137" s="175" t="s">
        <v>1046</v>
      </c>
      <c r="H137" s="176">
        <v>10</v>
      </c>
      <c r="I137" s="177"/>
      <c r="L137" s="173"/>
      <c r="M137" s="178"/>
      <c r="N137" s="179"/>
      <c r="O137" s="179"/>
      <c r="P137" s="179"/>
      <c r="Q137" s="179"/>
      <c r="R137" s="179"/>
      <c r="S137" s="179"/>
      <c r="T137" s="180"/>
      <c r="AT137" s="174" t="s">
        <v>193</v>
      </c>
      <c r="AU137" s="174" t="s">
        <v>81</v>
      </c>
      <c r="AV137" s="14" t="s">
        <v>81</v>
      </c>
      <c r="AW137" s="14" t="s">
        <v>34</v>
      </c>
      <c r="AX137" s="14" t="s">
        <v>73</v>
      </c>
      <c r="AY137" s="174" t="s">
        <v>182</v>
      </c>
    </row>
    <row r="138" spans="1:65" s="14" customFormat="1">
      <c r="B138" s="173"/>
      <c r="D138" s="166" t="s">
        <v>193</v>
      </c>
      <c r="E138" s="174" t="s">
        <v>3</v>
      </c>
      <c r="F138" s="175" t="s">
        <v>1047</v>
      </c>
      <c r="H138" s="176">
        <v>11</v>
      </c>
      <c r="I138" s="177"/>
      <c r="L138" s="173"/>
      <c r="M138" s="178"/>
      <c r="N138" s="179"/>
      <c r="O138" s="179"/>
      <c r="P138" s="179"/>
      <c r="Q138" s="179"/>
      <c r="R138" s="179"/>
      <c r="S138" s="179"/>
      <c r="T138" s="180"/>
      <c r="AT138" s="174" t="s">
        <v>193</v>
      </c>
      <c r="AU138" s="174" t="s">
        <v>81</v>
      </c>
      <c r="AV138" s="14" t="s">
        <v>81</v>
      </c>
      <c r="AW138" s="14" t="s">
        <v>34</v>
      </c>
      <c r="AX138" s="14" t="s">
        <v>73</v>
      </c>
      <c r="AY138" s="174" t="s">
        <v>182</v>
      </c>
    </row>
    <row r="139" spans="1:65" s="14" customFormat="1">
      <c r="B139" s="173"/>
      <c r="D139" s="166" t="s">
        <v>193</v>
      </c>
      <c r="E139" s="174" t="s">
        <v>3</v>
      </c>
      <c r="F139" s="175" t="s">
        <v>1048</v>
      </c>
      <c r="H139" s="176">
        <v>22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193</v>
      </c>
      <c r="AU139" s="174" t="s">
        <v>81</v>
      </c>
      <c r="AV139" s="14" t="s">
        <v>81</v>
      </c>
      <c r="AW139" s="14" t="s">
        <v>34</v>
      </c>
      <c r="AX139" s="14" t="s">
        <v>73</v>
      </c>
      <c r="AY139" s="174" t="s">
        <v>182</v>
      </c>
    </row>
    <row r="140" spans="1:65" s="15" customFormat="1">
      <c r="B140" s="181"/>
      <c r="D140" s="166" t="s">
        <v>193</v>
      </c>
      <c r="E140" s="182" t="s">
        <v>3</v>
      </c>
      <c r="F140" s="183" t="s">
        <v>213</v>
      </c>
      <c r="H140" s="184">
        <v>43</v>
      </c>
      <c r="I140" s="185"/>
      <c r="L140" s="181"/>
      <c r="M140" s="186"/>
      <c r="N140" s="187"/>
      <c r="O140" s="187"/>
      <c r="P140" s="187"/>
      <c r="Q140" s="187"/>
      <c r="R140" s="187"/>
      <c r="S140" s="187"/>
      <c r="T140" s="188"/>
      <c r="AT140" s="182" t="s">
        <v>193</v>
      </c>
      <c r="AU140" s="182" t="s">
        <v>81</v>
      </c>
      <c r="AV140" s="15" t="s">
        <v>189</v>
      </c>
      <c r="AW140" s="15" t="s">
        <v>34</v>
      </c>
      <c r="AX140" s="15" t="s">
        <v>25</v>
      </c>
      <c r="AY140" s="182" t="s">
        <v>182</v>
      </c>
    </row>
    <row r="141" spans="1:65" s="2" customFormat="1">
      <c r="A141" s="35"/>
      <c r="B141" s="36"/>
      <c r="C141" s="35"/>
      <c r="D141" s="166" t="s">
        <v>224</v>
      </c>
      <c r="E141" s="35"/>
      <c r="F141" s="189" t="s">
        <v>1049</v>
      </c>
      <c r="G141" s="35"/>
      <c r="H141" s="35"/>
      <c r="I141" s="35"/>
      <c r="J141" s="35"/>
      <c r="K141" s="35"/>
      <c r="L141" s="36"/>
      <c r="M141" s="163"/>
      <c r="N141" s="164"/>
      <c r="O141" s="56"/>
      <c r="P141" s="56"/>
      <c r="Q141" s="56"/>
      <c r="R141" s="56"/>
      <c r="S141" s="56"/>
      <c r="T141" s="57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U141" s="20" t="s">
        <v>81</v>
      </c>
    </row>
    <row r="142" spans="1:65" s="2" customFormat="1">
      <c r="A142" s="35"/>
      <c r="B142" s="36"/>
      <c r="C142" s="35"/>
      <c r="D142" s="166" t="s">
        <v>224</v>
      </c>
      <c r="E142" s="35"/>
      <c r="F142" s="190" t="s">
        <v>1050</v>
      </c>
      <c r="G142" s="35"/>
      <c r="H142" s="191">
        <v>10</v>
      </c>
      <c r="I142" s="35"/>
      <c r="J142" s="35"/>
      <c r="K142" s="35"/>
      <c r="L142" s="36"/>
      <c r="M142" s="163"/>
      <c r="N142" s="164"/>
      <c r="O142" s="56"/>
      <c r="P142" s="56"/>
      <c r="Q142" s="56"/>
      <c r="R142" s="56"/>
      <c r="S142" s="56"/>
      <c r="T142" s="57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U142" s="20" t="s">
        <v>81</v>
      </c>
    </row>
    <row r="143" spans="1:65" s="2" customFormat="1">
      <c r="A143" s="35"/>
      <c r="B143" s="36"/>
      <c r="C143" s="35"/>
      <c r="D143" s="166" t="s">
        <v>224</v>
      </c>
      <c r="E143" s="35"/>
      <c r="F143" s="190" t="s">
        <v>259</v>
      </c>
      <c r="G143" s="35"/>
      <c r="H143" s="191">
        <v>10</v>
      </c>
      <c r="I143" s="35"/>
      <c r="J143" s="35"/>
      <c r="K143" s="35"/>
      <c r="L143" s="36"/>
      <c r="M143" s="163"/>
      <c r="N143" s="164"/>
      <c r="O143" s="56"/>
      <c r="P143" s="56"/>
      <c r="Q143" s="56"/>
      <c r="R143" s="56"/>
      <c r="S143" s="56"/>
      <c r="T143" s="5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U143" s="20" t="s">
        <v>81</v>
      </c>
    </row>
    <row r="144" spans="1:65" s="2" customFormat="1">
      <c r="A144" s="35"/>
      <c r="B144" s="36"/>
      <c r="C144" s="35"/>
      <c r="D144" s="166" t="s">
        <v>224</v>
      </c>
      <c r="E144" s="35"/>
      <c r="F144" s="189" t="s">
        <v>1051</v>
      </c>
      <c r="G144" s="35"/>
      <c r="H144" s="35"/>
      <c r="I144" s="35"/>
      <c r="J144" s="35"/>
      <c r="K144" s="35"/>
      <c r="L144" s="36"/>
      <c r="M144" s="163"/>
      <c r="N144" s="164"/>
      <c r="O144" s="56"/>
      <c r="P144" s="56"/>
      <c r="Q144" s="56"/>
      <c r="R144" s="56"/>
      <c r="S144" s="56"/>
      <c r="T144" s="57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U144" s="20" t="s">
        <v>81</v>
      </c>
    </row>
    <row r="145" spans="1:65" s="2" customFormat="1">
      <c r="A145" s="35"/>
      <c r="B145" s="36"/>
      <c r="C145" s="35"/>
      <c r="D145" s="166" t="s">
        <v>224</v>
      </c>
      <c r="E145" s="35"/>
      <c r="F145" s="190" t="s">
        <v>1041</v>
      </c>
      <c r="G145" s="35"/>
      <c r="H145" s="191">
        <v>11</v>
      </c>
      <c r="I145" s="35"/>
      <c r="J145" s="35"/>
      <c r="K145" s="35"/>
      <c r="L145" s="36"/>
      <c r="M145" s="163"/>
      <c r="N145" s="164"/>
      <c r="O145" s="56"/>
      <c r="P145" s="56"/>
      <c r="Q145" s="56"/>
      <c r="R145" s="56"/>
      <c r="S145" s="56"/>
      <c r="T145" s="57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U145" s="20" t="s">
        <v>81</v>
      </c>
    </row>
    <row r="146" spans="1:65" s="2" customFormat="1">
      <c r="A146" s="35"/>
      <c r="B146" s="36"/>
      <c r="C146" s="35"/>
      <c r="D146" s="166" t="s">
        <v>224</v>
      </c>
      <c r="E146" s="35"/>
      <c r="F146" s="190" t="s">
        <v>259</v>
      </c>
      <c r="G146" s="35"/>
      <c r="H146" s="191">
        <v>11</v>
      </c>
      <c r="I146" s="35"/>
      <c r="J146" s="35"/>
      <c r="K146" s="35"/>
      <c r="L146" s="36"/>
      <c r="M146" s="163"/>
      <c r="N146" s="164"/>
      <c r="O146" s="56"/>
      <c r="P146" s="56"/>
      <c r="Q146" s="56"/>
      <c r="R146" s="56"/>
      <c r="S146" s="56"/>
      <c r="T146" s="57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U146" s="20" t="s">
        <v>81</v>
      </c>
    </row>
    <row r="147" spans="1:65" s="2" customFormat="1">
      <c r="A147" s="35"/>
      <c r="B147" s="36"/>
      <c r="C147" s="35"/>
      <c r="D147" s="166" t="s">
        <v>224</v>
      </c>
      <c r="E147" s="35"/>
      <c r="F147" s="189" t="s">
        <v>1027</v>
      </c>
      <c r="G147" s="35"/>
      <c r="H147" s="35"/>
      <c r="I147" s="35"/>
      <c r="J147" s="35"/>
      <c r="K147" s="35"/>
      <c r="L147" s="36"/>
      <c r="M147" s="163"/>
      <c r="N147" s="164"/>
      <c r="O147" s="56"/>
      <c r="P147" s="56"/>
      <c r="Q147" s="56"/>
      <c r="R147" s="56"/>
      <c r="S147" s="56"/>
      <c r="T147" s="57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U147" s="20" t="s">
        <v>81</v>
      </c>
    </row>
    <row r="148" spans="1:65" s="2" customFormat="1">
      <c r="A148" s="35"/>
      <c r="B148" s="36"/>
      <c r="C148" s="35"/>
      <c r="D148" s="166" t="s">
        <v>224</v>
      </c>
      <c r="E148" s="35"/>
      <c r="F148" s="190" t="s">
        <v>1021</v>
      </c>
      <c r="G148" s="35"/>
      <c r="H148" s="191">
        <v>22</v>
      </c>
      <c r="I148" s="35"/>
      <c r="J148" s="35"/>
      <c r="K148" s="35"/>
      <c r="L148" s="36"/>
      <c r="M148" s="163"/>
      <c r="N148" s="164"/>
      <c r="O148" s="56"/>
      <c r="P148" s="56"/>
      <c r="Q148" s="56"/>
      <c r="R148" s="56"/>
      <c r="S148" s="56"/>
      <c r="T148" s="57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U148" s="20" t="s">
        <v>81</v>
      </c>
    </row>
    <row r="149" spans="1:65" s="2" customFormat="1">
      <c r="A149" s="35"/>
      <c r="B149" s="36"/>
      <c r="C149" s="35"/>
      <c r="D149" s="166" t="s">
        <v>224</v>
      </c>
      <c r="E149" s="35"/>
      <c r="F149" s="190" t="s">
        <v>213</v>
      </c>
      <c r="G149" s="35"/>
      <c r="H149" s="191">
        <v>22</v>
      </c>
      <c r="I149" s="35"/>
      <c r="J149" s="35"/>
      <c r="K149" s="35"/>
      <c r="L149" s="36"/>
      <c r="M149" s="163"/>
      <c r="N149" s="164"/>
      <c r="O149" s="56"/>
      <c r="P149" s="56"/>
      <c r="Q149" s="56"/>
      <c r="R149" s="56"/>
      <c r="S149" s="56"/>
      <c r="T149" s="57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U149" s="20" t="s">
        <v>81</v>
      </c>
    </row>
    <row r="150" spans="1:65" s="2" customFormat="1" ht="37.9" customHeight="1">
      <c r="A150" s="35"/>
      <c r="B150" s="146"/>
      <c r="C150" s="147" t="s">
        <v>266</v>
      </c>
      <c r="D150" s="147" t="s">
        <v>184</v>
      </c>
      <c r="E150" s="148" t="s">
        <v>281</v>
      </c>
      <c r="F150" s="149" t="s">
        <v>282</v>
      </c>
      <c r="G150" s="150" t="s">
        <v>238</v>
      </c>
      <c r="H150" s="151">
        <v>194</v>
      </c>
      <c r="I150" s="152"/>
      <c r="J150" s="153">
        <f>ROUND(I150*H150,2)</f>
        <v>0</v>
      </c>
      <c r="K150" s="149" t="s">
        <v>188</v>
      </c>
      <c r="L150" s="36"/>
      <c r="M150" s="154" t="s">
        <v>3</v>
      </c>
      <c r="N150" s="155" t="s">
        <v>44</v>
      </c>
      <c r="O150" s="56"/>
      <c r="P150" s="156">
        <f>O150*H150</f>
        <v>0</v>
      </c>
      <c r="Q150" s="156">
        <v>0</v>
      </c>
      <c r="R150" s="156">
        <f>Q150*H150</f>
        <v>0</v>
      </c>
      <c r="S150" s="156">
        <v>0.28999999999999998</v>
      </c>
      <c r="T150" s="157">
        <f>S150*H150</f>
        <v>56.26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8" t="s">
        <v>189</v>
      </c>
      <c r="AT150" s="158" t="s">
        <v>184</v>
      </c>
      <c r="AU150" s="158" t="s">
        <v>81</v>
      </c>
      <c r="AY150" s="20" t="s">
        <v>182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20" t="s">
        <v>25</v>
      </c>
      <c r="BK150" s="159">
        <f>ROUND(I150*H150,2)</f>
        <v>0</v>
      </c>
      <c r="BL150" s="20" t="s">
        <v>189</v>
      </c>
      <c r="BM150" s="158" t="s">
        <v>1052</v>
      </c>
    </row>
    <row r="151" spans="1:65" s="2" customFormat="1">
      <c r="A151" s="35"/>
      <c r="B151" s="36"/>
      <c r="C151" s="35"/>
      <c r="D151" s="160" t="s">
        <v>191</v>
      </c>
      <c r="E151" s="35"/>
      <c r="F151" s="161" t="s">
        <v>284</v>
      </c>
      <c r="G151" s="35"/>
      <c r="H151" s="35"/>
      <c r="I151" s="162"/>
      <c r="J151" s="35"/>
      <c r="K151" s="35"/>
      <c r="L151" s="36"/>
      <c r="M151" s="163"/>
      <c r="N151" s="164"/>
      <c r="O151" s="56"/>
      <c r="P151" s="56"/>
      <c r="Q151" s="56"/>
      <c r="R151" s="56"/>
      <c r="S151" s="56"/>
      <c r="T151" s="57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20" t="s">
        <v>191</v>
      </c>
      <c r="AU151" s="20" t="s">
        <v>81</v>
      </c>
    </row>
    <row r="152" spans="1:65" s="14" customFormat="1">
      <c r="B152" s="173"/>
      <c r="D152" s="166" t="s">
        <v>193</v>
      </c>
      <c r="E152" s="174" t="s">
        <v>3</v>
      </c>
      <c r="F152" s="175" t="s">
        <v>1053</v>
      </c>
      <c r="H152" s="176">
        <v>194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193</v>
      </c>
      <c r="AU152" s="174" t="s">
        <v>81</v>
      </c>
      <c r="AV152" s="14" t="s">
        <v>81</v>
      </c>
      <c r="AW152" s="14" t="s">
        <v>34</v>
      </c>
      <c r="AX152" s="14" t="s">
        <v>25</v>
      </c>
      <c r="AY152" s="174" t="s">
        <v>182</v>
      </c>
    </row>
    <row r="153" spans="1:65" s="2" customFormat="1">
      <c r="A153" s="35"/>
      <c r="B153" s="36"/>
      <c r="C153" s="35"/>
      <c r="D153" s="166" t="s">
        <v>224</v>
      </c>
      <c r="E153" s="35"/>
      <c r="F153" s="189" t="s">
        <v>1054</v>
      </c>
      <c r="G153" s="35"/>
      <c r="H153" s="35"/>
      <c r="I153" s="35"/>
      <c r="J153" s="35"/>
      <c r="K153" s="35"/>
      <c r="L153" s="36"/>
      <c r="M153" s="163"/>
      <c r="N153" s="164"/>
      <c r="O153" s="56"/>
      <c r="P153" s="56"/>
      <c r="Q153" s="56"/>
      <c r="R153" s="56"/>
      <c r="S153" s="56"/>
      <c r="T153" s="57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U153" s="20" t="s">
        <v>81</v>
      </c>
    </row>
    <row r="154" spans="1:65" s="2" customFormat="1">
      <c r="A154" s="35"/>
      <c r="B154" s="36"/>
      <c r="C154" s="35"/>
      <c r="D154" s="166" t="s">
        <v>224</v>
      </c>
      <c r="E154" s="35"/>
      <c r="F154" s="190" t="s">
        <v>1055</v>
      </c>
      <c r="G154" s="35"/>
      <c r="H154" s="191">
        <v>194</v>
      </c>
      <c r="I154" s="35"/>
      <c r="J154" s="35"/>
      <c r="K154" s="35"/>
      <c r="L154" s="36"/>
      <c r="M154" s="163"/>
      <c r="N154" s="164"/>
      <c r="O154" s="56"/>
      <c r="P154" s="56"/>
      <c r="Q154" s="56"/>
      <c r="R154" s="56"/>
      <c r="S154" s="56"/>
      <c r="T154" s="57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U154" s="20" t="s">
        <v>81</v>
      </c>
    </row>
    <row r="155" spans="1:65" s="2" customFormat="1">
      <c r="A155" s="35"/>
      <c r="B155" s="36"/>
      <c r="C155" s="35"/>
      <c r="D155" s="166" t="s">
        <v>224</v>
      </c>
      <c r="E155" s="35"/>
      <c r="F155" s="190" t="s">
        <v>213</v>
      </c>
      <c r="G155" s="35"/>
      <c r="H155" s="191">
        <v>194</v>
      </c>
      <c r="I155" s="35"/>
      <c r="J155" s="35"/>
      <c r="K155" s="35"/>
      <c r="L155" s="36"/>
      <c r="M155" s="163"/>
      <c r="N155" s="164"/>
      <c r="O155" s="56"/>
      <c r="P155" s="56"/>
      <c r="Q155" s="56"/>
      <c r="R155" s="56"/>
      <c r="S155" s="56"/>
      <c r="T155" s="57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U155" s="20" t="s">
        <v>81</v>
      </c>
    </row>
    <row r="156" spans="1:65" s="2" customFormat="1" ht="37.9" customHeight="1">
      <c r="A156" s="35"/>
      <c r="B156" s="146"/>
      <c r="C156" s="147" t="s">
        <v>9</v>
      </c>
      <c r="D156" s="147" t="s">
        <v>184</v>
      </c>
      <c r="E156" s="148" t="s">
        <v>1056</v>
      </c>
      <c r="F156" s="149" t="s">
        <v>1057</v>
      </c>
      <c r="G156" s="150" t="s">
        <v>238</v>
      </c>
      <c r="H156" s="151">
        <v>300</v>
      </c>
      <c r="I156" s="152"/>
      <c r="J156" s="153">
        <f>ROUND(I156*H156,2)</f>
        <v>0</v>
      </c>
      <c r="K156" s="149" t="s">
        <v>188</v>
      </c>
      <c r="L156" s="36"/>
      <c r="M156" s="154" t="s">
        <v>3</v>
      </c>
      <c r="N156" s="155" t="s">
        <v>44</v>
      </c>
      <c r="O156" s="56"/>
      <c r="P156" s="156">
        <f>O156*H156</f>
        <v>0</v>
      </c>
      <c r="Q156" s="156">
        <v>0</v>
      </c>
      <c r="R156" s="156">
        <f>Q156*H156</f>
        <v>0</v>
      </c>
      <c r="S156" s="156">
        <v>0.28999999999999998</v>
      </c>
      <c r="T156" s="157">
        <f>S156*H156</f>
        <v>87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8" t="s">
        <v>189</v>
      </c>
      <c r="AT156" s="158" t="s">
        <v>184</v>
      </c>
      <c r="AU156" s="158" t="s">
        <v>81</v>
      </c>
      <c r="AY156" s="20" t="s">
        <v>182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20" t="s">
        <v>25</v>
      </c>
      <c r="BK156" s="159">
        <f>ROUND(I156*H156,2)</f>
        <v>0</v>
      </c>
      <c r="BL156" s="20" t="s">
        <v>189</v>
      </c>
      <c r="BM156" s="158" t="s">
        <v>1058</v>
      </c>
    </row>
    <row r="157" spans="1:65" s="2" customFormat="1">
      <c r="A157" s="35"/>
      <c r="B157" s="36"/>
      <c r="C157" s="35"/>
      <c r="D157" s="160" t="s">
        <v>191</v>
      </c>
      <c r="E157" s="35"/>
      <c r="F157" s="161" t="s">
        <v>1059</v>
      </c>
      <c r="G157" s="35"/>
      <c r="H157" s="35"/>
      <c r="I157" s="162"/>
      <c r="J157" s="35"/>
      <c r="K157" s="35"/>
      <c r="L157" s="36"/>
      <c r="M157" s="163"/>
      <c r="N157" s="164"/>
      <c r="O157" s="56"/>
      <c r="P157" s="56"/>
      <c r="Q157" s="56"/>
      <c r="R157" s="56"/>
      <c r="S157" s="56"/>
      <c r="T157" s="5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20" t="s">
        <v>191</v>
      </c>
      <c r="AU157" s="20" t="s">
        <v>81</v>
      </c>
    </row>
    <row r="158" spans="1:65" s="14" customFormat="1">
      <c r="B158" s="173"/>
      <c r="D158" s="166" t="s">
        <v>193</v>
      </c>
      <c r="E158" s="174" t="s">
        <v>3</v>
      </c>
      <c r="F158" s="175" t="s">
        <v>1060</v>
      </c>
      <c r="H158" s="176">
        <v>300</v>
      </c>
      <c r="I158" s="177"/>
      <c r="L158" s="173"/>
      <c r="M158" s="178"/>
      <c r="N158" s="179"/>
      <c r="O158" s="179"/>
      <c r="P158" s="179"/>
      <c r="Q158" s="179"/>
      <c r="R158" s="179"/>
      <c r="S158" s="179"/>
      <c r="T158" s="180"/>
      <c r="AT158" s="174" t="s">
        <v>193</v>
      </c>
      <c r="AU158" s="174" t="s">
        <v>81</v>
      </c>
      <c r="AV158" s="14" t="s">
        <v>81</v>
      </c>
      <c r="AW158" s="14" t="s">
        <v>34</v>
      </c>
      <c r="AX158" s="14" t="s">
        <v>25</v>
      </c>
      <c r="AY158" s="174" t="s">
        <v>182</v>
      </c>
    </row>
    <row r="159" spans="1:65" s="2" customFormat="1">
      <c r="A159" s="35"/>
      <c r="B159" s="36"/>
      <c r="C159" s="35"/>
      <c r="D159" s="166" t="s">
        <v>224</v>
      </c>
      <c r="E159" s="35"/>
      <c r="F159" s="189" t="s">
        <v>1061</v>
      </c>
      <c r="G159" s="35"/>
      <c r="H159" s="35"/>
      <c r="I159" s="35"/>
      <c r="J159" s="35"/>
      <c r="K159" s="35"/>
      <c r="L159" s="36"/>
      <c r="M159" s="163"/>
      <c r="N159" s="164"/>
      <c r="O159" s="56"/>
      <c r="P159" s="56"/>
      <c r="Q159" s="56"/>
      <c r="R159" s="56"/>
      <c r="S159" s="56"/>
      <c r="T159" s="57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U159" s="20" t="s">
        <v>81</v>
      </c>
    </row>
    <row r="160" spans="1:65" s="2" customFormat="1">
      <c r="A160" s="35"/>
      <c r="B160" s="36"/>
      <c r="C160" s="35"/>
      <c r="D160" s="166" t="s">
        <v>224</v>
      </c>
      <c r="E160" s="35"/>
      <c r="F160" s="190" t="s">
        <v>1036</v>
      </c>
      <c r="G160" s="35"/>
      <c r="H160" s="191">
        <v>300</v>
      </c>
      <c r="I160" s="35"/>
      <c r="J160" s="35"/>
      <c r="K160" s="35"/>
      <c r="L160" s="36"/>
      <c r="M160" s="163"/>
      <c r="N160" s="164"/>
      <c r="O160" s="56"/>
      <c r="P160" s="56"/>
      <c r="Q160" s="56"/>
      <c r="R160" s="56"/>
      <c r="S160" s="56"/>
      <c r="T160" s="57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U160" s="20" t="s">
        <v>81</v>
      </c>
    </row>
    <row r="161" spans="1:65" s="2" customFormat="1">
      <c r="A161" s="35"/>
      <c r="B161" s="36"/>
      <c r="C161" s="35"/>
      <c r="D161" s="166" t="s">
        <v>224</v>
      </c>
      <c r="E161" s="35"/>
      <c r="F161" s="190" t="s">
        <v>213</v>
      </c>
      <c r="G161" s="35"/>
      <c r="H161" s="191">
        <v>300</v>
      </c>
      <c r="I161" s="35"/>
      <c r="J161" s="35"/>
      <c r="K161" s="35"/>
      <c r="L161" s="36"/>
      <c r="M161" s="163"/>
      <c r="N161" s="164"/>
      <c r="O161" s="56"/>
      <c r="P161" s="56"/>
      <c r="Q161" s="56"/>
      <c r="R161" s="56"/>
      <c r="S161" s="56"/>
      <c r="T161" s="57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U161" s="20" t="s">
        <v>81</v>
      </c>
    </row>
    <row r="162" spans="1:65" s="2" customFormat="1" ht="33" customHeight="1">
      <c r="A162" s="35"/>
      <c r="B162" s="146"/>
      <c r="C162" s="147" t="s">
        <v>280</v>
      </c>
      <c r="D162" s="147" t="s">
        <v>184</v>
      </c>
      <c r="E162" s="148" t="s">
        <v>1062</v>
      </c>
      <c r="F162" s="149" t="s">
        <v>1063</v>
      </c>
      <c r="G162" s="150" t="s">
        <v>238</v>
      </c>
      <c r="H162" s="151">
        <v>32</v>
      </c>
      <c r="I162" s="152"/>
      <c r="J162" s="153">
        <f>ROUND(I162*H162,2)</f>
        <v>0</v>
      </c>
      <c r="K162" s="149" t="s">
        <v>188</v>
      </c>
      <c r="L162" s="36"/>
      <c r="M162" s="154" t="s">
        <v>3</v>
      </c>
      <c r="N162" s="155" t="s">
        <v>44</v>
      </c>
      <c r="O162" s="56"/>
      <c r="P162" s="156">
        <f>O162*H162</f>
        <v>0</v>
      </c>
      <c r="Q162" s="156">
        <v>0</v>
      </c>
      <c r="R162" s="156">
        <f>Q162*H162</f>
        <v>0</v>
      </c>
      <c r="S162" s="156">
        <v>0.32500000000000001</v>
      </c>
      <c r="T162" s="157">
        <f>S162*H162</f>
        <v>10.4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58" t="s">
        <v>189</v>
      </c>
      <c r="AT162" s="158" t="s">
        <v>184</v>
      </c>
      <c r="AU162" s="158" t="s">
        <v>81</v>
      </c>
      <c r="AY162" s="20" t="s">
        <v>182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20" t="s">
        <v>25</v>
      </c>
      <c r="BK162" s="159">
        <f>ROUND(I162*H162,2)</f>
        <v>0</v>
      </c>
      <c r="BL162" s="20" t="s">
        <v>189</v>
      </c>
      <c r="BM162" s="158" t="s">
        <v>1064</v>
      </c>
    </row>
    <row r="163" spans="1:65" s="2" customFormat="1">
      <c r="A163" s="35"/>
      <c r="B163" s="36"/>
      <c r="C163" s="35"/>
      <c r="D163" s="160" t="s">
        <v>191</v>
      </c>
      <c r="E163" s="35"/>
      <c r="F163" s="161" t="s">
        <v>1065</v>
      </c>
      <c r="G163" s="35"/>
      <c r="H163" s="35"/>
      <c r="I163" s="162"/>
      <c r="J163" s="35"/>
      <c r="K163" s="35"/>
      <c r="L163" s="36"/>
      <c r="M163" s="163"/>
      <c r="N163" s="164"/>
      <c r="O163" s="56"/>
      <c r="P163" s="56"/>
      <c r="Q163" s="56"/>
      <c r="R163" s="56"/>
      <c r="S163" s="56"/>
      <c r="T163" s="57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20" t="s">
        <v>191</v>
      </c>
      <c r="AU163" s="20" t="s">
        <v>81</v>
      </c>
    </row>
    <row r="164" spans="1:65" s="14" customFormat="1">
      <c r="B164" s="173"/>
      <c r="D164" s="166" t="s">
        <v>193</v>
      </c>
      <c r="E164" s="174" t="s">
        <v>3</v>
      </c>
      <c r="F164" s="175" t="s">
        <v>1050</v>
      </c>
      <c r="H164" s="176">
        <v>10</v>
      </c>
      <c r="I164" s="177"/>
      <c r="L164" s="173"/>
      <c r="M164" s="178"/>
      <c r="N164" s="179"/>
      <c r="O164" s="179"/>
      <c r="P164" s="179"/>
      <c r="Q164" s="179"/>
      <c r="R164" s="179"/>
      <c r="S164" s="179"/>
      <c r="T164" s="180"/>
      <c r="AT164" s="174" t="s">
        <v>193</v>
      </c>
      <c r="AU164" s="174" t="s">
        <v>81</v>
      </c>
      <c r="AV164" s="14" t="s">
        <v>81</v>
      </c>
      <c r="AW164" s="14" t="s">
        <v>34</v>
      </c>
      <c r="AX164" s="14" t="s">
        <v>73</v>
      </c>
      <c r="AY164" s="174" t="s">
        <v>182</v>
      </c>
    </row>
    <row r="165" spans="1:65" s="16" customFormat="1">
      <c r="B165" s="192"/>
      <c r="D165" s="166" t="s">
        <v>193</v>
      </c>
      <c r="E165" s="193" t="s">
        <v>992</v>
      </c>
      <c r="F165" s="194" t="s">
        <v>259</v>
      </c>
      <c r="H165" s="195">
        <v>10</v>
      </c>
      <c r="I165" s="196"/>
      <c r="L165" s="192"/>
      <c r="M165" s="197"/>
      <c r="N165" s="198"/>
      <c r="O165" s="198"/>
      <c r="P165" s="198"/>
      <c r="Q165" s="198"/>
      <c r="R165" s="198"/>
      <c r="S165" s="198"/>
      <c r="T165" s="199"/>
      <c r="AT165" s="193" t="s">
        <v>193</v>
      </c>
      <c r="AU165" s="193" t="s">
        <v>81</v>
      </c>
      <c r="AV165" s="16" t="s">
        <v>204</v>
      </c>
      <c r="AW165" s="16" t="s">
        <v>34</v>
      </c>
      <c r="AX165" s="16" t="s">
        <v>73</v>
      </c>
      <c r="AY165" s="193" t="s">
        <v>182</v>
      </c>
    </row>
    <row r="166" spans="1:65" s="14" customFormat="1">
      <c r="B166" s="173"/>
      <c r="D166" s="166" t="s">
        <v>193</v>
      </c>
      <c r="E166" s="174" t="s">
        <v>3</v>
      </c>
      <c r="F166" s="175" t="s">
        <v>1048</v>
      </c>
      <c r="H166" s="176">
        <v>22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4" t="s">
        <v>193</v>
      </c>
      <c r="AU166" s="174" t="s">
        <v>81</v>
      </c>
      <c r="AV166" s="14" t="s">
        <v>81</v>
      </c>
      <c r="AW166" s="14" t="s">
        <v>34</v>
      </c>
      <c r="AX166" s="14" t="s">
        <v>73</v>
      </c>
      <c r="AY166" s="174" t="s">
        <v>182</v>
      </c>
    </row>
    <row r="167" spans="1:65" s="15" customFormat="1">
      <c r="B167" s="181"/>
      <c r="D167" s="166" t="s">
        <v>193</v>
      </c>
      <c r="E167" s="182" t="s">
        <v>3</v>
      </c>
      <c r="F167" s="183" t="s">
        <v>213</v>
      </c>
      <c r="H167" s="184">
        <v>32</v>
      </c>
      <c r="I167" s="185"/>
      <c r="L167" s="181"/>
      <c r="M167" s="186"/>
      <c r="N167" s="187"/>
      <c r="O167" s="187"/>
      <c r="P167" s="187"/>
      <c r="Q167" s="187"/>
      <c r="R167" s="187"/>
      <c r="S167" s="187"/>
      <c r="T167" s="188"/>
      <c r="AT167" s="182" t="s">
        <v>193</v>
      </c>
      <c r="AU167" s="182" t="s">
        <v>81</v>
      </c>
      <c r="AV167" s="15" t="s">
        <v>189</v>
      </c>
      <c r="AW167" s="15" t="s">
        <v>34</v>
      </c>
      <c r="AX167" s="15" t="s">
        <v>25</v>
      </c>
      <c r="AY167" s="182" t="s">
        <v>182</v>
      </c>
    </row>
    <row r="168" spans="1:65" s="2" customFormat="1">
      <c r="A168" s="35"/>
      <c r="B168" s="36"/>
      <c r="C168" s="35"/>
      <c r="D168" s="166" t="s">
        <v>224</v>
      </c>
      <c r="E168" s="35"/>
      <c r="F168" s="189" t="s">
        <v>1027</v>
      </c>
      <c r="G168" s="35"/>
      <c r="H168" s="35"/>
      <c r="I168" s="35"/>
      <c r="J168" s="35"/>
      <c r="K168" s="35"/>
      <c r="L168" s="36"/>
      <c r="M168" s="163"/>
      <c r="N168" s="164"/>
      <c r="O168" s="56"/>
      <c r="P168" s="56"/>
      <c r="Q168" s="56"/>
      <c r="R168" s="56"/>
      <c r="S168" s="56"/>
      <c r="T168" s="57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U168" s="20" t="s">
        <v>81</v>
      </c>
    </row>
    <row r="169" spans="1:65" s="2" customFormat="1">
      <c r="A169" s="35"/>
      <c r="B169" s="36"/>
      <c r="C169" s="35"/>
      <c r="D169" s="166" t="s">
        <v>224</v>
      </c>
      <c r="E169" s="35"/>
      <c r="F169" s="190" t="s">
        <v>1021</v>
      </c>
      <c r="G169" s="35"/>
      <c r="H169" s="191">
        <v>22</v>
      </c>
      <c r="I169" s="35"/>
      <c r="J169" s="35"/>
      <c r="K169" s="35"/>
      <c r="L169" s="36"/>
      <c r="M169" s="163"/>
      <c r="N169" s="164"/>
      <c r="O169" s="56"/>
      <c r="P169" s="56"/>
      <c r="Q169" s="56"/>
      <c r="R169" s="56"/>
      <c r="S169" s="56"/>
      <c r="T169" s="57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U169" s="20" t="s">
        <v>81</v>
      </c>
    </row>
    <row r="170" spans="1:65" s="2" customFormat="1">
      <c r="A170" s="35"/>
      <c r="B170" s="36"/>
      <c r="C170" s="35"/>
      <c r="D170" s="166" t="s">
        <v>224</v>
      </c>
      <c r="E170" s="35"/>
      <c r="F170" s="190" t="s">
        <v>213</v>
      </c>
      <c r="G170" s="35"/>
      <c r="H170" s="191">
        <v>22</v>
      </c>
      <c r="I170" s="35"/>
      <c r="J170" s="35"/>
      <c r="K170" s="35"/>
      <c r="L170" s="36"/>
      <c r="M170" s="163"/>
      <c r="N170" s="164"/>
      <c r="O170" s="56"/>
      <c r="P170" s="56"/>
      <c r="Q170" s="56"/>
      <c r="R170" s="56"/>
      <c r="S170" s="56"/>
      <c r="T170" s="57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U170" s="20" t="s">
        <v>81</v>
      </c>
    </row>
    <row r="171" spans="1:65" s="2" customFormat="1" ht="16.5" customHeight="1">
      <c r="A171" s="35"/>
      <c r="B171" s="146"/>
      <c r="C171" s="147" t="s">
        <v>287</v>
      </c>
      <c r="D171" s="147" t="s">
        <v>184</v>
      </c>
      <c r="E171" s="148" t="s">
        <v>1066</v>
      </c>
      <c r="F171" s="149" t="s">
        <v>1067</v>
      </c>
      <c r="G171" s="150" t="s">
        <v>187</v>
      </c>
      <c r="H171" s="151">
        <v>2</v>
      </c>
      <c r="I171" s="152"/>
      <c r="J171" s="153">
        <f>ROUND(I171*H171,2)</f>
        <v>0</v>
      </c>
      <c r="K171" s="149" t="s">
        <v>188</v>
      </c>
      <c r="L171" s="36"/>
      <c r="M171" s="154" t="s">
        <v>3</v>
      </c>
      <c r="N171" s="155" t="s">
        <v>44</v>
      </c>
      <c r="O171" s="56"/>
      <c r="P171" s="156">
        <f>O171*H171</f>
        <v>0</v>
      </c>
      <c r="Q171" s="156">
        <v>3.0000000000000001E-5</v>
      </c>
      <c r="R171" s="156">
        <f>Q171*H171</f>
        <v>6.0000000000000002E-5</v>
      </c>
      <c r="S171" s="156">
        <v>0</v>
      </c>
      <c r="T171" s="15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8" t="s">
        <v>189</v>
      </c>
      <c r="AT171" s="158" t="s">
        <v>184</v>
      </c>
      <c r="AU171" s="158" t="s">
        <v>81</v>
      </c>
      <c r="AY171" s="20" t="s">
        <v>182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20" t="s">
        <v>25</v>
      </c>
      <c r="BK171" s="159">
        <f>ROUND(I171*H171,2)</f>
        <v>0</v>
      </c>
      <c r="BL171" s="20" t="s">
        <v>189</v>
      </c>
      <c r="BM171" s="158" t="s">
        <v>1068</v>
      </c>
    </row>
    <row r="172" spans="1:65" s="2" customFormat="1">
      <c r="A172" s="35"/>
      <c r="B172" s="36"/>
      <c r="C172" s="35"/>
      <c r="D172" s="160" t="s">
        <v>191</v>
      </c>
      <c r="E172" s="35"/>
      <c r="F172" s="161" t="s">
        <v>1069</v>
      </c>
      <c r="G172" s="35"/>
      <c r="H172" s="35"/>
      <c r="I172" s="162"/>
      <c r="J172" s="35"/>
      <c r="K172" s="35"/>
      <c r="L172" s="36"/>
      <c r="M172" s="163"/>
      <c r="N172" s="164"/>
      <c r="O172" s="56"/>
      <c r="P172" s="56"/>
      <c r="Q172" s="56"/>
      <c r="R172" s="56"/>
      <c r="S172" s="56"/>
      <c r="T172" s="57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20" t="s">
        <v>191</v>
      </c>
      <c r="AU172" s="20" t="s">
        <v>81</v>
      </c>
    </row>
    <row r="173" spans="1:65" s="14" customFormat="1">
      <c r="B173" s="173"/>
      <c r="D173" s="166" t="s">
        <v>193</v>
      </c>
      <c r="E173" s="174" t="s">
        <v>3</v>
      </c>
      <c r="F173" s="175" t="s">
        <v>1070</v>
      </c>
      <c r="H173" s="176">
        <v>2</v>
      </c>
      <c r="I173" s="177"/>
      <c r="L173" s="173"/>
      <c r="M173" s="178"/>
      <c r="N173" s="179"/>
      <c r="O173" s="179"/>
      <c r="P173" s="179"/>
      <c r="Q173" s="179"/>
      <c r="R173" s="179"/>
      <c r="S173" s="179"/>
      <c r="T173" s="180"/>
      <c r="AT173" s="174" t="s">
        <v>193</v>
      </c>
      <c r="AU173" s="174" t="s">
        <v>81</v>
      </c>
      <c r="AV173" s="14" t="s">
        <v>81</v>
      </c>
      <c r="AW173" s="14" t="s">
        <v>34</v>
      </c>
      <c r="AX173" s="14" t="s">
        <v>25</v>
      </c>
      <c r="AY173" s="174" t="s">
        <v>182</v>
      </c>
    </row>
    <row r="174" spans="1:65" s="2" customFormat="1" ht="24.2" customHeight="1">
      <c r="A174" s="35"/>
      <c r="B174" s="146"/>
      <c r="C174" s="147" t="s">
        <v>292</v>
      </c>
      <c r="D174" s="147" t="s">
        <v>184</v>
      </c>
      <c r="E174" s="148" t="s">
        <v>288</v>
      </c>
      <c r="F174" s="149" t="s">
        <v>289</v>
      </c>
      <c r="G174" s="150" t="s">
        <v>207</v>
      </c>
      <c r="H174" s="151">
        <v>246.37</v>
      </c>
      <c r="I174" s="152"/>
      <c r="J174" s="153">
        <f>ROUND(I174*H174,2)</f>
        <v>0</v>
      </c>
      <c r="K174" s="149" t="s">
        <v>188</v>
      </c>
      <c r="L174" s="36"/>
      <c r="M174" s="154" t="s">
        <v>3</v>
      </c>
      <c r="N174" s="155" t="s">
        <v>44</v>
      </c>
      <c r="O174" s="56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58" t="s">
        <v>189</v>
      </c>
      <c r="AT174" s="158" t="s">
        <v>184</v>
      </c>
      <c r="AU174" s="158" t="s">
        <v>81</v>
      </c>
      <c r="AY174" s="20" t="s">
        <v>182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20" t="s">
        <v>25</v>
      </c>
      <c r="BK174" s="159">
        <f>ROUND(I174*H174,2)</f>
        <v>0</v>
      </c>
      <c r="BL174" s="20" t="s">
        <v>189</v>
      </c>
      <c r="BM174" s="158" t="s">
        <v>1071</v>
      </c>
    </row>
    <row r="175" spans="1:65" s="2" customFormat="1">
      <c r="A175" s="35"/>
      <c r="B175" s="36"/>
      <c r="C175" s="35"/>
      <c r="D175" s="160" t="s">
        <v>191</v>
      </c>
      <c r="E175" s="35"/>
      <c r="F175" s="161" t="s">
        <v>291</v>
      </c>
      <c r="G175" s="35"/>
      <c r="H175" s="35"/>
      <c r="I175" s="162"/>
      <c r="J175" s="35"/>
      <c r="K175" s="35"/>
      <c r="L175" s="36"/>
      <c r="M175" s="163"/>
      <c r="N175" s="164"/>
      <c r="O175" s="56"/>
      <c r="P175" s="56"/>
      <c r="Q175" s="56"/>
      <c r="R175" s="56"/>
      <c r="S175" s="56"/>
      <c r="T175" s="57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20" t="s">
        <v>191</v>
      </c>
      <c r="AU175" s="20" t="s">
        <v>81</v>
      </c>
    </row>
    <row r="176" spans="1:65" s="14" customFormat="1">
      <c r="B176" s="173"/>
      <c r="D176" s="166" t="s">
        <v>193</v>
      </c>
      <c r="E176" s="174" t="s">
        <v>3</v>
      </c>
      <c r="F176" s="175" t="s">
        <v>1072</v>
      </c>
      <c r="H176" s="176">
        <v>262.37</v>
      </c>
      <c r="I176" s="177"/>
      <c r="L176" s="173"/>
      <c r="M176" s="178"/>
      <c r="N176" s="179"/>
      <c r="O176" s="179"/>
      <c r="P176" s="179"/>
      <c r="Q176" s="179"/>
      <c r="R176" s="179"/>
      <c r="S176" s="179"/>
      <c r="T176" s="180"/>
      <c r="AT176" s="174" t="s">
        <v>193</v>
      </c>
      <c r="AU176" s="174" t="s">
        <v>81</v>
      </c>
      <c r="AV176" s="14" t="s">
        <v>81</v>
      </c>
      <c r="AW176" s="14" t="s">
        <v>34</v>
      </c>
      <c r="AX176" s="14" t="s">
        <v>73</v>
      </c>
      <c r="AY176" s="174" t="s">
        <v>182</v>
      </c>
    </row>
    <row r="177" spans="1:51" s="14" customFormat="1">
      <c r="B177" s="173"/>
      <c r="D177" s="166" t="s">
        <v>193</v>
      </c>
      <c r="E177" s="174" t="s">
        <v>3</v>
      </c>
      <c r="F177" s="175" t="s">
        <v>1073</v>
      </c>
      <c r="H177" s="176">
        <v>-3.08</v>
      </c>
      <c r="I177" s="177"/>
      <c r="L177" s="173"/>
      <c r="M177" s="178"/>
      <c r="N177" s="179"/>
      <c r="O177" s="179"/>
      <c r="P177" s="179"/>
      <c r="Q177" s="179"/>
      <c r="R177" s="179"/>
      <c r="S177" s="179"/>
      <c r="T177" s="180"/>
      <c r="AT177" s="174" t="s">
        <v>193</v>
      </c>
      <c r="AU177" s="174" t="s">
        <v>81</v>
      </c>
      <c r="AV177" s="14" t="s">
        <v>81</v>
      </c>
      <c r="AW177" s="14" t="s">
        <v>34</v>
      </c>
      <c r="AX177" s="14" t="s">
        <v>73</v>
      </c>
      <c r="AY177" s="174" t="s">
        <v>182</v>
      </c>
    </row>
    <row r="178" spans="1:51" s="14" customFormat="1">
      <c r="B178" s="173"/>
      <c r="D178" s="166" t="s">
        <v>193</v>
      </c>
      <c r="E178" s="174" t="s">
        <v>3</v>
      </c>
      <c r="F178" s="175" t="s">
        <v>1074</v>
      </c>
      <c r="H178" s="176">
        <v>-12.92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193</v>
      </c>
      <c r="AU178" s="174" t="s">
        <v>81</v>
      </c>
      <c r="AV178" s="14" t="s">
        <v>81</v>
      </c>
      <c r="AW178" s="14" t="s">
        <v>34</v>
      </c>
      <c r="AX178" s="14" t="s">
        <v>73</v>
      </c>
      <c r="AY178" s="174" t="s">
        <v>182</v>
      </c>
    </row>
    <row r="179" spans="1:51" s="15" customFormat="1">
      <c r="B179" s="181"/>
      <c r="D179" s="166" t="s">
        <v>193</v>
      </c>
      <c r="E179" s="182" t="s">
        <v>1003</v>
      </c>
      <c r="F179" s="183" t="s">
        <v>213</v>
      </c>
      <c r="H179" s="184">
        <v>246.37</v>
      </c>
      <c r="I179" s="185"/>
      <c r="L179" s="181"/>
      <c r="M179" s="186"/>
      <c r="N179" s="187"/>
      <c r="O179" s="187"/>
      <c r="P179" s="187"/>
      <c r="Q179" s="187"/>
      <c r="R179" s="187"/>
      <c r="S179" s="187"/>
      <c r="T179" s="188"/>
      <c r="AT179" s="182" t="s">
        <v>193</v>
      </c>
      <c r="AU179" s="182" t="s">
        <v>81</v>
      </c>
      <c r="AV179" s="15" t="s">
        <v>189</v>
      </c>
      <c r="AW179" s="15" t="s">
        <v>34</v>
      </c>
      <c r="AX179" s="15" t="s">
        <v>25</v>
      </c>
      <c r="AY179" s="182" t="s">
        <v>182</v>
      </c>
    </row>
    <row r="180" spans="1:51" s="2" customFormat="1">
      <c r="A180" s="35"/>
      <c r="B180" s="36"/>
      <c r="C180" s="35"/>
      <c r="D180" s="166" t="s">
        <v>224</v>
      </c>
      <c r="E180" s="35"/>
      <c r="F180" s="189" t="s">
        <v>1075</v>
      </c>
      <c r="G180" s="35"/>
      <c r="H180" s="35"/>
      <c r="I180" s="35"/>
      <c r="J180" s="35"/>
      <c r="K180" s="35"/>
      <c r="L180" s="36"/>
      <c r="M180" s="163"/>
      <c r="N180" s="164"/>
      <c r="O180" s="56"/>
      <c r="P180" s="56"/>
      <c r="Q180" s="56"/>
      <c r="R180" s="56"/>
      <c r="S180" s="56"/>
      <c r="T180" s="57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U180" s="20" t="s">
        <v>81</v>
      </c>
    </row>
    <row r="181" spans="1:51" s="2" customFormat="1">
      <c r="A181" s="35"/>
      <c r="B181" s="36"/>
      <c r="C181" s="35"/>
      <c r="D181" s="166" t="s">
        <v>224</v>
      </c>
      <c r="E181" s="35"/>
      <c r="F181" s="190" t="s">
        <v>1076</v>
      </c>
      <c r="G181" s="35"/>
      <c r="H181" s="191">
        <v>42.55</v>
      </c>
      <c r="I181" s="35"/>
      <c r="J181" s="35"/>
      <c r="K181" s="35"/>
      <c r="L181" s="36"/>
      <c r="M181" s="163"/>
      <c r="N181" s="164"/>
      <c r="O181" s="56"/>
      <c r="P181" s="56"/>
      <c r="Q181" s="56"/>
      <c r="R181" s="56"/>
      <c r="S181" s="56"/>
      <c r="T181" s="57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U181" s="20" t="s">
        <v>81</v>
      </c>
    </row>
    <row r="182" spans="1:51" s="2" customFormat="1">
      <c r="A182" s="35"/>
      <c r="B182" s="36"/>
      <c r="C182" s="35"/>
      <c r="D182" s="166" t="s">
        <v>224</v>
      </c>
      <c r="E182" s="35"/>
      <c r="F182" s="190" t="s">
        <v>213</v>
      </c>
      <c r="G182" s="35"/>
      <c r="H182" s="191">
        <v>42.55</v>
      </c>
      <c r="I182" s="35"/>
      <c r="J182" s="35"/>
      <c r="K182" s="35"/>
      <c r="L182" s="36"/>
      <c r="M182" s="163"/>
      <c r="N182" s="164"/>
      <c r="O182" s="56"/>
      <c r="P182" s="56"/>
      <c r="Q182" s="56"/>
      <c r="R182" s="56"/>
      <c r="S182" s="56"/>
      <c r="T182" s="57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U182" s="20" t="s">
        <v>81</v>
      </c>
    </row>
    <row r="183" spans="1:51" s="2" customFormat="1">
      <c r="A183" s="35"/>
      <c r="B183" s="36"/>
      <c r="C183" s="35"/>
      <c r="D183" s="166" t="s">
        <v>224</v>
      </c>
      <c r="E183" s="35"/>
      <c r="F183" s="189" t="s">
        <v>1077</v>
      </c>
      <c r="G183" s="35"/>
      <c r="H183" s="35"/>
      <c r="I183" s="35"/>
      <c r="J183" s="35"/>
      <c r="K183" s="35"/>
      <c r="L183" s="36"/>
      <c r="M183" s="163"/>
      <c r="N183" s="164"/>
      <c r="O183" s="56"/>
      <c r="P183" s="56"/>
      <c r="Q183" s="56"/>
      <c r="R183" s="56"/>
      <c r="S183" s="56"/>
      <c r="T183" s="57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U183" s="20" t="s">
        <v>81</v>
      </c>
    </row>
    <row r="184" spans="1:51" s="2" customFormat="1">
      <c r="A184" s="35"/>
      <c r="B184" s="36"/>
      <c r="C184" s="35"/>
      <c r="D184" s="166" t="s">
        <v>224</v>
      </c>
      <c r="E184" s="35"/>
      <c r="F184" s="190" t="s">
        <v>247</v>
      </c>
      <c r="G184" s="35"/>
      <c r="H184" s="191">
        <v>0</v>
      </c>
      <c r="I184" s="35"/>
      <c r="J184" s="35"/>
      <c r="K184" s="35"/>
      <c r="L184" s="36"/>
      <c r="M184" s="163"/>
      <c r="N184" s="164"/>
      <c r="O184" s="56"/>
      <c r="P184" s="56"/>
      <c r="Q184" s="56"/>
      <c r="R184" s="56"/>
      <c r="S184" s="56"/>
      <c r="T184" s="57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U184" s="20" t="s">
        <v>81</v>
      </c>
    </row>
    <row r="185" spans="1:51" s="2" customFormat="1">
      <c r="A185" s="35"/>
      <c r="B185" s="36"/>
      <c r="C185" s="35"/>
      <c r="D185" s="166" t="s">
        <v>224</v>
      </c>
      <c r="E185" s="35"/>
      <c r="F185" s="190" t="s">
        <v>1029</v>
      </c>
      <c r="G185" s="35"/>
      <c r="H185" s="191">
        <v>3.08</v>
      </c>
      <c r="I185" s="35"/>
      <c r="J185" s="35"/>
      <c r="K185" s="35"/>
      <c r="L185" s="36"/>
      <c r="M185" s="163"/>
      <c r="N185" s="164"/>
      <c r="O185" s="56"/>
      <c r="P185" s="56"/>
      <c r="Q185" s="56"/>
      <c r="R185" s="56"/>
      <c r="S185" s="56"/>
      <c r="T185" s="57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U185" s="20" t="s">
        <v>81</v>
      </c>
    </row>
    <row r="186" spans="1:51" s="2" customFormat="1">
      <c r="A186" s="35"/>
      <c r="B186" s="36"/>
      <c r="C186" s="35"/>
      <c r="D186" s="166" t="s">
        <v>224</v>
      </c>
      <c r="E186" s="35"/>
      <c r="F186" s="190" t="s">
        <v>213</v>
      </c>
      <c r="G186" s="35"/>
      <c r="H186" s="191">
        <v>3.08</v>
      </c>
      <c r="I186" s="35"/>
      <c r="J186" s="35"/>
      <c r="K186" s="35"/>
      <c r="L186" s="36"/>
      <c r="M186" s="163"/>
      <c r="N186" s="164"/>
      <c r="O186" s="56"/>
      <c r="P186" s="56"/>
      <c r="Q186" s="56"/>
      <c r="R186" s="56"/>
      <c r="S186" s="56"/>
      <c r="T186" s="57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U186" s="20" t="s">
        <v>81</v>
      </c>
    </row>
    <row r="187" spans="1:51" s="2" customFormat="1">
      <c r="A187" s="35"/>
      <c r="B187" s="36"/>
      <c r="C187" s="35"/>
      <c r="D187" s="166" t="s">
        <v>224</v>
      </c>
      <c r="E187" s="35"/>
      <c r="F187" s="200" t="s">
        <v>1027</v>
      </c>
      <c r="G187" s="35"/>
      <c r="H187" s="35"/>
      <c r="I187" s="35"/>
      <c r="J187" s="35"/>
      <c r="K187" s="35"/>
      <c r="L187" s="36"/>
      <c r="M187" s="163"/>
      <c r="N187" s="164"/>
      <c r="O187" s="56"/>
      <c r="P187" s="56"/>
      <c r="Q187" s="56"/>
      <c r="R187" s="56"/>
      <c r="S187" s="56"/>
      <c r="T187" s="57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U187" s="20" t="s">
        <v>81</v>
      </c>
    </row>
    <row r="188" spans="1:51" s="2" customFormat="1">
      <c r="A188" s="35"/>
      <c r="B188" s="36"/>
      <c r="C188" s="35"/>
      <c r="D188" s="166" t="s">
        <v>224</v>
      </c>
      <c r="E188" s="35"/>
      <c r="F188" s="201" t="s">
        <v>1021</v>
      </c>
      <c r="G188" s="35"/>
      <c r="H188" s="191">
        <v>22</v>
      </c>
      <c r="I188" s="35"/>
      <c r="J188" s="35"/>
      <c r="K188" s="35"/>
      <c r="L188" s="36"/>
      <c r="M188" s="163"/>
      <c r="N188" s="164"/>
      <c r="O188" s="56"/>
      <c r="P188" s="56"/>
      <c r="Q188" s="56"/>
      <c r="R188" s="56"/>
      <c r="S188" s="56"/>
      <c r="T188" s="57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U188" s="20" t="s">
        <v>81</v>
      </c>
    </row>
    <row r="189" spans="1:51" s="2" customFormat="1">
      <c r="A189" s="35"/>
      <c r="B189" s="36"/>
      <c r="C189" s="35"/>
      <c r="D189" s="166" t="s">
        <v>224</v>
      </c>
      <c r="E189" s="35"/>
      <c r="F189" s="201" t="s">
        <v>213</v>
      </c>
      <c r="G189" s="35"/>
      <c r="H189" s="191">
        <v>22</v>
      </c>
      <c r="I189" s="35"/>
      <c r="J189" s="35"/>
      <c r="K189" s="35"/>
      <c r="L189" s="36"/>
      <c r="M189" s="163"/>
      <c r="N189" s="164"/>
      <c r="O189" s="56"/>
      <c r="P189" s="56"/>
      <c r="Q189" s="56"/>
      <c r="R189" s="56"/>
      <c r="S189" s="56"/>
      <c r="T189" s="57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U189" s="20" t="s">
        <v>81</v>
      </c>
    </row>
    <row r="190" spans="1:51" s="2" customFormat="1">
      <c r="A190" s="35"/>
      <c r="B190" s="36"/>
      <c r="C190" s="35"/>
      <c r="D190" s="166" t="s">
        <v>224</v>
      </c>
      <c r="E190" s="35"/>
      <c r="F190" s="189" t="s">
        <v>225</v>
      </c>
      <c r="G190" s="35"/>
      <c r="H190" s="35"/>
      <c r="I190" s="35"/>
      <c r="J190" s="35"/>
      <c r="K190" s="35"/>
      <c r="L190" s="36"/>
      <c r="M190" s="163"/>
      <c r="N190" s="164"/>
      <c r="O190" s="56"/>
      <c r="P190" s="56"/>
      <c r="Q190" s="56"/>
      <c r="R190" s="56"/>
      <c r="S190" s="56"/>
      <c r="T190" s="57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U190" s="20" t="s">
        <v>81</v>
      </c>
    </row>
    <row r="191" spans="1:51" s="2" customFormat="1">
      <c r="A191" s="35"/>
      <c r="B191" s="36"/>
      <c r="C191" s="35"/>
      <c r="D191" s="166" t="s">
        <v>224</v>
      </c>
      <c r="E191" s="35"/>
      <c r="F191" s="190" t="s">
        <v>210</v>
      </c>
      <c r="G191" s="35"/>
      <c r="H191" s="191">
        <v>0</v>
      </c>
      <c r="I191" s="35"/>
      <c r="J191" s="35"/>
      <c r="K191" s="35"/>
      <c r="L191" s="36"/>
      <c r="M191" s="163"/>
      <c r="N191" s="164"/>
      <c r="O191" s="56"/>
      <c r="P191" s="56"/>
      <c r="Q191" s="56"/>
      <c r="R191" s="56"/>
      <c r="S191" s="56"/>
      <c r="T191" s="57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U191" s="20" t="s">
        <v>81</v>
      </c>
    </row>
    <row r="192" spans="1:51" s="2" customFormat="1">
      <c r="A192" s="35"/>
      <c r="B192" s="36"/>
      <c r="C192" s="35"/>
      <c r="D192" s="166" t="s">
        <v>224</v>
      </c>
      <c r="E192" s="35"/>
      <c r="F192" s="190" t="s">
        <v>1015</v>
      </c>
      <c r="G192" s="35"/>
      <c r="H192" s="191">
        <v>12.92</v>
      </c>
      <c r="I192" s="35"/>
      <c r="J192" s="35"/>
      <c r="K192" s="35"/>
      <c r="L192" s="36"/>
      <c r="M192" s="163"/>
      <c r="N192" s="164"/>
      <c r="O192" s="56"/>
      <c r="P192" s="56"/>
      <c r="Q192" s="56"/>
      <c r="R192" s="56"/>
      <c r="S192" s="56"/>
      <c r="T192" s="57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U192" s="20" t="s">
        <v>81</v>
      </c>
    </row>
    <row r="193" spans="1:65" s="2" customFormat="1">
      <c r="A193" s="35"/>
      <c r="B193" s="36"/>
      <c r="C193" s="35"/>
      <c r="D193" s="166" t="s">
        <v>224</v>
      </c>
      <c r="E193" s="35"/>
      <c r="F193" s="190" t="s">
        <v>213</v>
      </c>
      <c r="G193" s="35"/>
      <c r="H193" s="191">
        <v>12.92</v>
      </c>
      <c r="I193" s="35"/>
      <c r="J193" s="35"/>
      <c r="K193" s="35"/>
      <c r="L193" s="36"/>
      <c r="M193" s="163"/>
      <c r="N193" s="164"/>
      <c r="O193" s="56"/>
      <c r="P193" s="56"/>
      <c r="Q193" s="56"/>
      <c r="R193" s="56"/>
      <c r="S193" s="56"/>
      <c r="T193" s="57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U193" s="20" t="s">
        <v>81</v>
      </c>
    </row>
    <row r="194" spans="1:65" s="2" customFormat="1" ht="24.2" customHeight="1">
      <c r="A194" s="35"/>
      <c r="B194" s="146"/>
      <c r="C194" s="147" t="s">
        <v>297</v>
      </c>
      <c r="D194" s="147" t="s">
        <v>184</v>
      </c>
      <c r="E194" s="148" t="s">
        <v>293</v>
      </c>
      <c r="F194" s="149" t="s">
        <v>215</v>
      </c>
      <c r="G194" s="150" t="s">
        <v>207</v>
      </c>
      <c r="H194" s="151">
        <v>1724.59</v>
      </c>
      <c r="I194" s="152"/>
      <c r="J194" s="153">
        <f>ROUND(I194*H194,2)</f>
        <v>0</v>
      </c>
      <c r="K194" s="149" t="s">
        <v>188</v>
      </c>
      <c r="L194" s="36"/>
      <c r="M194" s="154" t="s">
        <v>3</v>
      </c>
      <c r="N194" s="155" t="s">
        <v>44</v>
      </c>
      <c r="O194" s="56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58" t="s">
        <v>189</v>
      </c>
      <c r="AT194" s="158" t="s">
        <v>184</v>
      </c>
      <c r="AU194" s="158" t="s">
        <v>81</v>
      </c>
      <c r="AY194" s="20" t="s">
        <v>182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20" t="s">
        <v>25</v>
      </c>
      <c r="BK194" s="159">
        <f>ROUND(I194*H194,2)</f>
        <v>0</v>
      </c>
      <c r="BL194" s="20" t="s">
        <v>189</v>
      </c>
      <c r="BM194" s="158" t="s">
        <v>1078</v>
      </c>
    </row>
    <row r="195" spans="1:65" s="2" customFormat="1">
      <c r="A195" s="35"/>
      <c r="B195" s="36"/>
      <c r="C195" s="35"/>
      <c r="D195" s="160" t="s">
        <v>191</v>
      </c>
      <c r="E195" s="35"/>
      <c r="F195" s="161" t="s">
        <v>295</v>
      </c>
      <c r="G195" s="35"/>
      <c r="H195" s="35"/>
      <c r="I195" s="162"/>
      <c r="J195" s="35"/>
      <c r="K195" s="35"/>
      <c r="L195" s="36"/>
      <c r="M195" s="163"/>
      <c r="N195" s="164"/>
      <c r="O195" s="56"/>
      <c r="P195" s="56"/>
      <c r="Q195" s="56"/>
      <c r="R195" s="56"/>
      <c r="S195" s="56"/>
      <c r="T195" s="57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20" t="s">
        <v>191</v>
      </c>
      <c r="AU195" s="20" t="s">
        <v>81</v>
      </c>
    </row>
    <row r="196" spans="1:65" s="14" customFormat="1">
      <c r="B196" s="173"/>
      <c r="D196" s="166" t="s">
        <v>193</v>
      </c>
      <c r="E196" s="174" t="s">
        <v>3</v>
      </c>
      <c r="F196" s="175" t="s">
        <v>1079</v>
      </c>
      <c r="H196" s="176">
        <v>1724.59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193</v>
      </c>
      <c r="AU196" s="174" t="s">
        <v>81</v>
      </c>
      <c r="AV196" s="14" t="s">
        <v>81</v>
      </c>
      <c r="AW196" s="14" t="s">
        <v>34</v>
      </c>
      <c r="AX196" s="14" t="s">
        <v>25</v>
      </c>
      <c r="AY196" s="174" t="s">
        <v>182</v>
      </c>
    </row>
    <row r="197" spans="1:65" s="2" customFormat="1" ht="16.5" customHeight="1">
      <c r="A197" s="35"/>
      <c r="B197" s="146"/>
      <c r="C197" s="147" t="s">
        <v>299</v>
      </c>
      <c r="D197" s="147" t="s">
        <v>184</v>
      </c>
      <c r="E197" s="148" t="s">
        <v>220</v>
      </c>
      <c r="F197" s="149" t="s">
        <v>221</v>
      </c>
      <c r="G197" s="150" t="s">
        <v>207</v>
      </c>
      <c r="H197" s="151">
        <v>246.37</v>
      </c>
      <c r="I197" s="152"/>
      <c r="J197" s="153">
        <f>ROUND(I197*H197,2)</f>
        <v>0</v>
      </c>
      <c r="K197" s="149" t="s">
        <v>222</v>
      </c>
      <c r="L197" s="36"/>
      <c r="M197" s="154" t="s">
        <v>3</v>
      </c>
      <c r="N197" s="155" t="s">
        <v>44</v>
      </c>
      <c r="O197" s="56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58" t="s">
        <v>189</v>
      </c>
      <c r="AT197" s="158" t="s">
        <v>184</v>
      </c>
      <c r="AU197" s="158" t="s">
        <v>81</v>
      </c>
      <c r="AY197" s="20" t="s">
        <v>182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20" t="s">
        <v>25</v>
      </c>
      <c r="BK197" s="159">
        <f>ROUND(I197*H197,2)</f>
        <v>0</v>
      </c>
      <c r="BL197" s="20" t="s">
        <v>189</v>
      </c>
      <c r="BM197" s="158" t="s">
        <v>1080</v>
      </c>
    </row>
    <row r="198" spans="1:65" s="14" customFormat="1">
      <c r="B198" s="173"/>
      <c r="D198" s="166" t="s">
        <v>193</v>
      </c>
      <c r="E198" s="174" t="s">
        <v>3</v>
      </c>
      <c r="F198" s="175" t="s">
        <v>1003</v>
      </c>
      <c r="H198" s="176">
        <v>246.37</v>
      </c>
      <c r="I198" s="177"/>
      <c r="L198" s="173"/>
      <c r="M198" s="178"/>
      <c r="N198" s="179"/>
      <c r="O198" s="179"/>
      <c r="P198" s="179"/>
      <c r="Q198" s="179"/>
      <c r="R198" s="179"/>
      <c r="S198" s="179"/>
      <c r="T198" s="180"/>
      <c r="AT198" s="174" t="s">
        <v>193</v>
      </c>
      <c r="AU198" s="174" t="s">
        <v>81</v>
      </c>
      <c r="AV198" s="14" t="s">
        <v>81</v>
      </c>
      <c r="AW198" s="14" t="s">
        <v>34</v>
      </c>
      <c r="AX198" s="14" t="s">
        <v>25</v>
      </c>
      <c r="AY198" s="174" t="s">
        <v>182</v>
      </c>
    </row>
    <row r="199" spans="1:65" s="2" customFormat="1">
      <c r="A199" s="35"/>
      <c r="B199" s="36"/>
      <c r="C199" s="35"/>
      <c r="D199" s="166" t="s">
        <v>224</v>
      </c>
      <c r="E199" s="35"/>
      <c r="F199" s="189" t="s">
        <v>1081</v>
      </c>
      <c r="G199" s="35"/>
      <c r="H199" s="35"/>
      <c r="I199" s="35"/>
      <c r="J199" s="35"/>
      <c r="K199" s="35"/>
      <c r="L199" s="36"/>
      <c r="M199" s="163"/>
      <c r="N199" s="164"/>
      <c r="O199" s="56"/>
      <c r="P199" s="56"/>
      <c r="Q199" s="56"/>
      <c r="R199" s="56"/>
      <c r="S199" s="56"/>
      <c r="T199" s="57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U199" s="20" t="s">
        <v>81</v>
      </c>
    </row>
    <row r="200" spans="1:65" s="2" customFormat="1">
      <c r="A200" s="35"/>
      <c r="B200" s="36"/>
      <c r="C200" s="35"/>
      <c r="D200" s="166" t="s">
        <v>224</v>
      </c>
      <c r="E200" s="35"/>
      <c r="F200" s="190" t="s">
        <v>1072</v>
      </c>
      <c r="G200" s="35"/>
      <c r="H200" s="191">
        <v>262.37</v>
      </c>
      <c r="I200" s="35"/>
      <c r="J200" s="35"/>
      <c r="K200" s="35"/>
      <c r="L200" s="36"/>
      <c r="M200" s="163"/>
      <c r="N200" s="164"/>
      <c r="O200" s="56"/>
      <c r="P200" s="56"/>
      <c r="Q200" s="56"/>
      <c r="R200" s="56"/>
      <c r="S200" s="56"/>
      <c r="T200" s="57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U200" s="20" t="s">
        <v>81</v>
      </c>
    </row>
    <row r="201" spans="1:65" s="2" customFormat="1">
      <c r="A201" s="35"/>
      <c r="B201" s="36"/>
      <c r="C201" s="35"/>
      <c r="D201" s="166" t="s">
        <v>224</v>
      </c>
      <c r="E201" s="35"/>
      <c r="F201" s="190" t="s">
        <v>1073</v>
      </c>
      <c r="G201" s="35"/>
      <c r="H201" s="191">
        <v>-3.08</v>
      </c>
      <c r="I201" s="35"/>
      <c r="J201" s="35"/>
      <c r="K201" s="35"/>
      <c r="L201" s="36"/>
      <c r="M201" s="163"/>
      <c r="N201" s="164"/>
      <c r="O201" s="56"/>
      <c r="P201" s="56"/>
      <c r="Q201" s="56"/>
      <c r="R201" s="56"/>
      <c r="S201" s="56"/>
      <c r="T201" s="57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U201" s="20" t="s">
        <v>81</v>
      </c>
    </row>
    <row r="202" spans="1:65" s="2" customFormat="1">
      <c r="A202" s="35"/>
      <c r="B202" s="36"/>
      <c r="C202" s="35"/>
      <c r="D202" s="166" t="s">
        <v>224</v>
      </c>
      <c r="E202" s="35"/>
      <c r="F202" s="190" t="s">
        <v>1074</v>
      </c>
      <c r="G202" s="35"/>
      <c r="H202" s="191">
        <v>-12.92</v>
      </c>
      <c r="I202" s="35"/>
      <c r="J202" s="35"/>
      <c r="K202" s="35"/>
      <c r="L202" s="36"/>
      <c r="M202" s="163"/>
      <c r="N202" s="164"/>
      <c r="O202" s="56"/>
      <c r="P202" s="56"/>
      <c r="Q202" s="56"/>
      <c r="R202" s="56"/>
      <c r="S202" s="56"/>
      <c r="T202" s="57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U202" s="20" t="s">
        <v>81</v>
      </c>
    </row>
    <row r="203" spans="1:65" s="2" customFormat="1">
      <c r="A203" s="35"/>
      <c r="B203" s="36"/>
      <c r="C203" s="35"/>
      <c r="D203" s="166" t="s">
        <v>224</v>
      </c>
      <c r="E203" s="35"/>
      <c r="F203" s="190" t="s">
        <v>213</v>
      </c>
      <c r="G203" s="35"/>
      <c r="H203" s="191">
        <v>246.37</v>
      </c>
      <c r="I203" s="35"/>
      <c r="J203" s="35"/>
      <c r="K203" s="35"/>
      <c r="L203" s="36"/>
      <c r="M203" s="163"/>
      <c r="N203" s="164"/>
      <c r="O203" s="56"/>
      <c r="P203" s="56"/>
      <c r="Q203" s="56"/>
      <c r="R203" s="56"/>
      <c r="S203" s="56"/>
      <c r="T203" s="57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U203" s="20" t="s">
        <v>81</v>
      </c>
    </row>
    <row r="204" spans="1:65" s="2" customFormat="1">
      <c r="A204" s="35"/>
      <c r="B204" s="36"/>
      <c r="C204" s="35"/>
      <c r="D204" s="166" t="s">
        <v>224</v>
      </c>
      <c r="E204" s="35"/>
      <c r="F204" s="200" t="s">
        <v>1075</v>
      </c>
      <c r="G204" s="35"/>
      <c r="H204" s="35"/>
      <c r="I204" s="35"/>
      <c r="J204" s="35"/>
      <c r="K204" s="35"/>
      <c r="L204" s="36"/>
      <c r="M204" s="163"/>
      <c r="N204" s="164"/>
      <c r="O204" s="56"/>
      <c r="P204" s="56"/>
      <c r="Q204" s="56"/>
      <c r="R204" s="56"/>
      <c r="S204" s="56"/>
      <c r="T204" s="57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U204" s="20" t="s">
        <v>81</v>
      </c>
    </row>
    <row r="205" spans="1:65" s="2" customFormat="1">
      <c r="A205" s="35"/>
      <c r="B205" s="36"/>
      <c r="C205" s="35"/>
      <c r="D205" s="166" t="s">
        <v>224</v>
      </c>
      <c r="E205" s="35"/>
      <c r="F205" s="201" t="s">
        <v>1076</v>
      </c>
      <c r="G205" s="35"/>
      <c r="H205" s="191">
        <v>42.55</v>
      </c>
      <c r="I205" s="35"/>
      <c r="J205" s="35"/>
      <c r="K205" s="35"/>
      <c r="L205" s="36"/>
      <c r="M205" s="163"/>
      <c r="N205" s="164"/>
      <c r="O205" s="56"/>
      <c r="P205" s="56"/>
      <c r="Q205" s="56"/>
      <c r="R205" s="56"/>
      <c r="S205" s="56"/>
      <c r="T205" s="57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U205" s="20" t="s">
        <v>81</v>
      </c>
    </row>
    <row r="206" spans="1:65" s="2" customFormat="1">
      <c r="A206" s="35"/>
      <c r="B206" s="36"/>
      <c r="C206" s="35"/>
      <c r="D206" s="166" t="s">
        <v>224</v>
      </c>
      <c r="E206" s="35"/>
      <c r="F206" s="201" t="s">
        <v>213</v>
      </c>
      <c r="G206" s="35"/>
      <c r="H206" s="191">
        <v>42.55</v>
      </c>
      <c r="I206" s="35"/>
      <c r="J206" s="35"/>
      <c r="K206" s="35"/>
      <c r="L206" s="36"/>
      <c r="M206" s="163"/>
      <c r="N206" s="164"/>
      <c r="O206" s="56"/>
      <c r="P206" s="56"/>
      <c r="Q206" s="56"/>
      <c r="R206" s="56"/>
      <c r="S206" s="56"/>
      <c r="T206" s="57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U206" s="20" t="s">
        <v>81</v>
      </c>
    </row>
    <row r="207" spans="1:65" s="2" customFormat="1">
      <c r="A207" s="35"/>
      <c r="B207" s="36"/>
      <c r="C207" s="35"/>
      <c r="D207" s="166" t="s">
        <v>224</v>
      </c>
      <c r="E207" s="35"/>
      <c r="F207" s="200" t="s">
        <v>1077</v>
      </c>
      <c r="G207" s="35"/>
      <c r="H207" s="35"/>
      <c r="I207" s="35"/>
      <c r="J207" s="35"/>
      <c r="K207" s="35"/>
      <c r="L207" s="36"/>
      <c r="M207" s="163"/>
      <c r="N207" s="164"/>
      <c r="O207" s="56"/>
      <c r="P207" s="56"/>
      <c r="Q207" s="56"/>
      <c r="R207" s="56"/>
      <c r="S207" s="56"/>
      <c r="T207" s="57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U207" s="20" t="s">
        <v>81</v>
      </c>
    </row>
    <row r="208" spans="1:65" s="2" customFormat="1">
      <c r="A208" s="35"/>
      <c r="B208" s="36"/>
      <c r="C208" s="35"/>
      <c r="D208" s="166" t="s">
        <v>224</v>
      </c>
      <c r="E208" s="35"/>
      <c r="F208" s="201" t="s">
        <v>247</v>
      </c>
      <c r="G208" s="35"/>
      <c r="H208" s="191">
        <v>0</v>
      </c>
      <c r="I208" s="35"/>
      <c r="J208" s="35"/>
      <c r="K208" s="35"/>
      <c r="L208" s="36"/>
      <c r="M208" s="163"/>
      <c r="N208" s="164"/>
      <c r="O208" s="56"/>
      <c r="P208" s="56"/>
      <c r="Q208" s="56"/>
      <c r="R208" s="56"/>
      <c r="S208" s="56"/>
      <c r="T208" s="57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U208" s="20" t="s">
        <v>81</v>
      </c>
    </row>
    <row r="209" spans="1:65" s="2" customFormat="1">
      <c r="A209" s="35"/>
      <c r="B209" s="36"/>
      <c r="C209" s="35"/>
      <c r="D209" s="166" t="s">
        <v>224</v>
      </c>
      <c r="E209" s="35"/>
      <c r="F209" s="201" t="s">
        <v>1029</v>
      </c>
      <c r="G209" s="35"/>
      <c r="H209" s="191">
        <v>3.08</v>
      </c>
      <c r="I209" s="35"/>
      <c r="J209" s="35"/>
      <c r="K209" s="35"/>
      <c r="L209" s="36"/>
      <c r="M209" s="163"/>
      <c r="N209" s="164"/>
      <c r="O209" s="56"/>
      <c r="P209" s="56"/>
      <c r="Q209" s="56"/>
      <c r="R209" s="56"/>
      <c r="S209" s="56"/>
      <c r="T209" s="57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U209" s="20" t="s">
        <v>81</v>
      </c>
    </row>
    <row r="210" spans="1:65" s="2" customFormat="1">
      <c r="A210" s="35"/>
      <c r="B210" s="36"/>
      <c r="C210" s="35"/>
      <c r="D210" s="166" t="s">
        <v>224</v>
      </c>
      <c r="E210" s="35"/>
      <c r="F210" s="201" t="s">
        <v>213</v>
      </c>
      <c r="G210" s="35"/>
      <c r="H210" s="191">
        <v>3.08</v>
      </c>
      <c r="I210" s="35"/>
      <c r="J210" s="35"/>
      <c r="K210" s="35"/>
      <c r="L210" s="36"/>
      <c r="M210" s="163"/>
      <c r="N210" s="164"/>
      <c r="O210" s="56"/>
      <c r="P210" s="56"/>
      <c r="Q210" s="56"/>
      <c r="R210" s="56"/>
      <c r="S210" s="56"/>
      <c r="T210" s="57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U210" s="20" t="s">
        <v>81</v>
      </c>
    </row>
    <row r="211" spans="1:65" s="2" customFormat="1">
      <c r="A211" s="35"/>
      <c r="B211" s="36"/>
      <c r="C211" s="35"/>
      <c r="D211" s="166" t="s">
        <v>224</v>
      </c>
      <c r="E211" s="35"/>
      <c r="F211" s="219" t="s">
        <v>1027</v>
      </c>
      <c r="G211" s="35"/>
      <c r="H211" s="35"/>
      <c r="I211" s="35"/>
      <c r="J211" s="35"/>
      <c r="K211" s="35"/>
      <c r="L211" s="36"/>
      <c r="M211" s="163"/>
      <c r="N211" s="164"/>
      <c r="O211" s="56"/>
      <c r="P211" s="56"/>
      <c r="Q211" s="56"/>
      <c r="R211" s="56"/>
      <c r="S211" s="56"/>
      <c r="T211" s="57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U211" s="20" t="s">
        <v>81</v>
      </c>
    </row>
    <row r="212" spans="1:65" s="2" customFormat="1">
      <c r="A212" s="35"/>
      <c r="B212" s="36"/>
      <c r="C212" s="35"/>
      <c r="D212" s="166" t="s">
        <v>224</v>
      </c>
      <c r="E212" s="35"/>
      <c r="F212" s="220" t="s">
        <v>1021</v>
      </c>
      <c r="G212" s="35"/>
      <c r="H212" s="191">
        <v>22</v>
      </c>
      <c r="I212" s="35"/>
      <c r="J212" s="35"/>
      <c r="K212" s="35"/>
      <c r="L212" s="36"/>
      <c r="M212" s="163"/>
      <c r="N212" s="164"/>
      <c r="O212" s="56"/>
      <c r="P212" s="56"/>
      <c r="Q212" s="56"/>
      <c r="R212" s="56"/>
      <c r="S212" s="56"/>
      <c r="T212" s="57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U212" s="20" t="s">
        <v>81</v>
      </c>
    </row>
    <row r="213" spans="1:65" s="2" customFormat="1">
      <c r="A213" s="35"/>
      <c r="B213" s="36"/>
      <c r="C213" s="35"/>
      <c r="D213" s="166" t="s">
        <v>224</v>
      </c>
      <c r="E213" s="35"/>
      <c r="F213" s="220" t="s">
        <v>213</v>
      </c>
      <c r="G213" s="35"/>
      <c r="H213" s="191">
        <v>22</v>
      </c>
      <c r="I213" s="35"/>
      <c r="J213" s="35"/>
      <c r="K213" s="35"/>
      <c r="L213" s="36"/>
      <c r="M213" s="163"/>
      <c r="N213" s="164"/>
      <c r="O213" s="56"/>
      <c r="P213" s="56"/>
      <c r="Q213" s="56"/>
      <c r="R213" s="56"/>
      <c r="S213" s="56"/>
      <c r="T213" s="57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U213" s="20" t="s">
        <v>81</v>
      </c>
    </row>
    <row r="214" spans="1:65" s="2" customFormat="1">
      <c r="A214" s="35"/>
      <c r="B214" s="36"/>
      <c r="C214" s="35"/>
      <c r="D214" s="166" t="s">
        <v>224</v>
      </c>
      <c r="E214" s="35"/>
      <c r="F214" s="200" t="s">
        <v>225</v>
      </c>
      <c r="G214" s="35"/>
      <c r="H214" s="35"/>
      <c r="I214" s="35"/>
      <c r="J214" s="35"/>
      <c r="K214" s="35"/>
      <c r="L214" s="36"/>
      <c r="M214" s="163"/>
      <c r="N214" s="164"/>
      <c r="O214" s="56"/>
      <c r="P214" s="56"/>
      <c r="Q214" s="56"/>
      <c r="R214" s="56"/>
      <c r="S214" s="56"/>
      <c r="T214" s="57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U214" s="20" t="s">
        <v>81</v>
      </c>
    </row>
    <row r="215" spans="1:65" s="2" customFormat="1">
      <c r="A215" s="35"/>
      <c r="B215" s="36"/>
      <c r="C215" s="35"/>
      <c r="D215" s="166" t="s">
        <v>224</v>
      </c>
      <c r="E215" s="35"/>
      <c r="F215" s="201" t="s">
        <v>210</v>
      </c>
      <c r="G215" s="35"/>
      <c r="H215" s="191">
        <v>0</v>
      </c>
      <c r="I215" s="35"/>
      <c r="J215" s="35"/>
      <c r="K215" s="35"/>
      <c r="L215" s="36"/>
      <c r="M215" s="163"/>
      <c r="N215" s="164"/>
      <c r="O215" s="56"/>
      <c r="P215" s="56"/>
      <c r="Q215" s="56"/>
      <c r="R215" s="56"/>
      <c r="S215" s="56"/>
      <c r="T215" s="57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U215" s="20" t="s">
        <v>81</v>
      </c>
    </row>
    <row r="216" spans="1:65" s="2" customFormat="1">
      <c r="A216" s="35"/>
      <c r="B216" s="36"/>
      <c r="C216" s="35"/>
      <c r="D216" s="166" t="s">
        <v>224</v>
      </c>
      <c r="E216" s="35"/>
      <c r="F216" s="201" t="s">
        <v>1015</v>
      </c>
      <c r="G216" s="35"/>
      <c r="H216" s="191">
        <v>12.92</v>
      </c>
      <c r="I216" s="35"/>
      <c r="J216" s="35"/>
      <c r="K216" s="35"/>
      <c r="L216" s="36"/>
      <c r="M216" s="163"/>
      <c r="N216" s="164"/>
      <c r="O216" s="56"/>
      <c r="P216" s="56"/>
      <c r="Q216" s="56"/>
      <c r="R216" s="56"/>
      <c r="S216" s="56"/>
      <c r="T216" s="57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U216" s="20" t="s">
        <v>81</v>
      </c>
    </row>
    <row r="217" spans="1:65" s="2" customFormat="1">
      <c r="A217" s="35"/>
      <c r="B217" s="36"/>
      <c r="C217" s="35"/>
      <c r="D217" s="166" t="s">
        <v>224</v>
      </c>
      <c r="E217" s="35"/>
      <c r="F217" s="201" t="s">
        <v>213</v>
      </c>
      <c r="G217" s="35"/>
      <c r="H217" s="191">
        <v>12.92</v>
      </c>
      <c r="I217" s="35"/>
      <c r="J217" s="35"/>
      <c r="K217" s="35"/>
      <c r="L217" s="36"/>
      <c r="M217" s="163"/>
      <c r="N217" s="164"/>
      <c r="O217" s="56"/>
      <c r="P217" s="56"/>
      <c r="Q217" s="56"/>
      <c r="R217" s="56"/>
      <c r="S217" s="56"/>
      <c r="T217" s="57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U217" s="20" t="s">
        <v>81</v>
      </c>
    </row>
    <row r="218" spans="1:65" s="2" customFormat="1" ht="37.9" customHeight="1">
      <c r="A218" s="35"/>
      <c r="B218" s="146"/>
      <c r="C218" s="147" t="s">
        <v>304</v>
      </c>
      <c r="D218" s="147" t="s">
        <v>184</v>
      </c>
      <c r="E218" s="148" t="s">
        <v>1082</v>
      </c>
      <c r="F218" s="149" t="s">
        <v>1083</v>
      </c>
      <c r="G218" s="150" t="s">
        <v>238</v>
      </c>
      <c r="H218" s="151">
        <v>194</v>
      </c>
      <c r="I218" s="152"/>
      <c r="J218" s="153">
        <f>ROUND(I218*H218,2)</f>
        <v>0</v>
      </c>
      <c r="K218" s="149" t="s">
        <v>188</v>
      </c>
      <c r="L218" s="36"/>
      <c r="M218" s="154" t="s">
        <v>3</v>
      </c>
      <c r="N218" s="155" t="s">
        <v>44</v>
      </c>
      <c r="O218" s="56"/>
      <c r="P218" s="156">
        <f>O218*H218</f>
        <v>0</v>
      </c>
      <c r="Q218" s="156">
        <v>0</v>
      </c>
      <c r="R218" s="156">
        <f>Q218*H218</f>
        <v>0</v>
      </c>
      <c r="S218" s="156">
        <v>0.316</v>
      </c>
      <c r="T218" s="157">
        <f>S218*H218</f>
        <v>61.304000000000002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58" t="s">
        <v>189</v>
      </c>
      <c r="AT218" s="158" t="s">
        <v>184</v>
      </c>
      <c r="AU218" s="158" t="s">
        <v>81</v>
      </c>
      <c r="AY218" s="20" t="s">
        <v>182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20" t="s">
        <v>25</v>
      </c>
      <c r="BK218" s="159">
        <f>ROUND(I218*H218,2)</f>
        <v>0</v>
      </c>
      <c r="BL218" s="20" t="s">
        <v>189</v>
      </c>
      <c r="BM218" s="158" t="s">
        <v>1084</v>
      </c>
    </row>
    <row r="219" spans="1:65" s="2" customFormat="1">
      <c r="A219" s="35"/>
      <c r="B219" s="36"/>
      <c r="C219" s="35"/>
      <c r="D219" s="160" t="s">
        <v>191</v>
      </c>
      <c r="E219" s="35"/>
      <c r="F219" s="161" t="s">
        <v>1085</v>
      </c>
      <c r="G219" s="35"/>
      <c r="H219" s="35"/>
      <c r="I219" s="162"/>
      <c r="J219" s="35"/>
      <c r="K219" s="35"/>
      <c r="L219" s="36"/>
      <c r="M219" s="163"/>
      <c r="N219" s="164"/>
      <c r="O219" s="56"/>
      <c r="P219" s="56"/>
      <c r="Q219" s="56"/>
      <c r="R219" s="56"/>
      <c r="S219" s="56"/>
      <c r="T219" s="57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20" t="s">
        <v>191</v>
      </c>
      <c r="AU219" s="20" t="s">
        <v>81</v>
      </c>
    </row>
    <row r="220" spans="1:65" s="14" customFormat="1">
      <c r="B220" s="173"/>
      <c r="D220" s="166" t="s">
        <v>193</v>
      </c>
      <c r="E220" s="174" t="s">
        <v>3</v>
      </c>
      <c r="F220" s="175" t="s">
        <v>1055</v>
      </c>
      <c r="H220" s="176">
        <v>194</v>
      </c>
      <c r="I220" s="177"/>
      <c r="L220" s="173"/>
      <c r="M220" s="178"/>
      <c r="N220" s="179"/>
      <c r="O220" s="179"/>
      <c r="P220" s="179"/>
      <c r="Q220" s="179"/>
      <c r="R220" s="179"/>
      <c r="S220" s="179"/>
      <c r="T220" s="180"/>
      <c r="AT220" s="174" t="s">
        <v>193</v>
      </c>
      <c r="AU220" s="174" t="s">
        <v>81</v>
      </c>
      <c r="AV220" s="14" t="s">
        <v>81</v>
      </c>
      <c r="AW220" s="14" t="s">
        <v>34</v>
      </c>
      <c r="AX220" s="14" t="s">
        <v>73</v>
      </c>
      <c r="AY220" s="174" t="s">
        <v>182</v>
      </c>
    </row>
    <row r="221" spans="1:65" s="15" customFormat="1">
      <c r="B221" s="181"/>
      <c r="D221" s="166" t="s">
        <v>193</v>
      </c>
      <c r="E221" s="182" t="s">
        <v>996</v>
      </c>
      <c r="F221" s="183" t="s">
        <v>213</v>
      </c>
      <c r="H221" s="184">
        <v>194</v>
      </c>
      <c r="I221" s="185"/>
      <c r="L221" s="181"/>
      <c r="M221" s="186"/>
      <c r="N221" s="187"/>
      <c r="O221" s="187"/>
      <c r="P221" s="187"/>
      <c r="Q221" s="187"/>
      <c r="R221" s="187"/>
      <c r="S221" s="187"/>
      <c r="T221" s="188"/>
      <c r="AT221" s="182" t="s">
        <v>193</v>
      </c>
      <c r="AU221" s="182" t="s">
        <v>81</v>
      </c>
      <c r="AV221" s="15" t="s">
        <v>189</v>
      </c>
      <c r="AW221" s="15" t="s">
        <v>34</v>
      </c>
      <c r="AX221" s="15" t="s">
        <v>25</v>
      </c>
      <c r="AY221" s="182" t="s">
        <v>182</v>
      </c>
    </row>
    <row r="222" spans="1:65" s="2" customFormat="1" ht="16.5" customHeight="1">
      <c r="A222" s="35"/>
      <c r="B222" s="146"/>
      <c r="C222" s="147" t="s">
        <v>308</v>
      </c>
      <c r="D222" s="147" t="s">
        <v>184</v>
      </c>
      <c r="E222" s="148" t="s">
        <v>1086</v>
      </c>
      <c r="F222" s="149" t="s">
        <v>1087</v>
      </c>
      <c r="G222" s="150" t="s">
        <v>187</v>
      </c>
      <c r="H222" s="151">
        <v>4</v>
      </c>
      <c r="I222" s="152"/>
      <c r="J222" s="153">
        <f>ROUND(I222*H222,2)</f>
        <v>0</v>
      </c>
      <c r="K222" s="149" t="s">
        <v>188</v>
      </c>
      <c r="L222" s="36"/>
      <c r="M222" s="154" t="s">
        <v>3</v>
      </c>
      <c r="N222" s="155" t="s">
        <v>44</v>
      </c>
      <c r="O222" s="56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58" t="s">
        <v>189</v>
      </c>
      <c r="AT222" s="158" t="s">
        <v>184</v>
      </c>
      <c r="AU222" s="158" t="s">
        <v>81</v>
      </c>
      <c r="AY222" s="20" t="s">
        <v>182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20" t="s">
        <v>25</v>
      </c>
      <c r="BK222" s="159">
        <f>ROUND(I222*H222,2)</f>
        <v>0</v>
      </c>
      <c r="BL222" s="20" t="s">
        <v>189</v>
      </c>
      <c r="BM222" s="158" t="s">
        <v>1088</v>
      </c>
    </row>
    <row r="223" spans="1:65" s="2" customFormat="1">
      <c r="A223" s="35"/>
      <c r="B223" s="36"/>
      <c r="C223" s="35"/>
      <c r="D223" s="160" t="s">
        <v>191</v>
      </c>
      <c r="E223" s="35"/>
      <c r="F223" s="161" t="s">
        <v>1089</v>
      </c>
      <c r="G223" s="35"/>
      <c r="H223" s="35"/>
      <c r="I223" s="162"/>
      <c r="J223" s="35"/>
      <c r="K223" s="35"/>
      <c r="L223" s="36"/>
      <c r="M223" s="163"/>
      <c r="N223" s="164"/>
      <c r="O223" s="56"/>
      <c r="P223" s="56"/>
      <c r="Q223" s="56"/>
      <c r="R223" s="56"/>
      <c r="S223" s="56"/>
      <c r="T223" s="57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20" t="s">
        <v>191</v>
      </c>
      <c r="AU223" s="20" t="s">
        <v>81</v>
      </c>
    </row>
    <row r="224" spans="1:65" s="14" customFormat="1">
      <c r="B224" s="173"/>
      <c r="D224" s="166" t="s">
        <v>193</v>
      </c>
      <c r="E224" s="174" t="s">
        <v>3</v>
      </c>
      <c r="F224" s="175" t="s">
        <v>1090</v>
      </c>
      <c r="H224" s="176">
        <v>4</v>
      </c>
      <c r="I224" s="177"/>
      <c r="L224" s="173"/>
      <c r="M224" s="178"/>
      <c r="N224" s="179"/>
      <c r="O224" s="179"/>
      <c r="P224" s="179"/>
      <c r="Q224" s="179"/>
      <c r="R224" s="179"/>
      <c r="S224" s="179"/>
      <c r="T224" s="180"/>
      <c r="AT224" s="174" t="s">
        <v>193</v>
      </c>
      <c r="AU224" s="174" t="s">
        <v>81</v>
      </c>
      <c r="AV224" s="14" t="s">
        <v>81</v>
      </c>
      <c r="AW224" s="14" t="s">
        <v>34</v>
      </c>
      <c r="AX224" s="14" t="s">
        <v>25</v>
      </c>
      <c r="AY224" s="174" t="s">
        <v>182</v>
      </c>
    </row>
    <row r="225" spans="1:65" s="2" customFormat="1" ht="24.2" customHeight="1">
      <c r="A225" s="35"/>
      <c r="B225" s="146"/>
      <c r="C225" s="147" t="s">
        <v>314</v>
      </c>
      <c r="D225" s="147" t="s">
        <v>184</v>
      </c>
      <c r="E225" s="148" t="s">
        <v>288</v>
      </c>
      <c r="F225" s="149" t="s">
        <v>289</v>
      </c>
      <c r="G225" s="150" t="s">
        <v>207</v>
      </c>
      <c r="H225" s="151">
        <v>61.304000000000002</v>
      </c>
      <c r="I225" s="152"/>
      <c r="J225" s="153">
        <f>ROUND(I225*H225,2)</f>
        <v>0</v>
      </c>
      <c r="K225" s="149" t="s">
        <v>188</v>
      </c>
      <c r="L225" s="36"/>
      <c r="M225" s="154" t="s">
        <v>3</v>
      </c>
      <c r="N225" s="155" t="s">
        <v>44</v>
      </c>
      <c r="O225" s="56"/>
      <c r="P225" s="156">
        <f>O225*H225</f>
        <v>0</v>
      </c>
      <c r="Q225" s="156">
        <v>0</v>
      </c>
      <c r="R225" s="156">
        <f>Q225*H225</f>
        <v>0</v>
      </c>
      <c r="S225" s="156">
        <v>0</v>
      </c>
      <c r="T225" s="15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58" t="s">
        <v>189</v>
      </c>
      <c r="AT225" s="158" t="s">
        <v>184</v>
      </c>
      <c r="AU225" s="158" t="s">
        <v>81</v>
      </c>
      <c r="AY225" s="20" t="s">
        <v>182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20" t="s">
        <v>25</v>
      </c>
      <c r="BK225" s="159">
        <f>ROUND(I225*H225,2)</f>
        <v>0</v>
      </c>
      <c r="BL225" s="20" t="s">
        <v>189</v>
      </c>
      <c r="BM225" s="158" t="s">
        <v>1091</v>
      </c>
    </row>
    <row r="226" spans="1:65" s="2" customFormat="1">
      <c r="A226" s="35"/>
      <c r="B226" s="36"/>
      <c r="C226" s="35"/>
      <c r="D226" s="160" t="s">
        <v>191</v>
      </c>
      <c r="E226" s="35"/>
      <c r="F226" s="161" t="s">
        <v>291</v>
      </c>
      <c r="G226" s="35"/>
      <c r="H226" s="35"/>
      <c r="I226" s="162"/>
      <c r="J226" s="35"/>
      <c r="K226" s="35"/>
      <c r="L226" s="36"/>
      <c r="M226" s="163"/>
      <c r="N226" s="164"/>
      <c r="O226" s="56"/>
      <c r="P226" s="56"/>
      <c r="Q226" s="56"/>
      <c r="R226" s="56"/>
      <c r="S226" s="56"/>
      <c r="T226" s="57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20" t="s">
        <v>191</v>
      </c>
      <c r="AU226" s="20" t="s">
        <v>81</v>
      </c>
    </row>
    <row r="227" spans="1:65" s="2" customFormat="1" ht="24.2" customHeight="1">
      <c r="A227" s="35"/>
      <c r="B227" s="146"/>
      <c r="C227" s="147" t="s">
        <v>8</v>
      </c>
      <c r="D227" s="147" t="s">
        <v>184</v>
      </c>
      <c r="E227" s="148" t="s">
        <v>293</v>
      </c>
      <c r="F227" s="149" t="s">
        <v>215</v>
      </c>
      <c r="G227" s="150" t="s">
        <v>207</v>
      </c>
      <c r="H227" s="151">
        <v>429.12799999999999</v>
      </c>
      <c r="I227" s="152"/>
      <c r="J227" s="153">
        <f>ROUND(I227*H227,2)</f>
        <v>0</v>
      </c>
      <c r="K227" s="149" t="s">
        <v>188</v>
      </c>
      <c r="L227" s="36"/>
      <c r="M227" s="154" t="s">
        <v>3</v>
      </c>
      <c r="N227" s="155" t="s">
        <v>44</v>
      </c>
      <c r="O227" s="56"/>
      <c r="P227" s="156">
        <f>O227*H227</f>
        <v>0</v>
      </c>
      <c r="Q227" s="156">
        <v>0</v>
      </c>
      <c r="R227" s="156">
        <f>Q227*H227</f>
        <v>0</v>
      </c>
      <c r="S227" s="156">
        <v>0</v>
      </c>
      <c r="T227" s="15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58" t="s">
        <v>189</v>
      </c>
      <c r="AT227" s="158" t="s">
        <v>184</v>
      </c>
      <c r="AU227" s="158" t="s">
        <v>81</v>
      </c>
      <c r="AY227" s="20" t="s">
        <v>182</v>
      </c>
      <c r="BE227" s="159">
        <f>IF(N227="základní",J227,0)</f>
        <v>0</v>
      </c>
      <c r="BF227" s="159">
        <f>IF(N227="snížená",J227,0)</f>
        <v>0</v>
      </c>
      <c r="BG227" s="159">
        <f>IF(N227="zákl. přenesená",J227,0)</f>
        <v>0</v>
      </c>
      <c r="BH227" s="159">
        <f>IF(N227="sníž. přenesená",J227,0)</f>
        <v>0</v>
      </c>
      <c r="BI227" s="159">
        <f>IF(N227="nulová",J227,0)</f>
        <v>0</v>
      </c>
      <c r="BJ227" s="20" t="s">
        <v>25</v>
      </c>
      <c r="BK227" s="159">
        <f>ROUND(I227*H227,2)</f>
        <v>0</v>
      </c>
      <c r="BL227" s="20" t="s">
        <v>189</v>
      </c>
      <c r="BM227" s="158" t="s">
        <v>1092</v>
      </c>
    </row>
    <row r="228" spans="1:65" s="2" customFormat="1">
      <c r="A228" s="35"/>
      <c r="B228" s="36"/>
      <c r="C228" s="35"/>
      <c r="D228" s="160" t="s">
        <v>191</v>
      </c>
      <c r="E228" s="35"/>
      <c r="F228" s="161" t="s">
        <v>295</v>
      </c>
      <c r="G228" s="35"/>
      <c r="H228" s="35"/>
      <c r="I228" s="162"/>
      <c r="J228" s="35"/>
      <c r="K228" s="35"/>
      <c r="L228" s="36"/>
      <c r="M228" s="163"/>
      <c r="N228" s="164"/>
      <c r="O228" s="56"/>
      <c r="P228" s="56"/>
      <c r="Q228" s="56"/>
      <c r="R228" s="56"/>
      <c r="S228" s="56"/>
      <c r="T228" s="57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20" t="s">
        <v>191</v>
      </c>
      <c r="AU228" s="20" t="s">
        <v>81</v>
      </c>
    </row>
    <row r="229" spans="1:65" s="14" customFormat="1">
      <c r="B229" s="173"/>
      <c r="D229" s="166" t="s">
        <v>193</v>
      </c>
      <c r="E229" s="174" t="s">
        <v>3</v>
      </c>
      <c r="F229" s="175" t="s">
        <v>1093</v>
      </c>
      <c r="H229" s="176">
        <v>429.12799999999999</v>
      </c>
      <c r="I229" s="177"/>
      <c r="L229" s="173"/>
      <c r="M229" s="178"/>
      <c r="N229" s="179"/>
      <c r="O229" s="179"/>
      <c r="P229" s="179"/>
      <c r="Q229" s="179"/>
      <c r="R229" s="179"/>
      <c r="S229" s="179"/>
      <c r="T229" s="180"/>
      <c r="AT229" s="174" t="s">
        <v>193</v>
      </c>
      <c r="AU229" s="174" t="s">
        <v>81</v>
      </c>
      <c r="AV229" s="14" t="s">
        <v>81</v>
      </c>
      <c r="AW229" s="14" t="s">
        <v>34</v>
      </c>
      <c r="AX229" s="14" t="s">
        <v>25</v>
      </c>
      <c r="AY229" s="174" t="s">
        <v>182</v>
      </c>
    </row>
    <row r="230" spans="1:65" s="2" customFormat="1" ht="16.5" customHeight="1">
      <c r="A230" s="35"/>
      <c r="B230" s="146"/>
      <c r="C230" s="147" t="s">
        <v>326</v>
      </c>
      <c r="D230" s="147" t="s">
        <v>184</v>
      </c>
      <c r="E230" s="148" t="s">
        <v>332</v>
      </c>
      <c r="F230" s="149" t="s">
        <v>885</v>
      </c>
      <c r="G230" s="150" t="s">
        <v>207</v>
      </c>
      <c r="H230" s="151">
        <v>61.304000000000002</v>
      </c>
      <c r="I230" s="152"/>
      <c r="J230" s="153">
        <f>ROUND(I230*H230,2)</f>
        <v>0</v>
      </c>
      <c r="K230" s="149" t="s">
        <v>222</v>
      </c>
      <c r="L230" s="36"/>
      <c r="M230" s="154" t="s">
        <v>3</v>
      </c>
      <c r="N230" s="155" t="s">
        <v>44</v>
      </c>
      <c r="O230" s="56"/>
      <c r="P230" s="156">
        <f>O230*H230</f>
        <v>0</v>
      </c>
      <c r="Q230" s="156">
        <v>0</v>
      </c>
      <c r="R230" s="156">
        <f>Q230*H230</f>
        <v>0</v>
      </c>
      <c r="S230" s="156">
        <v>0</v>
      </c>
      <c r="T230" s="15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58" t="s">
        <v>189</v>
      </c>
      <c r="AT230" s="158" t="s">
        <v>184</v>
      </c>
      <c r="AU230" s="158" t="s">
        <v>81</v>
      </c>
      <c r="AY230" s="20" t="s">
        <v>182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20" t="s">
        <v>25</v>
      </c>
      <c r="BK230" s="159">
        <f>ROUND(I230*H230,2)</f>
        <v>0</v>
      </c>
      <c r="BL230" s="20" t="s">
        <v>189</v>
      </c>
      <c r="BM230" s="158" t="s">
        <v>1094</v>
      </c>
    </row>
    <row r="231" spans="1:65" s="2" customFormat="1" ht="24.2" customHeight="1">
      <c r="A231" s="35"/>
      <c r="B231" s="146"/>
      <c r="C231" s="147" t="s">
        <v>328</v>
      </c>
      <c r="D231" s="147" t="s">
        <v>184</v>
      </c>
      <c r="E231" s="148" t="s">
        <v>1095</v>
      </c>
      <c r="F231" s="149" t="s">
        <v>1096</v>
      </c>
      <c r="G231" s="150" t="s">
        <v>338</v>
      </c>
      <c r="H231" s="151">
        <v>81.25</v>
      </c>
      <c r="I231" s="152"/>
      <c r="J231" s="153">
        <f>ROUND(I231*H231,2)</f>
        <v>0</v>
      </c>
      <c r="K231" s="149" t="s">
        <v>188</v>
      </c>
      <c r="L231" s="36"/>
      <c r="M231" s="154" t="s">
        <v>3</v>
      </c>
      <c r="N231" s="155" t="s">
        <v>44</v>
      </c>
      <c r="O231" s="56"/>
      <c r="P231" s="156">
        <f>O231*H231</f>
        <v>0</v>
      </c>
      <c r="Q231" s="156">
        <v>0</v>
      </c>
      <c r="R231" s="156">
        <f>Q231*H231</f>
        <v>0</v>
      </c>
      <c r="S231" s="156">
        <v>0</v>
      </c>
      <c r="T231" s="15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58" t="s">
        <v>189</v>
      </c>
      <c r="AT231" s="158" t="s">
        <v>184</v>
      </c>
      <c r="AU231" s="158" t="s">
        <v>81</v>
      </c>
      <c r="AY231" s="20" t="s">
        <v>182</v>
      </c>
      <c r="BE231" s="159">
        <f>IF(N231="základní",J231,0)</f>
        <v>0</v>
      </c>
      <c r="BF231" s="159">
        <f>IF(N231="snížená",J231,0)</f>
        <v>0</v>
      </c>
      <c r="BG231" s="159">
        <f>IF(N231="zákl. přenesená",J231,0)</f>
        <v>0</v>
      </c>
      <c r="BH231" s="159">
        <f>IF(N231="sníž. přenesená",J231,0)</f>
        <v>0</v>
      </c>
      <c r="BI231" s="159">
        <f>IF(N231="nulová",J231,0)</f>
        <v>0</v>
      </c>
      <c r="BJ231" s="20" t="s">
        <v>25</v>
      </c>
      <c r="BK231" s="159">
        <f>ROUND(I231*H231,2)</f>
        <v>0</v>
      </c>
      <c r="BL231" s="20" t="s">
        <v>189</v>
      </c>
      <c r="BM231" s="158" t="s">
        <v>1097</v>
      </c>
    </row>
    <row r="232" spans="1:65" s="2" customFormat="1">
      <c r="A232" s="35"/>
      <c r="B232" s="36"/>
      <c r="C232" s="35"/>
      <c r="D232" s="160" t="s">
        <v>191</v>
      </c>
      <c r="E232" s="35"/>
      <c r="F232" s="161" t="s">
        <v>1098</v>
      </c>
      <c r="G232" s="35"/>
      <c r="H232" s="35"/>
      <c r="I232" s="162"/>
      <c r="J232" s="35"/>
      <c r="K232" s="35"/>
      <c r="L232" s="36"/>
      <c r="M232" s="163"/>
      <c r="N232" s="164"/>
      <c r="O232" s="56"/>
      <c r="P232" s="56"/>
      <c r="Q232" s="56"/>
      <c r="R232" s="56"/>
      <c r="S232" s="56"/>
      <c r="T232" s="57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20" t="s">
        <v>191</v>
      </c>
      <c r="AU232" s="20" t="s">
        <v>81</v>
      </c>
    </row>
    <row r="233" spans="1:65" s="14" customFormat="1">
      <c r="B233" s="173"/>
      <c r="D233" s="166" t="s">
        <v>193</v>
      </c>
      <c r="E233" s="174" t="s">
        <v>3</v>
      </c>
      <c r="F233" s="175" t="s">
        <v>1099</v>
      </c>
      <c r="H233" s="176">
        <v>81.25</v>
      </c>
      <c r="I233" s="177"/>
      <c r="L233" s="173"/>
      <c r="M233" s="178"/>
      <c r="N233" s="179"/>
      <c r="O233" s="179"/>
      <c r="P233" s="179"/>
      <c r="Q233" s="179"/>
      <c r="R233" s="179"/>
      <c r="S233" s="179"/>
      <c r="T233" s="180"/>
      <c r="AT233" s="174" t="s">
        <v>193</v>
      </c>
      <c r="AU233" s="174" t="s">
        <v>81</v>
      </c>
      <c r="AV233" s="14" t="s">
        <v>81</v>
      </c>
      <c r="AW233" s="14" t="s">
        <v>34</v>
      </c>
      <c r="AX233" s="14" t="s">
        <v>73</v>
      </c>
      <c r="AY233" s="174" t="s">
        <v>182</v>
      </c>
    </row>
    <row r="234" spans="1:65" s="15" customFormat="1">
      <c r="B234" s="181"/>
      <c r="D234" s="166" t="s">
        <v>193</v>
      </c>
      <c r="E234" s="182" t="s">
        <v>3</v>
      </c>
      <c r="F234" s="183" t="s">
        <v>213</v>
      </c>
      <c r="H234" s="184">
        <v>81.25</v>
      </c>
      <c r="I234" s="185"/>
      <c r="L234" s="181"/>
      <c r="M234" s="186"/>
      <c r="N234" s="187"/>
      <c r="O234" s="187"/>
      <c r="P234" s="187"/>
      <c r="Q234" s="187"/>
      <c r="R234" s="187"/>
      <c r="S234" s="187"/>
      <c r="T234" s="188"/>
      <c r="AT234" s="182" t="s">
        <v>193</v>
      </c>
      <c r="AU234" s="182" t="s">
        <v>81</v>
      </c>
      <c r="AV234" s="15" t="s">
        <v>189</v>
      </c>
      <c r="AW234" s="15" t="s">
        <v>34</v>
      </c>
      <c r="AX234" s="15" t="s">
        <v>25</v>
      </c>
      <c r="AY234" s="182" t="s">
        <v>182</v>
      </c>
    </row>
    <row r="235" spans="1:65" s="2" customFormat="1" ht="37.9" customHeight="1">
      <c r="A235" s="35"/>
      <c r="B235" s="146"/>
      <c r="C235" s="147" t="s">
        <v>331</v>
      </c>
      <c r="D235" s="147" t="s">
        <v>184</v>
      </c>
      <c r="E235" s="148" t="s">
        <v>355</v>
      </c>
      <c r="F235" s="149" t="s">
        <v>356</v>
      </c>
      <c r="G235" s="150" t="s">
        <v>338</v>
      </c>
      <c r="H235" s="151">
        <v>42.55</v>
      </c>
      <c r="I235" s="152"/>
      <c r="J235" s="153">
        <f>ROUND(I235*H235,2)</f>
        <v>0</v>
      </c>
      <c r="K235" s="149" t="s">
        <v>188</v>
      </c>
      <c r="L235" s="36"/>
      <c r="M235" s="154" t="s">
        <v>3</v>
      </c>
      <c r="N235" s="155" t="s">
        <v>44</v>
      </c>
      <c r="O235" s="56"/>
      <c r="P235" s="156">
        <f>O235*H235</f>
        <v>0</v>
      </c>
      <c r="Q235" s="156">
        <v>0</v>
      </c>
      <c r="R235" s="156">
        <f>Q235*H235</f>
        <v>0</v>
      </c>
      <c r="S235" s="156">
        <v>0</v>
      </c>
      <c r="T235" s="15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58" t="s">
        <v>189</v>
      </c>
      <c r="AT235" s="158" t="s">
        <v>184</v>
      </c>
      <c r="AU235" s="158" t="s">
        <v>81</v>
      </c>
      <c r="AY235" s="20" t="s">
        <v>182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20" t="s">
        <v>25</v>
      </c>
      <c r="BK235" s="159">
        <f>ROUND(I235*H235,2)</f>
        <v>0</v>
      </c>
      <c r="BL235" s="20" t="s">
        <v>189</v>
      </c>
      <c r="BM235" s="158" t="s">
        <v>1100</v>
      </c>
    </row>
    <row r="236" spans="1:65" s="2" customFormat="1">
      <c r="A236" s="35"/>
      <c r="B236" s="36"/>
      <c r="C236" s="35"/>
      <c r="D236" s="160" t="s">
        <v>191</v>
      </c>
      <c r="E236" s="35"/>
      <c r="F236" s="161" t="s">
        <v>358</v>
      </c>
      <c r="G236" s="35"/>
      <c r="H236" s="35"/>
      <c r="I236" s="162"/>
      <c r="J236" s="35"/>
      <c r="K236" s="35"/>
      <c r="L236" s="36"/>
      <c r="M236" s="163"/>
      <c r="N236" s="164"/>
      <c r="O236" s="56"/>
      <c r="P236" s="56"/>
      <c r="Q236" s="56"/>
      <c r="R236" s="56"/>
      <c r="S236" s="56"/>
      <c r="T236" s="57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20" t="s">
        <v>191</v>
      </c>
      <c r="AU236" s="20" t="s">
        <v>81</v>
      </c>
    </row>
    <row r="237" spans="1:65" s="14" customFormat="1">
      <c r="B237" s="173"/>
      <c r="D237" s="166" t="s">
        <v>193</v>
      </c>
      <c r="E237" s="174" t="s">
        <v>3</v>
      </c>
      <c r="F237" s="175" t="s">
        <v>1076</v>
      </c>
      <c r="H237" s="176">
        <v>42.55</v>
      </c>
      <c r="I237" s="177"/>
      <c r="L237" s="173"/>
      <c r="M237" s="178"/>
      <c r="N237" s="179"/>
      <c r="O237" s="179"/>
      <c r="P237" s="179"/>
      <c r="Q237" s="179"/>
      <c r="R237" s="179"/>
      <c r="S237" s="179"/>
      <c r="T237" s="180"/>
      <c r="AT237" s="174" t="s">
        <v>193</v>
      </c>
      <c r="AU237" s="174" t="s">
        <v>81</v>
      </c>
      <c r="AV237" s="14" t="s">
        <v>81</v>
      </c>
      <c r="AW237" s="14" t="s">
        <v>34</v>
      </c>
      <c r="AX237" s="14" t="s">
        <v>73</v>
      </c>
      <c r="AY237" s="174" t="s">
        <v>182</v>
      </c>
    </row>
    <row r="238" spans="1:65" s="15" customFormat="1">
      <c r="B238" s="181"/>
      <c r="D238" s="166" t="s">
        <v>193</v>
      </c>
      <c r="E238" s="182" t="s">
        <v>3</v>
      </c>
      <c r="F238" s="183" t="s">
        <v>213</v>
      </c>
      <c r="H238" s="184">
        <v>42.55</v>
      </c>
      <c r="I238" s="185"/>
      <c r="L238" s="181"/>
      <c r="M238" s="186"/>
      <c r="N238" s="187"/>
      <c r="O238" s="187"/>
      <c r="P238" s="187"/>
      <c r="Q238" s="187"/>
      <c r="R238" s="187"/>
      <c r="S238" s="187"/>
      <c r="T238" s="188"/>
      <c r="AT238" s="182" t="s">
        <v>193</v>
      </c>
      <c r="AU238" s="182" t="s">
        <v>81</v>
      </c>
      <c r="AV238" s="15" t="s">
        <v>189</v>
      </c>
      <c r="AW238" s="15" t="s">
        <v>34</v>
      </c>
      <c r="AX238" s="15" t="s">
        <v>25</v>
      </c>
      <c r="AY238" s="182" t="s">
        <v>182</v>
      </c>
    </row>
    <row r="239" spans="1:65" s="2" customFormat="1" ht="24.2" customHeight="1">
      <c r="A239" s="35"/>
      <c r="B239" s="146"/>
      <c r="C239" s="147" t="s">
        <v>335</v>
      </c>
      <c r="D239" s="147" t="s">
        <v>184</v>
      </c>
      <c r="E239" s="148" t="s">
        <v>364</v>
      </c>
      <c r="F239" s="149" t="s">
        <v>365</v>
      </c>
      <c r="G239" s="150" t="s">
        <v>338</v>
      </c>
      <c r="H239" s="151">
        <v>42.55</v>
      </c>
      <c r="I239" s="152"/>
      <c r="J239" s="153">
        <f>ROUND(I239*H239,2)</f>
        <v>0</v>
      </c>
      <c r="K239" s="149" t="s">
        <v>188</v>
      </c>
      <c r="L239" s="36"/>
      <c r="M239" s="154" t="s">
        <v>3</v>
      </c>
      <c r="N239" s="155" t="s">
        <v>44</v>
      </c>
      <c r="O239" s="56"/>
      <c r="P239" s="156">
        <f>O239*H239</f>
        <v>0</v>
      </c>
      <c r="Q239" s="156">
        <v>0</v>
      </c>
      <c r="R239" s="156">
        <f>Q239*H239</f>
        <v>0</v>
      </c>
      <c r="S239" s="156">
        <v>0</v>
      </c>
      <c r="T239" s="15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58" t="s">
        <v>189</v>
      </c>
      <c r="AT239" s="158" t="s">
        <v>184</v>
      </c>
      <c r="AU239" s="158" t="s">
        <v>81</v>
      </c>
      <c r="AY239" s="20" t="s">
        <v>182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20" t="s">
        <v>25</v>
      </c>
      <c r="BK239" s="159">
        <f>ROUND(I239*H239,2)</f>
        <v>0</v>
      </c>
      <c r="BL239" s="20" t="s">
        <v>189</v>
      </c>
      <c r="BM239" s="158" t="s">
        <v>1101</v>
      </c>
    </row>
    <row r="240" spans="1:65" s="2" customFormat="1">
      <c r="A240" s="35"/>
      <c r="B240" s="36"/>
      <c r="C240" s="35"/>
      <c r="D240" s="160" t="s">
        <v>191</v>
      </c>
      <c r="E240" s="35"/>
      <c r="F240" s="161" t="s">
        <v>367</v>
      </c>
      <c r="G240" s="35"/>
      <c r="H240" s="35"/>
      <c r="I240" s="162"/>
      <c r="J240" s="35"/>
      <c r="K240" s="35"/>
      <c r="L240" s="36"/>
      <c r="M240" s="163"/>
      <c r="N240" s="164"/>
      <c r="O240" s="56"/>
      <c r="P240" s="56"/>
      <c r="Q240" s="56"/>
      <c r="R240" s="56"/>
      <c r="S240" s="56"/>
      <c r="T240" s="57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20" t="s">
        <v>191</v>
      </c>
      <c r="AU240" s="20" t="s">
        <v>81</v>
      </c>
    </row>
    <row r="241" spans="1:65" s="14" customFormat="1">
      <c r="B241" s="173"/>
      <c r="D241" s="166" t="s">
        <v>193</v>
      </c>
      <c r="E241" s="174" t="s">
        <v>3</v>
      </c>
      <c r="F241" s="175" t="s">
        <v>1076</v>
      </c>
      <c r="H241" s="176">
        <v>42.55</v>
      </c>
      <c r="I241" s="177"/>
      <c r="L241" s="173"/>
      <c r="M241" s="178"/>
      <c r="N241" s="179"/>
      <c r="O241" s="179"/>
      <c r="P241" s="179"/>
      <c r="Q241" s="179"/>
      <c r="R241" s="179"/>
      <c r="S241" s="179"/>
      <c r="T241" s="180"/>
      <c r="AT241" s="174" t="s">
        <v>193</v>
      </c>
      <c r="AU241" s="174" t="s">
        <v>81</v>
      </c>
      <c r="AV241" s="14" t="s">
        <v>81</v>
      </c>
      <c r="AW241" s="14" t="s">
        <v>34</v>
      </c>
      <c r="AX241" s="14" t="s">
        <v>73</v>
      </c>
      <c r="AY241" s="174" t="s">
        <v>182</v>
      </c>
    </row>
    <row r="242" spans="1:65" s="15" customFormat="1">
      <c r="B242" s="181"/>
      <c r="D242" s="166" t="s">
        <v>193</v>
      </c>
      <c r="E242" s="182" t="s">
        <v>3</v>
      </c>
      <c r="F242" s="183" t="s">
        <v>213</v>
      </c>
      <c r="H242" s="184">
        <v>42.55</v>
      </c>
      <c r="I242" s="185"/>
      <c r="L242" s="181"/>
      <c r="M242" s="186"/>
      <c r="N242" s="187"/>
      <c r="O242" s="187"/>
      <c r="P242" s="187"/>
      <c r="Q242" s="187"/>
      <c r="R242" s="187"/>
      <c r="S242" s="187"/>
      <c r="T242" s="188"/>
      <c r="AT242" s="182" t="s">
        <v>193</v>
      </c>
      <c r="AU242" s="182" t="s">
        <v>81</v>
      </c>
      <c r="AV242" s="15" t="s">
        <v>189</v>
      </c>
      <c r="AW242" s="15" t="s">
        <v>34</v>
      </c>
      <c r="AX242" s="15" t="s">
        <v>25</v>
      </c>
      <c r="AY242" s="182" t="s">
        <v>182</v>
      </c>
    </row>
    <row r="243" spans="1:65" s="2" customFormat="1" ht="16.5" customHeight="1">
      <c r="A243" s="35"/>
      <c r="B243" s="146"/>
      <c r="C243" s="147" t="s">
        <v>347</v>
      </c>
      <c r="D243" s="147" t="s">
        <v>184</v>
      </c>
      <c r="E243" s="148" t="s">
        <v>369</v>
      </c>
      <c r="F243" s="149" t="s">
        <v>370</v>
      </c>
      <c r="G243" s="150" t="s">
        <v>338</v>
      </c>
      <c r="H243" s="151">
        <v>23.402999999999999</v>
      </c>
      <c r="I243" s="152"/>
      <c r="J243" s="153">
        <f>ROUND(I243*H243,2)</f>
        <v>0</v>
      </c>
      <c r="K243" s="149" t="s">
        <v>3</v>
      </c>
      <c r="L243" s="36"/>
      <c r="M243" s="154" t="s">
        <v>3</v>
      </c>
      <c r="N243" s="155" t="s">
        <v>44</v>
      </c>
      <c r="O243" s="56"/>
      <c r="P243" s="156">
        <f>O243*H243</f>
        <v>0</v>
      </c>
      <c r="Q243" s="156">
        <v>0</v>
      </c>
      <c r="R243" s="156">
        <f>Q243*H243</f>
        <v>0</v>
      </c>
      <c r="S243" s="156">
        <v>0</v>
      </c>
      <c r="T243" s="15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58" t="s">
        <v>189</v>
      </c>
      <c r="AT243" s="158" t="s">
        <v>184</v>
      </c>
      <c r="AU243" s="158" t="s">
        <v>81</v>
      </c>
      <c r="AY243" s="20" t="s">
        <v>182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20" t="s">
        <v>25</v>
      </c>
      <c r="BK243" s="159">
        <f>ROUND(I243*H243,2)</f>
        <v>0</v>
      </c>
      <c r="BL243" s="20" t="s">
        <v>189</v>
      </c>
      <c r="BM243" s="158" t="s">
        <v>1102</v>
      </c>
    </row>
    <row r="244" spans="1:65" s="14" customFormat="1">
      <c r="B244" s="173"/>
      <c r="D244" s="166" t="s">
        <v>193</v>
      </c>
      <c r="E244" s="174" t="s">
        <v>3</v>
      </c>
      <c r="F244" s="175" t="s">
        <v>1103</v>
      </c>
      <c r="H244" s="176">
        <v>23.402999999999999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193</v>
      </c>
      <c r="AU244" s="174" t="s">
        <v>81</v>
      </c>
      <c r="AV244" s="14" t="s">
        <v>81</v>
      </c>
      <c r="AW244" s="14" t="s">
        <v>34</v>
      </c>
      <c r="AX244" s="14" t="s">
        <v>25</v>
      </c>
      <c r="AY244" s="174" t="s">
        <v>182</v>
      </c>
    </row>
    <row r="245" spans="1:65" s="2" customFormat="1">
      <c r="A245" s="35"/>
      <c r="B245" s="36"/>
      <c r="C245" s="35"/>
      <c r="D245" s="166" t="s">
        <v>224</v>
      </c>
      <c r="E245" s="35"/>
      <c r="F245" s="189" t="s">
        <v>1075</v>
      </c>
      <c r="G245" s="35"/>
      <c r="H245" s="35"/>
      <c r="I245" s="35"/>
      <c r="J245" s="35"/>
      <c r="K245" s="35"/>
      <c r="L245" s="36"/>
      <c r="M245" s="163"/>
      <c r="N245" s="164"/>
      <c r="O245" s="56"/>
      <c r="P245" s="56"/>
      <c r="Q245" s="56"/>
      <c r="R245" s="56"/>
      <c r="S245" s="56"/>
      <c r="T245" s="57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U245" s="20" t="s">
        <v>81</v>
      </c>
    </row>
    <row r="246" spans="1:65" s="2" customFormat="1">
      <c r="A246" s="35"/>
      <c r="B246" s="36"/>
      <c r="C246" s="35"/>
      <c r="D246" s="166" t="s">
        <v>224</v>
      </c>
      <c r="E246" s="35"/>
      <c r="F246" s="190" t="s">
        <v>1076</v>
      </c>
      <c r="G246" s="35"/>
      <c r="H246" s="191">
        <v>42.55</v>
      </c>
      <c r="I246" s="35"/>
      <c r="J246" s="35"/>
      <c r="K246" s="35"/>
      <c r="L246" s="36"/>
      <c r="M246" s="163"/>
      <c r="N246" s="164"/>
      <c r="O246" s="56"/>
      <c r="P246" s="56"/>
      <c r="Q246" s="56"/>
      <c r="R246" s="56"/>
      <c r="S246" s="56"/>
      <c r="T246" s="57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U246" s="20" t="s">
        <v>81</v>
      </c>
    </row>
    <row r="247" spans="1:65" s="2" customFormat="1">
      <c r="A247" s="35"/>
      <c r="B247" s="36"/>
      <c r="C247" s="35"/>
      <c r="D247" s="166" t="s">
        <v>224</v>
      </c>
      <c r="E247" s="35"/>
      <c r="F247" s="190" t="s">
        <v>213</v>
      </c>
      <c r="G247" s="35"/>
      <c r="H247" s="191">
        <v>42.55</v>
      </c>
      <c r="I247" s="35"/>
      <c r="J247" s="35"/>
      <c r="K247" s="35"/>
      <c r="L247" s="36"/>
      <c r="M247" s="163"/>
      <c r="N247" s="164"/>
      <c r="O247" s="56"/>
      <c r="P247" s="56"/>
      <c r="Q247" s="56"/>
      <c r="R247" s="56"/>
      <c r="S247" s="56"/>
      <c r="T247" s="57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U247" s="20" t="s">
        <v>81</v>
      </c>
    </row>
    <row r="248" spans="1:65" s="2" customFormat="1" ht="16.5" customHeight="1">
      <c r="A248" s="35"/>
      <c r="B248" s="146"/>
      <c r="C248" s="147" t="s">
        <v>354</v>
      </c>
      <c r="D248" s="147" t="s">
        <v>184</v>
      </c>
      <c r="E248" s="148" t="s">
        <v>377</v>
      </c>
      <c r="F248" s="149" t="s">
        <v>378</v>
      </c>
      <c r="G248" s="150" t="s">
        <v>338</v>
      </c>
      <c r="H248" s="151">
        <v>19.148</v>
      </c>
      <c r="I248" s="152"/>
      <c r="J248" s="153">
        <f>ROUND(I248*H248,2)</f>
        <v>0</v>
      </c>
      <c r="K248" s="149" t="s">
        <v>3</v>
      </c>
      <c r="L248" s="36"/>
      <c r="M248" s="154" t="s">
        <v>3</v>
      </c>
      <c r="N248" s="155" t="s">
        <v>44</v>
      </c>
      <c r="O248" s="56"/>
      <c r="P248" s="156">
        <f>O248*H248</f>
        <v>0</v>
      </c>
      <c r="Q248" s="156">
        <v>0</v>
      </c>
      <c r="R248" s="156">
        <f>Q248*H248</f>
        <v>0</v>
      </c>
      <c r="S248" s="156">
        <v>0</v>
      </c>
      <c r="T248" s="15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58" t="s">
        <v>189</v>
      </c>
      <c r="AT248" s="158" t="s">
        <v>184</v>
      </c>
      <c r="AU248" s="158" t="s">
        <v>81</v>
      </c>
      <c r="AY248" s="20" t="s">
        <v>182</v>
      </c>
      <c r="BE248" s="159">
        <f>IF(N248="základní",J248,0)</f>
        <v>0</v>
      </c>
      <c r="BF248" s="159">
        <f>IF(N248="snížená",J248,0)</f>
        <v>0</v>
      </c>
      <c r="BG248" s="159">
        <f>IF(N248="zákl. přenesená",J248,0)</f>
        <v>0</v>
      </c>
      <c r="BH248" s="159">
        <f>IF(N248="sníž. přenesená",J248,0)</f>
        <v>0</v>
      </c>
      <c r="BI248" s="159">
        <f>IF(N248="nulová",J248,0)</f>
        <v>0</v>
      </c>
      <c r="BJ248" s="20" t="s">
        <v>25</v>
      </c>
      <c r="BK248" s="159">
        <f>ROUND(I248*H248,2)</f>
        <v>0</v>
      </c>
      <c r="BL248" s="20" t="s">
        <v>189</v>
      </c>
      <c r="BM248" s="158" t="s">
        <v>1104</v>
      </c>
    </row>
    <row r="249" spans="1:65" s="14" customFormat="1">
      <c r="B249" s="173"/>
      <c r="D249" s="166" t="s">
        <v>193</v>
      </c>
      <c r="E249" s="174" t="s">
        <v>3</v>
      </c>
      <c r="F249" s="175" t="s">
        <v>1105</v>
      </c>
      <c r="H249" s="176">
        <v>19.148</v>
      </c>
      <c r="I249" s="177"/>
      <c r="L249" s="173"/>
      <c r="M249" s="178"/>
      <c r="N249" s="179"/>
      <c r="O249" s="179"/>
      <c r="P249" s="179"/>
      <c r="Q249" s="179"/>
      <c r="R249" s="179"/>
      <c r="S249" s="179"/>
      <c r="T249" s="180"/>
      <c r="AT249" s="174" t="s">
        <v>193</v>
      </c>
      <c r="AU249" s="174" t="s">
        <v>81</v>
      </c>
      <c r="AV249" s="14" t="s">
        <v>81</v>
      </c>
      <c r="AW249" s="14" t="s">
        <v>34</v>
      </c>
      <c r="AX249" s="14" t="s">
        <v>25</v>
      </c>
      <c r="AY249" s="174" t="s">
        <v>182</v>
      </c>
    </row>
    <row r="250" spans="1:65" s="2" customFormat="1">
      <c r="A250" s="35"/>
      <c r="B250" s="36"/>
      <c r="C250" s="35"/>
      <c r="D250" s="166" t="s">
        <v>224</v>
      </c>
      <c r="E250" s="35"/>
      <c r="F250" s="189" t="s">
        <v>1081</v>
      </c>
      <c r="G250" s="35"/>
      <c r="H250" s="35"/>
      <c r="I250" s="35"/>
      <c r="J250" s="35"/>
      <c r="K250" s="35"/>
      <c r="L250" s="36"/>
      <c r="M250" s="163"/>
      <c r="N250" s="164"/>
      <c r="O250" s="56"/>
      <c r="P250" s="56"/>
      <c r="Q250" s="56"/>
      <c r="R250" s="56"/>
      <c r="S250" s="56"/>
      <c r="T250" s="57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U250" s="20" t="s">
        <v>81</v>
      </c>
    </row>
    <row r="251" spans="1:65" s="2" customFormat="1">
      <c r="A251" s="35"/>
      <c r="B251" s="36"/>
      <c r="C251" s="35"/>
      <c r="D251" s="166" t="s">
        <v>224</v>
      </c>
      <c r="E251" s="35"/>
      <c r="F251" s="190" t="s">
        <v>1072</v>
      </c>
      <c r="G251" s="35"/>
      <c r="H251" s="191">
        <v>262.37</v>
      </c>
      <c r="I251" s="35"/>
      <c r="J251" s="35"/>
      <c r="K251" s="35"/>
      <c r="L251" s="36"/>
      <c r="M251" s="163"/>
      <c r="N251" s="164"/>
      <c r="O251" s="56"/>
      <c r="P251" s="56"/>
      <c r="Q251" s="56"/>
      <c r="R251" s="56"/>
      <c r="S251" s="56"/>
      <c r="T251" s="57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U251" s="20" t="s">
        <v>81</v>
      </c>
    </row>
    <row r="252" spans="1:65" s="2" customFormat="1">
      <c r="A252" s="35"/>
      <c r="B252" s="36"/>
      <c r="C252" s="35"/>
      <c r="D252" s="166" t="s">
        <v>224</v>
      </c>
      <c r="E252" s="35"/>
      <c r="F252" s="190" t="s">
        <v>1073</v>
      </c>
      <c r="G252" s="35"/>
      <c r="H252" s="191">
        <v>-3.08</v>
      </c>
      <c r="I252" s="35"/>
      <c r="J252" s="35"/>
      <c r="K252" s="35"/>
      <c r="L252" s="36"/>
      <c r="M252" s="163"/>
      <c r="N252" s="164"/>
      <c r="O252" s="56"/>
      <c r="P252" s="56"/>
      <c r="Q252" s="56"/>
      <c r="R252" s="56"/>
      <c r="S252" s="56"/>
      <c r="T252" s="57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U252" s="20" t="s">
        <v>81</v>
      </c>
    </row>
    <row r="253" spans="1:65" s="2" customFormat="1">
      <c r="A253" s="35"/>
      <c r="B253" s="36"/>
      <c r="C253" s="35"/>
      <c r="D253" s="166" t="s">
        <v>224</v>
      </c>
      <c r="E253" s="35"/>
      <c r="F253" s="190" t="s">
        <v>1074</v>
      </c>
      <c r="G253" s="35"/>
      <c r="H253" s="191">
        <v>-12.92</v>
      </c>
      <c r="I253" s="35"/>
      <c r="J253" s="35"/>
      <c r="K253" s="35"/>
      <c r="L253" s="36"/>
      <c r="M253" s="163"/>
      <c r="N253" s="164"/>
      <c r="O253" s="56"/>
      <c r="P253" s="56"/>
      <c r="Q253" s="56"/>
      <c r="R253" s="56"/>
      <c r="S253" s="56"/>
      <c r="T253" s="57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U253" s="20" t="s">
        <v>81</v>
      </c>
    </row>
    <row r="254" spans="1:65" s="2" customFormat="1">
      <c r="A254" s="35"/>
      <c r="B254" s="36"/>
      <c r="C254" s="35"/>
      <c r="D254" s="166" t="s">
        <v>224</v>
      </c>
      <c r="E254" s="35"/>
      <c r="F254" s="190" t="s">
        <v>213</v>
      </c>
      <c r="G254" s="35"/>
      <c r="H254" s="191">
        <v>246.37</v>
      </c>
      <c r="I254" s="35"/>
      <c r="J254" s="35"/>
      <c r="K254" s="35"/>
      <c r="L254" s="36"/>
      <c r="M254" s="163"/>
      <c r="N254" s="164"/>
      <c r="O254" s="56"/>
      <c r="P254" s="56"/>
      <c r="Q254" s="56"/>
      <c r="R254" s="56"/>
      <c r="S254" s="56"/>
      <c r="T254" s="57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U254" s="20" t="s">
        <v>81</v>
      </c>
    </row>
    <row r="255" spans="1:65" s="2" customFormat="1">
      <c r="A255" s="35"/>
      <c r="B255" s="36"/>
      <c r="C255" s="35"/>
      <c r="D255" s="166" t="s">
        <v>224</v>
      </c>
      <c r="E255" s="35"/>
      <c r="F255" s="200" t="s">
        <v>1075</v>
      </c>
      <c r="G255" s="35"/>
      <c r="H255" s="35"/>
      <c r="I255" s="35"/>
      <c r="J255" s="35"/>
      <c r="K255" s="35"/>
      <c r="L255" s="36"/>
      <c r="M255" s="163"/>
      <c r="N255" s="164"/>
      <c r="O255" s="56"/>
      <c r="P255" s="56"/>
      <c r="Q255" s="56"/>
      <c r="R255" s="56"/>
      <c r="S255" s="56"/>
      <c r="T255" s="57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U255" s="20" t="s">
        <v>81</v>
      </c>
    </row>
    <row r="256" spans="1:65" s="2" customFormat="1">
      <c r="A256" s="35"/>
      <c r="B256" s="36"/>
      <c r="C256" s="35"/>
      <c r="D256" s="166" t="s">
        <v>224</v>
      </c>
      <c r="E256" s="35"/>
      <c r="F256" s="201" t="s">
        <v>1076</v>
      </c>
      <c r="G256" s="35"/>
      <c r="H256" s="191">
        <v>42.55</v>
      </c>
      <c r="I256" s="35"/>
      <c r="J256" s="35"/>
      <c r="K256" s="35"/>
      <c r="L256" s="36"/>
      <c r="M256" s="163"/>
      <c r="N256" s="164"/>
      <c r="O256" s="56"/>
      <c r="P256" s="56"/>
      <c r="Q256" s="56"/>
      <c r="R256" s="56"/>
      <c r="S256" s="56"/>
      <c r="T256" s="57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U256" s="20" t="s">
        <v>81</v>
      </c>
    </row>
    <row r="257" spans="1:65" s="2" customFormat="1">
      <c r="A257" s="35"/>
      <c r="B257" s="36"/>
      <c r="C257" s="35"/>
      <c r="D257" s="166" t="s">
        <v>224</v>
      </c>
      <c r="E257" s="35"/>
      <c r="F257" s="201" t="s">
        <v>213</v>
      </c>
      <c r="G257" s="35"/>
      <c r="H257" s="191">
        <v>42.55</v>
      </c>
      <c r="I257" s="35"/>
      <c r="J257" s="35"/>
      <c r="K257" s="35"/>
      <c r="L257" s="36"/>
      <c r="M257" s="163"/>
      <c r="N257" s="164"/>
      <c r="O257" s="56"/>
      <c r="P257" s="56"/>
      <c r="Q257" s="56"/>
      <c r="R257" s="56"/>
      <c r="S257" s="56"/>
      <c r="T257" s="57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U257" s="20" t="s">
        <v>81</v>
      </c>
    </row>
    <row r="258" spans="1:65" s="2" customFormat="1">
      <c r="A258" s="35"/>
      <c r="B258" s="36"/>
      <c r="C258" s="35"/>
      <c r="D258" s="166" t="s">
        <v>224</v>
      </c>
      <c r="E258" s="35"/>
      <c r="F258" s="200" t="s">
        <v>1077</v>
      </c>
      <c r="G258" s="35"/>
      <c r="H258" s="35"/>
      <c r="I258" s="35"/>
      <c r="J258" s="35"/>
      <c r="K258" s="35"/>
      <c r="L258" s="36"/>
      <c r="M258" s="163"/>
      <c r="N258" s="164"/>
      <c r="O258" s="56"/>
      <c r="P258" s="56"/>
      <c r="Q258" s="56"/>
      <c r="R258" s="56"/>
      <c r="S258" s="56"/>
      <c r="T258" s="57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U258" s="20" t="s">
        <v>81</v>
      </c>
    </row>
    <row r="259" spans="1:65" s="2" customFormat="1">
      <c r="A259" s="35"/>
      <c r="B259" s="36"/>
      <c r="C259" s="35"/>
      <c r="D259" s="166" t="s">
        <v>224</v>
      </c>
      <c r="E259" s="35"/>
      <c r="F259" s="201" t="s">
        <v>247</v>
      </c>
      <c r="G259" s="35"/>
      <c r="H259" s="191">
        <v>0</v>
      </c>
      <c r="I259" s="35"/>
      <c r="J259" s="35"/>
      <c r="K259" s="35"/>
      <c r="L259" s="36"/>
      <c r="M259" s="163"/>
      <c r="N259" s="164"/>
      <c r="O259" s="56"/>
      <c r="P259" s="56"/>
      <c r="Q259" s="56"/>
      <c r="R259" s="56"/>
      <c r="S259" s="56"/>
      <c r="T259" s="57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U259" s="20" t="s">
        <v>81</v>
      </c>
    </row>
    <row r="260" spans="1:65" s="2" customFormat="1">
      <c r="A260" s="35"/>
      <c r="B260" s="36"/>
      <c r="C260" s="35"/>
      <c r="D260" s="166" t="s">
        <v>224</v>
      </c>
      <c r="E260" s="35"/>
      <c r="F260" s="201" t="s">
        <v>1029</v>
      </c>
      <c r="G260" s="35"/>
      <c r="H260" s="191">
        <v>3.08</v>
      </c>
      <c r="I260" s="35"/>
      <c r="J260" s="35"/>
      <c r="K260" s="35"/>
      <c r="L260" s="36"/>
      <c r="M260" s="163"/>
      <c r="N260" s="164"/>
      <c r="O260" s="56"/>
      <c r="P260" s="56"/>
      <c r="Q260" s="56"/>
      <c r="R260" s="56"/>
      <c r="S260" s="56"/>
      <c r="T260" s="57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U260" s="20" t="s">
        <v>81</v>
      </c>
    </row>
    <row r="261" spans="1:65" s="2" customFormat="1">
      <c r="A261" s="35"/>
      <c r="B261" s="36"/>
      <c r="C261" s="35"/>
      <c r="D261" s="166" t="s">
        <v>224</v>
      </c>
      <c r="E261" s="35"/>
      <c r="F261" s="201" t="s">
        <v>213</v>
      </c>
      <c r="G261" s="35"/>
      <c r="H261" s="191">
        <v>3.08</v>
      </c>
      <c r="I261" s="35"/>
      <c r="J261" s="35"/>
      <c r="K261" s="35"/>
      <c r="L261" s="36"/>
      <c r="M261" s="163"/>
      <c r="N261" s="164"/>
      <c r="O261" s="56"/>
      <c r="P261" s="56"/>
      <c r="Q261" s="56"/>
      <c r="R261" s="56"/>
      <c r="S261" s="56"/>
      <c r="T261" s="57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U261" s="20" t="s">
        <v>81</v>
      </c>
    </row>
    <row r="262" spans="1:65" s="2" customFormat="1">
      <c r="A262" s="35"/>
      <c r="B262" s="36"/>
      <c r="C262" s="35"/>
      <c r="D262" s="166" t="s">
        <v>224</v>
      </c>
      <c r="E262" s="35"/>
      <c r="F262" s="219" t="s">
        <v>1027</v>
      </c>
      <c r="G262" s="35"/>
      <c r="H262" s="35"/>
      <c r="I262" s="35"/>
      <c r="J262" s="35"/>
      <c r="K262" s="35"/>
      <c r="L262" s="36"/>
      <c r="M262" s="163"/>
      <c r="N262" s="164"/>
      <c r="O262" s="56"/>
      <c r="P262" s="56"/>
      <c r="Q262" s="56"/>
      <c r="R262" s="56"/>
      <c r="S262" s="56"/>
      <c r="T262" s="57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U262" s="20" t="s">
        <v>81</v>
      </c>
    </row>
    <row r="263" spans="1:65" s="2" customFormat="1">
      <c r="A263" s="35"/>
      <c r="B263" s="36"/>
      <c r="C263" s="35"/>
      <c r="D263" s="166" t="s">
        <v>224</v>
      </c>
      <c r="E263" s="35"/>
      <c r="F263" s="220" t="s">
        <v>1021</v>
      </c>
      <c r="G263" s="35"/>
      <c r="H263" s="191">
        <v>22</v>
      </c>
      <c r="I263" s="35"/>
      <c r="J263" s="35"/>
      <c r="K263" s="35"/>
      <c r="L263" s="36"/>
      <c r="M263" s="163"/>
      <c r="N263" s="164"/>
      <c r="O263" s="56"/>
      <c r="P263" s="56"/>
      <c r="Q263" s="56"/>
      <c r="R263" s="56"/>
      <c r="S263" s="56"/>
      <c r="T263" s="57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U263" s="20" t="s">
        <v>81</v>
      </c>
    </row>
    <row r="264" spans="1:65" s="2" customFormat="1">
      <c r="A264" s="35"/>
      <c r="B264" s="36"/>
      <c r="C264" s="35"/>
      <c r="D264" s="166" t="s">
        <v>224</v>
      </c>
      <c r="E264" s="35"/>
      <c r="F264" s="220" t="s">
        <v>213</v>
      </c>
      <c r="G264" s="35"/>
      <c r="H264" s="191">
        <v>22</v>
      </c>
      <c r="I264" s="35"/>
      <c r="J264" s="35"/>
      <c r="K264" s="35"/>
      <c r="L264" s="36"/>
      <c r="M264" s="163"/>
      <c r="N264" s="164"/>
      <c r="O264" s="56"/>
      <c r="P264" s="56"/>
      <c r="Q264" s="56"/>
      <c r="R264" s="56"/>
      <c r="S264" s="56"/>
      <c r="T264" s="57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U264" s="20" t="s">
        <v>81</v>
      </c>
    </row>
    <row r="265" spans="1:65" s="2" customFormat="1">
      <c r="A265" s="35"/>
      <c r="B265" s="36"/>
      <c r="C265" s="35"/>
      <c r="D265" s="166" t="s">
        <v>224</v>
      </c>
      <c r="E265" s="35"/>
      <c r="F265" s="200" t="s">
        <v>225</v>
      </c>
      <c r="G265" s="35"/>
      <c r="H265" s="35"/>
      <c r="I265" s="35"/>
      <c r="J265" s="35"/>
      <c r="K265" s="35"/>
      <c r="L265" s="36"/>
      <c r="M265" s="163"/>
      <c r="N265" s="164"/>
      <c r="O265" s="56"/>
      <c r="P265" s="56"/>
      <c r="Q265" s="56"/>
      <c r="R265" s="56"/>
      <c r="S265" s="56"/>
      <c r="T265" s="57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U265" s="20" t="s">
        <v>81</v>
      </c>
    </row>
    <row r="266" spans="1:65" s="2" customFormat="1">
      <c r="A266" s="35"/>
      <c r="B266" s="36"/>
      <c r="C266" s="35"/>
      <c r="D266" s="166" t="s">
        <v>224</v>
      </c>
      <c r="E266" s="35"/>
      <c r="F266" s="201" t="s">
        <v>210</v>
      </c>
      <c r="G266" s="35"/>
      <c r="H266" s="191">
        <v>0</v>
      </c>
      <c r="I266" s="35"/>
      <c r="J266" s="35"/>
      <c r="K266" s="35"/>
      <c r="L266" s="36"/>
      <c r="M266" s="163"/>
      <c r="N266" s="164"/>
      <c r="O266" s="56"/>
      <c r="P266" s="56"/>
      <c r="Q266" s="56"/>
      <c r="R266" s="56"/>
      <c r="S266" s="56"/>
      <c r="T266" s="57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U266" s="20" t="s">
        <v>81</v>
      </c>
    </row>
    <row r="267" spans="1:65" s="2" customFormat="1">
      <c r="A267" s="35"/>
      <c r="B267" s="36"/>
      <c r="C267" s="35"/>
      <c r="D267" s="166" t="s">
        <v>224</v>
      </c>
      <c r="E267" s="35"/>
      <c r="F267" s="201" t="s">
        <v>1015</v>
      </c>
      <c r="G267" s="35"/>
      <c r="H267" s="191">
        <v>12.92</v>
      </c>
      <c r="I267" s="35"/>
      <c r="J267" s="35"/>
      <c r="K267" s="35"/>
      <c r="L267" s="36"/>
      <c r="M267" s="163"/>
      <c r="N267" s="164"/>
      <c r="O267" s="56"/>
      <c r="P267" s="56"/>
      <c r="Q267" s="56"/>
      <c r="R267" s="56"/>
      <c r="S267" s="56"/>
      <c r="T267" s="57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U267" s="20" t="s">
        <v>81</v>
      </c>
    </row>
    <row r="268" spans="1:65" s="2" customFormat="1">
      <c r="A268" s="35"/>
      <c r="B268" s="36"/>
      <c r="C268" s="35"/>
      <c r="D268" s="166" t="s">
        <v>224</v>
      </c>
      <c r="E268" s="35"/>
      <c r="F268" s="201" t="s">
        <v>213</v>
      </c>
      <c r="G268" s="35"/>
      <c r="H268" s="191">
        <v>12.92</v>
      </c>
      <c r="I268" s="35"/>
      <c r="J268" s="35"/>
      <c r="K268" s="35"/>
      <c r="L268" s="36"/>
      <c r="M268" s="163"/>
      <c r="N268" s="164"/>
      <c r="O268" s="56"/>
      <c r="P268" s="56"/>
      <c r="Q268" s="56"/>
      <c r="R268" s="56"/>
      <c r="S268" s="56"/>
      <c r="T268" s="57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U268" s="20" t="s">
        <v>81</v>
      </c>
    </row>
    <row r="269" spans="1:65" s="2" customFormat="1" ht="16.5" customHeight="1">
      <c r="A269" s="35"/>
      <c r="B269" s="146"/>
      <c r="C269" s="147" t="s">
        <v>363</v>
      </c>
      <c r="D269" s="147" t="s">
        <v>184</v>
      </c>
      <c r="E269" s="148" t="s">
        <v>1106</v>
      </c>
      <c r="F269" s="149" t="s">
        <v>1107</v>
      </c>
      <c r="G269" s="150" t="s">
        <v>338</v>
      </c>
      <c r="H269" s="151">
        <v>38.700000000000003</v>
      </c>
      <c r="I269" s="152"/>
      <c r="J269" s="153">
        <f>ROUND(I269*H269,2)</f>
        <v>0</v>
      </c>
      <c r="K269" s="149" t="s">
        <v>3</v>
      </c>
      <c r="L269" s="36"/>
      <c r="M269" s="154" t="s">
        <v>3</v>
      </c>
      <c r="N269" s="155" t="s">
        <v>44</v>
      </c>
      <c r="O269" s="56"/>
      <c r="P269" s="156">
        <f>O269*H269</f>
        <v>0</v>
      </c>
      <c r="Q269" s="156">
        <v>0</v>
      </c>
      <c r="R269" s="156">
        <f>Q269*H269</f>
        <v>0</v>
      </c>
      <c r="S269" s="156">
        <v>0</v>
      </c>
      <c r="T269" s="157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58" t="s">
        <v>189</v>
      </c>
      <c r="AT269" s="158" t="s">
        <v>184</v>
      </c>
      <c r="AU269" s="158" t="s">
        <v>81</v>
      </c>
      <c r="AY269" s="20" t="s">
        <v>182</v>
      </c>
      <c r="BE269" s="159">
        <f>IF(N269="základní",J269,0)</f>
        <v>0</v>
      </c>
      <c r="BF269" s="159">
        <f>IF(N269="snížená",J269,0)</f>
        <v>0</v>
      </c>
      <c r="BG269" s="159">
        <f>IF(N269="zákl. přenesená",J269,0)</f>
        <v>0</v>
      </c>
      <c r="BH269" s="159">
        <f>IF(N269="sníž. přenesená",J269,0)</f>
        <v>0</v>
      </c>
      <c r="BI269" s="159">
        <f>IF(N269="nulová",J269,0)</f>
        <v>0</v>
      </c>
      <c r="BJ269" s="20" t="s">
        <v>25</v>
      </c>
      <c r="BK269" s="159">
        <f>ROUND(I269*H269,2)</f>
        <v>0</v>
      </c>
      <c r="BL269" s="20" t="s">
        <v>189</v>
      </c>
      <c r="BM269" s="158" t="s">
        <v>1108</v>
      </c>
    </row>
    <row r="270" spans="1:65" s="14" customFormat="1">
      <c r="B270" s="173"/>
      <c r="D270" s="166" t="s">
        <v>193</v>
      </c>
      <c r="E270" s="174" t="s">
        <v>3</v>
      </c>
      <c r="F270" s="175" t="s">
        <v>1109</v>
      </c>
      <c r="H270" s="176">
        <v>38.700000000000003</v>
      </c>
      <c r="I270" s="177"/>
      <c r="L270" s="173"/>
      <c r="M270" s="178"/>
      <c r="N270" s="179"/>
      <c r="O270" s="179"/>
      <c r="P270" s="179"/>
      <c r="Q270" s="179"/>
      <c r="R270" s="179"/>
      <c r="S270" s="179"/>
      <c r="T270" s="180"/>
      <c r="AT270" s="174" t="s">
        <v>193</v>
      </c>
      <c r="AU270" s="174" t="s">
        <v>81</v>
      </c>
      <c r="AV270" s="14" t="s">
        <v>81</v>
      </c>
      <c r="AW270" s="14" t="s">
        <v>34</v>
      </c>
      <c r="AX270" s="14" t="s">
        <v>25</v>
      </c>
      <c r="AY270" s="174" t="s">
        <v>182</v>
      </c>
    </row>
    <row r="271" spans="1:65" s="2" customFormat="1" ht="21.75" customHeight="1">
      <c r="A271" s="35"/>
      <c r="B271" s="146"/>
      <c r="C271" s="147" t="s">
        <v>368</v>
      </c>
      <c r="D271" s="147" t="s">
        <v>184</v>
      </c>
      <c r="E271" s="148" t="s">
        <v>381</v>
      </c>
      <c r="F271" s="149" t="s">
        <v>382</v>
      </c>
      <c r="G271" s="150" t="s">
        <v>238</v>
      </c>
      <c r="H271" s="151">
        <v>624.39</v>
      </c>
      <c r="I271" s="152"/>
      <c r="J271" s="153">
        <f>ROUND(I271*H271,2)</f>
        <v>0</v>
      </c>
      <c r="K271" s="149" t="s">
        <v>188</v>
      </c>
      <c r="L271" s="36"/>
      <c r="M271" s="154" t="s">
        <v>3</v>
      </c>
      <c r="N271" s="155" t="s">
        <v>44</v>
      </c>
      <c r="O271" s="56"/>
      <c r="P271" s="156">
        <f>O271*H271</f>
        <v>0</v>
      </c>
      <c r="Q271" s="156">
        <v>0</v>
      </c>
      <c r="R271" s="156">
        <f>Q271*H271</f>
        <v>0</v>
      </c>
      <c r="S271" s="156">
        <v>0</v>
      </c>
      <c r="T271" s="15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58" t="s">
        <v>189</v>
      </c>
      <c r="AT271" s="158" t="s">
        <v>184</v>
      </c>
      <c r="AU271" s="158" t="s">
        <v>81</v>
      </c>
      <c r="AY271" s="20" t="s">
        <v>182</v>
      </c>
      <c r="BE271" s="159">
        <f>IF(N271="základní",J271,0)</f>
        <v>0</v>
      </c>
      <c r="BF271" s="159">
        <f>IF(N271="snížená",J271,0)</f>
        <v>0</v>
      </c>
      <c r="BG271" s="159">
        <f>IF(N271="zákl. přenesená",J271,0)</f>
        <v>0</v>
      </c>
      <c r="BH271" s="159">
        <f>IF(N271="sníž. přenesená",J271,0)</f>
        <v>0</v>
      </c>
      <c r="BI271" s="159">
        <f>IF(N271="nulová",J271,0)</f>
        <v>0</v>
      </c>
      <c r="BJ271" s="20" t="s">
        <v>25</v>
      </c>
      <c r="BK271" s="159">
        <f>ROUND(I271*H271,2)</f>
        <v>0</v>
      </c>
      <c r="BL271" s="20" t="s">
        <v>189</v>
      </c>
      <c r="BM271" s="158" t="s">
        <v>1110</v>
      </c>
    </row>
    <row r="272" spans="1:65" s="2" customFormat="1">
      <c r="A272" s="35"/>
      <c r="B272" s="36"/>
      <c r="C272" s="35"/>
      <c r="D272" s="160" t="s">
        <v>191</v>
      </c>
      <c r="E272" s="35"/>
      <c r="F272" s="161" t="s">
        <v>384</v>
      </c>
      <c r="G272" s="35"/>
      <c r="H272" s="35"/>
      <c r="I272" s="162"/>
      <c r="J272" s="35"/>
      <c r="K272" s="35"/>
      <c r="L272" s="36"/>
      <c r="M272" s="163"/>
      <c r="N272" s="164"/>
      <c r="O272" s="56"/>
      <c r="P272" s="56"/>
      <c r="Q272" s="56"/>
      <c r="R272" s="56"/>
      <c r="S272" s="56"/>
      <c r="T272" s="57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20" t="s">
        <v>191</v>
      </c>
      <c r="AU272" s="20" t="s">
        <v>81</v>
      </c>
    </row>
    <row r="273" spans="1:65" s="14" customFormat="1">
      <c r="B273" s="173"/>
      <c r="D273" s="166" t="s">
        <v>193</v>
      </c>
      <c r="E273" s="174" t="s">
        <v>3</v>
      </c>
      <c r="F273" s="175" t="s">
        <v>1111</v>
      </c>
      <c r="H273" s="176">
        <v>624.39</v>
      </c>
      <c r="I273" s="177"/>
      <c r="L273" s="173"/>
      <c r="M273" s="178"/>
      <c r="N273" s="179"/>
      <c r="O273" s="179"/>
      <c r="P273" s="179"/>
      <c r="Q273" s="179"/>
      <c r="R273" s="179"/>
      <c r="S273" s="179"/>
      <c r="T273" s="180"/>
      <c r="AT273" s="174" t="s">
        <v>193</v>
      </c>
      <c r="AU273" s="174" t="s">
        <v>81</v>
      </c>
      <c r="AV273" s="14" t="s">
        <v>81</v>
      </c>
      <c r="AW273" s="14" t="s">
        <v>34</v>
      </c>
      <c r="AX273" s="14" t="s">
        <v>25</v>
      </c>
      <c r="AY273" s="174" t="s">
        <v>182</v>
      </c>
    </row>
    <row r="274" spans="1:65" s="2" customFormat="1" ht="21.75" customHeight="1">
      <c r="A274" s="35"/>
      <c r="B274" s="146"/>
      <c r="C274" s="147" t="s">
        <v>376</v>
      </c>
      <c r="D274" s="147" t="s">
        <v>184</v>
      </c>
      <c r="E274" s="148" t="s">
        <v>1112</v>
      </c>
      <c r="F274" s="149" t="s">
        <v>1113</v>
      </c>
      <c r="G274" s="150" t="s">
        <v>238</v>
      </c>
      <c r="H274" s="151">
        <v>565</v>
      </c>
      <c r="I274" s="152"/>
      <c r="J274" s="153">
        <f>ROUND(I274*H274,2)</f>
        <v>0</v>
      </c>
      <c r="K274" s="149" t="s">
        <v>188</v>
      </c>
      <c r="L274" s="36"/>
      <c r="M274" s="154" t="s">
        <v>3</v>
      </c>
      <c r="N274" s="155" t="s">
        <v>44</v>
      </c>
      <c r="O274" s="56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58" t="s">
        <v>189</v>
      </c>
      <c r="AT274" s="158" t="s">
        <v>184</v>
      </c>
      <c r="AU274" s="158" t="s">
        <v>81</v>
      </c>
      <c r="AY274" s="20" t="s">
        <v>182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20" t="s">
        <v>25</v>
      </c>
      <c r="BK274" s="159">
        <f>ROUND(I274*H274,2)</f>
        <v>0</v>
      </c>
      <c r="BL274" s="20" t="s">
        <v>189</v>
      </c>
      <c r="BM274" s="158" t="s">
        <v>1114</v>
      </c>
    </row>
    <row r="275" spans="1:65" s="2" customFormat="1">
      <c r="A275" s="35"/>
      <c r="B275" s="36"/>
      <c r="C275" s="35"/>
      <c r="D275" s="160" t="s">
        <v>191</v>
      </c>
      <c r="E275" s="35"/>
      <c r="F275" s="161" t="s">
        <v>1115</v>
      </c>
      <c r="G275" s="35"/>
      <c r="H275" s="35"/>
      <c r="I275" s="162"/>
      <c r="J275" s="35"/>
      <c r="K275" s="35"/>
      <c r="L275" s="36"/>
      <c r="M275" s="163"/>
      <c r="N275" s="164"/>
      <c r="O275" s="56"/>
      <c r="P275" s="56"/>
      <c r="Q275" s="56"/>
      <c r="R275" s="56"/>
      <c r="S275" s="56"/>
      <c r="T275" s="57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20" t="s">
        <v>191</v>
      </c>
      <c r="AU275" s="20" t="s">
        <v>81</v>
      </c>
    </row>
    <row r="276" spans="1:65" s="14" customFormat="1">
      <c r="B276" s="173"/>
      <c r="D276" s="166" t="s">
        <v>193</v>
      </c>
      <c r="E276" s="174" t="s">
        <v>3</v>
      </c>
      <c r="F276" s="175" t="s">
        <v>1116</v>
      </c>
      <c r="H276" s="176">
        <v>565</v>
      </c>
      <c r="I276" s="177"/>
      <c r="L276" s="173"/>
      <c r="M276" s="178"/>
      <c r="N276" s="179"/>
      <c r="O276" s="179"/>
      <c r="P276" s="179"/>
      <c r="Q276" s="179"/>
      <c r="R276" s="179"/>
      <c r="S276" s="179"/>
      <c r="T276" s="180"/>
      <c r="AT276" s="174" t="s">
        <v>193</v>
      </c>
      <c r="AU276" s="174" t="s">
        <v>81</v>
      </c>
      <c r="AV276" s="14" t="s">
        <v>81</v>
      </c>
      <c r="AW276" s="14" t="s">
        <v>34</v>
      </c>
      <c r="AX276" s="14" t="s">
        <v>25</v>
      </c>
      <c r="AY276" s="174" t="s">
        <v>182</v>
      </c>
    </row>
    <row r="277" spans="1:65" s="2" customFormat="1" ht="24.2" customHeight="1">
      <c r="A277" s="35"/>
      <c r="B277" s="146"/>
      <c r="C277" s="147" t="s">
        <v>380</v>
      </c>
      <c r="D277" s="147" t="s">
        <v>184</v>
      </c>
      <c r="E277" s="148" t="s">
        <v>1117</v>
      </c>
      <c r="F277" s="149" t="s">
        <v>1118</v>
      </c>
      <c r="G277" s="150" t="s">
        <v>238</v>
      </c>
      <c r="H277" s="151">
        <v>565</v>
      </c>
      <c r="I277" s="152"/>
      <c r="J277" s="153">
        <f>ROUND(I277*H277,2)</f>
        <v>0</v>
      </c>
      <c r="K277" s="149" t="s">
        <v>188</v>
      </c>
      <c r="L277" s="36"/>
      <c r="M277" s="154" t="s">
        <v>3</v>
      </c>
      <c r="N277" s="155" t="s">
        <v>44</v>
      </c>
      <c r="O277" s="56"/>
      <c r="P277" s="156">
        <f>O277*H277</f>
        <v>0</v>
      </c>
      <c r="Q277" s="156">
        <v>0</v>
      </c>
      <c r="R277" s="156">
        <f>Q277*H277</f>
        <v>0</v>
      </c>
      <c r="S277" s="156">
        <v>0</v>
      </c>
      <c r="T277" s="15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58" t="s">
        <v>189</v>
      </c>
      <c r="AT277" s="158" t="s">
        <v>184</v>
      </c>
      <c r="AU277" s="158" t="s">
        <v>81</v>
      </c>
      <c r="AY277" s="20" t="s">
        <v>182</v>
      </c>
      <c r="BE277" s="159">
        <f>IF(N277="základní",J277,0)</f>
        <v>0</v>
      </c>
      <c r="BF277" s="159">
        <f>IF(N277="snížená",J277,0)</f>
        <v>0</v>
      </c>
      <c r="BG277" s="159">
        <f>IF(N277="zákl. přenesená",J277,0)</f>
        <v>0</v>
      </c>
      <c r="BH277" s="159">
        <f>IF(N277="sníž. přenesená",J277,0)</f>
        <v>0</v>
      </c>
      <c r="BI277" s="159">
        <f>IF(N277="nulová",J277,0)</f>
        <v>0</v>
      </c>
      <c r="BJ277" s="20" t="s">
        <v>25</v>
      </c>
      <c r="BK277" s="159">
        <f>ROUND(I277*H277,2)</f>
        <v>0</v>
      </c>
      <c r="BL277" s="20" t="s">
        <v>189</v>
      </c>
      <c r="BM277" s="158" t="s">
        <v>1119</v>
      </c>
    </row>
    <row r="278" spans="1:65" s="2" customFormat="1">
      <c r="A278" s="35"/>
      <c r="B278" s="36"/>
      <c r="C278" s="35"/>
      <c r="D278" s="160" t="s">
        <v>191</v>
      </c>
      <c r="E278" s="35"/>
      <c r="F278" s="161" t="s">
        <v>1120</v>
      </c>
      <c r="G278" s="35"/>
      <c r="H278" s="35"/>
      <c r="I278" s="162"/>
      <c r="J278" s="35"/>
      <c r="K278" s="35"/>
      <c r="L278" s="36"/>
      <c r="M278" s="163"/>
      <c r="N278" s="164"/>
      <c r="O278" s="56"/>
      <c r="P278" s="56"/>
      <c r="Q278" s="56"/>
      <c r="R278" s="56"/>
      <c r="S278" s="56"/>
      <c r="T278" s="57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20" t="s">
        <v>191</v>
      </c>
      <c r="AU278" s="20" t="s">
        <v>81</v>
      </c>
    </row>
    <row r="279" spans="1:65" s="14" customFormat="1">
      <c r="B279" s="173"/>
      <c r="D279" s="166" t="s">
        <v>193</v>
      </c>
      <c r="E279" s="174" t="s">
        <v>3</v>
      </c>
      <c r="F279" s="175" t="s">
        <v>1121</v>
      </c>
      <c r="H279" s="176">
        <v>565</v>
      </c>
      <c r="I279" s="177"/>
      <c r="L279" s="173"/>
      <c r="M279" s="178"/>
      <c r="N279" s="179"/>
      <c r="O279" s="179"/>
      <c r="P279" s="179"/>
      <c r="Q279" s="179"/>
      <c r="R279" s="179"/>
      <c r="S279" s="179"/>
      <c r="T279" s="180"/>
      <c r="AT279" s="174" t="s">
        <v>193</v>
      </c>
      <c r="AU279" s="174" t="s">
        <v>81</v>
      </c>
      <c r="AV279" s="14" t="s">
        <v>81</v>
      </c>
      <c r="AW279" s="14" t="s">
        <v>34</v>
      </c>
      <c r="AX279" s="14" t="s">
        <v>73</v>
      </c>
      <c r="AY279" s="174" t="s">
        <v>182</v>
      </c>
    </row>
    <row r="280" spans="1:65" s="15" customFormat="1">
      <c r="B280" s="181"/>
      <c r="D280" s="166" t="s">
        <v>193</v>
      </c>
      <c r="E280" s="182" t="s">
        <v>3</v>
      </c>
      <c r="F280" s="183" t="s">
        <v>213</v>
      </c>
      <c r="H280" s="184">
        <v>565</v>
      </c>
      <c r="I280" s="185"/>
      <c r="L280" s="181"/>
      <c r="M280" s="186"/>
      <c r="N280" s="187"/>
      <c r="O280" s="187"/>
      <c r="P280" s="187"/>
      <c r="Q280" s="187"/>
      <c r="R280" s="187"/>
      <c r="S280" s="187"/>
      <c r="T280" s="188"/>
      <c r="AT280" s="182" t="s">
        <v>193</v>
      </c>
      <c r="AU280" s="182" t="s">
        <v>81</v>
      </c>
      <c r="AV280" s="15" t="s">
        <v>189</v>
      </c>
      <c r="AW280" s="15" t="s">
        <v>34</v>
      </c>
      <c r="AX280" s="15" t="s">
        <v>25</v>
      </c>
      <c r="AY280" s="182" t="s">
        <v>182</v>
      </c>
    </row>
    <row r="281" spans="1:65" s="2" customFormat="1" ht="16.5" customHeight="1">
      <c r="A281" s="35"/>
      <c r="B281" s="146"/>
      <c r="C281" s="202" t="s">
        <v>387</v>
      </c>
      <c r="D281" s="202" t="s">
        <v>413</v>
      </c>
      <c r="E281" s="203" t="s">
        <v>1122</v>
      </c>
      <c r="F281" s="204" t="s">
        <v>1123</v>
      </c>
      <c r="G281" s="205" t="s">
        <v>207</v>
      </c>
      <c r="H281" s="206">
        <v>93.224999999999994</v>
      </c>
      <c r="I281" s="207"/>
      <c r="J281" s="208">
        <f>ROUND(I281*H281,2)</f>
        <v>0</v>
      </c>
      <c r="K281" s="204" t="s">
        <v>188</v>
      </c>
      <c r="L281" s="209"/>
      <c r="M281" s="210" t="s">
        <v>3</v>
      </c>
      <c r="N281" s="211" t="s">
        <v>44</v>
      </c>
      <c r="O281" s="56"/>
      <c r="P281" s="156">
        <f>O281*H281</f>
        <v>0</v>
      </c>
      <c r="Q281" s="156">
        <v>0</v>
      </c>
      <c r="R281" s="156">
        <f>Q281*H281</f>
        <v>0</v>
      </c>
      <c r="S281" s="156">
        <v>0</v>
      </c>
      <c r="T281" s="15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58" t="s">
        <v>243</v>
      </c>
      <c r="AT281" s="158" t="s">
        <v>413</v>
      </c>
      <c r="AU281" s="158" t="s">
        <v>81</v>
      </c>
      <c r="AY281" s="20" t="s">
        <v>182</v>
      </c>
      <c r="BE281" s="159">
        <f>IF(N281="základní",J281,0)</f>
        <v>0</v>
      </c>
      <c r="BF281" s="159">
        <f>IF(N281="snížená",J281,0)</f>
        <v>0</v>
      </c>
      <c r="BG281" s="159">
        <f>IF(N281="zákl. přenesená",J281,0)</f>
        <v>0</v>
      </c>
      <c r="BH281" s="159">
        <f>IF(N281="sníž. přenesená",J281,0)</f>
        <v>0</v>
      </c>
      <c r="BI281" s="159">
        <f>IF(N281="nulová",J281,0)</f>
        <v>0</v>
      </c>
      <c r="BJ281" s="20" t="s">
        <v>25</v>
      </c>
      <c r="BK281" s="159">
        <f>ROUND(I281*H281,2)</f>
        <v>0</v>
      </c>
      <c r="BL281" s="20" t="s">
        <v>189</v>
      </c>
      <c r="BM281" s="158" t="s">
        <v>1124</v>
      </c>
    </row>
    <row r="282" spans="1:65" s="14" customFormat="1">
      <c r="B282" s="173"/>
      <c r="D282" s="166" t="s">
        <v>193</v>
      </c>
      <c r="E282" s="174" t="s">
        <v>3</v>
      </c>
      <c r="F282" s="175" t="s">
        <v>1125</v>
      </c>
      <c r="H282" s="176">
        <v>93.224999999999994</v>
      </c>
      <c r="I282" s="177"/>
      <c r="L282" s="173"/>
      <c r="M282" s="178"/>
      <c r="N282" s="179"/>
      <c r="O282" s="179"/>
      <c r="P282" s="179"/>
      <c r="Q282" s="179"/>
      <c r="R282" s="179"/>
      <c r="S282" s="179"/>
      <c r="T282" s="180"/>
      <c r="AT282" s="174" t="s">
        <v>193</v>
      </c>
      <c r="AU282" s="174" t="s">
        <v>81</v>
      </c>
      <c r="AV282" s="14" t="s">
        <v>81</v>
      </c>
      <c r="AW282" s="14" t="s">
        <v>34</v>
      </c>
      <c r="AX282" s="14" t="s">
        <v>25</v>
      </c>
      <c r="AY282" s="174" t="s">
        <v>182</v>
      </c>
    </row>
    <row r="283" spans="1:65" s="2" customFormat="1">
      <c r="A283" s="35"/>
      <c r="B283" s="36"/>
      <c r="C283" s="35"/>
      <c r="D283" s="166" t="s">
        <v>224</v>
      </c>
      <c r="E283" s="35"/>
      <c r="F283" s="189" t="s">
        <v>1126</v>
      </c>
      <c r="G283" s="35"/>
      <c r="H283" s="35"/>
      <c r="I283" s="35"/>
      <c r="J283" s="35"/>
      <c r="K283" s="35"/>
      <c r="L283" s="36"/>
      <c r="M283" s="163"/>
      <c r="N283" s="164"/>
      <c r="O283" s="56"/>
      <c r="P283" s="56"/>
      <c r="Q283" s="56"/>
      <c r="R283" s="56"/>
      <c r="S283" s="56"/>
      <c r="T283" s="57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U283" s="20" t="s">
        <v>81</v>
      </c>
    </row>
    <row r="284" spans="1:65" s="2" customFormat="1">
      <c r="A284" s="35"/>
      <c r="B284" s="36"/>
      <c r="C284" s="35"/>
      <c r="D284" s="166" t="s">
        <v>224</v>
      </c>
      <c r="E284" s="35"/>
      <c r="F284" s="190" t="s">
        <v>1121</v>
      </c>
      <c r="G284" s="35"/>
      <c r="H284" s="191">
        <v>565</v>
      </c>
      <c r="I284" s="35"/>
      <c r="J284" s="35"/>
      <c r="K284" s="35"/>
      <c r="L284" s="36"/>
      <c r="M284" s="163"/>
      <c r="N284" s="164"/>
      <c r="O284" s="56"/>
      <c r="P284" s="56"/>
      <c r="Q284" s="56"/>
      <c r="R284" s="56"/>
      <c r="S284" s="56"/>
      <c r="T284" s="57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U284" s="20" t="s">
        <v>81</v>
      </c>
    </row>
    <row r="285" spans="1:65" s="2" customFormat="1">
      <c r="A285" s="35"/>
      <c r="B285" s="36"/>
      <c r="C285" s="35"/>
      <c r="D285" s="166" t="s">
        <v>224</v>
      </c>
      <c r="E285" s="35"/>
      <c r="F285" s="190" t="s">
        <v>213</v>
      </c>
      <c r="G285" s="35"/>
      <c r="H285" s="191">
        <v>565</v>
      </c>
      <c r="I285" s="35"/>
      <c r="J285" s="35"/>
      <c r="K285" s="35"/>
      <c r="L285" s="36"/>
      <c r="M285" s="163"/>
      <c r="N285" s="164"/>
      <c r="O285" s="56"/>
      <c r="P285" s="56"/>
      <c r="Q285" s="56"/>
      <c r="R285" s="56"/>
      <c r="S285" s="56"/>
      <c r="T285" s="57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U285" s="20" t="s">
        <v>81</v>
      </c>
    </row>
    <row r="286" spans="1:65" s="2" customFormat="1" ht="24.2" customHeight="1">
      <c r="A286" s="35"/>
      <c r="B286" s="146"/>
      <c r="C286" s="147" t="s">
        <v>396</v>
      </c>
      <c r="D286" s="147" t="s">
        <v>184</v>
      </c>
      <c r="E286" s="148" t="s">
        <v>419</v>
      </c>
      <c r="F286" s="149" t="s">
        <v>420</v>
      </c>
      <c r="G286" s="150" t="s">
        <v>338</v>
      </c>
      <c r="H286" s="151">
        <v>56.5</v>
      </c>
      <c r="I286" s="152"/>
      <c r="J286" s="153">
        <f>ROUND(I286*H286,2)</f>
        <v>0</v>
      </c>
      <c r="K286" s="149" t="s">
        <v>188</v>
      </c>
      <c r="L286" s="36"/>
      <c r="M286" s="154" t="s">
        <v>3</v>
      </c>
      <c r="N286" s="155" t="s">
        <v>44</v>
      </c>
      <c r="O286" s="56"/>
      <c r="P286" s="156">
        <f>O286*H286</f>
        <v>0</v>
      </c>
      <c r="Q286" s="156">
        <v>0</v>
      </c>
      <c r="R286" s="156">
        <f>Q286*H286</f>
        <v>0</v>
      </c>
      <c r="S286" s="156">
        <v>0</v>
      </c>
      <c r="T286" s="15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58" t="s">
        <v>189</v>
      </c>
      <c r="AT286" s="158" t="s">
        <v>184</v>
      </c>
      <c r="AU286" s="158" t="s">
        <v>81</v>
      </c>
      <c r="AY286" s="20" t="s">
        <v>182</v>
      </c>
      <c r="BE286" s="159">
        <f>IF(N286="základní",J286,0)</f>
        <v>0</v>
      </c>
      <c r="BF286" s="159">
        <f>IF(N286="snížená",J286,0)</f>
        <v>0</v>
      </c>
      <c r="BG286" s="159">
        <f>IF(N286="zákl. přenesená",J286,0)</f>
        <v>0</v>
      </c>
      <c r="BH286" s="159">
        <f>IF(N286="sníž. přenesená",J286,0)</f>
        <v>0</v>
      </c>
      <c r="BI286" s="159">
        <f>IF(N286="nulová",J286,0)</f>
        <v>0</v>
      </c>
      <c r="BJ286" s="20" t="s">
        <v>25</v>
      </c>
      <c r="BK286" s="159">
        <f>ROUND(I286*H286,2)</f>
        <v>0</v>
      </c>
      <c r="BL286" s="20" t="s">
        <v>189</v>
      </c>
      <c r="BM286" s="158" t="s">
        <v>1127</v>
      </c>
    </row>
    <row r="287" spans="1:65" s="2" customFormat="1">
      <c r="A287" s="35"/>
      <c r="B287" s="36"/>
      <c r="C287" s="35"/>
      <c r="D287" s="160" t="s">
        <v>191</v>
      </c>
      <c r="E287" s="35"/>
      <c r="F287" s="161" t="s">
        <v>422</v>
      </c>
      <c r="G287" s="35"/>
      <c r="H287" s="35"/>
      <c r="I287" s="162"/>
      <c r="J287" s="35"/>
      <c r="K287" s="35"/>
      <c r="L287" s="36"/>
      <c r="M287" s="163"/>
      <c r="N287" s="164"/>
      <c r="O287" s="56"/>
      <c r="P287" s="56"/>
      <c r="Q287" s="56"/>
      <c r="R287" s="56"/>
      <c r="S287" s="56"/>
      <c r="T287" s="57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20" t="s">
        <v>191</v>
      </c>
      <c r="AU287" s="20" t="s">
        <v>81</v>
      </c>
    </row>
    <row r="288" spans="1:65" s="14" customFormat="1">
      <c r="B288" s="173"/>
      <c r="D288" s="166" t="s">
        <v>193</v>
      </c>
      <c r="E288" s="174" t="s">
        <v>3</v>
      </c>
      <c r="F288" s="175" t="s">
        <v>1128</v>
      </c>
      <c r="H288" s="176">
        <v>56.5</v>
      </c>
      <c r="I288" s="177"/>
      <c r="L288" s="173"/>
      <c r="M288" s="178"/>
      <c r="N288" s="179"/>
      <c r="O288" s="179"/>
      <c r="P288" s="179"/>
      <c r="Q288" s="179"/>
      <c r="R288" s="179"/>
      <c r="S288" s="179"/>
      <c r="T288" s="180"/>
      <c r="AT288" s="174" t="s">
        <v>193</v>
      </c>
      <c r="AU288" s="174" t="s">
        <v>81</v>
      </c>
      <c r="AV288" s="14" t="s">
        <v>81</v>
      </c>
      <c r="AW288" s="14" t="s">
        <v>34</v>
      </c>
      <c r="AX288" s="14" t="s">
        <v>73</v>
      </c>
      <c r="AY288" s="174" t="s">
        <v>182</v>
      </c>
    </row>
    <row r="289" spans="1:65" s="15" customFormat="1">
      <c r="B289" s="181"/>
      <c r="D289" s="166" t="s">
        <v>193</v>
      </c>
      <c r="E289" s="182" t="s">
        <v>3</v>
      </c>
      <c r="F289" s="183" t="s">
        <v>213</v>
      </c>
      <c r="H289" s="184">
        <v>56.5</v>
      </c>
      <c r="I289" s="185"/>
      <c r="L289" s="181"/>
      <c r="M289" s="186"/>
      <c r="N289" s="187"/>
      <c r="O289" s="187"/>
      <c r="P289" s="187"/>
      <c r="Q289" s="187"/>
      <c r="R289" s="187"/>
      <c r="S289" s="187"/>
      <c r="T289" s="188"/>
      <c r="AT289" s="182" t="s">
        <v>193</v>
      </c>
      <c r="AU289" s="182" t="s">
        <v>81</v>
      </c>
      <c r="AV289" s="15" t="s">
        <v>189</v>
      </c>
      <c r="AW289" s="15" t="s">
        <v>34</v>
      </c>
      <c r="AX289" s="15" t="s">
        <v>25</v>
      </c>
      <c r="AY289" s="182" t="s">
        <v>182</v>
      </c>
    </row>
    <row r="290" spans="1:65" s="2" customFormat="1" ht="37.9" customHeight="1">
      <c r="A290" s="35"/>
      <c r="B290" s="146"/>
      <c r="C290" s="147" t="s">
        <v>401</v>
      </c>
      <c r="D290" s="147" t="s">
        <v>184</v>
      </c>
      <c r="E290" s="148" t="s">
        <v>426</v>
      </c>
      <c r="F290" s="149" t="s">
        <v>427</v>
      </c>
      <c r="G290" s="150" t="s">
        <v>338</v>
      </c>
      <c r="H290" s="151">
        <v>56.5</v>
      </c>
      <c r="I290" s="152"/>
      <c r="J290" s="153">
        <f>ROUND(I290*H290,2)</f>
        <v>0</v>
      </c>
      <c r="K290" s="149" t="s">
        <v>188</v>
      </c>
      <c r="L290" s="36"/>
      <c r="M290" s="154" t="s">
        <v>3</v>
      </c>
      <c r="N290" s="155" t="s">
        <v>44</v>
      </c>
      <c r="O290" s="56"/>
      <c r="P290" s="156">
        <f>O290*H290</f>
        <v>0</v>
      </c>
      <c r="Q290" s="156">
        <v>0</v>
      </c>
      <c r="R290" s="156">
        <f>Q290*H290</f>
        <v>0</v>
      </c>
      <c r="S290" s="156">
        <v>0</v>
      </c>
      <c r="T290" s="15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58" t="s">
        <v>189</v>
      </c>
      <c r="AT290" s="158" t="s">
        <v>184</v>
      </c>
      <c r="AU290" s="158" t="s">
        <v>81</v>
      </c>
      <c r="AY290" s="20" t="s">
        <v>182</v>
      </c>
      <c r="BE290" s="159">
        <f>IF(N290="základní",J290,0)</f>
        <v>0</v>
      </c>
      <c r="BF290" s="159">
        <f>IF(N290="snížená",J290,0)</f>
        <v>0</v>
      </c>
      <c r="BG290" s="159">
        <f>IF(N290="zákl. přenesená",J290,0)</f>
        <v>0</v>
      </c>
      <c r="BH290" s="159">
        <f>IF(N290="sníž. přenesená",J290,0)</f>
        <v>0</v>
      </c>
      <c r="BI290" s="159">
        <f>IF(N290="nulová",J290,0)</f>
        <v>0</v>
      </c>
      <c r="BJ290" s="20" t="s">
        <v>25</v>
      </c>
      <c r="BK290" s="159">
        <f>ROUND(I290*H290,2)</f>
        <v>0</v>
      </c>
      <c r="BL290" s="20" t="s">
        <v>189</v>
      </c>
      <c r="BM290" s="158" t="s">
        <v>1129</v>
      </c>
    </row>
    <row r="291" spans="1:65" s="2" customFormat="1">
      <c r="A291" s="35"/>
      <c r="B291" s="36"/>
      <c r="C291" s="35"/>
      <c r="D291" s="160" t="s">
        <v>191</v>
      </c>
      <c r="E291" s="35"/>
      <c r="F291" s="161" t="s">
        <v>429</v>
      </c>
      <c r="G291" s="35"/>
      <c r="H291" s="35"/>
      <c r="I291" s="162"/>
      <c r="J291" s="35"/>
      <c r="K291" s="35"/>
      <c r="L291" s="36"/>
      <c r="M291" s="163"/>
      <c r="N291" s="164"/>
      <c r="O291" s="56"/>
      <c r="P291" s="56"/>
      <c r="Q291" s="56"/>
      <c r="R291" s="56"/>
      <c r="S291" s="56"/>
      <c r="T291" s="57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20" t="s">
        <v>191</v>
      </c>
      <c r="AU291" s="20" t="s">
        <v>81</v>
      </c>
    </row>
    <row r="292" spans="1:65" s="14" customFormat="1">
      <c r="B292" s="173"/>
      <c r="D292" s="166" t="s">
        <v>193</v>
      </c>
      <c r="E292" s="174" t="s">
        <v>3</v>
      </c>
      <c r="F292" s="175" t="s">
        <v>1130</v>
      </c>
      <c r="H292" s="176">
        <v>56.5</v>
      </c>
      <c r="I292" s="177"/>
      <c r="L292" s="173"/>
      <c r="M292" s="178"/>
      <c r="N292" s="179"/>
      <c r="O292" s="179"/>
      <c r="P292" s="179"/>
      <c r="Q292" s="179"/>
      <c r="R292" s="179"/>
      <c r="S292" s="179"/>
      <c r="T292" s="180"/>
      <c r="AT292" s="174" t="s">
        <v>193</v>
      </c>
      <c r="AU292" s="174" t="s">
        <v>81</v>
      </c>
      <c r="AV292" s="14" t="s">
        <v>81</v>
      </c>
      <c r="AW292" s="14" t="s">
        <v>34</v>
      </c>
      <c r="AX292" s="14" t="s">
        <v>25</v>
      </c>
      <c r="AY292" s="174" t="s">
        <v>182</v>
      </c>
    </row>
    <row r="293" spans="1:65" s="2" customFormat="1" ht="24.2" customHeight="1">
      <c r="A293" s="35"/>
      <c r="B293" s="146"/>
      <c r="C293" s="147" t="s">
        <v>412</v>
      </c>
      <c r="D293" s="147" t="s">
        <v>184</v>
      </c>
      <c r="E293" s="148" t="s">
        <v>1131</v>
      </c>
      <c r="F293" s="149" t="s">
        <v>1132</v>
      </c>
      <c r="G293" s="150" t="s">
        <v>238</v>
      </c>
      <c r="H293" s="151">
        <v>565</v>
      </c>
      <c r="I293" s="152"/>
      <c r="J293" s="153">
        <f>ROUND(I293*H293,2)</f>
        <v>0</v>
      </c>
      <c r="K293" s="149" t="s">
        <v>188</v>
      </c>
      <c r="L293" s="36"/>
      <c r="M293" s="154" t="s">
        <v>3</v>
      </c>
      <c r="N293" s="155" t="s">
        <v>44</v>
      </c>
      <c r="O293" s="56"/>
      <c r="P293" s="156">
        <f>O293*H293</f>
        <v>0</v>
      </c>
      <c r="Q293" s="156">
        <v>0</v>
      </c>
      <c r="R293" s="156">
        <f>Q293*H293</f>
        <v>0</v>
      </c>
      <c r="S293" s="156">
        <v>0</v>
      </c>
      <c r="T293" s="157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58" t="s">
        <v>189</v>
      </c>
      <c r="AT293" s="158" t="s">
        <v>184</v>
      </c>
      <c r="AU293" s="158" t="s">
        <v>81</v>
      </c>
      <c r="AY293" s="20" t="s">
        <v>182</v>
      </c>
      <c r="BE293" s="159">
        <f>IF(N293="základní",J293,0)</f>
        <v>0</v>
      </c>
      <c r="BF293" s="159">
        <f>IF(N293="snížená",J293,0)</f>
        <v>0</v>
      </c>
      <c r="BG293" s="159">
        <f>IF(N293="zákl. přenesená",J293,0)</f>
        <v>0</v>
      </c>
      <c r="BH293" s="159">
        <f>IF(N293="sníž. přenesená",J293,0)</f>
        <v>0</v>
      </c>
      <c r="BI293" s="159">
        <f>IF(N293="nulová",J293,0)</f>
        <v>0</v>
      </c>
      <c r="BJ293" s="20" t="s">
        <v>25</v>
      </c>
      <c r="BK293" s="159">
        <f>ROUND(I293*H293,2)</f>
        <v>0</v>
      </c>
      <c r="BL293" s="20" t="s">
        <v>189</v>
      </c>
      <c r="BM293" s="158" t="s">
        <v>1133</v>
      </c>
    </row>
    <row r="294" spans="1:65" s="2" customFormat="1">
      <c r="A294" s="35"/>
      <c r="B294" s="36"/>
      <c r="C294" s="35"/>
      <c r="D294" s="160" t="s">
        <v>191</v>
      </c>
      <c r="E294" s="35"/>
      <c r="F294" s="161" t="s">
        <v>1134</v>
      </c>
      <c r="G294" s="35"/>
      <c r="H294" s="35"/>
      <c r="I294" s="162"/>
      <c r="J294" s="35"/>
      <c r="K294" s="35"/>
      <c r="L294" s="36"/>
      <c r="M294" s="163"/>
      <c r="N294" s="164"/>
      <c r="O294" s="56"/>
      <c r="P294" s="56"/>
      <c r="Q294" s="56"/>
      <c r="R294" s="56"/>
      <c r="S294" s="56"/>
      <c r="T294" s="57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20" t="s">
        <v>191</v>
      </c>
      <c r="AU294" s="20" t="s">
        <v>81</v>
      </c>
    </row>
    <row r="295" spans="1:65" s="14" customFormat="1">
      <c r="B295" s="173"/>
      <c r="D295" s="166" t="s">
        <v>193</v>
      </c>
      <c r="E295" s="174" t="s">
        <v>3</v>
      </c>
      <c r="F295" s="175" t="s">
        <v>1002</v>
      </c>
      <c r="H295" s="176">
        <v>565</v>
      </c>
      <c r="I295" s="177"/>
      <c r="L295" s="173"/>
      <c r="M295" s="178"/>
      <c r="N295" s="179"/>
      <c r="O295" s="179"/>
      <c r="P295" s="179"/>
      <c r="Q295" s="179"/>
      <c r="R295" s="179"/>
      <c r="S295" s="179"/>
      <c r="T295" s="180"/>
      <c r="AT295" s="174" t="s">
        <v>193</v>
      </c>
      <c r="AU295" s="174" t="s">
        <v>81</v>
      </c>
      <c r="AV295" s="14" t="s">
        <v>81</v>
      </c>
      <c r="AW295" s="14" t="s">
        <v>34</v>
      </c>
      <c r="AX295" s="14" t="s">
        <v>25</v>
      </c>
      <c r="AY295" s="174" t="s">
        <v>182</v>
      </c>
    </row>
    <row r="296" spans="1:65" s="2" customFormat="1" ht="16.5" customHeight="1">
      <c r="A296" s="35"/>
      <c r="B296" s="146"/>
      <c r="C296" s="202" t="s">
        <v>418</v>
      </c>
      <c r="D296" s="202" t="s">
        <v>413</v>
      </c>
      <c r="E296" s="203" t="s">
        <v>1135</v>
      </c>
      <c r="F296" s="204" t="s">
        <v>1136</v>
      </c>
      <c r="G296" s="205" t="s">
        <v>1137</v>
      </c>
      <c r="H296" s="206">
        <v>17.797999999999998</v>
      </c>
      <c r="I296" s="207"/>
      <c r="J296" s="208">
        <f>ROUND(I296*H296,2)</f>
        <v>0</v>
      </c>
      <c r="K296" s="204" t="s">
        <v>188</v>
      </c>
      <c r="L296" s="209"/>
      <c r="M296" s="210" t="s">
        <v>3</v>
      </c>
      <c r="N296" s="211" t="s">
        <v>44</v>
      </c>
      <c r="O296" s="56"/>
      <c r="P296" s="156">
        <f>O296*H296</f>
        <v>0</v>
      </c>
      <c r="Q296" s="156">
        <v>1E-3</v>
      </c>
      <c r="R296" s="156">
        <f>Q296*H296</f>
        <v>1.7797999999999998E-2</v>
      </c>
      <c r="S296" s="156">
        <v>0</v>
      </c>
      <c r="T296" s="157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58" t="s">
        <v>243</v>
      </c>
      <c r="AT296" s="158" t="s">
        <v>413</v>
      </c>
      <c r="AU296" s="158" t="s">
        <v>81</v>
      </c>
      <c r="AY296" s="20" t="s">
        <v>182</v>
      </c>
      <c r="BE296" s="159">
        <f>IF(N296="základní",J296,0)</f>
        <v>0</v>
      </c>
      <c r="BF296" s="159">
        <f>IF(N296="snížená",J296,0)</f>
        <v>0</v>
      </c>
      <c r="BG296" s="159">
        <f>IF(N296="zákl. přenesená",J296,0)</f>
        <v>0</v>
      </c>
      <c r="BH296" s="159">
        <f>IF(N296="sníž. přenesená",J296,0)</f>
        <v>0</v>
      </c>
      <c r="BI296" s="159">
        <f>IF(N296="nulová",J296,0)</f>
        <v>0</v>
      </c>
      <c r="BJ296" s="20" t="s">
        <v>25</v>
      </c>
      <c r="BK296" s="159">
        <f>ROUND(I296*H296,2)</f>
        <v>0</v>
      </c>
      <c r="BL296" s="20" t="s">
        <v>189</v>
      </c>
      <c r="BM296" s="158" t="s">
        <v>1138</v>
      </c>
    </row>
    <row r="297" spans="1:65" s="14" customFormat="1">
      <c r="B297" s="173"/>
      <c r="D297" s="166" t="s">
        <v>193</v>
      </c>
      <c r="E297" s="174" t="s">
        <v>3</v>
      </c>
      <c r="F297" s="175" t="s">
        <v>1139</v>
      </c>
      <c r="H297" s="176">
        <v>17.797999999999998</v>
      </c>
      <c r="I297" s="177"/>
      <c r="L297" s="173"/>
      <c r="M297" s="178"/>
      <c r="N297" s="179"/>
      <c r="O297" s="179"/>
      <c r="P297" s="179"/>
      <c r="Q297" s="179"/>
      <c r="R297" s="179"/>
      <c r="S297" s="179"/>
      <c r="T297" s="180"/>
      <c r="AT297" s="174" t="s">
        <v>193</v>
      </c>
      <c r="AU297" s="174" t="s">
        <v>81</v>
      </c>
      <c r="AV297" s="14" t="s">
        <v>81</v>
      </c>
      <c r="AW297" s="14" t="s">
        <v>34</v>
      </c>
      <c r="AX297" s="14" t="s">
        <v>73</v>
      </c>
      <c r="AY297" s="174" t="s">
        <v>182</v>
      </c>
    </row>
    <row r="298" spans="1:65" s="15" customFormat="1">
      <c r="B298" s="181"/>
      <c r="D298" s="166" t="s">
        <v>193</v>
      </c>
      <c r="E298" s="182" t="s">
        <v>3</v>
      </c>
      <c r="F298" s="183" t="s">
        <v>213</v>
      </c>
      <c r="H298" s="184">
        <v>17.797999999999998</v>
      </c>
      <c r="I298" s="185"/>
      <c r="L298" s="181"/>
      <c r="M298" s="186"/>
      <c r="N298" s="187"/>
      <c r="O298" s="187"/>
      <c r="P298" s="187"/>
      <c r="Q298" s="187"/>
      <c r="R298" s="187"/>
      <c r="S298" s="187"/>
      <c r="T298" s="188"/>
      <c r="AT298" s="182" t="s">
        <v>193</v>
      </c>
      <c r="AU298" s="182" t="s">
        <v>81</v>
      </c>
      <c r="AV298" s="15" t="s">
        <v>189</v>
      </c>
      <c r="AW298" s="15" t="s">
        <v>34</v>
      </c>
      <c r="AX298" s="15" t="s">
        <v>25</v>
      </c>
      <c r="AY298" s="182" t="s">
        <v>182</v>
      </c>
    </row>
    <row r="299" spans="1:65" s="2" customFormat="1" ht="33" customHeight="1">
      <c r="A299" s="35"/>
      <c r="B299" s="146"/>
      <c r="C299" s="147" t="s">
        <v>425</v>
      </c>
      <c r="D299" s="147" t="s">
        <v>184</v>
      </c>
      <c r="E299" s="148" t="s">
        <v>1140</v>
      </c>
      <c r="F299" s="149" t="s">
        <v>1141</v>
      </c>
      <c r="G299" s="150" t="s">
        <v>238</v>
      </c>
      <c r="H299" s="151">
        <v>565</v>
      </c>
      <c r="I299" s="152"/>
      <c r="J299" s="153">
        <f>ROUND(I299*H299,2)</f>
        <v>0</v>
      </c>
      <c r="K299" s="149" t="s">
        <v>3</v>
      </c>
      <c r="L299" s="36"/>
      <c r="M299" s="154" t="s">
        <v>3</v>
      </c>
      <c r="N299" s="155" t="s">
        <v>44</v>
      </c>
      <c r="O299" s="56"/>
      <c r="P299" s="156">
        <f>O299*H299</f>
        <v>0</v>
      </c>
      <c r="Q299" s="156">
        <v>0</v>
      </c>
      <c r="R299" s="156">
        <f>Q299*H299</f>
        <v>0</v>
      </c>
      <c r="S299" s="156">
        <v>0</v>
      </c>
      <c r="T299" s="15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58" t="s">
        <v>189</v>
      </c>
      <c r="AT299" s="158" t="s">
        <v>184</v>
      </c>
      <c r="AU299" s="158" t="s">
        <v>81</v>
      </c>
      <c r="AY299" s="20" t="s">
        <v>182</v>
      </c>
      <c r="BE299" s="159">
        <f>IF(N299="základní",J299,0)</f>
        <v>0</v>
      </c>
      <c r="BF299" s="159">
        <f>IF(N299="snížená",J299,0)</f>
        <v>0</v>
      </c>
      <c r="BG299" s="159">
        <f>IF(N299="zákl. přenesená",J299,0)</f>
        <v>0</v>
      </c>
      <c r="BH299" s="159">
        <f>IF(N299="sníž. přenesená",J299,0)</f>
        <v>0</v>
      </c>
      <c r="BI299" s="159">
        <f>IF(N299="nulová",J299,0)</f>
        <v>0</v>
      </c>
      <c r="BJ299" s="20" t="s">
        <v>25</v>
      </c>
      <c r="BK299" s="159">
        <f>ROUND(I299*H299,2)</f>
        <v>0</v>
      </c>
      <c r="BL299" s="20" t="s">
        <v>189</v>
      </c>
      <c r="BM299" s="158" t="s">
        <v>1142</v>
      </c>
    </row>
    <row r="300" spans="1:65" s="14" customFormat="1">
      <c r="B300" s="173"/>
      <c r="D300" s="166" t="s">
        <v>193</v>
      </c>
      <c r="E300" s="174" t="s">
        <v>3</v>
      </c>
      <c r="F300" s="175" t="s">
        <v>1002</v>
      </c>
      <c r="H300" s="176">
        <v>565</v>
      </c>
      <c r="I300" s="177"/>
      <c r="L300" s="173"/>
      <c r="M300" s="178"/>
      <c r="N300" s="179"/>
      <c r="O300" s="179"/>
      <c r="P300" s="179"/>
      <c r="Q300" s="179"/>
      <c r="R300" s="179"/>
      <c r="S300" s="179"/>
      <c r="T300" s="180"/>
      <c r="AT300" s="174" t="s">
        <v>193</v>
      </c>
      <c r="AU300" s="174" t="s">
        <v>81</v>
      </c>
      <c r="AV300" s="14" t="s">
        <v>81</v>
      </c>
      <c r="AW300" s="14" t="s">
        <v>34</v>
      </c>
      <c r="AX300" s="14" t="s">
        <v>25</v>
      </c>
      <c r="AY300" s="174" t="s">
        <v>182</v>
      </c>
    </row>
    <row r="301" spans="1:65" s="12" customFormat="1" ht="22.9" customHeight="1">
      <c r="B301" s="133"/>
      <c r="D301" s="134" t="s">
        <v>72</v>
      </c>
      <c r="E301" s="144" t="s">
        <v>204</v>
      </c>
      <c r="F301" s="144" t="s">
        <v>671</v>
      </c>
      <c r="I301" s="136"/>
      <c r="J301" s="145">
        <f>BK301</f>
        <v>0</v>
      </c>
      <c r="L301" s="133"/>
      <c r="M301" s="138"/>
      <c r="N301" s="139"/>
      <c r="O301" s="139"/>
      <c r="P301" s="140">
        <f>SUM(P302:P309)</f>
        <v>0</v>
      </c>
      <c r="Q301" s="139"/>
      <c r="R301" s="140">
        <f>SUM(R302:R309)</f>
        <v>10.567640999999998</v>
      </c>
      <c r="S301" s="139"/>
      <c r="T301" s="141">
        <f>SUM(T302:T309)</f>
        <v>0</v>
      </c>
      <c r="AR301" s="134" t="s">
        <v>25</v>
      </c>
      <c r="AT301" s="142" t="s">
        <v>72</v>
      </c>
      <c r="AU301" s="142" t="s">
        <v>25</v>
      </c>
      <c r="AY301" s="134" t="s">
        <v>182</v>
      </c>
      <c r="BK301" s="143">
        <f>SUM(BK302:BK309)</f>
        <v>0</v>
      </c>
    </row>
    <row r="302" spans="1:65" s="2" customFormat="1" ht="16.5" customHeight="1">
      <c r="A302" s="35"/>
      <c r="B302" s="146"/>
      <c r="C302" s="147" t="s">
        <v>431</v>
      </c>
      <c r="D302" s="147" t="s">
        <v>184</v>
      </c>
      <c r="E302" s="148" t="s">
        <v>1143</v>
      </c>
      <c r="F302" s="149" t="s">
        <v>1144</v>
      </c>
      <c r="G302" s="150" t="s">
        <v>187</v>
      </c>
      <c r="H302" s="151">
        <v>20</v>
      </c>
      <c r="I302" s="152"/>
      <c r="J302" s="153">
        <f>ROUND(I302*H302,2)</f>
        <v>0</v>
      </c>
      <c r="K302" s="149" t="s">
        <v>188</v>
      </c>
      <c r="L302" s="36"/>
      <c r="M302" s="154" t="s">
        <v>3</v>
      </c>
      <c r="N302" s="155" t="s">
        <v>44</v>
      </c>
      <c r="O302" s="56"/>
      <c r="P302" s="156">
        <f>O302*H302</f>
        <v>0</v>
      </c>
      <c r="Q302" s="156">
        <v>0.12064</v>
      </c>
      <c r="R302" s="156">
        <f>Q302*H302</f>
        <v>2.4127999999999998</v>
      </c>
      <c r="S302" s="156">
        <v>0</v>
      </c>
      <c r="T302" s="15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58" t="s">
        <v>189</v>
      </c>
      <c r="AT302" s="158" t="s">
        <v>184</v>
      </c>
      <c r="AU302" s="158" t="s">
        <v>81</v>
      </c>
      <c r="AY302" s="20" t="s">
        <v>182</v>
      </c>
      <c r="BE302" s="159">
        <f>IF(N302="základní",J302,0)</f>
        <v>0</v>
      </c>
      <c r="BF302" s="159">
        <f>IF(N302="snížená",J302,0)</f>
        <v>0</v>
      </c>
      <c r="BG302" s="159">
        <f>IF(N302="zákl. přenesená",J302,0)</f>
        <v>0</v>
      </c>
      <c r="BH302" s="159">
        <f>IF(N302="sníž. přenesená",J302,0)</f>
        <v>0</v>
      </c>
      <c r="BI302" s="159">
        <f>IF(N302="nulová",J302,0)</f>
        <v>0</v>
      </c>
      <c r="BJ302" s="20" t="s">
        <v>25</v>
      </c>
      <c r="BK302" s="159">
        <f>ROUND(I302*H302,2)</f>
        <v>0</v>
      </c>
      <c r="BL302" s="20" t="s">
        <v>189</v>
      </c>
      <c r="BM302" s="158" t="s">
        <v>1145</v>
      </c>
    </row>
    <row r="303" spans="1:65" s="2" customFormat="1">
      <c r="A303" s="35"/>
      <c r="B303" s="36"/>
      <c r="C303" s="35"/>
      <c r="D303" s="160" t="s">
        <v>191</v>
      </c>
      <c r="E303" s="35"/>
      <c r="F303" s="161" t="s">
        <v>1146</v>
      </c>
      <c r="G303" s="35"/>
      <c r="H303" s="35"/>
      <c r="I303" s="162"/>
      <c r="J303" s="35"/>
      <c r="K303" s="35"/>
      <c r="L303" s="36"/>
      <c r="M303" s="163"/>
      <c r="N303" s="164"/>
      <c r="O303" s="56"/>
      <c r="P303" s="56"/>
      <c r="Q303" s="56"/>
      <c r="R303" s="56"/>
      <c r="S303" s="56"/>
      <c r="T303" s="57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20" t="s">
        <v>191</v>
      </c>
      <c r="AU303" s="20" t="s">
        <v>81</v>
      </c>
    </row>
    <row r="304" spans="1:65" s="14" customFormat="1">
      <c r="B304" s="173"/>
      <c r="D304" s="166" t="s">
        <v>193</v>
      </c>
      <c r="E304" s="174" t="s">
        <v>3</v>
      </c>
      <c r="F304" s="175" t="s">
        <v>1147</v>
      </c>
      <c r="H304" s="176">
        <v>20</v>
      </c>
      <c r="I304" s="177"/>
      <c r="L304" s="173"/>
      <c r="M304" s="178"/>
      <c r="N304" s="179"/>
      <c r="O304" s="179"/>
      <c r="P304" s="179"/>
      <c r="Q304" s="179"/>
      <c r="R304" s="179"/>
      <c r="S304" s="179"/>
      <c r="T304" s="180"/>
      <c r="AT304" s="174" t="s">
        <v>193</v>
      </c>
      <c r="AU304" s="174" t="s">
        <v>81</v>
      </c>
      <c r="AV304" s="14" t="s">
        <v>81</v>
      </c>
      <c r="AW304" s="14" t="s">
        <v>34</v>
      </c>
      <c r="AX304" s="14" t="s">
        <v>25</v>
      </c>
      <c r="AY304" s="174" t="s">
        <v>182</v>
      </c>
    </row>
    <row r="305" spans="1:65" s="2" customFormat="1" ht="16.5" customHeight="1">
      <c r="A305" s="35"/>
      <c r="B305" s="146"/>
      <c r="C305" s="202" t="s">
        <v>436</v>
      </c>
      <c r="D305" s="202" t="s">
        <v>413</v>
      </c>
      <c r="E305" s="203" t="s">
        <v>1148</v>
      </c>
      <c r="F305" s="204" t="s">
        <v>1149</v>
      </c>
      <c r="G305" s="205" t="s">
        <v>500</v>
      </c>
      <c r="H305" s="206">
        <v>126.25</v>
      </c>
      <c r="I305" s="207"/>
      <c r="J305" s="208">
        <f>ROUND(I305*H305,2)</f>
        <v>0</v>
      </c>
      <c r="K305" s="204" t="s">
        <v>222</v>
      </c>
      <c r="L305" s="209"/>
      <c r="M305" s="210" t="s">
        <v>3</v>
      </c>
      <c r="N305" s="211" t="s">
        <v>44</v>
      </c>
      <c r="O305" s="56"/>
      <c r="P305" s="156">
        <f>O305*H305</f>
        <v>0</v>
      </c>
      <c r="Q305" s="156">
        <v>2.1700000000000001E-2</v>
      </c>
      <c r="R305" s="156">
        <f>Q305*H305</f>
        <v>2.7396250000000002</v>
      </c>
      <c r="S305" s="156">
        <v>0</v>
      </c>
      <c r="T305" s="157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58" t="s">
        <v>243</v>
      </c>
      <c r="AT305" s="158" t="s">
        <v>413</v>
      </c>
      <c r="AU305" s="158" t="s">
        <v>81</v>
      </c>
      <c r="AY305" s="20" t="s">
        <v>182</v>
      </c>
      <c r="BE305" s="159">
        <f>IF(N305="základní",J305,0)</f>
        <v>0</v>
      </c>
      <c r="BF305" s="159">
        <f>IF(N305="snížená",J305,0)</f>
        <v>0</v>
      </c>
      <c r="BG305" s="159">
        <f>IF(N305="zákl. přenesená",J305,0)</f>
        <v>0</v>
      </c>
      <c r="BH305" s="159">
        <f>IF(N305="sníž. přenesená",J305,0)</f>
        <v>0</v>
      </c>
      <c r="BI305" s="159">
        <f>IF(N305="nulová",J305,0)</f>
        <v>0</v>
      </c>
      <c r="BJ305" s="20" t="s">
        <v>25</v>
      </c>
      <c r="BK305" s="159">
        <f>ROUND(I305*H305,2)</f>
        <v>0</v>
      </c>
      <c r="BL305" s="20" t="s">
        <v>189</v>
      </c>
      <c r="BM305" s="158" t="s">
        <v>1150</v>
      </c>
    </row>
    <row r="306" spans="1:65" s="14" customFormat="1">
      <c r="B306" s="173"/>
      <c r="D306" s="166" t="s">
        <v>193</v>
      </c>
      <c r="E306" s="174" t="s">
        <v>3</v>
      </c>
      <c r="F306" s="175" t="s">
        <v>1151</v>
      </c>
      <c r="H306" s="176">
        <v>126.25</v>
      </c>
      <c r="I306" s="177"/>
      <c r="L306" s="173"/>
      <c r="M306" s="178"/>
      <c r="N306" s="179"/>
      <c r="O306" s="179"/>
      <c r="P306" s="179"/>
      <c r="Q306" s="179"/>
      <c r="R306" s="179"/>
      <c r="S306" s="179"/>
      <c r="T306" s="180"/>
      <c r="AT306" s="174" t="s">
        <v>193</v>
      </c>
      <c r="AU306" s="174" t="s">
        <v>81</v>
      </c>
      <c r="AV306" s="14" t="s">
        <v>81</v>
      </c>
      <c r="AW306" s="14" t="s">
        <v>34</v>
      </c>
      <c r="AX306" s="14" t="s">
        <v>25</v>
      </c>
      <c r="AY306" s="174" t="s">
        <v>182</v>
      </c>
    </row>
    <row r="307" spans="1:65" s="2" customFormat="1" ht="16.5" customHeight="1">
      <c r="A307" s="35"/>
      <c r="B307" s="146"/>
      <c r="C307" s="147" t="s">
        <v>441</v>
      </c>
      <c r="D307" s="147" t="s">
        <v>184</v>
      </c>
      <c r="E307" s="148" t="s">
        <v>542</v>
      </c>
      <c r="F307" s="149" t="s">
        <v>543</v>
      </c>
      <c r="G307" s="150" t="s">
        <v>338</v>
      </c>
      <c r="H307" s="151">
        <v>2.4</v>
      </c>
      <c r="I307" s="152"/>
      <c r="J307" s="153">
        <f>ROUND(I307*H307,2)</f>
        <v>0</v>
      </c>
      <c r="K307" s="149" t="s">
        <v>188</v>
      </c>
      <c r="L307" s="36"/>
      <c r="M307" s="154" t="s">
        <v>3</v>
      </c>
      <c r="N307" s="155" t="s">
        <v>44</v>
      </c>
      <c r="O307" s="56"/>
      <c r="P307" s="156">
        <f>O307*H307</f>
        <v>0</v>
      </c>
      <c r="Q307" s="156">
        <v>2.2563399999999998</v>
      </c>
      <c r="R307" s="156">
        <f>Q307*H307</f>
        <v>5.4152159999999991</v>
      </c>
      <c r="S307" s="156">
        <v>0</v>
      </c>
      <c r="T307" s="15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58" t="s">
        <v>189</v>
      </c>
      <c r="AT307" s="158" t="s">
        <v>184</v>
      </c>
      <c r="AU307" s="158" t="s">
        <v>81</v>
      </c>
      <c r="AY307" s="20" t="s">
        <v>182</v>
      </c>
      <c r="BE307" s="159">
        <f>IF(N307="základní",J307,0)</f>
        <v>0</v>
      </c>
      <c r="BF307" s="159">
        <f>IF(N307="snížená",J307,0)</f>
        <v>0</v>
      </c>
      <c r="BG307" s="159">
        <f>IF(N307="zákl. přenesená",J307,0)</f>
        <v>0</v>
      </c>
      <c r="BH307" s="159">
        <f>IF(N307="sníž. přenesená",J307,0)</f>
        <v>0</v>
      </c>
      <c r="BI307" s="159">
        <f>IF(N307="nulová",J307,0)</f>
        <v>0</v>
      </c>
      <c r="BJ307" s="20" t="s">
        <v>25</v>
      </c>
      <c r="BK307" s="159">
        <f>ROUND(I307*H307,2)</f>
        <v>0</v>
      </c>
      <c r="BL307" s="20" t="s">
        <v>189</v>
      </c>
      <c r="BM307" s="158" t="s">
        <v>1152</v>
      </c>
    </row>
    <row r="308" spans="1:65" s="2" customFormat="1">
      <c r="A308" s="35"/>
      <c r="B308" s="36"/>
      <c r="C308" s="35"/>
      <c r="D308" s="160" t="s">
        <v>191</v>
      </c>
      <c r="E308" s="35"/>
      <c r="F308" s="161" t="s">
        <v>545</v>
      </c>
      <c r="G308" s="35"/>
      <c r="H308" s="35"/>
      <c r="I308" s="162"/>
      <c r="J308" s="35"/>
      <c r="K308" s="35"/>
      <c r="L308" s="36"/>
      <c r="M308" s="163"/>
      <c r="N308" s="164"/>
      <c r="O308" s="56"/>
      <c r="P308" s="56"/>
      <c r="Q308" s="56"/>
      <c r="R308" s="56"/>
      <c r="S308" s="56"/>
      <c r="T308" s="57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20" t="s">
        <v>191</v>
      </c>
      <c r="AU308" s="20" t="s">
        <v>81</v>
      </c>
    </row>
    <row r="309" spans="1:65" s="14" customFormat="1">
      <c r="B309" s="173"/>
      <c r="D309" s="166" t="s">
        <v>193</v>
      </c>
      <c r="E309" s="174" t="s">
        <v>3</v>
      </c>
      <c r="F309" s="175" t="s">
        <v>1153</v>
      </c>
      <c r="H309" s="176">
        <v>2.4</v>
      </c>
      <c r="I309" s="177"/>
      <c r="L309" s="173"/>
      <c r="M309" s="178"/>
      <c r="N309" s="179"/>
      <c r="O309" s="179"/>
      <c r="P309" s="179"/>
      <c r="Q309" s="179"/>
      <c r="R309" s="179"/>
      <c r="S309" s="179"/>
      <c r="T309" s="180"/>
      <c r="AT309" s="174" t="s">
        <v>193</v>
      </c>
      <c r="AU309" s="174" t="s">
        <v>81</v>
      </c>
      <c r="AV309" s="14" t="s">
        <v>81</v>
      </c>
      <c r="AW309" s="14" t="s">
        <v>34</v>
      </c>
      <c r="AX309" s="14" t="s">
        <v>25</v>
      </c>
      <c r="AY309" s="174" t="s">
        <v>182</v>
      </c>
    </row>
    <row r="310" spans="1:65" s="12" customFormat="1" ht="22.9" customHeight="1">
      <c r="B310" s="133"/>
      <c r="D310" s="134" t="s">
        <v>72</v>
      </c>
      <c r="E310" s="144" t="s">
        <v>219</v>
      </c>
      <c r="F310" s="144" t="s">
        <v>430</v>
      </c>
      <c r="I310" s="136"/>
      <c r="J310" s="145">
        <f>BK310</f>
        <v>0</v>
      </c>
      <c r="L310" s="133"/>
      <c r="M310" s="138"/>
      <c r="N310" s="139"/>
      <c r="O310" s="139"/>
      <c r="P310" s="140">
        <f>SUM(P311:P340)</f>
        <v>0</v>
      </c>
      <c r="Q310" s="139"/>
      <c r="R310" s="140">
        <f>SUM(R311:R340)</f>
        <v>389.09989740000003</v>
      </c>
      <c r="S310" s="139"/>
      <c r="T310" s="141">
        <f>SUM(T311:T340)</f>
        <v>0</v>
      </c>
      <c r="AR310" s="134" t="s">
        <v>25</v>
      </c>
      <c r="AT310" s="142" t="s">
        <v>72</v>
      </c>
      <c r="AU310" s="142" t="s">
        <v>25</v>
      </c>
      <c r="AY310" s="134" t="s">
        <v>182</v>
      </c>
      <c r="BK310" s="143">
        <f>SUM(BK311:BK340)</f>
        <v>0</v>
      </c>
    </row>
    <row r="311" spans="1:65" s="2" customFormat="1" ht="37.9" customHeight="1">
      <c r="A311" s="35"/>
      <c r="B311" s="146"/>
      <c r="C311" s="147" t="s">
        <v>447</v>
      </c>
      <c r="D311" s="147" t="s">
        <v>184</v>
      </c>
      <c r="E311" s="148" t="s">
        <v>1154</v>
      </c>
      <c r="F311" s="149" t="s">
        <v>1155</v>
      </c>
      <c r="G311" s="150" t="s">
        <v>238</v>
      </c>
      <c r="H311" s="151">
        <v>569.98</v>
      </c>
      <c r="I311" s="152"/>
      <c r="J311" s="153">
        <f>ROUND(I311*H311,2)</f>
        <v>0</v>
      </c>
      <c r="K311" s="149" t="s">
        <v>188</v>
      </c>
      <c r="L311" s="36"/>
      <c r="M311" s="154" t="s">
        <v>3</v>
      </c>
      <c r="N311" s="155" t="s">
        <v>44</v>
      </c>
      <c r="O311" s="56"/>
      <c r="P311" s="156">
        <f>O311*H311</f>
        <v>0</v>
      </c>
      <c r="Q311" s="156">
        <v>8.9219999999999994E-2</v>
      </c>
      <c r="R311" s="156">
        <f>Q311*H311</f>
        <v>50.853615599999998</v>
      </c>
      <c r="S311" s="156">
        <v>0</v>
      </c>
      <c r="T311" s="157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58" t="s">
        <v>189</v>
      </c>
      <c r="AT311" s="158" t="s">
        <v>184</v>
      </c>
      <c r="AU311" s="158" t="s">
        <v>81</v>
      </c>
      <c r="AY311" s="20" t="s">
        <v>182</v>
      </c>
      <c r="BE311" s="159">
        <f>IF(N311="základní",J311,0)</f>
        <v>0</v>
      </c>
      <c r="BF311" s="159">
        <f>IF(N311="snížená",J311,0)</f>
        <v>0</v>
      </c>
      <c r="BG311" s="159">
        <f>IF(N311="zákl. přenesená",J311,0)</f>
        <v>0</v>
      </c>
      <c r="BH311" s="159">
        <f>IF(N311="sníž. přenesená",J311,0)</f>
        <v>0</v>
      </c>
      <c r="BI311" s="159">
        <f>IF(N311="nulová",J311,0)</f>
        <v>0</v>
      </c>
      <c r="BJ311" s="20" t="s">
        <v>25</v>
      </c>
      <c r="BK311" s="159">
        <f>ROUND(I311*H311,2)</f>
        <v>0</v>
      </c>
      <c r="BL311" s="20" t="s">
        <v>189</v>
      </c>
      <c r="BM311" s="158" t="s">
        <v>1156</v>
      </c>
    </row>
    <row r="312" spans="1:65" s="2" customFormat="1">
      <c r="A312" s="35"/>
      <c r="B312" s="36"/>
      <c r="C312" s="35"/>
      <c r="D312" s="160" t="s">
        <v>191</v>
      </c>
      <c r="E312" s="35"/>
      <c r="F312" s="161" t="s">
        <v>1157</v>
      </c>
      <c r="G312" s="35"/>
      <c r="H312" s="35"/>
      <c r="I312" s="162"/>
      <c r="J312" s="35"/>
      <c r="K312" s="35"/>
      <c r="L312" s="36"/>
      <c r="M312" s="163"/>
      <c r="N312" s="164"/>
      <c r="O312" s="56"/>
      <c r="P312" s="56"/>
      <c r="Q312" s="56"/>
      <c r="R312" s="56"/>
      <c r="S312" s="56"/>
      <c r="T312" s="57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20" t="s">
        <v>191</v>
      </c>
      <c r="AU312" s="20" t="s">
        <v>81</v>
      </c>
    </row>
    <row r="313" spans="1:65" s="14" customFormat="1">
      <c r="B313" s="173"/>
      <c r="D313" s="166" t="s">
        <v>193</v>
      </c>
      <c r="E313" s="174" t="s">
        <v>3</v>
      </c>
      <c r="F313" s="175" t="s">
        <v>1158</v>
      </c>
      <c r="H313" s="176">
        <v>569.98</v>
      </c>
      <c r="I313" s="177"/>
      <c r="L313" s="173"/>
      <c r="M313" s="178"/>
      <c r="N313" s="179"/>
      <c r="O313" s="179"/>
      <c r="P313" s="179"/>
      <c r="Q313" s="179"/>
      <c r="R313" s="179"/>
      <c r="S313" s="179"/>
      <c r="T313" s="180"/>
      <c r="AT313" s="174" t="s">
        <v>193</v>
      </c>
      <c r="AU313" s="174" t="s">
        <v>81</v>
      </c>
      <c r="AV313" s="14" t="s">
        <v>81</v>
      </c>
      <c r="AW313" s="14" t="s">
        <v>34</v>
      </c>
      <c r="AX313" s="14" t="s">
        <v>73</v>
      </c>
      <c r="AY313" s="174" t="s">
        <v>182</v>
      </c>
    </row>
    <row r="314" spans="1:65" s="15" customFormat="1">
      <c r="B314" s="181"/>
      <c r="D314" s="166" t="s">
        <v>193</v>
      </c>
      <c r="E314" s="182" t="s">
        <v>1159</v>
      </c>
      <c r="F314" s="183" t="s">
        <v>213</v>
      </c>
      <c r="H314" s="184">
        <v>569.98</v>
      </c>
      <c r="I314" s="185"/>
      <c r="L314" s="181"/>
      <c r="M314" s="186"/>
      <c r="N314" s="187"/>
      <c r="O314" s="187"/>
      <c r="P314" s="187"/>
      <c r="Q314" s="187"/>
      <c r="R314" s="187"/>
      <c r="S314" s="187"/>
      <c r="T314" s="188"/>
      <c r="AT314" s="182" t="s">
        <v>193</v>
      </c>
      <c r="AU314" s="182" t="s">
        <v>81</v>
      </c>
      <c r="AV314" s="15" t="s">
        <v>189</v>
      </c>
      <c r="AW314" s="15" t="s">
        <v>34</v>
      </c>
      <c r="AX314" s="15" t="s">
        <v>25</v>
      </c>
      <c r="AY314" s="182" t="s">
        <v>182</v>
      </c>
    </row>
    <row r="315" spans="1:65" s="2" customFormat="1" ht="44.25" customHeight="1">
      <c r="A315" s="35"/>
      <c r="B315" s="146"/>
      <c r="C315" s="147" t="s">
        <v>454</v>
      </c>
      <c r="D315" s="147" t="s">
        <v>184</v>
      </c>
      <c r="E315" s="148" t="s">
        <v>1160</v>
      </c>
      <c r="F315" s="149" t="s">
        <v>1161</v>
      </c>
      <c r="G315" s="150" t="s">
        <v>238</v>
      </c>
      <c r="H315" s="151">
        <v>569.98</v>
      </c>
      <c r="I315" s="152"/>
      <c r="J315" s="153">
        <f>ROUND(I315*H315,2)</f>
        <v>0</v>
      </c>
      <c r="K315" s="149" t="s">
        <v>188</v>
      </c>
      <c r="L315" s="36"/>
      <c r="M315" s="154" t="s">
        <v>3</v>
      </c>
      <c r="N315" s="155" t="s">
        <v>44</v>
      </c>
      <c r="O315" s="56"/>
      <c r="P315" s="156">
        <f>O315*H315</f>
        <v>0</v>
      </c>
      <c r="Q315" s="156">
        <v>0</v>
      </c>
      <c r="R315" s="156">
        <f>Q315*H315</f>
        <v>0</v>
      </c>
      <c r="S315" s="156">
        <v>0</v>
      </c>
      <c r="T315" s="15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58" t="s">
        <v>189</v>
      </c>
      <c r="AT315" s="158" t="s">
        <v>184</v>
      </c>
      <c r="AU315" s="158" t="s">
        <v>81</v>
      </c>
      <c r="AY315" s="20" t="s">
        <v>182</v>
      </c>
      <c r="BE315" s="159">
        <f>IF(N315="základní",J315,0)</f>
        <v>0</v>
      </c>
      <c r="BF315" s="159">
        <f>IF(N315="snížená",J315,0)</f>
        <v>0</v>
      </c>
      <c r="BG315" s="159">
        <f>IF(N315="zákl. přenesená",J315,0)</f>
        <v>0</v>
      </c>
      <c r="BH315" s="159">
        <f>IF(N315="sníž. přenesená",J315,0)</f>
        <v>0</v>
      </c>
      <c r="BI315" s="159">
        <f>IF(N315="nulová",J315,0)</f>
        <v>0</v>
      </c>
      <c r="BJ315" s="20" t="s">
        <v>25</v>
      </c>
      <c r="BK315" s="159">
        <f>ROUND(I315*H315,2)</f>
        <v>0</v>
      </c>
      <c r="BL315" s="20" t="s">
        <v>189</v>
      </c>
      <c r="BM315" s="158" t="s">
        <v>1162</v>
      </c>
    </row>
    <row r="316" spans="1:65" s="2" customFormat="1">
      <c r="A316" s="35"/>
      <c r="B316" s="36"/>
      <c r="C316" s="35"/>
      <c r="D316" s="160" t="s">
        <v>191</v>
      </c>
      <c r="E316" s="35"/>
      <c r="F316" s="161" t="s">
        <v>1163</v>
      </c>
      <c r="G316" s="35"/>
      <c r="H316" s="35"/>
      <c r="I316" s="162"/>
      <c r="J316" s="35"/>
      <c r="K316" s="35"/>
      <c r="L316" s="36"/>
      <c r="M316" s="163"/>
      <c r="N316" s="164"/>
      <c r="O316" s="56"/>
      <c r="P316" s="56"/>
      <c r="Q316" s="56"/>
      <c r="R316" s="56"/>
      <c r="S316" s="56"/>
      <c r="T316" s="57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20" t="s">
        <v>191</v>
      </c>
      <c r="AU316" s="20" t="s">
        <v>81</v>
      </c>
    </row>
    <row r="317" spans="1:65" s="2" customFormat="1" ht="16.5" customHeight="1">
      <c r="A317" s="35"/>
      <c r="B317" s="146"/>
      <c r="C317" s="202" t="s">
        <v>461</v>
      </c>
      <c r="D317" s="202" t="s">
        <v>413</v>
      </c>
      <c r="E317" s="203" t="s">
        <v>1164</v>
      </c>
      <c r="F317" s="204" t="s">
        <v>1165</v>
      </c>
      <c r="G317" s="205" t="s">
        <v>238</v>
      </c>
      <c r="H317" s="206">
        <v>560.05499999999995</v>
      </c>
      <c r="I317" s="207"/>
      <c r="J317" s="208">
        <f>ROUND(I317*H317,2)</f>
        <v>0</v>
      </c>
      <c r="K317" s="204" t="s">
        <v>188</v>
      </c>
      <c r="L317" s="209"/>
      <c r="M317" s="210" t="s">
        <v>3</v>
      </c>
      <c r="N317" s="211" t="s">
        <v>44</v>
      </c>
      <c r="O317" s="56"/>
      <c r="P317" s="156">
        <f>O317*H317</f>
        <v>0</v>
      </c>
      <c r="Q317" s="156">
        <v>0.13100000000000001</v>
      </c>
      <c r="R317" s="156">
        <f>Q317*H317</f>
        <v>73.367204999999998</v>
      </c>
      <c r="S317" s="156">
        <v>0</v>
      </c>
      <c r="T317" s="15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58" t="s">
        <v>243</v>
      </c>
      <c r="AT317" s="158" t="s">
        <v>413</v>
      </c>
      <c r="AU317" s="158" t="s">
        <v>81</v>
      </c>
      <c r="AY317" s="20" t="s">
        <v>182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20" t="s">
        <v>25</v>
      </c>
      <c r="BK317" s="159">
        <f>ROUND(I317*H317,2)</f>
        <v>0</v>
      </c>
      <c r="BL317" s="20" t="s">
        <v>189</v>
      </c>
      <c r="BM317" s="158" t="s">
        <v>1166</v>
      </c>
    </row>
    <row r="318" spans="1:65" s="14" customFormat="1">
      <c r="B318" s="173"/>
      <c r="D318" s="166" t="s">
        <v>193</v>
      </c>
      <c r="E318" s="174" t="s">
        <v>3</v>
      </c>
      <c r="F318" s="175" t="s">
        <v>1167</v>
      </c>
      <c r="H318" s="176">
        <v>560.05499999999995</v>
      </c>
      <c r="I318" s="177"/>
      <c r="L318" s="173"/>
      <c r="M318" s="178"/>
      <c r="N318" s="179"/>
      <c r="O318" s="179"/>
      <c r="P318" s="179"/>
      <c r="Q318" s="179"/>
      <c r="R318" s="179"/>
      <c r="S318" s="179"/>
      <c r="T318" s="180"/>
      <c r="AT318" s="174" t="s">
        <v>193</v>
      </c>
      <c r="AU318" s="174" t="s">
        <v>81</v>
      </c>
      <c r="AV318" s="14" t="s">
        <v>81</v>
      </c>
      <c r="AW318" s="14" t="s">
        <v>34</v>
      </c>
      <c r="AX318" s="14" t="s">
        <v>25</v>
      </c>
      <c r="AY318" s="174" t="s">
        <v>182</v>
      </c>
    </row>
    <row r="319" spans="1:65" s="2" customFormat="1" ht="16.5" customHeight="1">
      <c r="A319" s="35"/>
      <c r="B319" s="146"/>
      <c r="C319" s="202" t="s">
        <v>466</v>
      </c>
      <c r="D319" s="202" t="s">
        <v>413</v>
      </c>
      <c r="E319" s="203" t="s">
        <v>1168</v>
      </c>
      <c r="F319" s="204" t="s">
        <v>1169</v>
      </c>
      <c r="G319" s="205" t="s">
        <v>238</v>
      </c>
      <c r="H319" s="206">
        <v>2.1419999999999999</v>
      </c>
      <c r="I319" s="207"/>
      <c r="J319" s="208">
        <f>ROUND(I319*H319,2)</f>
        <v>0</v>
      </c>
      <c r="K319" s="204" t="s">
        <v>188</v>
      </c>
      <c r="L319" s="209"/>
      <c r="M319" s="210" t="s">
        <v>3</v>
      </c>
      <c r="N319" s="211" t="s">
        <v>44</v>
      </c>
      <c r="O319" s="56"/>
      <c r="P319" s="156">
        <f>O319*H319</f>
        <v>0</v>
      </c>
      <c r="Q319" s="156">
        <v>0.13100000000000001</v>
      </c>
      <c r="R319" s="156">
        <f>Q319*H319</f>
        <v>0.28060200000000002</v>
      </c>
      <c r="S319" s="156">
        <v>0</v>
      </c>
      <c r="T319" s="15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58" t="s">
        <v>243</v>
      </c>
      <c r="AT319" s="158" t="s">
        <v>413</v>
      </c>
      <c r="AU319" s="158" t="s">
        <v>81</v>
      </c>
      <c r="AY319" s="20" t="s">
        <v>182</v>
      </c>
      <c r="BE319" s="159">
        <f>IF(N319="základní",J319,0)</f>
        <v>0</v>
      </c>
      <c r="BF319" s="159">
        <f>IF(N319="snížená",J319,0)</f>
        <v>0</v>
      </c>
      <c r="BG319" s="159">
        <f>IF(N319="zákl. přenesená",J319,0)</f>
        <v>0</v>
      </c>
      <c r="BH319" s="159">
        <f>IF(N319="sníž. přenesená",J319,0)</f>
        <v>0</v>
      </c>
      <c r="BI319" s="159">
        <f>IF(N319="nulová",J319,0)</f>
        <v>0</v>
      </c>
      <c r="BJ319" s="20" t="s">
        <v>25</v>
      </c>
      <c r="BK319" s="159">
        <f>ROUND(I319*H319,2)</f>
        <v>0</v>
      </c>
      <c r="BL319" s="20" t="s">
        <v>189</v>
      </c>
      <c r="BM319" s="158" t="s">
        <v>1170</v>
      </c>
    </row>
    <row r="320" spans="1:65" s="14" customFormat="1">
      <c r="B320" s="173"/>
      <c r="D320" s="166" t="s">
        <v>193</v>
      </c>
      <c r="E320" s="174" t="s">
        <v>3</v>
      </c>
      <c r="F320" s="175" t="s">
        <v>1171</v>
      </c>
      <c r="H320" s="176">
        <v>2.1419999999999999</v>
      </c>
      <c r="I320" s="177"/>
      <c r="L320" s="173"/>
      <c r="M320" s="178"/>
      <c r="N320" s="179"/>
      <c r="O320" s="179"/>
      <c r="P320" s="179"/>
      <c r="Q320" s="179"/>
      <c r="R320" s="179"/>
      <c r="S320" s="179"/>
      <c r="T320" s="180"/>
      <c r="AT320" s="174" t="s">
        <v>193</v>
      </c>
      <c r="AU320" s="174" t="s">
        <v>81</v>
      </c>
      <c r="AV320" s="14" t="s">
        <v>81</v>
      </c>
      <c r="AW320" s="14" t="s">
        <v>34</v>
      </c>
      <c r="AX320" s="14" t="s">
        <v>25</v>
      </c>
      <c r="AY320" s="174" t="s">
        <v>182</v>
      </c>
    </row>
    <row r="321" spans="1:65" s="2" customFormat="1" ht="16.5" customHeight="1">
      <c r="A321" s="35"/>
      <c r="B321" s="146"/>
      <c r="C321" s="202" t="s">
        <v>471</v>
      </c>
      <c r="D321" s="202" t="s">
        <v>413</v>
      </c>
      <c r="E321" s="203" t="s">
        <v>1172</v>
      </c>
      <c r="F321" s="204" t="s">
        <v>1173</v>
      </c>
      <c r="G321" s="205" t="s">
        <v>238</v>
      </c>
      <c r="H321" s="206">
        <v>13.792</v>
      </c>
      <c r="I321" s="207"/>
      <c r="J321" s="208">
        <f>ROUND(I321*H321,2)</f>
        <v>0</v>
      </c>
      <c r="K321" s="204" t="s">
        <v>188</v>
      </c>
      <c r="L321" s="209"/>
      <c r="M321" s="210" t="s">
        <v>3</v>
      </c>
      <c r="N321" s="211" t="s">
        <v>44</v>
      </c>
      <c r="O321" s="56"/>
      <c r="P321" s="156">
        <f>O321*H321</f>
        <v>0</v>
      </c>
      <c r="Q321" s="156">
        <v>0.13100000000000001</v>
      </c>
      <c r="R321" s="156">
        <f>Q321*H321</f>
        <v>1.8067520000000001</v>
      </c>
      <c r="S321" s="156">
        <v>0</v>
      </c>
      <c r="T321" s="157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58" t="s">
        <v>243</v>
      </c>
      <c r="AT321" s="158" t="s">
        <v>413</v>
      </c>
      <c r="AU321" s="158" t="s">
        <v>81</v>
      </c>
      <c r="AY321" s="20" t="s">
        <v>182</v>
      </c>
      <c r="BE321" s="159">
        <f>IF(N321="základní",J321,0)</f>
        <v>0</v>
      </c>
      <c r="BF321" s="159">
        <f>IF(N321="snížená",J321,0)</f>
        <v>0</v>
      </c>
      <c r="BG321" s="159">
        <f>IF(N321="zákl. přenesená",J321,0)</f>
        <v>0</v>
      </c>
      <c r="BH321" s="159">
        <f>IF(N321="sníž. přenesená",J321,0)</f>
        <v>0</v>
      </c>
      <c r="BI321" s="159">
        <f>IF(N321="nulová",J321,0)</f>
        <v>0</v>
      </c>
      <c r="BJ321" s="20" t="s">
        <v>25</v>
      </c>
      <c r="BK321" s="159">
        <f>ROUND(I321*H321,2)</f>
        <v>0</v>
      </c>
      <c r="BL321" s="20" t="s">
        <v>189</v>
      </c>
      <c r="BM321" s="158" t="s">
        <v>1174</v>
      </c>
    </row>
    <row r="322" spans="1:65" s="14" customFormat="1">
      <c r="B322" s="173"/>
      <c r="D322" s="166" t="s">
        <v>193</v>
      </c>
      <c r="E322" s="174" t="s">
        <v>3</v>
      </c>
      <c r="F322" s="175" t="s">
        <v>1175</v>
      </c>
      <c r="H322" s="176">
        <v>13.792</v>
      </c>
      <c r="I322" s="177"/>
      <c r="L322" s="173"/>
      <c r="M322" s="178"/>
      <c r="N322" s="179"/>
      <c r="O322" s="179"/>
      <c r="P322" s="179"/>
      <c r="Q322" s="179"/>
      <c r="R322" s="179"/>
      <c r="S322" s="179"/>
      <c r="T322" s="180"/>
      <c r="AT322" s="174" t="s">
        <v>193</v>
      </c>
      <c r="AU322" s="174" t="s">
        <v>81</v>
      </c>
      <c r="AV322" s="14" t="s">
        <v>81</v>
      </c>
      <c r="AW322" s="14" t="s">
        <v>34</v>
      </c>
      <c r="AX322" s="14" t="s">
        <v>25</v>
      </c>
      <c r="AY322" s="174" t="s">
        <v>182</v>
      </c>
    </row>
    <row r="323" spans="1:65" s="2" customFormat="1" ht="44.25" customHeight="1">
      <c r="A323" s="35"/>
      <c r="B323" s="146"/>
      <c r="C323" s="147" t="s">
        <v>476</v>
      </c>
      <c r="D323" s="147" t="s">
        <v>184</v>
      </c>
      <c r="E323" s="148" t="s">
        <v>1176</v>
      </c>
      <c r="F323" s="149" t="s">
        <v>1177</v>
      </c>
      <c r="G323" s="150" t="s">
        <v>238</v>
      </c>
      <c r="H323" s="151">
        <v>76.680000000000007</v>
      </c>
      <c r="I323" s="152"/>
      <c r="J323" s="153">
        <f>ROUND(I323*H323,2)</f>
        <v>0</v>
      </c>
      <c r="K323" s="149" t="s">
        <v>188</v>
      </c>
      <c r="L323" s="36"/>
      <c r="M323" s="154" t="s">
        <v>3</v>
      </c>
      <c r="N323" s="155" t="s">
        <v>44</v>
      </c>
      <c r="O323" s="56"/>
      <c r="P323" s="156">
        <f>O323*H323</f>
        <v>0</v>
      </c>
      <c r="Q323" s="156">
        <v>9.0620000000000006E-2</v>
      </c>
      <c r="R323" s="156">
        <f>Q323*H323</f>
        <v>6.9487416000000009</v>
      </c>
      <c r="S323" s="156">
        <v>0</v>
      </c>
      <c r="T323" s="15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58" t="s">
        <v>189</v>
      </c>
      <c r="AT323" s="158" t="s">
        <v>184</v>
      </c>
      <c r="AU323" s="158" t="s">
        <v>81</v>
      </c>
      <c r="AY323" s="20" t="s">
        <v>182</v>
      </c>
      <c r="BE323" s="159">
        <f>IF(N323="základní",J323,0)</f>
        <v>0</v>
      </c>
      <c r="BF323" s="159">
        <f>IF(N323="snížená",J323,0)</f>
        <v>0</v>
      </c>
      <c r="BG323" s="159">
        <f>IF(N323="zákl. přenesená",J323,0)</f>
        <v>0</v>
      </c>
      <c r="BH323" s="159">
        <f>IF(N323="sníž. přenesená",J323,0)</f>
        <v>0</v>
      </c>
      <c r="BI323" s="159">
        <f>IF(N323="nulová",J323,0)</f>
        <v>0</v>
      </c>
      <c r="BJ323" s="20" t="s">
        <v>25</v>
      </c>
      <c r="BK323" s="159">
        <f>ROUND(I323*H323,2)</f>
        <v>0</v>
      </c>
      <c r="BL323" s="20" t="s">
        <v>189</v>
      </c>
      <c r="BM323" s="158" t="s">
        <v>1178</v>
      </c>
    </row>
    <row r="324" spans="1:65" s="2" customFormat="1">
      <c r="A324" s="35"/>
      <c r="B324" s="36"/>
      <c r="C324" s="35"/>
      <c r="D324" s="160" t="s">
        <v>191</v>
      </c>
      <c r="E324" s="35"/>
      <c r="F324" s="161" t="s">
        <v>1179</v>
      </c>
      <c r="G324" s="35"/>
      <c r="H324" s="35"/>
      <c r="I324" s="162"/>
      <c r="J324" s="35"/>
      <c r="K324" s="35"/>
      <c r="L324" s="36"/>
      <c r="M324" s="163"/>
      <c r="N324" s="164"/>
      <c r="O324" s="56"/>
      <c r="P324" s="56"/>
      <c r="Q324" s="56"/>
      <c r="R324" s="56"/>
      <c r="S324" s="56"/>
      <c r="T324" s="57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20" t="s">
        <v>191</v>
      </c>
      <c r="AU324" s="20" t="s">
        <v>81</v>
      </c>
    </row>
    <row r="325" spans="1:65" s="14" customFormat="1">
      <c r="B325" s="173"/>
      <c r="D325" s="166" t="s">
        <v>193</v>
      </c>
      <c r="E325" s="174" t="s">
        <v>3</v>
      </c>
      <c r="F325" s="175" t="s">
        <v>1180</v>
      </c>
      <c r="H325" s="176">
        <v>76.680000000000007</v>
      </c>
      <c r="I325" s="177"/>
      <c r="L325" s="173"/>
      <c r="M325" s="178"/>
      <c r="N325" s="179"/>
      <c r="O325" s="179"/>
      <c r="P325" s="179"/>
      <c r="Q325" s="179"/>
      <c r="R325" s="179"/>
      <c r="S325" s="179"/>
      <c r="T325" s="180"/>
      <c r="AT325" s="174" t="s">
        <v>193</v>
      </c>
      <c r="AU325" s="174" t="s">
        <v>81</v>
      </c>
      <c r="AV325" s="14" t="s">
        <v>81</v>
      </c>
      <c r="AW325" s="14" t="s">
        <v>34</v>
      </c>
      <c r="AX325" s="14" t="s">
        <v>73</v>
      </c>
      <c r="AY325" s="174" t="s">
        <v>182</v>
      </c>
    </row>
    <row r="326" spans="1:65" s="15" customFormat="1">
      <c r="B326" s="181"/>
      <c r="D326" s="166" t="s">
        <v>193</v>
      </c>
      <c r="E326" s="182" t="s">
        <v>460</v>
      </c>
      <c r="F326" s="183" t="s">
        <v>213</v>
      </c>
      <c r="H326" s="184">
        <v>76.680000000000007</v>
      </c>
      <c r="I326" s="185"/>
      <c r="L326" s="181"/>
      <c r="M326" s="186"/>
      <c r="N326" s="187"/>
      <c r="O326" s="187"/>
      <c r="P326" s="187"/>
      <c r="Q326" s="187"/>
      <c r="R326" s="187"/>
      <c r="S326" s="187"/>
      <c r="T326" s="188"/>
      <c r="AT326" s="182" t="s">
        <v>193</v>
      </c>
      <c r="AU326" s="182" t="s">
        <v>81</v>
      </c>
      <c r="AV326" s="15" t="s">
        <v>189</v>
      </c>
      <c r="AW326" s="15" t="s">
        <v>34</v>
      </c>
      <c r="AX326" s="15" t="s">
        <v>25</v>
      </c>
      <c r="AY326" s="182" t="s">
        <v>182</v>
      </c>
    </row>
    <row r="327" spans="1:65" s="2" customFormat="1" ht="44.25" customHeight="1">
      <c r="A327" s="35"/>
      <c r="B327" s="146"/>
      <c r="C327" s="147" t="s">
        <v>483</v>
      </c>
      <c r="D327" s="147" t="s">
        <v>184</v>
      </c>
      <c r="E327" s="148" t="s">
        <v>1160</v>
      </c>
      <c r="F327" s="149" t="s">
        <v>1161</v>
      </c>
      <c r="G327" s="150" t="s">
        <v>238</v>
      </c>
      <c r="H327" s="151">
        <v>76.680000000000007</v>
      </c>
      <c r="I327" s="152"/>
      <c r="J327" s="153">
        <f>ROUND(I327*H327,2)</f>
        <v>0</v>
      </c>
      <c r="K327" s="149" t="s">
        <v>188</v>
      </c>
      <c r="L327" s="36"/>
      <c r="M327" s="154" t="s">
        <v>3</v>
      </c>
      <c r="N327" s="155" t="s">
        <v>44</v>
      </c>
      <c r="O327" s="56"/>
      <c r="P327" s="156">
        <f>O327*H327</f>
        <v>0</v>
      </c>
      <c r="Q327" s="156">
        <v>0</v>
      </c>
      <c r="R327" s="156">
        <f>Q327*H327</f>
        <v>0</v>
      </c>
      <c r="S327" s="156">
        <v>0</v>
      </c>
      <c r="T327" s="15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58" t="s">
        <v>189</v>
      </c>
      <c r="AT327" s="158" t="s">
        <v>184</v>
      </c>
      <c r="AU327" s="158" t="s">
        <v>81</v>
      </c>
      <c r="AY327" s="20" t="s">
        <v>182</v>
      </c>
      <c r="BE327" s="159">
        <f>IF(N327="základní",J327,0)</f>
        <v>0</v>
      </c>
      <c r="BF327" s="159">
        <f>IF(N327="snížená",J327,0)</f>
        <v>0</v>
      </c>
      <c r="BG327" s="159">
        <f>IF(N327="zákl. přenesená",J327,0)</f>
        <v>0</v>
      </c>
      <c r="BH327" s="159">
        <f>IF(N327="sníž. přenesená",J327,0)</f>
        <v>0</v>
      </c>
      <c r="BI327" s="159">
        <f>IF(N327="nulová",J327,0)</f>
        <v>0</v>
      </c>
      <c r="BJ327" s="20" t="s">
        <v>25</v>
      </c>
      <c r="BK327" s="159">
        <f>ROUND(I327*H327,2)</f>
        <v>0</v>
      </c>
      <c r="BL327" s="20" t="s">
        <v>189</v>
      </c>
      <c r="BM327" s="158" t="s">
        <v>1181</v>
      </c>
    </row>
    <row r="328" spans="1:65" s="2" customFormat="1">
      <c r="A328" s="35"/>
      <c r="B328" s="36"/>
      <c r="C328" s="35"/>
      <c r="D328" s="160" t="s">
        <v>191</v>
      </c>
      <c r="E328" s="35"/>
      <c r="F328" s="161" t="s">
        <v>1163</v>
      </c>
      <c r="G328" s="35"/>
      <c r="H328" s="35"/>
      <c r="I328" s="162"/>
      <c r="J328" s="35"/>
      <c r="K328" s="35"/>
      <c r="L328" s="36"/>
      <c r="M328" s="163"/>
      <c r="N328" s="164"/>
      <c r="O328" s="56"/>
      <c r="P328" s="56"/>
      <c r="Q328" s="56"/>
      <c r="R328" s="56"/>
      <c r="S328" s="56"/>
      <c r="T328" s="57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20" t="s">
        <v>191</v>
      </c>
      <c r="AU328" s="20" t="s">
        <v>81</v>
      </c>
    </row>
    <row r="329" spans="1:65" s="2" customFormat="1" ht="16.5" customHeight="1">
      <c r="A329" s="35"/>
      <c r="B329" s="146"/>
      <c r="C329" s="202" t="s">
        <v>489</v>
      </c>
      <c r="D329" s="202" t="s">
        <v>413</v>
      </c>
      <c r="E329" s="203" t="s">
        <v>939</v>
      </c>
      <c r="F329" s="204" t="s">
        <v>940</v>
      </c>
      <c r="G329" s="205" t="s">
        <v>238</v>
      </c>
      <c r="H329" s="206">
        <v>70.578999999999994</v>
      </c>
      <c r="I329" s="207"/>
      <c r="J329" s="208">
        <f>ROUND(I329*H329,2)</f>
        <v>0</v>
      </c>
      <c r="K329" s="204" t="s">
        <v>188</v>
      </c>
      <c r="L329" s="209"/>
      <c r="M329" s="210" t="s">
        <v>3</v>
      </c>
      <c r="N329" s="211" t="s">
        <v>44</v>
      </c>
      <c r="O329" s="56"/>
      <c r="P329" s="156">
        <f>O329*H329</f>
        <v>0</v>
      </c>
      <c r="Q329" s="156">
        <v>0.17599999999999999</v>
      </c>
      <c r="R329" s="156">
        <f>Q329*H329</f>
        <v>12.421903999999998</v>
      </c>
      <c r="S329" s="156">
        <v>0</v>
      </c>
      <c r="T329" s="15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58" t="s">
        <v>243</v>
      </c>
      <c r="AT329" s="158" t="s">
        <v>413</v>
      </c>
      <c r="AU329" s="158" t="s">
        <v>81</v>
      </c>
      <c r="AY329" s="20" t="s">
        <v>182</v>
      </c>
      <c r="BE329" s="159">
        <f>IF(N329="základní",J329,0)</f>
        <v>0</v>
      </c>
      <c r="BF329" s="159">
        <f>IF(N329="snížená",J329,0)</f>
        <v>0</v>
      </c>
      <c r="BG329" s="159">
        <f>IF(N329="zákl. přenesená",J329,0)</f>
        <v>0</v>
      </c>
      <c r="BH329" s="159">
        <f>IF(N329="sníž. přenesená",J329,0)</f>
        <v>0</v>
      </c>
      <c r="BI329" s="159">
        <f>IF(N329="nulová",J329,0)</f>
        <v>0</v>
      </c>
      <c r="BJ329" s="20" t="s">
        <v>25</v>
      </c>
      <c r="BK329" s="159">
        <f>ROUND(I329*H329,2)</f>
        <v>0</v>
      </c>
      <c r="BL329" s="20" t="s">
        <v>189</v>
      </c>
      <c r="BM329" s="158" t="s">
        <v>1182</v>
      </c>
    </row>
    <row r="330" spans="1:65" s="14" customFormat="1">
      <c r="B330" s="173"/>
      <c r="D330" s="166" t="s">
        <v>193</v>
      </c>
      <c r="E330" s="174" t="s">
        <v>3</v>
      </c>
      <c r="F330" s="175" t="s">
        <v>1183</v>
      </c>
      <c r="H330" s="176">
        <v>70.578999999999994</v>
      </c>
      <c r="I330" s="177"/>
      <c r="L330" s="173"/>
      <c r="M330" s="178"/>
      <c r="N330" s="179"/>
      <c r="O330" s="179"/>
      <c r="P330" s="179"/>
      <c r="Q330" s="179"/>
      <c r="R330" s="179"/>
      <c r="S330" s="179"/>
      <c r="T330" s="180"/>
      <c r="AT330" s="174" t="s">
        <v>193</v>
      </c>
      <c r="AU330" s="174" t="s">
        <v>81</v>
      </c>
      <c r="AV330" s="14" t="s">
        <v>81</v>
      </c>
      <c r="AW330" s="14" t="s">
        <v>34</v>
      </c>
      <c r="AX330" s="14" t="s">
        <v>25</v>
      </c>
      <c r="AY330" s="174" t="s">
        <v>182</v>
      </c>
    </row>
    <row r="331" spans="1:65" s="2" customFormat="1" ht="16.5" customHeight="1">
      <c r="A331" s="35"/>
      <c r="B331" s="146"/>
      <c r="C331" s="202" t="s">
        <v>497</v>
      </c>
      <c r="D331" s="202" t="s">
        <v>413</v>
      </c>
      <c r="E331" s="203" t="s">
        <v>1184</v>
      </c>
      <c r="F331" s="204" t="s">
        <v>1185</v>
      </c>
      <c r="G331" s="205" t="s">
        <v>238</v>
      </c>
      <c r="H331" s="206">
        <v>7.0039999999999996</v>
      </c>
      <c r="I331" s="207"/>
      <c r="J331" s="208">
        <f>ROUND(I331*H331,2)</f>
        <v>0</v>
      </c>
      <c r="K331" s="204" t="s">
        <v>222</v>
      </c>
      <c r="L331" s="209"/>
      <c r="M331" s="210" t="s">
        <v>3</v>
      </c>
      <c r="N331" s="211" t="s">
        <v>44</v>
      </c>
      <c r="O331" s="56"/>
      <c r="P331" s="156">
        <f>O331*H331</f>
        <v>0</v>
      </c>
      <c r="Q331" s="156">
        <v>0.17599999999999999</v>
      </c>
      <c r="R331" s="156">
        <f>Q331*H331</f>
        <v>1.2327039999999998</v>
      </c>
      <c r="S331" s="156">
        <v>0</v>
      </c>
      <c r="T331" s="157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58" t="s">
        <v>243</v>
      </c>
      <c r="AT331" s="158" t="s">
        <v>413</v>
      </c>
      <c r="AU331" s="158" t="s">
        <v>81</v>
      </c>
      <c r="AY331" s="20" t="s">
        <v>182</v>
      </c>
      <c r="BE331" s="159">
        <f>IF(N331="základní",J331,0)</f>
        <v>0</v>
      </c>
      <c r="BF331" s="159">
        <f>IF(N331="snížená",J331,0)</f>
        <v>0</v>
      </c>
      <c r="BG331" s="159">
        <f>IF(N331="zákl. přenesená",J331,0)</f>
        <v>0</v>
      </c>
      <c r="BH331" s="159">
        <f>IF(N331="sníž. přenesená",J331,0)</f>
        <v>0</v>
      </c>
      <c r="BI331" s="159">
        <f>IF(N331="nulová",J331,0)</f>
        <v>0</v>
      </c>
      <c r="BJ331" s="20" t="s">
        <v>25</v>
      </c>
      <c r="BK331" s="159">
        <f>ROUND(I331*H331,2)</f>
        <v>0</v>
      </c>
      <c r="BL331" s="20" t="s">
        <v>189</v>
      </c>
      <c r="BM331" s="158" t="s">
        <v>1186</v>
      </c>
    </row>
    <row r="332" spans="1:65" s="14" customFormat="1">
      <c r="B332" s="173"/>
      <c r="D332" s="166" t="s">
        <v>193</v>
      </c>
      <c r="E332" s="174" t="s">
        <v>3</v>
      </c>
      <c r="F332" s="175" t="s">
        <v>1187</v>
      </c>
      <c r="H332" s="176">
        <v>7.0039999999999996</v>
      </c>
      <c r="I332" s="177"/>
      <c r="L332" s="173"/>
      <c r="M332" s="178"/>
      <c r="N332" s="179"/>
      <c r="O332" s="179"/>
      <c r="P332" s="179"/>
      <c r="Q332" s="179"/>
      <c r="R332" s="179"/>
      <c r="S332" s="179"/>
      <c r="T332" s="180"/>
      <c r="AT332" s="174" t="s">
        <v>193</v>
      </c>
      <c r="AU332" s="174" t="s">
        <v>81</v>
      </c>
      <c r="AV332" s="14" t="s">
        <v>81</v>
      </c>
      <c r="AW332" s="14" t="s">
        <v>34</v>
      </c>
      <c r="AX332" s="14" t="s">
        <v>25</v>
      </c>
      <c r="AY332" s="174" t="s">
        <v>182</v>
      </c>
    </row>
    <row r="333" spans="1:65" s="2" customFormat="1" ht="24.2" customHeight="1">
      <c r="A333" s="35"/>
      <c r="B333" s="146"/>
      <c r="C333" s="147" t="s">
        <v>504</v>
      </c>
      <c r="D333" s="147" t="s">
        <v>184</v>
      </c>
      <c r="E333" s="148" t="s">
        <v>1188</v>
      </c>
      <c r="F333" s="149" t="s">
        <v>1189</v>
      </c>
      <c r="G333" s="150" t="s">
        <v>238</v>
      </c>
      <c r="H333" s="151">
        <v>69.88</v>
      </c>
      <c r="I333" s="152"/>
      <c r="J333" s="153">
        <f>ROUND(I333*H333,2)</f>
        <v>0</v>
      </c>
      <c r="K333" s="149" t="s">
        <v>188</v>
      </c>
      <c r="L333" s="36"/>
      <c r="M333" s="154" t="s">
        <v>3</v>
      </c>
      <c r="N333" s="155" t="s">
        <v>44</v>
      </c>
      <c r="O333" s="56"/>
      <c r="P333" s="156">
        <f>O333*H333</f>
        <v>0</v>
      </c>
      <c r="Q333" s="156">
        <v>0.38313999999999998</v>
      </c>
      <c r="R333" s="156">
        <f>Q333*H333</f>
        <v>26.773823199999995</v>
      </c>
      <c r="S333" s="156">
        <v>0</v>
      </c>
      <c r="T333" s="157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58" t="s">
        <v>189</v>
      </c>
      <c r="AT333" s="158" t="s">
        <v>184</v>
      </c>
      <c r="AU333" s="158" t="s">
        <v>81</v>
      </c>
      <c r="AY333" s="20" t="s">
        <v>182</v>
      </c>
      <c r="BE333" s="159">
        <f>IF(N333="základní",J333,0)</f>
        <v>0</v>
      </c>
      <c r="BF333" s="159">
        <f>IF(N333="snížená",J333,0)</f>
        <v>0</v>
      </c>
      <c r="BG333" s="159">
        <f>IF(N333="zákl. přenesená",J333,0)</f>
        <v>0</v>
      </c>
      <c r="BH333" s="159">
        <f>IF(N333="sníž. přenesená",J333,0)</f>
        <v>0</v>
      </c>
      <c r="BI333" s="159">
        <f>IF(N333="nulová",J333,0)</f>
        <v>0</v>
      </c>
      <c r="BJ333" s="20" t="s">
        <v>25</v>
      </c>
      <c r="BK333" s="159">
        <f>ROUND(I333*H333,2)</f>
        <v>0</v>
      </c>
      <c r="BL333" s="20" t="s">
        <v>189</v>
      </c>
      <c r="BM333" s="158" t="s">
        <v>1190</v>
      </c>
    </row>
    <row r="334" spans="1:65" s="2" customFormat="1">
      <c r="A334" s="35"/>
      <c r="B334" s="36"/>
      <c r="C334" s="35"/>
      <c r="D334" s="160" t="s">
        <v>191</v>
      </c>
      <c r="E334" s="35"/>
      <c r="F334" s="161" t="s">
        <v>1191</v>
      </c>
      <c r="G334" s="35"/>
      <c r="H334" s="35"/>
      <c r="I334" s="162"/>
      <c r="J334" s="35"/>
      <c r="K334" s="35"/>
      <c r="L334" s="36"/>
      <c r="M334" s="163"/>
      <c r="N334" s="164"/>
      <c r="O334" s="56"/>
      <c r="P334" s="56"/>
      <c r="Q334" s="56"/>
      <c r="R334" s="56"/>
      <c r="S334" s="56"/>
      <c r="T334" s="57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20" t="s">
        <v>191</v>
      </c>
      <c r="AU334" s="20" t="s">
        <v>81</v>
      </c>
    </row>
    <row r="335" spans="1:65" s="14" customFormat="1">
      <c r="B335" s="173"/>
      <c r="D335" s="166" t="s">
        <v>193</v>
      </c>
      <c r="E335" s="174" t="s">
        <v>3</v>
      </c>
      <c r="F335" s="175" t="s">
        <v>1192</v>
      </c>
      <c r="H335" s="176">
        <v>69.88</v>
      </c>
      <c r="I335" s="177"/>
      <c r="L335" s="173"/>
      <c r="M335" s="178"/>
      <c r="N335" s="179"/>
      <c r="O335" s="179"/>
      <c r="P335" s="179"/>
      <c r="Q335" s="179"/>
      <c r="R335" s="179"/>
      <c r="S335" s="179"/>
      <c r="T335" s="180"/>
      <c r="AT335" s="174" t="s">
        <v>193</v>
      </c>
      <c r="AU335" s="174" t="s">
        <v>81</v>
      </c>
      <c r="AV335" s="14" t="s">
        <v>81</v>
      </c>
      <c r="AW335" s="14" t="s">
        <v>34</v>
      </c>
      <c r="AX335" s="14" t="s">
        <v>25</v>
      </c>
      <c r="AY335" s="174" t="s">
        <v>182</v>
      </c>
    </row>
    <row r="336" spans="1:65" s="2" customFormat="1" ht="16.5" customHeight="1">
      <c r="A336" s="35"/>
      <c r="B336" s="146"/>
      <c r="C336" s="147" t="s">
        <v>509</v>
      </c>
      <c r="D336" s="147" t="s">
        <v>184</v>
      </c>
      <c r="E336" s="148" t="s">
        <v>1193</v>
      </c>
      <c r="F336" s="149" t="s">
        <v>1194</v>
      </c>
      <c r="G336" s="150" t="s">
        <v>238</v>
      </c>
      <c r="H336" s="151">
        <v>554.51</v>
      </c>
      <c r="I336" s="152"/>
      <c r="J336" s="153">
        <f>ROUND(I336*H336,2)</f>
        <v>0</v>
      </c>
      <c r="K336" s="149" t="s">
        <v>222</v>
      </c>
      <c r="L336" s="36"/>
      <c r="M336" s="154" t="s">
        <v>3</v>
      </c>
      <c r="N336" s="155" t="s">
        <v>44</v>
      </c>
      <c r="O336" s="56"/>
      <c r="P336" s="156">
        <f>O336*H336</f>
        <v>0</v>
      </c>
      <c r="Q336" s="156">
        <v>0</v>
      </c>
      <c r="R336" s="156">
        <f>Q336*H336</f>
        <v>0</v>
      </c>
      <c r="S336" s="156">
        <v>0</v>
      </c>
      <c r="T336" s="157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58" t="s">
        <v>189</v>
      </c>
      <c r="AT336" s="158" t="s">
        <v>184</v>
      </c>
      <c r="AU336" s="158" t="s">
        <v>81</v>
      </c>
      <c r="AY336" s="20" t="s">
        <v>182</v>
      </c>
      <c r="BE336" s="159">
        <f>IF(N336="základní",J336,0)</f>
        <v>0</v>
      </c>
      <c r="BF336" s="159">
        <f>IF(N336="snížená",J336,0)</f>
        <v>0</v>
      </c>
      <c r="BG336" s="159">
        <f>IF(N336="zákl. přenesená",J336,0)</f>
        <v>0</v>
      </c>
      <c r="BH336" s="159">
        <f>IF(N336="sníž. přenesená",J336,0)</f>
        <v>0</v>
      </c>
      <c r="BI336" s="159">
        <f>IF(N336="nulová",J336,0)</f>
        <v>0</v>
      </c>
      <c r="BJ336" s="20" t="s">
        <v>25</v>
      </c>
      <c r="BK336" s="159">
        <f>ROUND(I336*H336,2)</f>
        <v>0</v>
      </c>
      <c r="BL336" s="20" t="s">
        <v>189</v>
      </c>
      <c r="BM336" s="158" t="s">
        <v>1195</v>
      </c>
    </row>
    <row r="337" spans="1:65" s="14" customFormat="1">
      <c r="B337" s="173"/>
      <c r="D337" s="166" t="s">
        <v>193</v>
      </c>
      <c r="E337" s="174" t="s">
        <v>3</v>
      </c>
      <c r="F337" s="175" t="s">
        <v>1196</v>
      </c>
      <c r="H337" s="176">
        <v>554.51</v>
      </c>
      <c r="I337" s="177"/>
      <c r="L337" s="173"/>
      <c r="M337" s="178"/>
      <c r="N337" s="179"/>
      <c r="O337" s="179"/>
      <c r="P337" s="179"/>
      <c r="Q337" s="179"/>
      <c r="R337" s="179"/>
      <c r="S337" s="179"/>
      <c r="T337" s="180"/>
      <c r="AT337" s="174" t="s">
        <v>193</v>
      </c>
      <c r="AU337" s="174" t="s">
        <v>81</v>
      </c>
      <c r="AV337" s="14" t="s">
        <v>81</v>
      </c>
      <c r="AW337" s="14" t="s">
        <v>34</v>
      </c>
      <c r="AX337" s="14" t="s">
        <v>25</v>
      </c>
      <c r="AY337" s="174" t="s">
        <v>182</v>
      </c>
    </row>
    <row r="338" spans="1:65" s="2" customFormat="1" ht="21.75" customHeight="1">
      <c r="A338" s="35"/>
      <c r="B338" s="146"/>
      <c r="C338" s="147" t="s">
        <v>520</v>
      </c>
      <c r="D338" s="147" t="s">
        <v>184</v>
      </c>
      <c r="E338" s="148" t="s">
        <v>926</v>
      </c>
      <c r="F338" s="149" t="s">
        <v>927</v>
      </c>
      <c r="G338" s="150" t="s">
        <v>238</v>
      </c>
      <c r="H338" s="151">
        <v>624.39</v>
      </c>
      <c r="I338" s="152"/>
      <c r="J338" s="153">
        <f>ROUND(I338*H338,2)</f>
        <v>0</v>
      </c>
      <c r="K338" s="149" t="s">
        <v>188</v>
      </c>
      <c r="L338" s="36"/>
      <c r="M338" s="154" t="s">
        <v>3</v>
      </c>
      <c r="N338" s="155" t="s">
        <v>44</v>
      </c>
      <c r="O338" s="56"/>
      <c r="P338" s="156">
        <f>O338*H338</f>
        <v>0</v>
      </c>
      <c r="Q338" s="156">
        <v>0.34499999999999997</v>
      </c>
      <c r="R338" s="156">
        <f>Q338*H338</f>
        <v>215.41454999999999</v>
      </c>
      <c r="S338" s="156">
        <v>0</v>
      </c>
      <c r="T338" s="157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58" t="s">
        <v>189</v>
      </c>
      <c r="AT338" s="158" t="s">
        <v>184</v>
      </c>
      <c r="AU338" s="158" t="s">
        <v>81</v>
      </c>
      <c r="AY338" s="20" t="s">
        <v>182</v>
      </c>
      <c r="BE338" s="159">
        <f>IF(N338="základní",J338,0)</f>
        <v>0</v>
      </c>
      <c r="BF338" s="159">
        <f>IF(N338="snížená",J338,0)</f>
        <v>0</v>
      </c>
      <c r="BG338" s="159">
        <f>IF(N338="zákl. přenesená",J338,0)</f>
        <v>0</v>
      </c>
      <c r="BH338" s="159">
        <f>IF(N338="sníž. přenesená",J338,0)</f>
        <v>0</v>
      </c>
      <c r="BI338" s="159">
        <f>IF(N338="nulová",J338,0)</f>
        <v>0</v>
      </c>
      <c r="BJ338" s="20" t="s">
        <v>25</v>
      </c>
      <c r="BK338" s="159">
        <f>ROUND(I338*H338,2)</f>
        <v>0</v>
      </c>
      <c r="BL338" s="20" t="s">
        <v>189</v>
      </c>
      <c r="BM338" s="158" t="s">
        <v>1197</v>
      </c>
    </row>
    <row r="339" spans="1:65" s="2" customFormat="1">
      <c r="A339" s="35"/>
      <c r="B339" s="36"/>
      <c r="C339" s="35"/>
      <c r="D339" s="160" t="s">
        <v>191</v>
      </c>
      <c r="E339" s="35"/>
      <c r="F339" s="161" t="s">
        <v>929</v>
      </c>
      <c r="G339" s="35"/>
      <c r="H339" s="35"/>
      <c r="I339" s="162"/>
      <c r="J339" s="35"/>
      <c r="K339" s="35"/>
      <c r="L339" s="36"/>
      <c r="M339" s="163"/>
      <c r="N339" s="164"/>
      <c r="O339" s="56"/>
      <c r="P339" s="56"/>
      <c r="Q339" s="56"/>
      <c r="R339" s="56"/>
      <c r="S339" s="56"/>
      <c r="T339" s="57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20" t="s">
        <v>191</v>
      </c>
      <c r="AU339" s="20" t="s">
        <v>81</v>
      </c>
    </row>
    <row r="340" spans="1:65" s="14" customFormat="1">
      <c r="B340" s="173"/>
      <c r="D340" s="166" t="s">
        <v>193</v>
      </c>
      <c r="E340" s="174" t="s">
        <v>3</v>
      </c>
      <c r="F340" s="175" t="s">
        <v>1198</v>
      </c>
      <c r="H340" s="176">
        <v>624.39</v>
      </c>
      <c r="I340" s="177"/>
      <c r="L340" s="173"/>
      <c r="M340" s="178"/>
      <c r="N340" s="179"/>
      <c r="O340" s="179"/>
      <c r="P340" s="179"/>
      <c r="Q340" s="179"/>
      <c r="R340" s="179"/>
      <c r="S340" s="179"/>
      <c r="T340" s="180"/>
      <c r="AT340" s="174" t="s">
        <v>193</v>
      </c>
      <c r="AU340" s="174" t="s">
        <v>81</v>
      </c>
      <c r="AV340" s="14" t="s">
        <v>81</v>
      </c>
      <c r="AW340" s="14" t="s">
        <v>34</v>
      </c>
      <c r="AX340" s="14" t="s">
        <v>25</v>
      </c>
      <c r="AY340" s="174" t="s">
        <v>182</v>
      </c>
    </row>
    <row r="341" spans="1:65" s="12" customFormat="1" ht="22.9" customHeight="1">
      <c r="B341" s="133"/>
      <c r="D341" s="134" t="s">
        <v>72</v>
      </c>
      <c r="E341" s="144" t="s">
        <v>243</v>
      </c>
      <c r="F341" s="144" t="s">
        <v>496</v>
      </c>
      <c r="I341" s="136"/>
      <c r="J341" s="145">
        <f>BK341</f>
        <v>0</v>
      </c>
      <c r="L341" s="133"/>
      <c r="M341" s="138"/>
      <c r="N341" s="139"/>
      <c r="O341" s="139"/>
      <c r="P341" s="140">
        <f>SUM(P342:P343)</f>
        <v>0</v>
      </c>
      <c r="Q341" s="139"/>
      <c r="R341" s="140">
        <f>SUM(R342:R343)</f>
        <v>3.1108000000000002</v>
      </c>
      <c r="S341" s="139"/>
      <c r="T341" s="141">
        <f>SUM(T342:T343)</f>
        <v>0</v>
      </c>
      <c r="AR341" s="134" t="s">
        <v>25</v>
      </c>
      <c r="AT341" s="142" t="s">
        <v>72</v>
      </c>
      <c r="AU341" s="142" t="s">
        <v>25</v>
      </c>
      <c r="AY341" s="134" t="s">
        <v>182</v>
      </c>
      <c r="BK341" s="143">
        <f>SUM(BK342:BK343)</f>
        <v>0</v>
      </c>
    </row>
    <row r="342" spans="1:65" s="2" customFormat="1" ht="21.75" customHeight="1">
      <c r="A342" s="35"/>
      <c r="B342" s="146"/>
      <c r="C342" s="147" t="s">
        <v>525</v>
      </c>
      <c r="D342" s="147" t="s">
        <v>184</v>
      </c>
      <c r="E342" s="148" t="s">
        <v>1199</v>
      </c>
      <c r="F342" s="149" t="s">
        <v>1200</v>
      </c>
      <c r="G342" s="150" t="s">
        <v>500</v>
      </c>
      <c r="H342" s="151">
        <v>10</v>
      </c>
      <c r="I342" s="152"/>
      <c r="J342" s="153">
        <f>ROUND(I342*H342,2)</f>
        <v>0</v>
      </c>
      <c r="K342" s="149" t="s">
        <v>3</v>
      </c>
      <c r="L342" s="36"/>
      <c r="M342" s="154" t="s">
        <v>3</v>
      </c>
      <c r="N342" s="155" t="s">
        <v>44</v>
      </c>
      <c r="O342" s="56"/>
      <c r="P342" s="156">
        <f>O342*H342</f>
        <v>0</v>
      </c>
      <c r="Q342" s="156">
        <v>0.31108000000000002</v>
      </c>
      <c r="R342" s="156">
        <f>Q342*H342</f>
        <v>3.1108000000000002</v>
      </c>
      <c r="S342" s="156">
        <v>0</v>
      </c>
      <c r="T342" s="157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58" t="s">
        <v>189</v>
      </c>
      <c r="AT342" s="158" t="s">
        <v>184</v>
      </c>
      <c r="AU342" s="158" t="s">
        <v>81</v>
      </c>
      <c r="AY342" s="20" t="s">
        <v>182</v>
      </c>
      <c r="BE342" s="159">
        <f>IF(N342="základní",J342,0)</f>
        <v>0</v>
      </c>
      <c r="BF342" s="159">
        <f>IF(N342="snížená",J342,0)</f>
        <v>0</v>
      </c>
      <c r="BG342" s="159">
        <f>IF(N342="zákl. přenesená",J342,0)</f>
        <v>0</v>
      </c>
      <c r="BH342" s="159">
        <f>IF(N342="sníž. přenesená",J342,0)</f>
        <v>0</v>
      </c>
      <c r="BI342" s="159">
        <f>IF(N342="nulová",J342,0)</f>
        <v>0</v>
      </c>
      <c r="BJ342" s="20" t="s">
        <v>25</v>
      </c>
      <c r="BK342" s="159">
        <f>ROUND(I342*H342,2)</f>
        <v>0</v>
      </c>
      <c r="BL342" s="20" t="s">
        <v>189</v>
      </c>
      <c r="BM342" s="158" t="s">
        <v>1201</v>
      </c>
    </row>
    <row r="343" spans="1:65" s="14" customFormat="1">
      <c r="B343" s="173"/>
      <c r="D343" s="166" t="s">
        <v>193</v>
      </c>
      <c r="E343" s="174" t="s">
        <v>3</v>
      </c>
      <c r="F343" s="175" t="s">
        <v>1202</v>
      </c>
      <c r="H343" s="176">
        <v>10</v>
      </c>
      <c r="I343" s="177"/>
      <c r="L343" s="173"/>
      <c r="M343" s="178"/>
      <c r="N343" s="179"/>
      <c r="O343" s="179"/>
      <c r="P343" s="179"/>
      <c r="Q343" s="179"/>
      <c r="R343" s="179"/>
      <c r="S343" s="179"/>
      <c r="T343" s="180"/>
      <c r="AT343" s="174" t="s">
        <v>193</v>
      </c>
      <c r="AU343" s="174" t="s">
        <v>81</v>
      </c>
      <c r="AV343" s="14" t="s">
        <v>81</v>
      </c>
      <c r="AW343" s="14" t="s">
        <v>34</v>
      </c>
      <c r="AX343" s="14" t="s">
        <v>25</v>
      </c>
      <c r="AY343" s="174" t="s">
        <v>182</v>
      </c>
    </row>
    <row r="344" spans="1:65" s="12" customFormat="1" ht="22.9" customHeight="1">
      <c r="B344" s="133"/>
      <c r="D344" s="134" t="s">
        <v>72</v>
      </c>
      <c r="E344" s="144" t="s">
        <v>250</v>
      </c>
      <c r="F344" s="144" t="s">
        <v>503</v>
      </c>
      <c r="I344" s="136"/>
      <c r="J344" s="145">
        <f>BK344</f>
        <v>0</v>
      </c>
      <c r="L344" s="133"/>
      <c r="M344" s="138"/>
      <c r="N344" s="139"/>
      <c r="O344" s="139"/>
      <c r="P344" s="140">
        <f>SUM(P345:P380)</f>
        <v>0</v>
      </c>
      <c r="Q344" s="139"/>
      <c r="R344" s="140">
        <f>SUM(R345:R380)</f>
        <v>81.947044040000009</v>
      </c>
      <c r="S344" s="139"/>
      <c r="T344" s="141">
        <f>SUM(T345:T380)</f>
        <v>0.46950000000000003</v>
      </c>
      <c r="AR344" s="134" t="s">
        <v>25</v>
      </c>
      <c r="AT344" s="142" t="s">
        <v>72</v>
      </c>
      <c r="AU344" s="142" t="s">
        <v>25</v>
      </c>
      <c r="AY344" s="134" t="s">
        <v>182</v>
      </c>
      <c r="BK344" s="143">
        <f>SUM(BK345:BK380)</f>
        <v>0</v>
      </c>
    </row>
    <row r="345" spans="1:65" s="2" customFormat="1" ht="16.5" customHeight="1">
      <c r="A345" s="35"/>
      <c r="B345" s="146"/>
      <c r="C345" s="147" t="s">
        <v>530</v>
      </c>
      <c r="D345" s="147" t="s">
        <v>184</v>
      </c>
      <c r="E345" s="148" t="s">
        <v>1203</v>
      </c>
      <c r="F345" s="149" t="s">
        <v>1204</v>
      </c>
      <c r="G345" s="150" t="s">
        <v>500</v>
      </c>
      <c r="H345" s="151">
        <v>2</v>
      </c>
      <c r="I345" s="152"/>
      <c r="J345" s="153">
        <f>ROUND(I345*H345,2)</f>
        <v>0</v>
      </c>
      <c r="K345" s="149" t="s">
        <v>222</v>
      </c>
      <c r="L345" s="36"/>
      <c r="M345" s="154" t="s">
        <v>3</v>
      </c>
      <c r="N345" s="155" t="s">
        <v>44</v>
      </c>
      <c r="O345" s="56"/>
      <c r="P345" s="156">
        <f>O345*H345</f>
        <v>0</v>
      </c>
      <c r="Q345" s="156">
        <v>3.5000000000000003E-2</v>
      </c>
      <c r="R345" s="156">
        <f>Q345*H345</f>
        <v>7.0000000000000007E-2</v>
      </c>
      <c r="S345" s="156">
        <v>0</v>
      </c>
      <c r="T345" s="157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58" t="s">
        <v>189</v>
      </c>
      <c r="AT345" s="158" t="s">
        <v>184</v>
      </c>
      <c r="AU345" s="158" t="s">
        <v>81</v>
      </c>
      <c r="AY345" s="20" t="s">
        <v>182</v>
      </c>
      <c r="BE345" s="159">
        <f>IF(N345="základní",J345,0)</f>
        <v>0</v>
      </c>
      <c r="BF345" s="159">
        <f>IF(N345="snížená",J345,0)</f>
        <v>0</v>
      </c>
      <c r="BG345" s="159">
        <f>IF(N345="zákl. přenesená",J345,0)</f>
        <v>0</v>
      </c>
      <c r="BH345" s="159">
        <f>IF(N345="sníž. přenesená",J345,0)</f>
        <v>0</v>
      </c>
      <c r="BI345" s="159">
        <f>IF(N345="nulová",J345,0)</f>
        <v>0</v>
      </c>
      <c r="BJ345" s="20" t="s">
        <v>25</v>
      </c>
      <c r="BK345" s="159">
        <f>ROUND(I345*H345,2)</f>
        <v>0</v>
      </c>
      <c r="BL345" s="20" t="s">
        <v>189</v>
      </c>
      <c r="BM345" s="158" t="s">
        <v>1205</v>
      </c>
    </row>
    <row r="346" spans="1:65" s="14" customFormat="1">
      <c r="B346" s="173"/>
      <c r="D346" s="166" t="s">
        <v>193</v>
      </c>
      <c r="E346" s="174" t="s">
        <v>3</v>
      </c>
      <c r="F346" s="175" t="s">
        <v>1206</v>
      </c>
      <c r="H346" s="176">
        <v>2</v>
      </c>
      <c r="I346" s="177"/>
      <c r="L346" s="173"/>
      <c r="M346" s="178"/>
      <c r="N346" s="179"/>
      <c r="O346" s="179"/>
      <c r="P346" s="179"/>
      <c r="Q346" s="179"/>
      <c r="R346" s="179"/>
      <c r="S346" s="179"/>
      <c r="T346" s="180"/>
      <c r="AT346" s="174" t="s">
        <v>193</v>
      </c>
      <c r="AU346" s="174" t="s">
        <v>81</v>
      </c>
      <c r="AV346" s="14" t="s">
        <v>81</v>
      </c>
      <c r="AW346" s="14" t="s">
        <v>34</v>
      </c>
      <c r="AX346" s="14" t="s">
        <v>25</v>
      </c>
      <c r="AY346" s="174" t="s">
        <v>182</v>
      </c>
    </row>
    <row r="347" spans="1:65" s="2" customFormat="1" ht="24.2" customHeight="1">
      <c r="A347" s="35"/>
      <c r="B347" s="146"/>
      <c r="C347" s="147" t="s">
        <v>536</v>
      </c>
      <c r="D347" s="147" t="s">
        <v>184</v>
      </c>
      <c r="E347" s="148" t="s">
        <v>510</v>
      </c>
      <c r="F347" s="149" t="s">
        <v>511</v>
      </c>
      <c r="G347" s="150" t="s">
        <v>187</v>
      </c>
      <c r="H347" s="151">
        <v>381.7</v>
      </c>
      <c r="I347" s="152"/>
      <c r="J347" s="153">
        <f>ROUND(I347*H347,2)</f>
        <v>0</v>
      </c>
      <c r="K347" s="149" t="s">
        <v>188</v>
      </c>
      <c r="L347" s="36"/>
      <c r="M347" s="154" t="s">
        <v>3</v>
      </c>
      <c r="N347" s="155" t="s">
        <v>44</v>
      </c>
      <c r="O347" s="56"/>
      <c r="P347" s="156">
        <f>O347*H347</f>
        <v>0</v>
      </c>
      <c r="Q347" s="156">
        <v>0.15540000000000001</v>
      </c>
      <c r="R347" s="156">
        <f>Q347*H347</f>
        <v>59.316180000000003</v>
      </c>
      <c r="S347" s="156">
        <v>0</v>
      </c>
      <c r="T347" s="157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58" t="s">
        <v>189</v>
      </c>
      <c r="AT347" s="158" t="s">
        <v>184</v>
      </c>
      <c r="AU347" s="158" t="s">
        <v>81</v>
      </c>
      <c r="AY347" s="20" t="s">
        <v>182</v>
      </c>
      <c r="BE347" s="159">
        <f>IF(N347="základní",J347,0)</f>
        <v>0</v>
      </c>
      <c r="BF347" s="159">
        <f>IF(N347="snížená",J347,0)</f>
        <v>0</v>
      </c>
      <c r="BG347" s="159">
        <f>IF(N347="zákl. přenesená",J347,0)</f>
        <v>0</v>
      </c>
      <c r="BH347" s="159">
        <f>IF(N347="sníž. přenesená",J347,0)</f>
        <v>0</v>
      </c>
      <c r="BI347" s="159">
        <f>IF(N347="nulová",J347,0)</f>
        <v>0</v>
      </c>
      <c r="BJ347" s="20" t="s">
        <v>25</v>
      </c>
      <c r="BK347" s="159">
        <f>ROUND(I347*H347,2)</f>
        <v>0</v>
      </c>
      <c r="BL347" s="20" t="s">
        <v>189</v>
      </c>
      <c r="BM347" s="158" t="s">
        <v>1207</v>
      </c>
    </row>
    <row r="348" spans="1:65" s="2" customFormat="1">
      <c r="A348" s="35"/>
      <c r="B348" s="36"/>
      <c r="C348" s="35"/>
      <c r="D348" s="160" t="s">
        <v>191</v>
      </c>
      <c r="E348" s="35"/>
      <c r="F348" s="161" t="s">
        <v>513</v>
      </c>
      <c r="G348" s="35"/>
      <c r="H348" s="35"/>
      <c r="I348" s="162"/>
      <c r="J348" s="35"/>
      <c r="K348" s="35"/>
      <c r="L348" s="36"/>
      <c r="M348" s="163"/>
      <c r="N348" s="164"/>
      <c r="O348" s="56"/>
      <c r="P348" s="56"/>
      <c r="Q348" s="56"/>
      <c r="R348" s="56"/>
      <c r="S348" s="56"/>
      <c r="T348" s="57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20" t="s">
        <v>191</v>
      </c>
      <c r="AU348" s="20" t="s">
        <v>81</v>
      </c>
    </row>
    <row r="349" spans="1:65" s="14" customFormat="1">
      <c r="B349" s="173"/>
      <c r="D349" s="166" t="s">
        <v>193</v>
      </c>
      <c r="E349" s="174" t="s">
        <v>3</v>
      </c>
      <c r="F349" s="175" t="s">
        <v>1208</v>
      </c>
      <c r="H349" s="176">
        <v>381.7</v>
      </c>
      <c r="I349" s="177"/>
      <c r="L349" s="173"/>
      <c r="M349" s="178"/>
      <c r="N349" s="179"/>
      <c r="O349" s="179"/>
      <c r="P349" s="179"/>
      <c r="Q349" s="179"/>
      <c r="R349" s="179"/>
      <c r="S349" s="179"/>
      <c r="T349" s="180"/>
      <c r="AT349" s="174" t="s">
        <v>193</v>
      </c>
      <c r="AU349" s="174" t="s">
        <v>81</v>
      </c>
      <c r="AV349" s="14" t="s">
        <v>81</v>
      </c>
      <c r="AW349" s="14" t="s">
        <v>34</v>
      </c>
      <c r="AX349" s="14" t="s">
        <v>25</v>
      </c>
      <c r="AY349" s="174" t="s">
        <v>182</v>
      </c>
    </row>
    <row r="350" spans="1:65" s="2" customFormat="1" ht="16.5" customHeight="1">
      <c r="A350" s="35"/>
      <c r="B350" s="146"/>
      <c r="C350" s="202" t="s">
        <v>541</v>
      </c>
      <c r="D350" s="202" t="s">
        <v>413</v>
      </c>
      <c r="E350" s="203" t="s">
        <v>537</v>
      </c>
      <c r="F350" s="204" t="s">
        <v>538</v>
      </c>
      <c r="G350" s="205" t="s">
        <v>187</v>
      </c>
      <c r="H350" s="206">
        <v>385.517</v>
      </c>
      <c r="I350" s="207"/>
      <c r="J350" s="208">
        <f>ROUND(I350*H350,2)</f>
        <v>0</v>
      </c>
      <c r="K350" s="204" t="s">
        <v>188</v>
      </c>
      <c r="L350" s="209"/>
      <c r="M350" s="210" t="s">
        <v>3</v>
      </c>
      <c r="N350" s="211" t="s">
        <v>44</v>
      </c>
      <c r="O350" s="56"/>
      <c r="P350" s="156">
        <f>O350*H350</f>
        <v>0</v>
      </c>
      <c r="Q350" s="156">
        <v>5.6120000000000003E-2</v>
      </c>
      <c r="R350" s="156">
        <f>Q350*H350</f>
        <v>21.635214040000001</v>
      </c>
      <c r="S350" s="156">
        <v>0</v>
      </c>
      <c r="T350" s="15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58" t="s">
        <v>243</v>
      </c>
      <c r="AT350" s="158" t="s">
        <v>413</v>
      </c>
      <c r="AU350" s="158" t="s">
        <v>81</v>
      </c>
      <c r="AY350" s="20" t="s">
        <v>182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20" t="s">
        <v>25</v>
      </c>
      <c r="BK350" s="159">
        <f>ROUND(I350*H350,2)</f>
        <v>0</v>
      </c>
      <c r="BL350" s="20" t="s">
        <v>189</v>
      </c>
      <c r="BM350" s="158" t="s">
        <v>1209</v>
      </c>
    </row>
    <row r="351" spans="1:65" s="14" customFormat="1">
      <c r="B351" s="173"/>
      <c r="D351" s="166" t="s">
        <v>193</v>
      </c>
      <c r="E351" s="174" t="s">
        <v>3</v>
      </c>
      <c r="F351" s="175" t="s">
        <v>1210</v>
      </c>
      <c r="H351" s="176">
        <v>385.517</v>
      </c>
      <c r="I351" s="177"/>
      <c r="L351" s="173"/>
      <c r="M351" s="178"/>
      <c r="N351" s="179"/>
      <c r="O351" s="179"/>
      <c r="P351" s="179"/>
      <c r="Q351" s="179"/>
      <c r="R351" s="179"/>
      <c r="S351" s="179"/>
      <c r="T351" s="180"/>
      <c r="AT351" s="174" t="s">
        <v>193</v>
      </c>
      <c r="AU351" s="174" t="s">
        <v>81</v>
      </c>
      <c r="AV351" s="14" t="s">
        <v>81</v>
      </c>
      <c r="AW351" s="14" t="s">
        <v>34</v>
      </c>
      <c r="AX351" s="14" t="s">
        <v>25</v>
      </c>
      <c r="AY351" s="174" t="s">
        <v>182</v>
      </c>
    </row>
    <row r="352" spans="1:65" s="2" customFormat="1" ht="16.5" customHeight="1">
      <c r="A352" s="35"/>
      <c r="B352" s="146"/>
      <c r="C352" s="147" t="s">
        <v>547</v>
      </c>
      <c r="D352" s="147" t="s">
        <v>184</v>
      </c>
      <c r="E352" s="148" t="s">
        <v>1211</v>
      </c>
      <c r="F352" s="149" t="s">
        <v>1212</v>
      </c>
      <c r="G352" s="150" t="s">
        <v>187</v>
      </c>
      <c r="H352" s="151">
        <v>205</v>
      </c>
      <c r="I352" s="152"/>
      <c r="J352" s="153">
        <f>ROUND(I352*H352,2)</f>
        <v>0</v>
      </c>
      <c r="K352" s="149" t="s">
        <v>222</v>
      </c>
      <c r="L352" s="36"/>
      <c r="M352" s="154" t="s">
        <v>3</v>
      </c>
      <c r="N352" s="155" t="s">
        <v>44</v>
      </c>
      <c r="O352" s="56"/>
      <c r="P352" s="156">
        <f>O352*H352</f>
        <v>0</v>
      </c>
      <c r="Q352" s="156">
        <v>0</v>
      </c>
      <c r="R352" s="156">
        <f>Q352*H352</f>
        <v>0</v>
      </c>
      <c r="S352" s="156">
        <v>0</v>
      </c>
      <c r="T352" s="15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58" t="s">
        <v>189</v>
      </c>
      <c r="AT352" s="158" t="s">
        <v>184</v>
      </c>
      <c r="AU352" s="158" t="s">
        <v>81</v>
      </c>
      <c r="AY352" s="20" t="s">
        <v>182</v>
      </c>
      <c r="BE352" s="159">
        <f>IF(N352="základní",J352,0)</f>
        <v>0</v>
      </c>
      <c r="BF352" s="159">
        <f>IF(N352="snížená",J352,0)</f>
        <v>0</v>
      </c>
      <c r="BG352" s="159">
        <f>IF(N352="zákl. přenesená",J352,0)</f>
        <v>0</v>
      </c>
      <c r="BH352" s="159">
        <f>IF(N352="sníž. přenesená",J352,0)</f>
        <v>0</v>
      </c>
      <c r="BI352" s="159">
        <f>IF(N352="nulová",J352,0)</f>
        <v>0</v>
      </c>
      <c r="BJ352" s="20" t="s">
        <v>25</v>
      </c>
      <c r="BK352" s="159">
        <f>ROUND(I352*H352,2)</f>
        <v>0</v>
      </c>
      <c r="BL352" s="20" t="s">
        <v>189</v>
      </c>
      <c r="BM352" s="158" t="s">
        <v>1213</v>
      </c>
    </row>
    <row r="353" spans="1:65" s="14" customFormat="1">
      <c r="B353" s="173"/>
      <c r="D353" s="166" t="s">
        <v>193</v>
      </c>
      <c r="E353" s="174" t="s">
        <v>3</v>
      </c>
      <c r="F353" s="175" t="s">
        <v>1214</v>
      </c>
      <c r="H353" s="176">
        <v>205</v>
      </c>
      <c r="I353" s="177"/>
      <c r="L353" s="173"/>
      <c r="M353" s="178"/>
      <c r="N353" s="179"/>
      <c r="O353" s="179"/>
      <c r="P353" s="179"/>
      <c r="Q353" s="179"/>
      <c r="R353" s="179"/>
      <c r="S353" s="179"/>
      <c r="T353" s="180"/>
      <c r="AT353" s="174" t="s">
        <v>193</v>
      </c>
      <c r="AU353" s="174" t="s">
        <v>81</v>
      </c>
      <c r="AV353" s="14" t="s">
        <v>81</v>
      </c>
      <c r="AW353" s="14" t="s">
        <v>34</v>
      </c>
      <c r="AX353" s="14" t="s">
        <v>25</v>
      </c>
      <c r="AY353" s="174" t="s">
        <v>182</v>
      </c>
    </row>
    <row r="354" spans="1:65" s="2" customFormat="1" ht="16.5" customHeight="1">
      <c r="A354" s="35"/>
      <c r="B354" s="146"/>
      <c r="C354" s="147" t="s">
        <v>558</v>
      </c>
      <c r="D354" s="147" t="s">
        <v>184</v>
      </c>
      <c r="E354" s="148" t="s">
        <v>1215</v>
      </c>
      <c r="F354" s="149" t="s">
        <v>1216</v>
      </c>
      <c r="G354" s="150" t="s">
        <v>500</v>
      </c>
      <c r="H354" s="151">
        <v>5</v>
      </c>
      <c r="I354" s="152"/>
      <c r="J354" s="153">
        <f>ROUND(I354*H354,2)</f>
        <v>0</v>
      </c>
      <c r="K354" s="149" t="s">
        <v>188</v>
      </c>
      <c r="L354" s="36"/>
      <c r="M354" s="154" t="s">
        <v>3</v>
      </c>
      <c r="N354" s="155" t="s">
        <v>44</v>
      </c>
      <c r="O354" s="56"/>
      <c r="P354" s="156">
        <f>O354*H354</f>
        <v>0</v>
      </c>
      <c r="Q354" s="156">
        <v>6.9999999999999999E-4</v>
      </c>
      <c r="R354" s="156">
        <f>Q354*H354</f>
        <v>3.5000000000000001E-3</v>
      </c>
      <c r="S354" s="156">
        <v>0</v>
      </c>
      <c r="T354" s="15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58" t="s">
        <v>189</v>
      </c>
      <c r="AT354" s="158" t="s">
        <v>184</v>
      </c>
      <c r="AU354" s="158" t="s">
        <v>81</v>
      </c>
      <c r="AY354" s="20" t="s">
        <v>182</v>
      </c>
      <c r="BE354" s="159">
        <f>IF(N354="základní",J354,0)</f>
        <v>0</v>
      </c>
      <c r="BF354" s="159">
        <f>IF(N354="snížená",J354,0)</f>
        <v>0</v>
      </c>
      <c r="BG354" s="159">
        <f>IF(N354="zákl. přenesená",J354,0)</f>
        <v>0</v>
      </c>
      <c r="BH354" s="159">
        <f>IF(N354="sníž. přenesená",J354,0)</f>
        <v>0</v>
      </c>
      <c r="BI354" s="159">
        <f>IF(N354="nulová",J354,0)</f>
        <v>0</v>
      </c>
      <c r="BJ354" s="20" t="s">
        <v>25</v>
      </c>
      <c r="BK354" s="159">
        <f>ROUND(I354*H354,2)</f>
        <v>0</v>
      </c>
      <c r="BL354" s="20" t="s">
        <v>189</v>
      </c>
      <c r="BM354" s="158" t="s">
        <v>1217</v>
      </c>
    </row>
    <row r="355" spans="1:65" s="2" customFormat="1">
      <c r="A355" s="35"/>
      <c r="B355" s="36"/>
      <c r="C355" s="35"/>
      <c r="D355" s="160" t="s">
        <v>191</v>
      </c>
      <c r="E355" s="35"/>
      <c r="F355" s="161" t="s">
        <v>1218</v>
      </c>
      <c r="G355" s="35"/>
      <c r="H355" s="35"/>
      <c r="I355" s="162"/>
      <c r="J355" s="35"/>
      <c r="K355" s="35"/>
      <c r="L355" s="36"/>
      <c r="M355" s="163"/>
      <c r="N355" s="164"/>
      <c r="O355" s="56"/>
      <c r="P355" s="56"/>
      <c r="Q355" s="56"/>
      <c r="R355" s="56"/>
      <c r="S355" s="56"/>
      <c r="T355" s="57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20" t="s">
        <v>191</v>
      </c>
      <c r="AU355" s="20" t="s">
        <v>81</v>
      </c>
    </row>
    <row r="356" spans="1:65" s="13" customFormat="1">
      <c r="B356" s="165"/>
      <c r="D356" s="166" t="s">
        <v>193</v>
      </c>
      <c r="E356" s="167" t="s">
        <v>3</v>
      </c>
      <c r="F356" s="168" t="s">
        <v>392</v>
      </c>
      <c r="H356" s="167" t="s">
        <v>3</v>
      </c>
      <c r="I356" s="169"/>
      <c r="L356" s="165"/>
      <c r="M356" s="170"/>
      <c r="N356" s="171"/>
      <c r="O356" s="171"/>
      <c r="P356" s="171"/>
      <c r="Q356" s="171"/>
      <c r="R356" s="171"/>
      <c r="S356" s="171"/>
      <c r="T356" s="172"/>
      <c r="AT356" s="167" t="s">
        <v>193</v>
      </c>
      <c r="AU356" s="167" t="s">
        <v>81</v>
      </c>
      <c r="AV356" s="13" t="s">
        <v>25</v>
      </c>
      <c r="AW356" s="13" t="s">
        <v>34</v>
      </c>
      <c r="AX356" s="13" t="s">
        <v>73</v>
      </c>
      <c r="AY356" s="167" t="s">
        <v>182</v>
      </c>
    </row>
    <row r="357" spans="1:65" s="14" customFormat="1">
      <c r="B357" s="173"/>
      <c r="D357" s="166" t="s">
        <v>193</v>
      </c>
      <c r="E357" s="174" t="s">
        <v>3</v>
      </c>
      <c r="F357" s="175" t="s">
        <v>1219</v>
      </c>
      <c r="H357" s="176">
        <v>3</v>
      </c>
      <c r="I357" s="177"/>
      <c r="L357" s="173"/>
      <c r="M357" s="178"/>
      <c r="N357" s="179"/>
      <c r="O357" s="179"/>
      <c r="P357" s="179"/>
      <c r="Q357" s="179"/>
      <c r="R357" s="179"/>
      <c r="S357" s="179"/>
      <c r="T357" s="180"/>
      <c r="AT357" s="174" t="s">
        <v>193</v>
      </c>
      <c r="AU357" s="174" t="s">
        <v>81</v>
      </c>
      <c r="AV357" s="14" t="s">
        <v>81</v>
      </c>
      <c r="AW357" s="14" t="s">
        <v>34</v>
      </c>
      <c r="AX357" s="14" t="s">
        <v>73</v>
      </c>
      <c r="AY357" s="174" t="s">
        <v>182</v>
      </c>
    </row>
    <row r="358" spans="1:65" s="14" customFormat="1">
      <c r="B358" s="173"/>
      <c r="D358" s="166" t="s">
        <v>193</v>
      </c>
      <c r="E358" s="174" t="s">
        <v>3</v>
      </c>
      <c r="F358" s="175" t="s">
        <v>1220</v>
      </c>
      <c r="H358" s="176">
        <v>2</v>
      </c>
      <c r="I358" s="177"/>
      <c r="L358" s="173"/>
      <c r="M358" s="178"/>
      <c r="N358" s="179"/>
      <c r="O358" s="179"/>
      <c r="P358" s="179"/>
      <c r="Q358" s="179"/>
      <c r="R358" s="179"/>
      <c r="S358" s="179"/>
      <c r="T358" s="180"/>
      <c r="AT358" s="174" t="s">
        <v>193</v>
      </c>
      <c r="AU358" s="174" t="s">
        <v>81</v>
      </c>
      <c r="AV358" s="14" t="s">
        <v>81</v>
      </c>
      <c r="AW358" s="14" t="s">
        <v>34</v>
      </c>
      <c r="AX358" s="14" t="s">
        <v>73</v>
      </c>
      <c r="AY358" s="174" t="s">
        <v>182</v>
      </c>
    </row>
    <row r="359" spans="1:65" s="15" customFormat="1">
      <c r="B359" s="181"/>
      <c r="D359" s="166" t="s">
        <v>193</v>
      </c>
      <c r="E359" s="182" t="s">
        <v>3</v>
      </c>
      <c r="F359" s="183" t="s">
        <v>213</v>
      </c>
      <c r="H359" s="184">
        <v>5</v>
      </c>
      <c r="I359" s="185"/>
      <c r="L359" s="181"/>
      <c r="M359" s="186"/>
      <c r="N359" s="187"/>
      <c r="O359" s="187"/>
      <c r="P359" s="187"/>
      <c r="Q359" s="187"/>
      <c r="R359" s="187"/>
      <c r="S359" s="187"/>
      <c r="T359" s="188"/>
      <c r="AT359" s="182" t="s">
        <v>193</v>
      </c>
      <c r="AU359" s="182" t="s">
        <v>81</v>
      </c>
      <c r="AV359" s="15" t="s">
        <v>189</v>
      </c>
      <c r="AW359" s="15" t="s">
        <v>34</v>
      </c>
      <c r="AX359" s="15" t="s">
        <v>25</v>
      </c>
      <c r="AY359" s="182" t="s">
        <v>182</v>
      </c>
    </row>
    <row r="360" spans="1:65" s="2" customFormat="1" ht="16.5" customHeight="1">
      <c r="A360" s="35"/>
      <c r="B360" s="146"/>
      <c r="C360" s="202" t="s">
        <v>567</v>
      </c>
      <c r="D360" s="202" t="s">
        <v>413</v>
      </c>
      <c r="E360" s="203" t="s">
        <v>1221</v>
      </c>
      <c r="F360" s="204" t="s">
        <v>1222</v>
      </c>
      <c r="G360" s="205" t="s">
        <v>500</v>
      </c>
      <c r="H360" s="206">
        <v>1</v>
      </c>
      <c r="I360" s="207"/>
      <c r="J360" s="208">
        <f>ROUND(I360*H360,2)</f>
        <v>0</v>
      </c>
      <c r="K360" s="204" t="s">
        <v>3</v>
      </c>
      <c r="L360" s="209"/>
      <c r="M360" s="210" t="s">
        <v>3</v>
      </c>
      <c r="N360" s="211" t="s">
        <v>44</v>
      </c>
      <c r="O360" s="56"/>
      <c r="P360" s="156">
        <f>O360*H360</f>
        <v>0</v>
      </c>
      <c r="Q360" s="156">
        <v>3.5000000000000001E-3</v>
      </c>
      <c r="R360" s="156">
        <f>Q360*H360</f>
        <v>3.5000000000000001E-3</v>
      </c>
      <c r="S360" s="156">
        <v>0</v>
      </c>
      <c r="T360" s="157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58" t="s">
        <v>243</v>
      </c>
      <c r="AT360" s="158" t="s">
        <v>413</v>
      </c>
      <c r="AU360" s="158" t="s">
        <v>81</v>
      </c>
      <c r="AY360" s="20" t="s">
        <v>182</v>
      </c>
      <c r="BE360" s="159">
        <f>IF(N360="základní",J360,0)</f>
        <v>0</v>
      </c>
      <c r="BF360" s="159">
        <f>IF(N360="snížená",J360,0)</f>
        <v>0</v>
      </c>
      <c r="BG360" s="159">
        <f>IF(N360="zákl. přenesená",J360,0)</f>
        <v>0</v>
      </c>
      <c r="BH360" s="159">
        <f>IF(N360="sníž. přenesená",J360,0)</f>
        <v>0</v>
      </c>
      <c r="BI360" s="159">
        <f>IF(N360="nulová",J360,0)</f>
        <v>0</v>
      </c>
      <c r="BJ360" s="20" t="s">
        <v>25</v>
      </c>
      <c r="BK360" s="159">
        <f>ROUND(I360*H360,2)</f>
        <v>0</v>
      </c>
      <c r="BL360" s="20" t="s">
        <v>189</v>
      </c>
      <c r="BM360" s="158" t="s">
        <v>1223</v>
      </c>
    </row>
    <row r="361" spans="1:65" s="14" customFormat="1">
      <c r="B361" s="173"/>
      <c r="D361" s="166" t="s">
        <v>193</v>
      </c>
      <c r="E361" s="174" t="s">
        <v>3</v>
      </c>
      <c r="F361" s="175" t="s">
        <v>1224</v>
      </c>
      <c r="H361" s="176">
        <v>1</v>
      </c>
      <c r="I361" s="177"/>
      <c r="L361" s="173"/>
      <c r="M361" s="178"/>
      <c r="N361" s="179"/>
      <c r="O361" s="179"/>
      <c r="P361" s="179"/>
      <c r="Q361" s="179"/>
      <c r="R361" s="179"/>
      <c r="S361" s="179"/>
      <c r="T361" s="180"/>
      <c r="AT361" s="174" t="s">
        <v>193</v>
      </c>
      <c r="AU361" s="174" t="s">
        <v>81</v>
      </c>
      <c r="AV361" s="14" t="s">
        <v>81</v>
      </c>
      <c r="AW361" s="14" t="s">
        <v>34</v>
      </c>
      <c r="AX361" s="14" t="s">
        <v>25</v>
      </c>
      <c r="AY361" s="174" t="s">
        <v>182</v>
      </c>
    </row>
    <row r="362" spans="1:65" s="2" customFormat="1" ht="16.5" customHeight="1">
      <c r="A362" s="35"/>
      <c r="B362" s="146"/>
      <c r="C362" s="202" t="s">
        <v>573</v>
      </c>
      <c r="D362" s="202" t="s">
        <v>413</v>
      </c>
      <c r="E362" s="203" t="s">
        <v>1225</v>
      </c>
      <c r="F362" s="204" t="s">
        <v>1226</v>
      </c>
      <c r="G362" s="205" t="s">
        <v>500</v>
      </c>
      <c r="H362" s="206">
        <v>1</v>
      </c>
      <c r="I362" s="207"/>
      <c r="J362" s="208">
        <f>ROUND(I362*H362,2)</f>
        <v>0</v>
      </c>
      <c r="K362" s="204" t="s">
        <v>3</v>
      </c>
      <c r="L362" s="209"/>
      <c r="M362" s="210" t="s">
        <v>3</v>
      </c>
      <c r="N362" s="211" t="s">
        <v>44</v>
      </c>
      <c r="O362" s="56"/>
      <c r="P362" s="156">
        <f>O362*H362</f>
        <v>0</v>
      </c>
      <c r="Q362" s="156">
        <v>1.4E-3</v>
      </c>
      <c r="R362" s="156">
        <f>Q362*H362</f>
        <v>1.4E-3</v>
      </c>
      <c r="S362" s="156">
        <v>0</v>
      </c>
      <c r="T362" s="157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58" t="s">
        <v>243</v>
      </c>
      <c r="AT362" s="158" t="s">
        <v>413</v>
      </c>
      <c r="AU362" s="158" t="s">
        <v>81</v>
      </c>
      <c r="AY362" s="20" t="s">
        <v>182</v>
      </c>
      <c r="BE362" s="159">
        <f>IF(N362="základní",J362,0)</f>
        <v>0</v>
      </c>
      <c r="BF362" s="159">
        <f>IF(N362="snížená",J362,0)</f>
        <v>0</v>
      </c>
      <c r="BG362" s="159">
        <f>IF(N362="zákl. přenesená",J362,0)</f>
        <v>0</v>
      </c>
      <c r="BH362" s="159">
        <f>IF(N362="sníž. přenesená",J362,0)</f>
        <v>0</v>
      </c>
      <c r="BI362" s="159">
        <f>IF(N362="nulová",J362,0)</f>
        <v>0</v>
      </c>
      <c r="BJ362" s="20" t="s">
        <v>25</v>
      </c>
      <c r="BK362" s="159">
        <f>ROUND(I362*H362,2)</f>
        <v>0</v>
      </c>
      <c r="BL362" s="20" t="s">
        <v>189</v>
      </c>
      <c r="BM362" s="158" t="s">
        <v>1227</v>
      </c>
    </row>
    <row r="363" spans="1:65" s="14" customFormat="1">
      <c r="B363" s="173"/>
      <c r="D363" s="166" t="s">
        <v>193</v>
      </c>
      <c r="E363" s="174" t="s">
        <v>3</v>
      </c>
      <c r="F363" s="175" t="s">
        <v>1228</v>
      </c>
      <c r="H363" s="176">
        <v>1</v>
      </c>
      <c r="I363" s="177"/>
      <c r="L363" s="173"/>
      <c r="M363" s="178"/>
      <c r="N363" s="179"/>
      <c r="O363" s="179"/>
      <c r="P363" s="179"/>
      <c r="Q363" s="179"/>
      <c r="R363" s="179"/>
      <c r="S363" s="179"/>
      <c r="T363" s="180"/>
      <c r="AT363" s="174" t="s">
        <v>193</v>
      </c>
      <c r="AU363" s="174" t="s">
        <v>81</v>
      </c>
      <c r="AV363" s="14" t="s">
        <v>81</v>
      </c>
      <c r="AW363" s="14" t="s">
        <v>34</v>
      </c>
      <c r="AX363" s="14" t="s">
        <v>25</v>
      </c>
      <c r="AY363" s="174" t="s">
        <v>182</v>
      </c>
    </row>
    <row r="364" spans="1:65" s="2" customFormat="1" ht="16.5" customHeight="1">
      <c r="A364" s="35"/>
      <c r="B364" s="146"/>
      <c r="C364" s="147" t="s">
        <v>578</v>
      </c>
      <c r="D364" s="147" t="s">
        <v>184</v>
      </c>
      <c r="E364" s="148" t="s">
        <v>1229</v>
      </c>
      <c r="F364" s="149" t="s">
        <v>1230</v>
      </c>
      <c r="G364" s="150" t="s">
        <v>500</v>
      </c>
      <c r="H364" s="151">
        <v>4</v>
      </c>
      <c r="I364" s="152"/>
      <c r="J364" s="153">
        <f>ROUND(I364*H364,2)</f>
        <v>0</v>
      </c>
      <c r="K364" s="149" t="s">
        <v>188</v>
      </c>
      <c r="L364" s="36"/>
      <c r="M364" s="154" t="s">
        <v>3</v>
      </c>
      <c r="N364" s="155" t="s">
        <v>44</v>
      </c>
      <c r="O364" s="56"/>
      <c r="P364" s="156">
        <f>O364*H364</f>
        <v>0</v>
      </c>
      <c r="Q364" s="156">
        <v>0.11241</v>
      </c>
      <c r="R364" s="156">
        <f>Q364*H364</f>
        <v>0.44963999999999998</v>
      </c>
      <c r="S364" s="156">
        <v>0</v>
      </c>
      <c r="T364" s="157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58" t="s">
        <v>189</v>
      </c>
      <c r="AT364" s="158" t="s">
        <v>184</v>
      </c>
      <c r="AU364" s="158" t="s">
        <v>81</v>
      </c>
      <c r="AY364" s="20" t="s">
        <v>182</v>
      </c>
      <c r="BE364" s="159">
        <f>IF(N364="základní",J364,0)</f>
        <v>0</v>
      </c>
      <c r="BF364" s="159">
        <f>IF(N364="snížená",J364,0)</f>
        <v>0</v>
      </c>
      <c r="BG364" s="159">
        <f>IF(N364="zákl. přenesená",J364,0)</f>
        <v>0</v>
      </c>
      <c r="BH364" s="159">
        <f>IF(N364="sníž. přenesená",J364,0)</f>
        <v>0</v>
      </c>
      <c r="BI364" s="159">
        <f>IF(N364="nulová",J364,0)</f>
        <v>0</v>
      </c>
      <c r="BJ364" s="20" t="s">
        <v>25</v>
      </c>
      <c r="BK364" s="159">
        <f>ROUND(I364*H364,2)</f>
        <v>0</v>
      </c>
      <c r="BL364" s="20" t="s">
        <v>189</v>
      </c>
      <c r="BM364" s="158" t="s">
        <v>1231</v>
      </c>
    </row>
    <row r="365" spans="1:65" s="2" customFormat="1">
      <c r="A365" s="35"/>
      <c r="B365" s="36"/>
      <c r="C365" s="35"/>
      <c r="D365" s="160" t="s">
        <v>191</v>
      </c>
      <c r="E365" s="35"/>
      <c r="F365" s="161" t="s">
        <v>1232</v>
      </c>
      <c r="G365" s="35"/>
      <c r="H365" s="35"/>
      <c r="I365" s="162"/>
      <c r="J365" s="35"/>
      <c r="K365" s="35"/>
      <c r="L365" s="36"/>
      <c r="M365" s="163"/>
      <c r="N365" s="164"/>
      <c r="O365" s="56"/>
      <c r="P365" s="56"/>
      <c r="Q365" s="56"/>
      <c r="R365" s="56"/>
      <c r="S365" s="56"/>
      <c r="T365" s="57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20" t="s">
        <v>191</v>
      </c>
      <c r="AU365" s="20" t="s">
        <v>81</v>
      </c>
    </row>
    <row r="366" spans="1:65" s="13" customFormat="1">
      <c r="B366" s="165"/>
      <c r="D366" s="166" t="s">
        <v>193</v>
      </c>
      <c r="E366" s="167" t="s">
        <v>3</v>
      </c>
      <c r="F366" s="168" t="s">
        <v>392</v>
      </c>
      <c r="H366" s="167" t="s">
        <v>3</v>
      </c>
      <c r="I366" s="169"/>
      <c r="L366" s="165"/>
      <c r="M366" s="170"/>
      <c r="N366" s="171"/>
      <c r="O366" s="171"/>
      <c r="P366" s="171"/>
      <c r="Q366" s="171"/>
      <c r="R366" s="171"/>
      <c r="S366" s="171"/>
      <c r="T366" s="172"/>
      <c r="AT366" s="167" t="s">
        <v>193</v>
      </c>
      <c r="AU366" s="167" t="s">
        <v>81</v>
      </c>
      <c r="AV366" s="13" t="s">
        <v>25</v>
      </c>
      <c r="AW366" s="13" t="s">
        <v>34</v>
      </c>
      <c r="AX366" s="13" t="s">
        <v>73</v>
      </c>
      <c r="AY366" s="167" t="s">
        <v>182</v>
      </c>
    </row>
    <row r="367" spans="1:65" s="14" customFormat="1">
      <c r="B367" s="173"/>
      <c r="D367" s="166" t="s">
        <v>193</v>
      </c>
      <c r="E367" s="174" t="s">
        <v>3</v>
      </c>
      <c r="F367" s="175" t="s">
        <v>1233</v>
      </c>
      <c r="H367" s="176">
        <v>2</v>
      </c>
      <c r="I367" s="177"/>
      <c r="L367" s="173"/>
      <c r="M367" s="178"/>
      <c r="N367" s="179"/>
      <c r="O367" s="179"/>
      <c r="P367" s="179"/>
      <c r="Q367" s="179"/>
      <c r="R367" s="179"/>
      <c r="S367" s="179"/>
      <c r="T367" s="180"/>
      <c r="AT367" s="174" t="s">
        <v>193</v>
      </c>
      <c r="AU367" s="174" t="s">
        <v>81</v>
      </c>
      <c r="AV367" s="14" t="s">
        <v>81</v>
      </c>
      <c r="AW367" s="14" t="s">
        <v>34</v>
      </c>
      <c r="AX367" s="14" t="s">
        <v>73</v>
      </c>
      <c r="AY367" s="174" t="s">
        <v>182</v>
      </c>
    </row>
    <row r="368" spans="1:65" s="14" customFormat="1">
      <c r="B368" s="173"/>
      <c r="D368" s="166" t="s">
        <v>193</v>
      </c>
      <c r="E368" s="174" t="s">
        <v>3</v>
      </c>
      <c r="F368" s="175" t="s">
        <v>1234</v>
      </c>
      <c r="H368" s="176">
        <v>2</v>
      </c>
      <c r="I368" s="177"/>
      <c r="L368" s="173"/>
      <c r="M368" s="178"/>
      <c r="N368" s="179"/>
      <c r="O368" s="179"/>
      <c r="P368" s="179"/>
      <c r="Q368" s="179"/>
      <c r="R368" s="179"/>
      <c r="S368" s="179"/>
      <c r="T368" s="180"/>
      <c r="AT368" s="174" t="s">
        <v>193</v>
      </c>
      <c r="AU368" s="174" t="s">
        <v>81</v>
      </c>
      <c r="AV368" s="14" t="s">
        <v>81</v>
      </c>
      <c r="AW368" s="14" t="s">
        <v>34</v>
      </c>
      <c r="AX368" s="14" t="s">
        <v>73</v>
      </c>
      <c r="AY368" s="174" t="s">
        <v>182</v>
      </c>
    </row>
    <row r="369" spans="1:65" s="15" customFormat="1">
      <c r="B369" s="181"/>
      <c r="D369" s="166" t="s">
        <v>193</v>
      </c>
      <c r="E369" s="182" t="s">
        <v>3</v>
      </c>
      <c r="F369" s="183" t="s">
        <v>213</v>
      </c>
      <c r="H369" s="184">
        <v>4</v>
      </c>
      <c r="I369" s="185"/>
      <c r="L369" s="181"/>
      <c r="M369" s="186"/>
      <c r="N369" s="187"/>
      <c r="O369" s="187"/>
      <c r="P369" s="187"/>
      <c r="Q369" s="187"/>
      <c r="R369" s="187"/>
      <c r="S369" s="187"/>
      <c r="T369" s="188"/>
      <c r="AT369" s="182" t="s">
        <v>193</v>
      </c>
      <c r="AU369" s="182" t="s">
        <v>81</v>
      </c>
      <c r="AV369" s="15" t="s">
        <v>189</v>
      </c>
      <c r="AW369" s="15" t="s">
        <v>34</v>
      </c>
      <c r="AX369" s="15" t="s">
        <v>25</v>
      </c>
      <c r="AY369" s="182" t="s">
        <v>182</v>
      </c>
    </row>
    <row r="370" spans="1:65" s="2" customFormat="1" ht="16.5" customHeight="1">
      <c r="A370" s="35"/>
      <c r="B370" s="146"/>
      <c r="C370" s="202" t="s">
        <v>584</v>
      </c>
      <c r="D370" s="202" t="s">
        <v>413</v>
      </c>
      <c r="E370" s="203" t="s">
        <v>1235</v>
      </c>
      <c r="F370" s="204" t="s">
        <v>1236</v>
      </c>
      <c r="G370" s="205" t="s">
        <v>500</v>
      </c>
      <c r="H370" s="206">
        <v>2</v>
      </c>
      <c r="I370" s="207"/>
      <c r="J370" s="208">
        <f>ROUND(I370*H370,2)</f>
        <v>0</v>
      </c>
      <c r="K370" s="204" t="s">
        <v>188</v>
      </c>
      <c r="L370" s="209"/>
      <c r="M370" s="210" t="s">
        <v>3</v>
      </c>
      <c r="N370" s="211" t="s">
        <v>44</v>
      </c>
      <c r="O370" s="56"/>
      <c r="P370" s="156">
        <f>O370*H370</f>
        <v>0</v>
      </c>
      <c r="Q370" s="156">
        <v>2.5000000000000001E-3</v>
      </c>
      <c r="R370" s="156">
        <f>Q370*H370</f>
        <v>5.0000000000000001E-3</v>
      </c>
      <c r="S370" s="156">
        <v>0</v>
      </c>
      <c r="T370" s="157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58" t="s">
        <v>243</v>
      </c>
      <c r="AT370" s="158" t="s">
        <v>413</v>
      </c>
      <c r="AU370" s="158" t="s">
        <v>81</v>
      </c>
      <c r="AY370" s="20" t="s">
        <v>182</v>
      </c>
      <c r="BE370" s="159">
        <f>IF(N370="základní",J370,0)</f>
        <v>0</v>
      </c>
      <c r="BF370" s="159">
        <f>IF(N370="snížená",J370,0)</f>
        <v>0</v>
      </c>
      <c r="BG370" s="159">
        <f>IF(N370="zákl. přenesená",J370,0)</f>
        <v>0</v>
      </c>
      <c r="BH370" s="159">
        <f>IF(N370="sníž. přenesená",J370,0)</f>
        <v>0</v>
      </c>
      <c r="BI370" s="159">
        <f>IF(N370="nulová",J370,0)</f>
        <v>0</v>
      </c>
      <c r="BJ370" s="20" t="s">
        <v>25</v>
      </c>
      <c r="BK370" s="159">
        <f>ROUND(I370*H370,2)</f>
        <v>0</v>
      </c>
      <c r="BL370" s="20" t="s">
        <v>189</v>
      </c>
      <c r="BM370" s="158" t="s">
        <v>1237</v>
      </c>
    </row>
    <row r="371" spans="1:65" s="2" customFormat="1" ht="24.2" customHeight="1">
      <c r="A371" s="35"/>
      <c r="B371" s="146"/>
      <c r="C371" s="147" t="s">
        <v>591</v>
      </c>
      <c r="D371" s="147" t="s">
        <v>184</v>
      </c>
      <c r="E371" s="148" t="s">
        <v>1238</v>
      </c>
      <c r="F371" s="149" t="s">
        <v>1239</v>
      </c>
      <c r="G371" s="150" t="s">
        <v>500</v>
      </c>
      <c r="H371" s="151">
        <v>2</v>
      </c>
      <c r="I371" s="152"/>
      <c r="J371" s="153">
        <f>ROUND(I371*H371,2)</f>
        <v>0</v>
      </c>
      <c r="K371" s="149" t="s">
        <v>222</v>
      </c>
      <c r="L371" s="36"/>
      <c r="M371" s="154" t="s">
        <v>3</v>
      </c>
      <c r="N371" s="155" t="s">
        <v>44</v>
      </c>
      <c r="O371" s="56"/>
      <c r="P371" s="156">
        <f>O371*H371</f>
        <v>0</v>
      </c>
      <c r="Q371" s="156">
        <v>0</v>
      </c>
      <c r="R371" s="156">
        <f>Q371*H371</f>
        <v>0</v>
      </c>
      <c r="S371" s="156">
        <v>1.4E-2</v>
      </c>
      <c r="T371" s="157">
        <f>S371*H371</f>
        <v>2.8000000000000001E-2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58" t="s">
        <v>189</v>
      </c>
      <c r="AT371" s="158" t="s">
        <v>184</v>
      </c>
      <c r="AU371" s="158" t="s">
        <v>81</v>
      </c>
      <c r="AY371" s="20" t="s">
        <v>182</v>
      </c>
      <c r="BE371" s="159">
        <f>IF(N371="základní",J371,0)</f>
        <v>0</v>
      </c>
      <c r="BF371" s="159">
        <f>IF(N371="snížená",J371,0)</f>
        <v>0</v>
      </c>
      <c r="BG371" s="159">
        <f>IF(N371="zákl. přenesená",J371,0)</f>
        <v>0</v>
      </c>
      <c r="BH371" s="159">
        <f>IF(N371="sníž. přenesená",J371,0)</f>
        <v>0</v>
      </c>
      <c r="BI371" s="159">
        <f>IF(N371="nulová",J371,0)</f>
        <v>0</v>
      </c>
      <c r="BJ371" s="20" t="s">
        <v>25</v>
      </c>
      <c r="BK371" s="159">
        <f>ROUND(I371*H371,2)</f>
        <v>0</v>
      </c>
      <c r="BL371" s="20" t="s">
        <v>189</v>
      </c>
      <c r="BM371" s="158" t="s">
        <v>1240</v>
      </c>
    </row>
    <row r="372" spans="1:65" s="14" customFormat="1">
      <c r="B372" s="173"/>
      <c r="D372" s="166" t="s">
        <v>193</v>
      </c>
      <c r="E372" s="174" t="s">
        <v>3</v>
      </c>
      <c r="F372" s="175" t="s">
        <v>1241</v>
      </c>
      <c r="H372" s="176">
        <v>2</v>
      </c>
      <c r="I372" s="177"/>
      <c r="L372" s="173"/>
      <c r="M372" s="178"/>
      <c r="N372" s="179"/>
      <c r="O372" s="179"/>
      <c r="P372" s="179"/>
      <c r="Q372" s="179"/>
      <c r="R372" s="179"/>
      <c r="S372" s="179"/>
      <c r="T372" s="180"/>
      <c r="AT372" s="174" t="s">
        <v>193</v>
      </c>
      <c r="AU372" s="174" t="s">
        <v>81</v>
      </c>
      <c r="AV372" s="14" t="s">
        <v>81</v>
      </c>
      <c r="AW372" s="14" t="s">
        <v>34</v>
      </c>
      <c r="AX372" s="14" t="s">
        <v>25</v>
      </c>
      <c r="AY372" s="174" t="s">
        <v>182</v>
      </c>
    </row>
    <row r="373" spans="1:65" s="2" customFormat="1" ht="21.75" customHeight="1">
      <c r="A373" s="35"/>
      <c r="B373" s="146"/>
      <c r="C373" s="147" t="s">
        <v>570</v>
      </c>
      <c r="D373" s="147" t="s">
        <v>184</v>
      </c>
      <c r="E373" s="148" t="s">
        <v>1242</v>
      </c>
      <c r="F373" s="149" t="s">
        <v>1243</v>
      </c>
      <c r="G373" s="150" t="s">
        <v>500</v>
      </c>
      <c r="H373" s="151">
        <v>1</v>
      </c>
      <c r="I373" s="152"/>
      <c r="J373" s="153">
        <f>ROUND(I373*H373,2)</f>
        <v>0</v>
      </c>
      <c r="K373" s="149" t="s">
        <v>222</v>
      </c>
      <c r="L373" s="36"/>
      <c r="M373" s="154" t="s">
        <v>3</v>
      </c>
      <c r="N373" s="155" t="s">
        <v>44</v>
      </c>
      <c r="O373" s="56"/>
      <c r="P373" s="156">
        <f>O373*H373</f>
        <v>0</v>
      </c>
      <c r="Q373" s="156">
        <v>0</v>
      </c>
      <c r="R373" s="156">
        <f>Q373*H373</f>
        <v>0</v>
      </c>
      <c r="S373" s="156">
        <v>4.0000000000000001E-3</v>
      </c>
      <c r="T373" s="157">
        <f>S373*H373</f>
        <v>4.0000000000000001E-3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58" t="s">
        <v>189</v>
      </c>
      <c r="AT373" s="158" t="s">
        <v>184</v>
      </c>
      <c r="AU373" s="158" t="s">
        <v>81</v>
      </c>
      <c r="AY373" s="20" t="s">
        <v>182</v>
      </c>
      <c r="BE373" s="159">
        <f>IF(N373="základní",J373,0)</f>
        <v>0</v>
      </c>
      <c r="BF373" s="159">
        <f>IF(N373="snížená",J373,0)</f>
        <v>0</v>
      </c>
      <c r="BG373" s="159">
        <f>IF(N373="zákl. přenesená",J373,0)</f>
        <v>0</v>
      </c>
      <c r="BH373" s="159">
        <f>IF(N373="sníž. přenesená",J373,0)</f>
        <v>0</v>
      </c>
      <c r="BI373" s="159">
        <f>IF(N373="nulová",J373,0)</f>
        <v>0</v>
      </c>
      <c r="BJ373" s="20" t="s">
        <v>25</v>
      </c>
      <c r="BK373" s="159">
        <f>ROUND(I373*H373,2)</f>
        <v>0</v>
      </c>
      <c r="BL373" s="20" t="s">
        <v>189</v>
      </c>
      <c r="BM373" s="158" t="s">
        <v>1244</v>
      </c>
    </row>
    <row r="374" spans="1:65" s="14" customFormat="1">
      <c r="B374" s="173"/>
      <c r="D374" s="166" t="s">
        <v>193</v>
      </c>
      <c r="E374" s="174" t="s">
        <v>3</v>
      </c>
      <c r="F374" s="175" t="s">
        <v>1245</v>
      </c>
      <c r="H374" s="176">
        <v>1</v>
      </c>
      <c r="I374" s="177"/>
      <c r="L374" s="173"/>
      <c r="M374" s="178"/>
      <c r="N374" s="179"/>
      <c r="O374" s="179"/>
      <c r="P374" s="179"/>
      <c r="Q374" s="179"/>
      <c r="R374" s="179"/>
      <c r="S374" s="179"/>
      <c r="T374" s="180"/>
      <c r="AT374" s="174" t="s">
        <v>193</v>
      </c>
      <c r="AU374" s="174" t="s">
        <v>81</v>
      </c>
      <c r="AV374" s="14" t="s">
        <v>81</v>
      </c>
      <c r="AW374" s="14" t="s">
        <v>34</v>
      </c>
      <c r="AX374" s="14" t="s">
        <v>25</v>
      </c>
      <c r="AY374" s="174" t="s">
        <v>182</v>
      </c>
    </row>
    <row r="375" spans="1:65" s="2" customFormat="1" ht="16.5" customHeight="1">
      <c r="A375" s="35"/>
      <c r="B375" s="146"/>
      <c r="C375" s="147" t="s">
        <v>601</v>
      </c>
      <c r="D375" s="147" t="s">
        <v>184</v>
      </c>
      <c r="E375" s="148" t="s">
        <v>1246</v>
      </c>
      <c r="F375" s="149" t="s">
        <v>1247</v>
      </c>
      <c r="G375" s="150" t="s">
        <v>187</v>
      </c>
      <c r="H375" s="151">
        <v>12.5</v>
      </c>
      <c r="I375" s="152"/>
      <c r="J375" s="153">
        <f>ROUND(I375*H375,2)</f>
        <v>0</v>
      </c>
      <c r="K375" s="149" t="s">
        <v>222</v>
      </c>
      <c r="L375" s="36"/>
      <c r="M375" s="154" t="s">
        <v>3</v>
      </c>
      <c r="N375" s="155" t="s">
        <v>44</v>
      </c>
      <c r="O375" s="56"/>
      <c r="P375" s="156">
        <f>O375*H375</f>
        <v>0</v>
      </c>
      <c r="Q375" s="156">
        <v>3.5000000000000003E-2</v>
      </c>
      <c r="R375" s="156">
        <f>Q375*H375</f>
        <v>0.43750000000000006</v>
      </c>
      <c r="S375" s="156">
        <v>0</v>
      </c>
      <c r="T375" s="157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58" t="s">
        <v>189</v>
      </c>
      <c r="AT375" s="158" t="s">
        <v>184</v>
      </c>
      <c r="AU375" s="158" t="s">
        <v>81</v>
      </c>
      <c r="AY375" s="20" t="s">
        <v>182</v>
      </c>
      <c r="BE375" s="159">
        <f>IF(N375="základní",J375,0)</f>
        <v>0</v>
      </c>
      <c r="BF375" s="159">
        <f>IF(N375="snížená",J375,0)</f>
        <v>0</v>
      </c>
      <c r="BG375" s="159">
        <f>IF(N375="zákl. přenesená",J375,0)</f>
        <v>0</v>
      </c>
      <c r="BH375" s="159">
        <f>IF(N375="sníž. přenesená",J375,0)</f>
        <v>0</v>
      </c>
      <c r="BI375" s="159">
        <f>IF(N375="nulová",J375,0)</f>
        <v>0</v>
      </c>
      <c r="BJ375" s="20" t="s">
        <v>25</v>
      </c>
      <c r="BK375" s="159">
        <f>ROUND(I375*H375,2)</f>
        <v>0</v>
      </c>
      <c r="BL375" s="20" t="s">
        <v>189</v>
      </c>
      <c r="BM375" s="158" t="s">
        <v>1248</v>
      </c>
    </row>
    <row r="376" spans="1:65" s="14" customFormat="1">
      <c r="B376" s="173"/>
      <c r="D376" s="166" t="s">
        <v>193</v>
      </c>
      <c r="E376" s="174" t="s">
        <v>3</v>
      </c>
      <c r="F376" s="175" t="s">
        <v>1249</v>
      </c>
      <c r="H376" s="176">
        <v>12.5</v>
      </c>
      <c r="I376" s="177"/>
      <c r="L376" s="173"/>
      <c r="M376" s="178"/>
      <c r="N376" s="179"/>
      <c r="O376" s="179"/>
      <c r="P376" s="179"/>
      <c r="Q376" s="179"/>
      <c r="R376" s="179"/>
      <c r="S376" s="179"/>
      <c r="T376" s="180"/>
      <c r="AT376" s="174" t="s">
        <v>193</v>
      </c>
      <c r="AU376" s="174" t="s">
        <v>81</v>
      </c>
      <c r="AV376" s="14" t="s">
        <v>81</v>
      </c>
      <c r="AW376" s="14" t="s">
        <v>34</v>
      </c>
      <c r="AX376" s="14" t="s">
        <v>25</v>
      </c>
      <c r="AY376" s="174" t="s">
        <v>182</v>
      </c>
    </row>
    <row r="377" spans="1:65" s="2" customFormat="1" ht="24.2" customHeight="1">
      <c r="A377" s="35"/>
      <c r="B377" s="146"/>
      <c r="C377" s="147" t="s">
        <v>605</v>
      </c>
      <c r="D377" s="147" t="s">
        <v>184</v>
      </c>
      <c r="E377" s="148" t="s">
        <v>1250</v>
      </c>
      <c r="F377" s="149" t="s">
        <v>1251</v>
      </c>
      <c r="G377" s="150" t="s">
        <v>187</v>
      </c>
      <c r="H377" s="151">
        <v>12.5</v>
      </c>
      <c r="I377" s="152"/>
      <c r="J377" s="153">
        <f>ROUND(I377*H377,2)</f>
        <v>0</v>
      </c>
      <c r="K377" s="149" t="s">
        <v>222</v>
      </c>
      <c r="L377" s="36"/>
      <c r="M377" s="154" t="s">
        <v>3</v>
      </c>
      <c r="N377" s="155" t="s">
        <v>44</v>
      </c>
      <c r="O377" s="56"/>
      <c r="P377" s="156">
        <f>O377*H377</f>
        <v>0</v>
      </c>
      <c r="Q377" s="156">
        <v>0</v>
      </c>
      <c r="R377" s="156">
        <f>Q377*H377</f>
        <v>0</v>
      </c>
      <c r="S377" s="156">
        <v>3.5000000000000003E-2</v>
      </c>
      <c r="T377" s="157">
        <f>S377*H377</f>
        <v>0.43750000000000006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58" t="s">
        <v>189</v>
      </c>
      <c r="AT377" s="158" t="s">
        <v>184</v>
      </c>
      <c r="AU377" s="158" t="s">
        <v>81</v>
      </c>
      <c r="AY377" s="20" t="s">
        <v>182</v>
      </c>
      <c r="BE377" s="159">
        <f>IF(N377="základní",J377,0)</f>
        <v>0</v>
      </c>
      <c r="BF377" s="159">
        <f>IF(N377="snížená",J377,0)</f>
        <v>0</v>
      </c>
      <c r="BG377" s="159">
        <f>IF(N377="zákl. přenesená",J377,0)</f>
        <v>0</v>
      </c>
      <c r="BH377" s="159">
        <f>IF(N377="sníž. přenesená",J377,0)</f>
        <v>0</v>
      </c>
      <c r="BI377" s="159">
        <f>IF(N377="nulová",J377,0)</f>
        <v>0</v>
      </c>
      <c r="BJ377" s="20" t="s">
        <v>25</v>
      </c>
      <c r="BK377" s="159">
        <f>ROUND(I377*H377,2)</f>
        <v>0</v>
      </c>
      <c r="BL377" s="20" t="s">
        <v>189</v>
      </c>
      <c r="BM377" s="158" t="s">
        <v>1252</v>
      </c>
    </row>
    <row r="378" spans="1:65" s="14" customFormat="1">
      <c r="B378" s="173"/>
      <c r="D378" s="166" t="s">
        <v>193</v>
      </c>
      <c r="E378" s="174" t="s">
        <v>3</v>
      </c>
      <c r="F378" s="175" t="s">
        <v>1253</v>
      </c>
      <c r="H378" s="176">
        <v>12.5</v>
      </c>
      <c r="I378" s="177"/>
      <c r="L378" s="173"/>
      <c r="M378" s="178"/>
      <c r="N378" s="179"/>
      <c r="O378" s="179"/>
      <c r="P378" s="179"/>
      <c r="Q378" s="179"/>
      <c r="R378" s="179"/>
      <c r="S378" s="179"/>
      <c r="T378" s="180"/>
      <c r="AT378" s="174" t="s">
        <v>193</v>
      </c>
      <c r="AU378" s="174" t="s">
        <v>81</v>
      </c>
      <c r="AV378" s="14" t="s">
        <v>81</v>
      </c>
      <c r="AW378" s="14" t="s">
        <v>34</v>
      </c>
      <c r="AX378" s="14" t="s">
        <v>25</v>
      </c>
      <c r="AY378" s="174" t="s">
        <v>182</v>
      </c>
    </row>
    <row r="379" spans="1:65" s="2" customFormat="1" ht="16.5" customHeight="1">
      <c r="A379" s="35"/>
      <c r="B379" s="146"/>
      <c r="C379" s="147" t="s">
        <v>610</v>
      </c>
      <c r="D379" s="147" t="s">
        <v>184</v>
      </c>
      <c r="E379" s="148" t="s">
        <v>1254</v>
      </c>
      <c r="F379" s="149" t="s">
        <v>1255</v>
      </c>
      <c r="G379" s="150" t="s">
        <v>187</v>
      </c>
      <c r="H379" s="151">
        <v>31</v>
      </c>
      <c r="I379" s="152"/>
      <c r="J379" s="153">
        <f>ROUND(I379*H379,2)</f>
        <v>0</v>
      </c>
      <c r="K379" s="149" t="s">
        <v>222</v>
      </c>
      <c r="L379" s="36"/>
      <c r="M379" s="154" t="s">
        <v>3</v>
      </c>
      <c r="N379" s="155" t="s">
        <v>44</v>
      </c>
      <c r="O379" s="56"/>
      <c r="P379" s="156">
        <f>O379*H379</f>
        <v>0</v>
      </c>
      <c r="Q379" s="156">
        <v>8.0999999999999996E-4</v>
      </c>
      <c r="R379" s="156">
        <f>Q379*H379</f>
        <v>2.511E-2</v>
      </c>
      <c r="S379" s="156">
        <v>0</v>
      </c>
      <c r="T379" s="157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58" t="s">
        <v>189</v>
      </c>
      <c r="AT379" s="158" t="s">
        <v>184</v>
      </c>
      <c r="AU379" s="158" t="s">
        <v>81</v>
      </c>
      <c r="AY379" s="20" t="s">
        <v>182</v>
      </c>
      <c r="BE379" s="159">
        <f>IF(N379="základní",J379,0)</f>
        <v>0</v>
      </c>
      <c r="BF379" s="159">
        <f>IF(N379="snížená",J379,0)</f>
        <v>0</v>
      </c>
      <c r="BG379" s="159">
        <f>IF(N379="zákl. přenesená",J379,0)</f>
        <v>0</v>
      </c>
      <c r="BH379" s="159">
        <f>IF(N379="sníž. přenesená",J379,0)</f>
        <v>0</v>
      </c>
      <c r="BI379" s="159">
        <f>IF(N379="nulová",J379,0)</f>
        <v>0</v>
      </c>
      <c r="BJ379" s="20" t="s">
        <v>25</v>
      </c>
      <c r="BK379" s="159">
        <f>ROUND(I379*H379,2)</f>
        <v>0</v>
      </c>
      <c r="BL379" s="20" t="s">
        <v>189</v>
      </c>
      <c r="BM379" s="158" t="s">
        <v>1256</v>
      </c>
    </row>
    <row r="380" spans="1:65" s="14" customFormat="1">
      <c r="B380" s="173"/>
      <c r="D380" s="166" t="s">
        <v>193</v>
      </c>
      <c r="E380" s="174" t="s">
        <v>3</v>
      </c>
      <c r="F380" s="175" t="s">
        <v>1257</v>
      </c>
      <c r="H380" s="176">
        <v>31</v>
      </c>
      <c r="I380" s="177"/>
      <c r="L380" s="173"/>
      <c r="M380" s="178"/>
      <c r="N380" s="179"/>
      <c r="O380" s="179"/>
      <c r="P380" s="179"/>
      <c r="Q380" s="179"/>
      <c r="R380" s="179"/>
      <c r="S380" s="179"/>
      <c r="T380" s="180"/>
      <c r="AT380" s="174" t="s">
        <v>193</v>
      </c>
      <c r="AU380" s="174" t="s">
        <v>81</v>
      </c>
      <c r="AV380" s="14" t="s">
        <v>81</v>
      </c>
      <c r="AW380" s="14" t="s">
        <v>34</v>
      </c>
      <c r="AX380" s="14" t="s">
        <v>25</v>
      </c>
      <c r="AY380" s="174" t="s">
        <v>182</v>
      </c>
    </row>
    <row r="381" spans="1:65" s="12" customFormat="1" ht="22.9" customHeight="1">
      <c r="B381" s="133"/>
      <c r="D381" s="134" t="s">
        <v>72</v>
      </c>
      <c r="E381" s="144" t="s">
        <v>556</v>
      </c>
      <c r="F381" s="144" t="s">
        <v>557</v>
      </c>
      <c r="I381" s="136"/>
      <c r="J381" s="145">
        <f>BK381</f>
        <v>0</v>
      </c>
      <c r="L381" s="133"/>
      <c r="M381" s="138"/>
      <c r="N381" s="139"/>
      <c r="O381" s="139"/>
      <c r="P381" s="140">
        <f>SUM(P382:P384)</f>
        <v>0</v>
      </c>
      <c r="Q381" s="139"/>
      <c r="R381" s="140">
        <f>SUM(R382:R384)</f>
        <v>0</v>
      </c>
      <c r="S381" s="139"/>
      <c r="T381" s="141">
        <f>SUM(T382:T384)</f>
        <v>0</v>
      </c>
      <c r="AR381" s="134" t="s">
        <v>25</v>
      </c>
      <c r="AT381" s="142" t="s">
        <v>72</v>
      </c>
      <c r="AU381" s="142" t="s">
        <v>25</v>
      </c>
      <c r="AY381" s="134" t="s">
        <v>182</v>
      </c>
      <c r="BK381" s="143">
        <f>SUM(BK382:BK384)</f>
        <v>0</v>
      </c>
    </row>
    <row r="382" spans="1:65" s="2" customFormat="1" ht="24.2" customHeight="1">
      <c r="A382" s="35"/>
      <c r="B382" s="146"/>
      <c r="C382" s="147" t="s">
        <v>612</v>
      </c>
      <c r="D382" s="147" t="s">
        <v>184</v>
      </c>
      <c r="E382" s="148" t="s">
        <v>559</v>
      </c>
      <c r="F382" s="149" t="s">
        <v>560</v>
      </c>
      <c r="G382" s="150" t="s">
        <v>207</v>
      </c>
      <c r="H382" s="151">
        <v>484.74299999999999</v>
      </c>
      <c r="I382" s="152"/>
      <c r="J382" s="153">
        <f>ROUND(I382*H382,2)</f>
        <v>0</v>
      </c>
      <c r="K382" s="149" t="s">
        <v>188</v>
      </c>
      <c r="L382" s="36"/>
      <c r="M382" s="154" t="s">
        <v>3</v>
      </c>
      <c r="N382" s="155" t="s">
        <v>44</v>
      </c>
      <c r="O382" s="56"/>
      <c r="P382" s="156">
        <f>O382*H382</f>
        <v>0</v>
      </c>
      <c r="Q382" s="156">
        <v>0</v>
      </c>
      <c r="R382" s="156">
        <f>Q382*H382</f>
        <v>0</v>
      </c>
      <c r="S382" s="156">
        <v>0</v>
      </c>
      <c r="T382" s="157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58" t="s">
        <v>189</v>
      </c>
      <c r="AT382" s="158" t="s">
        <v>184</v>
      </c>
      <c r="AU382" s="158" t="s">
        <v>81</v>
      </c>
      <c r="AY382" s="20" t="s">
        <v>182</v>
      </c>
      <c r="BE382" s="159">
        <f>IF(N382="základní",J382,0)</f>
        <v>0</v>
      </c>
      <c r="BF382" s="159">
        <f>IF(N382="snížená",J382,0)</f>
        <v>0</v>
      </c>
      <c r="BG382" s="159">
        <f>IF(N382="zákl. přenesená",J382,0)</f>
        <v>0</v>
      </c>
      <c r="BH382" s="159">
        <f>IF(N382="sníž. přenesená",J382,0)</f>
        <v>0</v>
      </c>
      <c r="BI382" s="159">
        <f>IF(N382="nulová",J382,0)</f>
        <v>0</v>
      </c>
      <c r="BJ382" s="20" t="s">
        <v>25</v>
      </c>
      <c r="BK382" s="159">
        <f>ROUND(I382*H382,2)</f>
        <v>0</v>
      </c>
      <c r="BL382" s="20" t="s">
        <v>189</v>
      </c>
      <c r="BM382" s="158" t="s">
        <v>1258</v>
      </c>
    </row>
    <row r="383" spans="1:65" s="2" customFormat="1">
      <c r="A383" s="35"/>
      <c r="B383" s="36"/>
      <c r="C383" s="35"/>
      <c r="D383" s="160" t="s">
        <v>191</v>
      </c>
      <c r="E383" s="35"/>
      <c r="F383" s="161" t="s">
        <v>562</v>
      </c>
      <c r="G383" s="35"/>
      <c r="H383" s="35"/>
      <c r="I383" s="162"/>
      <c r="J383" s="35"/>
      <c r="K383" s="35"/>
      <c r="L383" s="36"/>
      <c r="M383" s="163"/>
      <c r="N383" s="164"/>
      <c r="O383" s="56"/>
      <c r="P383" s="56"/>
      <c r="Q383" s="56"/>
      <c r="R383" s="56"/>
      <c r="S383" s="56"/>
      <c r="T383" s="57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20" t="s">
        <v>191</v>
      </c>
      <c r="AU383" s="20" t="s">
        <v>81</v>
      </c>
    </row>
    <row r="384" spans="1:65" s="14" customFormat="1">
      <c r="B384" s="173"/>
      <c r="D384" s="166" t="s">
        <v>193</v>
      </c>
      <c r="E384" s="174" t="s">
        <v>3</v>
      </c>
      <c r="F384" s="175" t="s">
        <v>1259</v>
      </c>
      <c r="H384" s="176">
        <v>484.74299999999999</v>
      </c>
      <c r="I384" s="177"/>
      <c r="L384" s="173"/>
      <c r="M384" s="216"/>
      <c r="N384" s="217"/>
      <c r="O384" s="217"/>
      <c r="P384" s="217"/>
      <c r="Q384" s="217"/>
      <c r="R384" s="217"/>
      <c r="S384" s="217"/>
      <c r="T384" s="218"/>
      <c r="AT384" s="174" t="s">
        <v>193</v>
      </c>
      <c r="AU384" s="174" t="s">
        <v>81</v>
      </c>
      <c r="AV384" s="14" t="s">
        <v>81</v>
      </c>
      <c r="AW384" s="14" t="s">
        <v>34</v>
      </c>
      <c r="AX384" s="14" t="s">
        <v>25</v>
      </c>
      <c r="AY384" s="174" t="s">
        <v>182</v>
      </c>
    </row>
    <row r="385" spans="1:31" s="2" customFormat="1" ht="6.95" customHeight="1">
      <c r="A385" s="35"/>
      <c r="B385" s="45"/>
      <c r="C385" s="46"/>
      <c r="D385" s="46"/>
      <c r="E385" s="46"/>
      <c r="F385" s="46"/>
      <c r="G385" s="46"/>
      <c r="H385" s="46"/>
      <c r="I385" s="46"/>
      <c r="J385" s="46"/>
      <c r="K385" s="46"/>
      <c r="L385" s="36"/>
      <c r="M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</row>
  </sheetData>
  <autoFilter ref="C91:K384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/>
    <hyperlink ref="F99" r:id="rId2"/>
    <hyperlink ref="F104" r:id="rId3"/>
    <hyperlink ref="F110" r:id="rId4"/>
    <hyperlink ref="F116" r:id="rId5"/>
    <hyperlink ref="F124" r:id="rId6"/>
    <hyperlink ref="F127" r:id="rId7"/>
    <hyperlink ref="F131" r:id="rId8"/>
    <hyperlink ref="F136" r:id="rId9"/>
    <hyperlink ref="F151" r:id="rId10"/>
    <hyperlink ref="F157" r:id="rId11"/>
    <hyperlink ref="F163" r:id="rId12"/>
    <hyperlink ref="F172" r:id="rId13"/>
    <hyperlink ref="F175" r:id="rId14"/>
    <hyperlink ref="F195" r:id="rId15"/>
    <hyperlink ref="F219" r:id="rId16"/>
    <hyperlink ref="F223" r:id="rId17"/>
    <hyperlink ref="F226" r:id="rId18"/>
    <hyperlink ref="F228" r:id="rId19"/>
    <hyperlink ref="F232" r:id="rId20"/>
    <hyperlink ref="F236" r:id="rId21"/>
    <hyperlink ref="F240" r:id="rId22"/>
    <hyperlink ref="F272" r:id="rId23"/>
    <hyperlink ref="F275" r:id="rId24"/>
    <hyperlink ref="F278" r:id="rId25"/>
    <hyperlink ref="F287" r:id="rId26"/>
    <hyperlink ref="F291" r:id="rId27"/>
    <hyperlink ref="F294" r:id="rId28"/>
    <hyperlink ref="F303" r:id="rId29"/>
    <hyperlink ref="F308" r:id="rId30"/>
    <hyperlink ref="F312" r:id="rId31"/>
    <hyperlink ref="F316" r:id="rId32"/>
    <hyperlink ref="F324" r:id="rId33"/>
    <hyperlink ref="F328" r:id="rId34"/>
    <hyperlink ref="F334" r:id="rId35"/>
    <hyperlink ref="F339" r:id="rId36"/>
    <hyperlink ref="F348" r:id="rId37"/>
    <hyperlink ref="F355" r:id="rId38"/>
    <hyperlink ref="F365" r:id="rId39"/>
    <hyperlink ref="F383" r:id="rId4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1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6" t="s">
        <v>6</v>
      </c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20" t="s">
        <v>103</v>
      </c>
    </row>
    <row r="3" spans="1:4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pans="1:46" s="1" customFormat="1" ht="24.95" customHeight="1">
      <c r="B4" s="23"/>
      <c r="D4" s="24" t="s">
        <v>129</v>
      </c>
      <c r="L4" s="23"/>
      <c r="M4" s="97" t="s">
        <v>11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69" t="str">
        <f>'Rekapitulace stavby'!K6</f>
        <v>BRNO, TOUŠKOVA, SVATOPLUKOVA I – REKONSTRUKCE KANALIZACE A VODOVODU</v>
      </c>
      <c r="F7" s="370"/>
      <c r="G7" s="370"/>
      <c r="H7" s="370"/>
      <c r="L7" s="23"/>
    </row>
    <row r="8" spans="1:46" s="1" customFormat="1" ht="12" customHeight="1">
      <c r="B8" s="23"/>
      <c r="D8" s="30" t="s">
        <v>138</v>
      </c>
      <c r="L8" s="23"/>
    </row>
    <row r="9" spans="1:46" s="2" customFormat="1" ht="16.5" customHeight="1">
      <c r="A9" s="35"/>
      <c r="B9" s="36"/>
      <c r="C9" s="35"/>
      <c r="D9" s="35"/>
      <c r="E9" s="369" t="s">
        <v>1260</v>
      </c>
      <c r="F9" s="368"/>
      <c r="G9" s="368"/>
      <c r="H9" s="368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30" t="s">
        <v>144</v>
      </c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64" t="s">
        <v>1261</v>
      </c>
      <c r="F11" s="368"/>
      <c r="G11" s="368"/>
      <c r="H11" s="368"/>
      <c r="I11" s="35"/>
      <c r="J11" s="35"/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30" t="s">
        <v>20</v>
      </c>
      <c r="E13" s="35"/>
      <c r="F13" s="28" t="s">
        <v>91</v>
      </c>
      <c r="G13" s="35"/>
      <c r="H13" s="35"/>
      <c r="I13" s="30" t="s">
        <v>21</v>
      </c>
      <c r="J13" s="28" t="s">
        <v>3</v>
      </c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22</v>
      </c>
      <c r="E14" s="35"/>
      <c r="F14" s="28" t="s">
        <v>23</v>
      </c>
      <c r="G14" s="35"/>
      <c r="H14" s="35"/>
      <c r="I14" s="30" t="s">
        <v>24</v>
      </c>
      <c r="J14" s="53"/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30" t="s">
        <v>26</v>
      </c>
      <c r="E16" s="35"/>
      <c r="F16" s="35"/>
      <c r="G16" s="35"/>
      <c r="H16" s="35"/>
      <c r="I16" s="30" t="s">
        <v>27</v>
      </c>
      <c r="J16" s="28" t="s">
        <v>3</v>
      </c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8" t="s">
        <v>28</v>
      </c>
      <c r="F17" s="35"/>
      <c r="G17" s="35"/>
      <c r="H17" s="35"/>
      <c r="I17" s="30" t="s">
        <v>29</v>
      </c>
      <c r="J17" s="28" t="s">
        <v>3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30" t="s">
        <v>30</v>
      </c>
      <c r="E19" s="35"/>
      <c r="F19" s="35"/>
      <c r="G19" s="35"/>
      <c r="H19" s="35"/>
      <c r="I19" s="30" t="s">
        <v>27</v>
      </c>
      <c r="J19" s="31" t="str">
        <f>'Rekapitulace stavby'!AN13</f>
        <v>Vyplň údaj</v>
      </c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71" t="str">
        <f>'Rekapitulace stavby'!E14</f>
        <v>Vyplň údaj</v>
      </c>
      <c r="F20" s="353"/>
      <c r="G20" s="353"/>
      <c r="H20" s="353"/>
      <c r="I20" s="30" t="s">
        <v>29</v>
      </c>
      <c r="J20" s="31" t="str">
        <f>'Rekapitulace stavby'!AN14</f>
        <v>Vyplň údaj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30" t="s">
        <v>32</v>
      </c>
      <c r="E22" s="35"/>
      <c r="F22" s="35"/>
      <c r="G22" s="35"/>
      <c r="H22" s="35"/>
      <c r="I22" s="30" t="s">
        <v>27</v>
      </c>
      <c r="J22" s="28" t="s">
        <v>3</v>
      </c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8" t="s">
        <v>33</v>
      </c>
      <c r="F23" s="35"/>
      <c r="G23" s="35"/>
      <c r="H23" s="35"/>
      <c r="I23" s="30" t="s">
        <v>29</v>
      </c>
      <c r="J23" s="28" t="s">
        <v>3</v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30" t="s">
        <v>35</v>
      </c>
      <c r="E25" s="35"/>
      <c r="F25" s="35"/>
      <c r="G25" s="35"/>
      <c r="H25" s="35"/>
      <c r="I25" s="30" t="s">
        <v>27</v>
      </c>
      <c r="J25" s="28" t="str">
        <f>IF('Rekapitulace stavby'!AN19="","",'Rekapitulace stavby'!AN19)</f>
        <v/>
      </c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8" t="str">
        <f>IF('Rekapitulace stavby'!E20="","",'Rekapitulace stavby'!E20)</f>
        <v xml:space="preserve"> </v>
      </c>
      <c r="F26" s="35"/>
      <c r="G26" s="35"/>
      <c r="H26" s="35"/>
      <c r="I26" s="30" t="s">
        <v>29</v>
      </c>
      <c r="J26" s="28" t="str">
        <f>IF('Rekapitulace stavby'!AN20="","",'Rekapitulace stavby'!AN20)</f>
        <v/>
      </c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30" t="s">
        <v>37</v>
      </c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9"/>
      <c r="B29" s="100"/>
      <c r="C29" s="99"/>
      <c r="D29" s="99"/>
      <c r="E29" s="357" t="s">
        <v>3</v>
      </c>
      <c r="F29" s="357"/>
      <c r="G29" s="357"/>
      <c r="H29" s="35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02" t="s">
        <v>39</v>
      </c>
      <c r="E32" s="35"/>
      <c r="F32" s="35"/>
      <c r="G32" s="35"/>
      <c r="H32" s="35"/>
      <c r="I32" s="35"/>
      <c r="J32" s="69">
        <f>ROUND(J87, 0)</f>
        <v>0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41</v>
      </c>
      <c r="G34" s="35"/>
      <c r="H34" s="35"/>
      <c r="I34" s="39" t="s">
        <v>40</v>
      </c>
      <c r="J34" s="39" t="s">
        <v>42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03" t="s">
        <v>43</v>
      </c>
      <c r="E35" s="30" t="s">
        <v>44</v>
      </c>
      <c r="F35" s="104">
        <f>ROUND((SUM(BE87:BE90)),  0)</f>
        <v>0</v>
      </c>
      <c r="G35" s="35"/>
      <c r="H35" s="35"/>
      <c r="I35" s="105">
        <v>0.21</v>
      </c>
      <c r="J35" s="104">
        <f>ROUND(((SUM(BE87:BE90))*I35),  0)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0" t="s">
        <v>45</v>
      </c>
      <c r="F36" s="104">
        <f>ROUND((SUM(BF87:BF90)),  0)</f>
        <v>0</v>
      </c>
      <c r="G36" s="35"/>
      <c r="H36" s="35"/>
      <c r="I36" s="105">
        <v>0.12</v>
      </c>
      <c r="J36" s="104">
        <f>ROUND(((SUM(BF87:BF90))*I36),  0)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46</v>
      </c>
      <c r="F37" s="104">
        <f>ROUND((SUM(BG87:BG90)),  0)</f>
        <v>0</v>
      </c>
      <c r="G37" s="35"/>
      <c r="H37" s="35"/>
      <c r="I37" s="105">
        <v>0.21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30" t="s">
        <v>47</v>
      </c>
      <c r="F38" s="104">
        <f>ROUND((SUM(BH87:BH90)),  0)</f>
        <v>0</v>
      </c>
      <c r="G38" s="35"/>
      <c r="H38" s="35"/>
      <c r="I38" s="105">
        <v>0.12</v>
      </c>
      <c r="J38" s="104">
        <f>0</f>
        <v>0</v>
      </c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30" t="s">
        <v>48</v>
      </c>
      <c r="F39" s="104">
        <f>ROUND((SUM(BI87:BI90)),  0)</f>
        <v>0</v>
      </c>
      <c r="G39" s="35"/>
      <c r="H39" s="35"/>
      <c r="I39" s="105">
        <v>0</v>
      </c>
      <c r="J39" s="104">
        <f>0</f>
        <v>0</v>
      </c>
      <c r="K39" s="35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6"/>
      <c r="D41" s="107" t="s">
        <v>49</v>
      </c>
      <c r="E41" s="58"/>
      <c r="F41" s="58"/>
      <c r="G41" s="108" t="s">
        <v>50</v>
      </c>
      <c r="H41" s="109" t="s">
        <v>51</v>
      </c>
      <c r="I41" s="58"/>
      <c r="J41" s="110">
        <f>SUM(J32:J39)</f>
        <v>0</v>
      </c>
      <c r="K41" s="111"/>
      <c r="L41" s="9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154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69" t="str">
        <f>E7</f>
        <v>BRNO, TOUŠKOVA, SVATOPLUKOVA I – REKONSTRUKCE KANALIZACE A VODOVODU</v>
      </c>
      <c r="F50" s="370"/>
      <c r="G50" s="370"/>
      <c r="H50" s="370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3"/>
      <c r="C51" s="30" t="s">
        <v>138</v>
      </c>
      <c r="L51" s="23"/>
    </row>
    <row r="52" spans="1:47" s="2" customFormat="1" ht="16.5" customHeight="1">
      <c r="A52" s="35"/>
      <c r="B52" s="36"/>
      <c r="C52" s="35"/>
      <c r="D52" s="35"/>
      <c r="E52" s="369" t="s">
        <v>1260</v>
      </c>
      <c r="F52" s="368"/>
      <c r="G52" s="368"/>
      <c r="H52" s="368"/>
      <c r="I52" s="35"/>
      <c r="J52" s="35"/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144</v>
      </c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364" t="str">
        <f>E11</f>
        <v>SO 310 - KANALIZACE</v>
      </c>
      <c r="F54" s="368"/>
      <c r="G54" s="368"/>
      <c r="H54" s="368"/>
      <c r="I54" s="35"/>
      <c r="J54" s="35"/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22</v>
      </c>
      <c r="D56" s="35"/>
      <c r="E56" s="35"/>
      <c r="F56" s="28" t="str">
        <f>F14</f>
        <v>BRNO</v>
      </c>
      <c r="G56" s="35"/>
      <c r="H56" s="35"/>
      <c r="I56" s="30" t="s">
        <v>24</v>
      </c>
      <c r="J56" s="53" t="str">
        <f>IF(J14="","",J14)</f>
        <v/>
      </c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30" t="s">
        <v>26</v>
      </c>
      <c r="D58" s="35"/>
      <c r="E58" s="35"/>
      <c r="F58" s="28" t="str">
        <f>E17</f>
        <v>Statutární město Brno</v>
      </c>
      <c r="G58" s="35"/>
      <c r="H58" s="35"/>
      <c r="I58" s="30" t="s">
        <v>32</v>
      </c>
      <c r="J58" s="33" t="str">
        <f>E23</f>
        <v>JV PROJEKT VH s.r.o.</v>
      </c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5"/>
      <c r="E59" s="35"/>
      <c r="F59" s="28" t="str">
        <f>IF(E20="","",E20)</f>
        <v>Vyplň údaj</v>
      </c>
      <c r="G59" s="35"/>
      <c r="H59" s="35"/>
      <c r="I59" s="30" t="s">
        <v>35</v>
      </c>
      <c r="J59" s="33" t="str">
        <f>E26</f>
        <v xml:space="preserve"> 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2" t="s">
        <v>155</v>
      </c>
      <c r="D61" s="106"/>
      <c r="E61" s="106"/>
      <c r="F61" s="106"/>
      <c r="G61" s="106"/>
      <c r="H61" s="106"/>
      <c r="I61" s="106"/>
      <c r="J61" s="113" t="s">
        <v>156</v>
      </c>
      <c r="K61" s="106"/>
      <c r="L61" s="9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14" t="s">
        <v>71</v>
      </c>
      <c r="D63" s="35"/>
      <c r="E63" s="35"/>
      <c r="F63" s="35"/>
      <c r="G63" s="35"/>
      <c r="H63" s="35"/>
      <c r="I63" s="35"/>
      <c r="J63" s="69">
        <f>J87</f>
        <v>0</v>
      </c>
      <c r="K63" s="35"/>
      <c r="L63" s="9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20" t="s">
        <v>157</v>
      </c>
    </row>
    <row r="64" spans="1:47" s="9" customFormat="1" ht="24.95" customHeight="1">
      <c r="B64" s="115"/>
      <c r="D64" s="116" t="s">
        <v>158</v>
      </c>
      <c r="E64" s="117"/>
      <c r="F64" s="117"/>
      <c r="G64" s="117"/>
      <c r="H64" s="117"/>
      <c r="I64" s="117"/>
      <c r="J64" s="118">
        <f>J88</f>
        <v>0</v>
      </c>
      <c r="L64" s="115"/>
    </row>
    <row r="65" spans="1:31" s="10" customFormat="1" ht="19.899999999999999" customHeight="1">
      <c r="B65" s="119"/>
      <c r="D65" s="120" t="s">
        <v>159</v>
      </c>
      <c r="E65" s="121"/>
      <c r="F65" s="121"/>
      <c r="G65" s="121"/>
      <c r="H65" s="121"/>
      <c r="I65" s="121"/>
      <c r="J65" s="122">
        <f>J89</f>
        <v>0</v>
      </c>
      <c r="L65" s="119"/>
    </row>
    <row r="66" spans="1:31" s="2" customFormat="1" ht="21.75" customHeight="1">
      <c r="A66" s="35"/>
      <c r="B66" s="36"/>
      <c r="C66" s="35"/>
      <c r="D66" s="35"/>
      <c r="E66" s="35"/>
      <c r="F66" s="35"/>
      <c r="G66" s="35"/>
      <c r="H66" s="35"/>
      <c r="I66" s="35"/>
      <c r="J66" s="35"/>
      <c r="K66" s="35"/>
      <c r="L66" s="98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98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9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167</v>
      </c>
      <c r="D72" s="35"/>
      <c r="E72" s="35"/>
      <c r="F72" s="35"/>
      <c r="G72" s="35"/>
      <c r="H72" s="35"/>
      <c r="I72" s="35"/>
      <c r="J72" s="35"/>
      <c r="K72" s="35"/>
      <c r="L72" s="9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17</v>
      </c>
      <c r="D74" s="35"/>
      <c r="E74" s="35"/>
      <c r="F74" s="35"/>
      <c r="G74" s="35"/>
      <c r="H74" s="35"/>
      <c r="I74" s="35"/>
      <c r="J74" s="35"/>
      <c r="K74" s="35"/>
      <c r="L74" s="9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5"/>
      <c r="D75" s="35"/>
      <c r="E75" s="369" t="str">
        <f>E7</f>
        <v>BRNO, TOUŠKOVA, SVATOPLUKOVA I – REKONSTRUKCE KANALIZACE A VODOVODU</v>
      </c>
      <c r="F75" s="370"/>
      <c r="G75" s="370"/>
      <c r="H75" s="370"/>
      <c r="I75" s="35"/>
      <c r="J75" s="35"/>
      <c r="K75" s="35"/>
      <c r="L75" s="9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1" customFormat="1" ht="12" customHeight="1">
      <c r="B76" s="23"/>
      <c r="C76" s="30" t="s">
        <v>138</v>
      </c>
      <c r="L76" s="23"/>
    </row>
    <row r="77" spans="1:31" s="2" customFormat="1" ht="16.5" customHeight="1">
      <c r="A77" s="35"/>
      <c r="B77" s="36"/>
      <c r="C77" s="35"/>
      <c r="D77" s="35"/>
      <c r="E77" s="369" t="s">
        <v>1260</v>
      </c>
      <c r="F77" s="368"/>
      <c r="G77" s="368"/>
      <c r="H77" s="368"/>
      <c r="I77" s="35"/>
      <c r="J77" s="35"/>
      <c r="K77" s="35"/>
      <c r="L77" s="9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144</v>
      </c>
      <c r="D78" s="35"/>
      <c r="E78" s="35"/>
      <c r="F78" s="35"/>
      <c r="G78" s="35"/>
      <c r="H78" s="35"/>
      <c r="I78" s="35"/>
      <c r="J78" s="35"/>
      <c r="K78" s="35"/>
      <c r="L78" s="9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5"/>
      <c r="D79" s="35"/>
      <c r="E79" s="364" t="str">
        <f>E11</f>
        <v>SO 310 - KANALIZACE</v>
      </c>
      <c r="F79" s="368"/>
      <c r="G79" s="368"/>
      <c r="H79" s="368"/>
      <c r="I79" s="35"/>
      <c r="J79" s="35"/>
      <c r="K79" s="35"/>
      <c r="L79" s="9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22</v>
      </c>
      <c r="D81" s="35"/>
      <c r="E81" s="35"/>
      <c r="F81" s="28" t="str">
        <f>F14</f>
        <v>BRNO</v>
      </c>
      <c r="G81" s="35"/>
      <c r="H81" s="35"/>
      <c r="I81" s="30" t="s">
        <v>24</v>
      </c>
      <c r="J81" s="53" t="str">
        <f>IF(J14="","",J14)</f>
        <v/>
      </c>
      <c r="K81" s="35"/>
      <c r="L81" s="9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5"/>
      <c r="D82" s="35"/>
      <c r="E82" s="35"/>
      <c r="F82" s="35"/>
      <c r="G82" s="35"/>
      <c r="H82" s="35"/>
      <c r="I82" s="35"/>
      <c r="J82" s="35"/>
      <c r="K82" s="35"/>
      <c r="L82" s="9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7" customHeight="1">
      <c r="A83" s="35"/>
      <c r="B83" s="36"/>
      <c r="C83" s="30" t="s">
        <v>26</v>
      </c>
      <c r="D83" s="35"/>
      <c r="E83" s="35"/>
      <c r="F83" s="28" t="str">
        <f>E17</f>
        <v>Statutární město Brno</v>
      </c>
      <c r="G83" s="35"/>
      <c r="H83" s="35"/>
      <c r="I83" s="30" t="s">
        <v>32</v>
      </c>
      <c r="J83" s="33" t="str">
        <f>E23</f>
        <v>JV PROJEKT VH s.r.o.</v>
      </c>
      <c r="K83" s="35"/>
      <c r="L83" s="9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30</v>
      </c>
      <c r="D84" s="35"/>
      <c r="E84" s="35"/>
      <c r="F84" s="28" t="str">
        <f>IF(E20="","",E20)</f>
        <v>Vyplň údaj</v>
      </c>
      <c r="G84" s="35"/>
      <c r="H84" s="35"/>
      <c r="I84" s="30" t="s">
        <v>35</v>
      </c>
      <c r="J84" s="33" t="str">
        <f>E26</f>
        <v xml:space="preserve"> </v>
      </c>
      <c r="K84" s="35"/>
      <c r="L84" s="9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23"/>
      <c r="B86" s="124"/>
      <c r="C86" s="125" t="s">
        <v>168</v>
      </c>
      <c r="D86" s="126" t="s">
        <v>58</v>
      </c>
      <c r="E86" s="126" t="s">
        <v>54</v>
      </c>
      <c r="F86" s="126" t="s">
        <v>55</v>
      </c>
      <c r="G86" s="126" t="s">
        <v>169</v>
      </c>
      <c r="H86" s="126" t="s">
        <v>170</v>
      </c>
      <c r="I86" s="126" t="s">
        <v>171</v>
      </c>
      <c r="J86" s="126" t="s">
        <v>156</v>
      </c>
      <c r="K86" s="127" t="s">
        <v>172</v>
      </c>
      <c r="L86" s="128"/>
      <c r="M86" s="60" t="s">
        <v>3</v>
      </c>
      <c r="N86" s="61" t="s">
        <v>43</v>
      </c>
      <c r="O86" s="61" t="s">
        <v>173</v>
      </c>
      <c r="P86" s="61" t="s">
        <v>174</v>
      </c>
      <c r="Q86" s="61" t="s">
        <v>175</v>
      </c>
      <c r="R86" s="61" t="s">
        <v>176</v>
      </c>
      <c r="S86" s="61" t="s">
        <v>177</v>
      </c>
      <c r="T86" s="62" t="s">
        <v>178</v>
      </c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</row>
    <row r="87" spans="1:65" s="2" customFormat="1" ht="22.9" customHeight="1">
      <c r="A87" s="35"/>
      <c r="B87" s="36"/>
      <c r="C87" s="67" t="s">
        <v>179</v>
      </c>
      <c r="D87" s="35"/>
      <c r="E87" s="35"/>
      <c r="F87" s="35"/>
      <c r="G87" s="35"/>
      <c r="H87" s="35"/>
      <c r="I87" s="35"/>
      <c r="J87" s="129">
        <f>BK87</f>
        <v>0</v>
      </c>
      <c r="K87" s="35"/>
      <c r="L87" s="36"/>
      <c r="M87" s="63"/>
      <c r="N87" s="54"/>
      <c r="O87" s="64"/>
      <c r="P87" s="130">
        <f>P88</f>
        <v>0</v>
      </c>
      <c r="Q87" s="64"/>
      <c r="R87" s="130">
        <f>R88</f>
        <v>0</v>
      </c>
      <c r="S87" s="64"/>
      <c r="T87" s="131">
        <f>T88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20" t="s">
        <v>72</v>
      </c>
      <c r="AU87" s="20" t="s">
        <v>157</v>
      </c>
      <c r="BK87" s="132">
        <f>BK88</f>
        <v>0</v>
      </c>
    </row>
    <row r="88" spans="1:65" s="12" customFormat="1" ht="25.9" customHeight="1">
      <c r="B88" s="133"/>
      <c r="D88" s="134" t="s">
        <v>72</v>
      </c>
      <c r="E88" s="135" t="s">
        <v>180</v>
      </c>
      <c r="F88" s="135" t="s">
        <v>181</v>
      </c>
      <c r="I88" s="136"/>
      <c r="J88" s="137">
        <f>BK88</f>
        <v>0</v>
      </c>
      <c r="L88" s="133"/>
      <c r="M88" s="138"/>
      <c r="N88" s="139"/>
      <c r="O88" s="139"/>
      <c r="P88" s="140">
        <f>P89</f>
        <v>0</v>
      </c>
      <c r="Q88" s="139"/>
      <c r="R88" s="140">
        <f>R89</f>
        <v>0</v>
      </c>
      <c r="S88" s="139"/>
      <c r="T88" s="141">
        <f>T89</f>
        <v>0</v>
      </c>
      <c r="AR88" s="134" t="s">
        <v>25</v>
      </c>
      <c r="AT88" s="142" t="s">
        <v>72</v>
      </c>
      <c r="AU88" s="142" t="s">
        <v>73</v>
      </c>
      <c r="AY88" s="134" t="s">
        <v>182</v>
      </c>
      <c r="BK88" s="143">
        <f>BK89</f>
        <v>0</v>
      </c>
    </row>
    <row r="89" spans="1:65" s="12" customFormat="1" ht="22.9" customHeight="1">
      <c r="B89" s="133"/>
      <c r="D89" s="134" t="s">
        <v>72</v>
      </c>
      <c r="E89" s="144" t="s">
        <v>25</v>
      </c>
      <c r="F89" s="144" t="s">
        <v>183</v>
      </c>
      <c r="I89" s="136"/>
      <c r="J89" s="145">
        <f>BK89</f>
        <v>0</v>
      </c>
      <c r="L89" s="133"/>
      <c r="M89" s="138"/>
      <c r="N89" s="139"/>
      <c r="O89" s="139"/>
      <c r="P89" s="140">
        <f>P90</f>
        <v>0</v>
      </c>
      <c r="Q89" s="139"/>
      <c r="R89" s="140">
        <f>R90</f>
        <v>0</v>
      </c>
      <c r="S89" s="139"/>
      <c r="T89" s="141">
        <f>T90</f>
        <v>0</v>
      </c>
      <c r="AR89" s="134" t="s">
        <v>25</v>
      </c>
      <c r="AT89" s="142" t="s">
        <v>72</v>
      </c>
      <c r="AU89" s="142" t="s">
        <v>25</v>
      </c>
      <c r="AY89" s="134" t="s">
        <v>182</v>
      </c>
      <c r="BK89" s="143">
        <f>BK90</f>
        <v>0</v>
      </c>
    </row>
    <row r="90" spans="1:65" s="2" customFormat="1" ht="16.5" customHeight="1">
      <c r="A90" s="35"/>
      <c r="B90" s="146"/>
      <c r="C90" s="147" t="s">
        <v>25</v>
      </c>
      <c r="D90" s="147" t="s">
        <v>184</v>
      </c>
      <c r="E90" s="148" t="s">
        <v>1262</v>
      </c>
      <c r="F90" s="149" t="s">
        <v>1263</v>
      </c>
      <c r="G90" s="150" t="s">
        <v>3</v>
      </c>
      <c r="H90" s="151">
        <v>0</v>
      </c>
      <c r="I90" s="152"/>
      <c r="J90" s="153">
        <f>ROUND(I90*H90,2)</f>
        <v>0</v>
      </c>
      <c r="K90" s="149" t="s">
        <v>3</v>
      </c>
      <c r="L90" s="36"/>
      <c r="M90" s="221" t="s">
        <v>3</v>
      </c>
      <c r="N90" s="222" t="s">
        <v>44</v>
      </c>
      <c r="O90" s="214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58" t="s">
        <v>189</v>
      </c>
      <c r="AT90" s="158" t="s">
        <v>184</v>
      </c>
      <c r="AU90" s="158" t="s">
        <v>81</v>
      </c>
      <c r="AY90" s="20" t="s">
        <v>182</v>
      </c>
      <c r="BE90" s="159">
        <f>IF(N90="základní",J90,0)</f>
        <v>0</v>
      </c>
      <c r="BF90" s="159">
        <f>IF(N90="snížená",J90,0)</f>
        <v>0</v>
      </c>
      <c r="BG90" s="159">
        <f>IF(N90="zákl. přenesená",J90,0)</f>
        <v>0</v>
      </c>
      <c r="BH90" s="159">
        <f>IF(N90="sníž. přenesená",J90,0)</f>
        <v>0</v>
      </c>
      <c r="BI90" s="159">
        <f>IF(N90="nulová",J90,0)</f>
        <v>0</v>
      </c>
      <c r="BJ90" s="20" t="s">
        <v>25</v>
      </c>
      <c r="BK90" s="159">
        <f>ROUND(I90*H90,2)</f>
        <v>0</v>
      </c>
      <c r="BL90" s="20" t="s">
        <v>189</v>
      </c>
      <c r="BM90" s="158" t="s">
        <v>1264</v>
      </c>
    </row>
    <row r="91" spans="1:65" s="2" customFormat="1" ht="6.95" customHeight="1">
      <c r="A91" s="35"/>
      <c r="B91" s="45"/>
      <c r="C91" s="46"/>
      <c r="D91" s="46"/>
      <c r="E91" s="46"/>
      <c r="F91" s="46"/>
      <c r="G91" s="46"/>
      <c r="H91" s="46"/>
      <c r="I91" s="46"/>
      <c r="J91" s="46"/>
      <c r="K91" s="46"/>
      <c r="L91" s="36"/>
      <c r="M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</sheetData>
  <autoFilter ref="C86:K90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1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6" t="s">
        <v>6</v>
      </c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20" t="s">
        <v>106</v>
      </c>
    </row>
    <row r="3" spans="1:4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pans="1:46" s="1" customFormat="1" ht="24.95" customHeight="1">
      <c r="B4" s="23"/>
      <c r="D4" s="24" t="s">
        <v>129</v>
      </c>
      <c r="L4" s="23"/>
      <c r="M4" s="97" t="s">
        <v>11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69" t="str">
        <f>'Rekapitulace stavby'!K6</f>
        <v>BRNO, TOUŠKOVA, SVATOPLUKOVA I – REKONSTRUKCE KANALIZACE A VODOVODU</v>
      </c>
      <c r="F7" s="370"/>
      <c r="G7" s="370"/>
      <c r="H7" s="370"/>
      <c r="L7" s="23"/>
    </row>
    <row r="8" spans="1:46" s="1" customFormat="1" ht="12" customHeight="1">
      <c r="B8" s="23"/>
      <c r="D8" s="30" t="s">
        <v>138</v>
      </c>
      <c r="L8" s="23"/>
    </row>
    <row r="9" spans="1:46" s="2" customFormat="1" ht="16.5" customHeight="1">
      <c r="A9" s="35"/>
      <c r="B9" s="36"/>
      <c r="C9" s="35"/>
      <c r="D9" s="35"/>
      <c r="E9" s="369" t="s">
        <v>1260</v>
      </c>
      <c r="F9" s="368"/>
      <c r="G9" s="368"/>
      <c r="H9" s="368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30" t="s">
        <v>144</v>
      </c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64" t="s">
        <v>1265</v>
      </c>
      <c r="F11" s="368"/>
      <c r="G11" s="368"/>
      <c r="H11" s="368"/>
      <c r="I11" s="35"/>
      <c r="J11" s="35"/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30" t="s">
        <v>20</v>
      </c>
      <c r="E13" s="35"/>
      <c r="F13" s="28" t="s">
        <v>91</v>
      </c>
      <c r="G13" s="35"/>
      <c r="H13" s="35"/>
      <c r="I13" s="30" t="s">
        <v>21</v>
      </c>
      <c r="J13" s="28" t="s">
        <v>3</v>
      </c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22</v>
      </c>
      <c r="E14" s="35"/>
      <c r="F14" s="28" t="s">
        <v>23</v>
      </c>
      <c r="G14" s="35"/>
      <c r="H14" s="35"/>
      <c r="I14" s="30" t="s">
        <v>24</v>
      </c>
      <c r="J14" s="53"/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30" t="s">
        <v>26</v>
      </c>
      <c r="E16" s="35"/>
      <c r="F16" s="35"/>
      <c r="G16" s="35"/>
      <c r="H16" s="35"/>
      <c r="I16" s="30" t="s">
        <v>27</v>
      </c>
      <c r="J16" s="28" t="s">
        <v>3</v>
      </c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8" t="s">
        <v>28</v>
      </c>
      <c r="F17" s="35"/>
      <c r="G17" s="35"/>
      <c r="H17" s="35"/>
      <c r="I17" s="30" t="s">
        <v>29</v>
      </c>
      <c r="J17" s="28" t="s">
        <v>3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30" t="s">
        <v>30</v>
      </c>
      <c r="E19" s="35"/>
      <c r="F19" s="35"/>
      <c r="G19" s="35"/>
      <c r="H19" s="35"/>
      <c r="I19" s="30" t="s">
        <v>27</v>
      </c>
      <c r="J19" s="31" t="str">
        <f>'Rekapitulace stavby'!AN13</f>
        <v>Vyplň údaj</v>
      </c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71" t="str">
        <f>'Rekapitulace stavby'!E14</f>
        <v>Vyplň údaj</v>
      </c>
      <c r="F20" s="353"/>
      <c r="G20" s="353"/>
      <c r="H20" s="353"/>
      <c r="I20" s="30" t="s">
        <v>29</v>
      </c>
      <c r="J20" s="31" t="str">
        <f>'Rekapitulace stavby'!AN14</f>
        <v>Vyplň údaj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30" t="s">
        <v>32</v>
      </c>
      <c r="E22" s="35"/>
      <c r="F22" s="35"/>
      <c r="G22" s="35"/>
      <c r="H22" s="35"/>
      <c r="I22" s="30" t="s">
        <v>27</v>
      </c>
      <c r="J22" s="28" t="s">
        <v>3</v>
      </c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8" t="s">
        <v>33</v>
      </c>
      <c r="F23" s="35"/>
      <c r="G23" s="35"/>
      <c r="H23" s="35"/>
      <c r="I23" s="30" t="s">
        <v>29</v>
      </c>
      <c r="J23" s="28" t="s">
        <v>3</v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30" t="s">
        <v>35</v>
      </c>
      <c r="E25" s="35"/>
      <c r="F25" s="35"/>
      <c r="G25" s="35"/>
      <c r="H25" s="35"/>
      <c r="I25" s="30" t="s">
        <v>27</v>
      </c>
      <c r="J25" s="28" t="str">
        <f>IF('Rekapitulace stavby'!AN19="","",'Rekapitulace stavby'!AN19)</f>
        <v/>
      </c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8" t="str">
        <f>IF('Rekapitulace stavby'!E20="","",'Rekapitulace stavby'!E20)</f>
        <v xml:space="preserve"> </v>
      </c>
      <c r="F26" s="35"/>
      <c r="G26" s="35"/>
      <c r="H26" s="35"/>
      <c r="I26" s="30" t="s">
        <v>29</v>
      </c>
      <c r="J26" s="28" t="str">
        <f>IF('Rekapitulace stavby'!AN20="","",'Rekapitulace stavby'!AN20)</f>
        <v/>
      </c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30" t="s">
        <v>37</v>
      </c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9"/>
      <c r="B29" s="100"/>
      <c r="C29" s="99"/>
      <c r="D29" s="99"/>
      <c r="E29" s="357" t="s">
        <v>3</v>
      </c>
      <c r="F29" s="357"/>
      <c r="G29" s="357"/>
      <c r="H29" s="35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02" t="s">
        <v>39</v>
      </c>
      <c r="E32" s="35"/>
      <c r="F32" s="35"/>
      <c r="G32" s="35"/>
      <c r="H32" s="35"/>
      <c r="I32" s="35"/>
      <c r="J32" s="69">
        <f>ROUND(J87, 0)</f>
        <v>0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41</v>
      </c>
      <c r="G34" s="35"/>
      <c r="H34" s="35"/>
      <c r="I34" s="39" t="s">
        <v>40</v>
      </c>
      <c r="J34" s="39" t="s">
        <v>42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03" t="s">
        <v>43</v>
      </c>
      <c r="E35" s="30" t="s">
        <v>44</v>
      </c>
      <c r="F35" s="104">
        <f>ROUND((SUM(BE87:BE90)),  0)</f>
        <v>0</v>
      </c>
      <c r="G35" s="35"/>
      <c r="H35" s="35"/>
      <c r="I35" s="105">
        <v>0.21</v>
      </c>
      <c r="J35" s="104">
        <f>ROUND(((SUM(BE87:BE90))*I35),  0)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0" t="s">
        <v>45</v>
      </c>
      <c r="F36" s="104">
        <f>ROUND((SUM(BF87:BF90)),  0)</f>
        <v>0</v>
      </c>
      <c r="G36" s="35"/>
      <c r="H36" s="35"/>
      <c r="I36" s="105">
        <v>0.12</v>
      </c>
      <c r="J36" s="104">
        <f>ROUND(((SUM(BF87:BF90))*I36),  0)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46</v>
      </c>
      <c r="F37" s="104">
        <f>ROUND((SUM(BG87:BG90)),  0)</f>
        <v>0</v>
      </c>
      <c r="G37" s="35"/>
      <c r="H37" s="35"/>
      <c r="I37" s="105">
        <v>0.21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30" t="s">
        <v>47</v>
      </c>
      <c r="F38" s="104">
        <f>ROUND((SUM(BH87:BH90)),  0)</f>
        <v>0</v>
      </c>
      <c r="G38" s="35"/>
      <c r="H38" s="35"/>
      <c r="I38" s="105">
        <v>0.12</v>
      </c>
      <c r="J38" s="104">
        <f>0</f>
        <v>0</v>
      </c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30" t="s">
        <v>48</v>
      </c>
      <c r="F39" s="104">
        <f>ROUND((SUM(BI87:BI90)),  0)</f>
        <v>0</v>
      </c>
      <c r="G39" s="35"/>
      <c r="H39" s="35"/>
      <c r="I39" s="105">
        <v>0</v>
      </c>
      <c r="J39" s="104">
        <f>0</f>
        <v>0</v>
      </c>
      <c r="K39" s="35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6"/>
      <c r="D41" s="107" t="s">
        <v>49</v>
      </c>
      <c r="E41" s="58"/>
      <c r="F41" s="58"/>
      <c r="G41" s="108" t="s">
        <v>50</v>
      </c>
      <c r="H41" s="109" t="s">
        <v>51</v>
      </c>
      <c r="I41" s="58"/>
      <c r="J41" s="110">
        <f>SUM(J32:J39)</f>
        <v>0</v>
      </c>
      <c r="K41" s="111"/>
      <c r="L41" s="9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154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69" t="str">
        <f>E7</f>
        <v>BRNO, TOUŠKOVA, SVATOPLUKOVA I – REKONSTRUKCE KANALIZACE A VODOVODU</v>
      </c>
      <c r="F50" s="370"/>
      <c r="G50" s="370"/>
      <c r="H50" s="370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3"/>
      <c r="C51" s="30" t="s">
        <v>138</v>
      </c>
      <c r="L51" s="23"/>
    </row>
    <row r="52" spans="1:47" s="2" customFormat="1" ht="16.5" customHeight="1">
      <c r="A52" s="35"/>
      <c r="B52" s="36"/>
      <c r="C52" s="35"/>
      <c r="D52" s="35"/>
      <c r="E52" s="369" t="s">
        <v>1260</v>
      </c>
      <c r="F52" s="368"/>
      <c r="G52" s="368"/>
      <c r="H52" s="368"/>
      <c r="I52" s="35"/>
      <c r="J52" s="35"/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144</v>
      </c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364" t="str">
        <f>E11</f>
        <v>SO 320 - KANALIZAČNÍ PŘÍPOJKY</v>
      </c>
      <c r="F54" s="368"/>
      <c r="G54" s="368"/>
      <c r="H54" s="368"/>
      <c r="I54" s="35"/>
      <c r="J54" s="35"/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22</v>
      </c>
      <c r="D56" s="35"/>
      <c r="E56" s="35"/>
      <c r="F56" s="28" t="str">
        <f>F14</f>
        <v>BRNO</v>
      </c>
      <c r="G56" s="35"/>
      <c r="H56" s="35"/>
      <c r="I56" s="30" t="s">
        <v>24</v>
      </c>
      <c r="J56" s="53" t="str">
        <f>IF(J14="","",J14)</f>
        <v/>
      </c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30" t="s">
        <v>26</v>
      </c>
      <c r="D58" s="35"/>
      <c r="E58" s="35"/>
      <c r="F58" s="28" t="str">
        <f>E17</f>
        <v>Statutární město Brno</v>
      </c>
      <c r="G58" s="35"/>
      <c r="H58" s="35"/>
      <c r="I58" s="30" t="s">
        <v>32</v>
      </c>
      <c r="J58" s="33" t="str">
        <f>E23</f>
        <v>JV PROJEKT VH s.r.o.</v>
      </c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5"/>
      <c r="E59" s="35"/>
      <c r="F59" s="28" t="str">
        <f>IF(E20="","",E20)</f>
        <v>Vyplň údaj</v>
      </c>
      <c r="G59" s="35"/>
      <c r="H59" s="35"/>
      <c r="I59" s="30" t="s">
        <v>35</v>
      </c>
      <c r="J59" s="33" t="str">
        <f>E26</f>
        <v xml:space="preserve"> 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2" t="s">
        <v>155</v>
      </c>
      <c r="D61" s="106"/>
      <c r="E61" s="106"/>
      <c r="F61" s="106"/>
      <c r="G61" s="106"/>
      <c r="H61" s="106"/>
      <c r="I61" s="106"/>
      <c r="J61" s="113" t="s">
        <v>156</v>
      </c>
      <c r="K61" s="106"/>
      <c r="L61" s="9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14" t="s">
        <v>71</v>
      </c>
      <c r="D63" s="35"/>
      <c r="E63" s="35"/>
      <c r="F63" s="35"/>
      <c r="G63" s="35"/>
      <c r="H63" s="35"/>
      <c r="I63" s="35"/>
      <c r="J63" s="69">
        <f>J87</f>
        <v>0</v>
      </c>
      <c r="K63" s="35"/>
      <c r="L63" s="9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20" t="s">
        <v>157</v>
      </c>
    </row>
    <row r="64" spans="1:47" s="9" customFormat="1" ht="24.95" customHeight="1">
      <c r="B64" s="115"/>
      <c r="D64" s="116" t="s">
        <v>158</v>
      </c>
      <c r="E64" s="117"/>
      <c r="F64" s="117"/>
      <c r="G64" s="117"/>
      <c r="H64" s="117"/>
      <c r="I64" s="117"/>
      <c r="J64" s="118">
        <f>J88</f>
        <v>0</v>
      </c>
      <c r="L64" s="115"/>
    </row>
    <row r="65" spans="1:31" s="10" customFormat="1" ht="19.899999999999999" customHeight="1">
      <c r="B65" s="119"/>
      <c r="D65" s="120" t="s">
        <v>159</v>
      </c>
      <c r="E65" s="121"/>
      <c r="F65" s="121"/>
      <c r="G65" s="121"/>
      <c r="H65" s="121"/>
      <c r="I65" s="121"/>
      <c r="J65" s="122">
        <f>J89</f>
        <v>0</v>
      </c>
      <c r="L65" s="119"/>
    </row>
    <row r="66" spans="1:31" s="2" customFormat="1" ht="21.75" customHeight="1">
      <c r="A66" s="35"/>
      <c r="B66" s="36"/>
      <c r="C66" s="35"/>
      <c r="D66" s="35"/>
      <c r="E66" s="35"/>
      <c r="F66" s="35"/>
      <c r="G66" s="35"/>
      <c r="H66" s="35"/>
      <c r="I66" s="35"/>
      <c r="J66" s="35"/>
      <c r="K66" s="35"/>
      <c r="L66" s="98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98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9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167</v>
      </c>
      <c r="D72" s="35"/>
      <c r="E72" s="35"/>
      <c r="F72" s="35"/>
      <c r="G72" s="35"/>
      <c r="H72" s="35"/>
      <c r="I72" s="35"/>
      <c r="J72" s="35"/>
      <c r="K72" s="35"/>
      <c r="L72" s="9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17</v>
      </c>
      <c r="D74" s="35"/>
      <c r="E74" s="35"/>
      <c r="F74" s="35"/>
      <c r="G74" s="35"/>
      <c r="H74" s="35"/>
      <c r="I74" s="35"/>
      <c r="J74" s="35"/>
      <c r="K74" s="35"/>
      <c r="L74" s="9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5"/>
      <c r="D75" s="35"/>
      <c r="E75" s="369" t="str">
        <f>E7</f>
        <v>BRNO, TOUŠKOVA, SVATOPLUKOVA I – REKONSTRUKCE KANALIZACE A VODOVODU</v>
      </c>
      <c r="F75" s="370"/>
      <c r="G75" s="370"/>
      <c r="H75" s="370"/>
      <c r="I75" s="35"/>
      <c r="J75" s="35"/>
      <c r="K75" s="35"/>
      <c r="L75" s="9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1" customFormat="1" ht="12" customHeight="1">
      <c r="B76" s="23"/>
      <c r="C76" s="30" t="s">
        <v>138</v>
      </c>
      <c r="L76" s="23"/>
    </row>
    <row r="77" spans="1:31" s="2" customFormat="1" ht="16.5" customHeight="1">
      <c r="A77" s="35"/>
      <c r="B77" s="36"/>
      <c r="C77" s="35"/>
      <c r="D77" s="35"/>
      <c r="E77" s="369" t="s">
        <v>1260</v>
      </c>
      <c r="F77" s="368"/>
      <c r="G77" s="368"/>
      <c r="H77" s="368"/>
      <c r="I77" s="35"/>
      <c r="J77" s="35"/>
      <c r="K77" s="35"/>
      <c r="L77" s="9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144</v>
      </c>
      <c r="D78" s="35"/>
      <c r="E78" s="35"/>
      <c r="F78" s="35"/>
      <c r="G78" s="35"/>
      <c r="H78" s="35"/>
      <c r="I78" s="35"/>
      <c r="J78" s="35"/>
      <c r="K78" s="35"/>
      <c r="L78" s="9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5"/>
      <c r="D79" s="35"/>
      <c r="E79" s="364" t="str">
        <f>E11</f>
        <v>SO 320 - KANALIZAČNÍ PŘÍPOJKY</v>
      </c>
      <c r="F79" s="368"/>
      <c r="G79" s="368"/>
      <c r="H79" s="368"/>
      <c r="I79" s="35"/>
      <c r="J79" s="35"/>
      <c r="K79" s="35"/>
      <c r="L79" s="9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22</v>
      </c>
      <c r="D81" s="35"/>
      <c r="E81" s="35"/>
      <c r="F81" s="28" t="str">
        <f>F14</f>
        <v>BRNO</v>
      </c>
      <c r="G81" s="35"/>
      <c r="H81" s="35"/>
      <c r="I81" s="30" t="s">
        <v>24</v>
      </c>
      <c r="J81" s="53" t="str">
        <f>IF(J14="","",J14)</f>
        <v/>
      </c>
      <c r="K81" s="35"/>
      <c r="L81" s="9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5"/>
      <c r="D82" s="35"/>
      <c r="E82" s="35"/>
      <c r="F82" s="35"/>
      <c r="G82" s="35"/>
      <c r="H82" s="35"/>
      <c r="I82" s="35"/>
      <c r="J82" s="35"/>
      <c r="K82" s="35"/>
      <c r="L82" s="9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7" customHeight="1">
      <c r="A83" s="35"/>
      <c r="B83" s="36"/>
      <c r="C83" s="30" t="s">
        <v>26</v>
      </c>
      <c r="D83" s="35"/>
      <c r="E83" s="35"/>
      <c r="F83" s="28" t="str">
        <f>E17</f>
        <v>Statutární město Brno</v>
      </c>
      <c r="G83" s="35"/>
      <c r="H83" s="35"/>
      <c r="I83" s="30" t="s">
        <v>32</v>
      </c>
      <c r="J83" s="33" t="str">
        <f>E23</f>
        <v>JV PROJEKT VH s.r.o.</v>
      </c>
      <c r="K83" s="35"/>
      <c r="L83" s="9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30</v>
      </c>
      <c r="D84" s="35"/>
      <c r="E84" s="35"/>
      <c r="F84" s="28" t="str">
        <f>IF(E20="","",E20)</f>
        <v>Vyplň údaj</v>
      </c>
      <c r="G84" s="35"/>
      <c r="H84" s="35"/>
      <c r="I84" s="30" t="s">
        <v>35</v>
      </c>
      <c r="J84" s="33" t="str">
        <f>E26</f>
        <v xml:space="preserve"> </v>
      </c>
      <c r="K84" s="35"/>
      <c r="L84" s="9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23"/>
      <c r="B86" s="124"/>
      <c r="C86" s="125" t="s">
        <v>168</v>
      </c>
      <c r="D86" s="126" t="s">
        <v>58</v>
      </c>
      <c r="E86" s="126" t="s">
        <v>54</v>
      </c>
      <c r="F86" s="126" t="s">
        <v>55</v>
      </c>
      <c r="G86" s="126" t="s">
        <v>169</v>
      </c>
      <c r="H86" s="126" t="s">
        <v>170</v>
      </c>
      <c r="I86" s="126" t="s">
        <v>171</v>
      </c>
      <c r="J86" s="126" t="s">
        <v>156</v>
      </c>
      <c r="K86" s="127" t="s">
        <v>172</v>
      </c>
      <c r="L86" s="128"/>
      <c r="M86" s="60" t="s">
        <v>3</v>
      </c>
      <c r="N86" s="61" t="s">
        <v>43</v>
      </c>
      <c r="O86" s="61" t="s">
        <v>173</v>
      </c>
      <c r="P86" s="61" t="s">
        <v>174</v>
      </c>
      <c r="Q86" s="61" t="s">
        <v>175</v>
      </c>
      <c r="R86" s="61" t="s">
        <v>176</v>
      </c>
      <c r="S86" s="61" t="s">
        <v>177</v>
      </c>
      <c r="T86" s="62" t="s">
        <v>178</v>
      </c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</row>
    <row r="87" spans="1:65" s="2" customFormat="1" ht="22.9" customHeight="1">
      <c r="A87" s="35"/>
      <c r="B87" s="36"/>
      <c r="C87" s="67" t="s">
        <v>179</v>
      </c>
      <c r="D87" s="35"/>
      <c r="E87" s="35"/>
      <c r="F87" s="35"/>
      <c r="G87" s="35"/>
      <c r="H87" s="35"/>
      <c r="I87" s="35"/>
      <c r="J87" s="129">
        <f>BK87</f>
        <v>0</v>
      </c>
      <c r="K87" s="35"/>
      <c r="L87" s="36"/>
      <c r="M87" s="63"/>
      <c r="N87" s="54"/>
      <c r="O87" s="64"/>
      <c r="P87" s="130">
        <f>P88</f>
        <v>0</v>
      </c>
      <c r="Q87" s="64"/>
      <c r="R87" s="130">
        <f>R88</f>
        <v>0</v>
      </c>
      <c r="S87" s="64"/>
      <c r="T87" s="131">
        <f>T88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20" t="s">
        <v>72</v>
      </c>
      <c r="AU87" s="20" t="s">
        <v>157</v>
      </c>
      <c r="BK87" s="132">
        <f>BK88</f>
        <v>0</v>
      </c>
    </row>
    <row r="88" spans="1:65" s="12" customFormat="1" ht="25.9" customHeight="1">
      <c r="B88" s="133"/>
      <c r="D88" s="134" t="s">
        <v>72</v>
      </c>
      <c r="E88" s="135" t="s">
        <v>180</v>
      </c>
      <c r="F88" s="135" t="s">
        <v>181</v>
      </c>
      <c r="I88" s="136"/>
      <c r="J88" s="137">
        <f>BK88</f>
        <v>0</v>
      </c>
      <c r="L88" s="133"/>
      <c r="M88" s="138"/>
      <c r="N88" s="139"/>
      <c r="O88" s="139"/>
      <c r="P88" s="140">
        <f>P89</f>
        <v>0</v>
      </c>
      <c r="Q88" s="139"/>
      <c r="R88" s="140">
        <f>R89</f>
        <v>0</v>
      </c>
      <c r="S88" s="139"/>
      <c r="T88" s="141">
        <f>T89</f>
        <v>0</v>
      </c>
      <c r="AR88" s="134" t="s">
        <v>25</v>
      </c>
      <c r="AT88" s="142" t="s">
        <v>72</v>
      </c>
      <c r="AU88" s="142" t="s">
        <v>73</v>
      </c>
      <c r="AY88" s="134" t="s">
        <v>182</v>
      </c>
      <c r="BK88" s="143">
        <f>BK89</f>
        <v>0</v>
      </c>
    </row>
    <row r="89" spans="1:65" s="12" customFormat="1" ht="22.9" customHeight="1">
      <c r="B89" s="133"/>
      <c r="D89" s="134" t="s">
        <v>72</v>
      </c>
      <c r="E89" s="144" t="s">
        <v>25</v>
      </c>
      <c r="F89" s="144" t="s">
        <v>183</v>
      </c>
      <c r="I89" s="136"/>
      <c r="J89" s="145">
        <f>BK89</f>
        <v>0</v>
      </c>
      <c r="L89" s="133"/>
      <c r="M89" s="138"/>
      <c r="N89" s="139"/>
      <c r="O89" s="139"/>
      <c r="P89" s="140">
        <f>P90</f>
        <v>0</v>
      </c>
      <c r="Q89" s="139"/>
      <c r="R89" s="140">
        <f>R90</f>
        <v>0</v>
      </c>
      <c r="S89" s="139"/>
      <c r="T89" s="141">
        <f>T90</f>
        <v>0</v>
      </c>
      <c r="AR89" s="134" t="s">
        <v>25</v>
      </c>
      <c r="AT89" s="142" t="s">
        <v>72</v>
      </c>
      <c r="AU89" s="142" t="s">
        <v>25</v>
      </c>
      <c r="AY89" s="134" t="s">
        <v>182</v>
      </c>
      <c r="BK89" s="143">
        <f>BK90</f>
        <v>0</v>
      </c>
    </row>
    <row r="90" spans="1:65" s="2" customFormat="1" ht="16.5" customHeight="1">
      <c r="A90" s="35"/>
      <c r="B90" s="146"/>
      <c r="C90" s="147" t="s">
        <v>81</v>
      </c>
      <c r="D90" s="147" t="s">
        <v>184</v>
      </c>
      <c r="E90" s="148" t="s">
        <v>1262</v>
      </c>
      <c r="F90" s="149" t="s">
        <v>1263</v>
      </c>
      <c r="G90" s="150" t="s">
        <v>3</v>
      </c>
      <c r="H90" s="151">
        <v>0</v>
      </c>
      <c r="I90" s="152"/>
      <c r="J90" s="153">
        <f>ROUND(I90*H90,2)</f>
        <v>0</v>
      </c>
      <c r="K90" s="149" t="s">
        <v>3</v>
      </c>
      <c r="L90" s="36"/>
      <c r="M90" s="221" t="s">
        <v>3</v>
      </c>
      <c r="N90" s="222" t="s">
        <v>44</v>
      </c>
      <c r="O90" s="214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58" t="s">
        <v>189</v>
      </c>
      <c r="AT90" s="158" t="s">
        <v>184</v>
      </c>
      <c r="AU90" s="158" t="s">
        <v>81</v>
      </c>
      <c r="AY90" s="20" t="s">
        <v>182</v>
      </c>
      <c r="BE90" s="159">
        <f>IF(N90="základní",J90,0)</f>
        <v>0</v>
      </c>
      <c r="BF90" s="159">
        <f>IF(N90="snížená",J90,0)</f>
        <v>0</v>
      </c>
      <c r="BG90" s="159">
        <f>IF(N90="zákl. přenesená",J90,0)</f>
        <v>0</v>
      </c>
      <c r="BH90" s="159">
        <f>IF(N90="sníž. přenesená",J90,0)</f>
        <v>0</v>
      </c>
      <c r="BI90" s="159">
        <f>IF(N90="nulová",J90,0)</f>
        <v>0</v>
      </c>
      <c r="BJ90" s="20" t="s">
        <v>25</v>
      </c>
      <c r="BK90" s="159">
        <f>ROUND(I90*H90,2)</f>
        <v>0</v>
      </c>
      <c r="BL90" s="20" t="s">
        <v>189</v>
      </c>
      <c r="BM90" s="158" t="s">
        <v>1266</v>
      </c>
    </row>
    <row r="91" spans="1:65" s="2" customFormat="1" ht="6.95" customHeight="1">
      <c r="A91" s="35"/>
      <c r="B91" s="45"/>
      <c r="C91" s="46"/>
      <c r="D91" s="46"/>
      <c r="E91" s="46"/>
      <c r="F91" s="46"/>
      <c r="G91" s="46"/>
      <c r="H91" s="46"/>
      <c r="I91" s="46"/>
      <c r="J91" s="46"/>
      <c r="K91" s="46"/>
      <c r="L91" s="36"/>
      <c r="M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</sheetData>
  <autoFilter ref="C86:K90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5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6" t="s">
        <v>6</v>
      </c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20" t="s">
        <v>109</v>
      </c>
      <c r="AZ2" s="96" t="s">
        <v>1267</v>
      </c>
      <c r="BA2" s="96" t="s">
        <v>3</v>
      </c>
      <c r="BB2" s="96" t="s">
        <v>3</v>
      </c>
      <c r="BC2" s="96" t="s">
        <v>1268</v>
      </c>
      <c r="BD2" s="96" t="s">
        <v>81</v>
      </c>
    </row>
    <row r="3" spans="1:5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  <c r="AZ3" s="96" t="s">
        <v>1269</v>
      </c>
      <c r="BA3" s="96" t="s">
        <v>3</v>
      </c>
      <c r="BB3" s="96" t="s">
        <v>3</v>
      </c>
      <c r="BC3" s="96" t="s">
        <v>1270</v>
      </c>
      <c r="BD3" s="96" t="s">
        <v>81</v>
      </c>
    </row>
    <row r="4" spans="1:56" s="1" customFormat="1" ht="24.95" customHeight="1">
      <c r="B4" s="23"/>
      <c r="D4" s="24" t="s">
        <v>129</v>
      </c>
      <c r="L4" s="23"/>
      <c r="M4" s="97" t="s">
        <v>11</v>
      </c>
      <c r="AT4" s="20" t="s">
        <v>4</v>
      </c>
      <c r="AZ4" s="96" t="s">
        <v>1271</v>
      </c>
      <c r="BA4" s="96" t="s">
        <v>3</v>
      </c>
      <c r="BB4" s="96" t="s">
        <v>3</v>
      </c>
      <c r="BC4" s="96" t="s">
        <v>1272</v>
      </c>
      <c r="BD4" s="96" t="s">
        <v>81</v>
      </c>
    </row>
    <row r="5" spans="1:56" s="1" customFormat="1" ht="6.95" customHeight="1">
      <c r="B5" s="23"/>
      <c r="L5" s="23"/>
      <c r="AZ5" s="96" t="s">
        <v>1273</v>
      </c>
      <c r="BA5" s="96" t="s">
        <v>3</v>
      </c>
      <c r="BB5" s="96" t="s">
        <v>3</v>
      </c>
      <c r="BC5" s="96" t="s">
        <v>1274</v>
      </c>
      <c r="BD5" s="96" t="s">
        <v>81</v>
      </c>
    </row>
    <row r="6" spans="1:56" s="1" customFormat="1" ht="12" customHeight="1">
      <c r="B6" s="23"/>
      <c r="D6" s="30" t="s">
        <v>17</v>
      </c>
      <c r="L6" s="23"/>
      <c r="AZ6" s="96" t="s">
        <v>1275</v>
      </c>
      <c r="BA6" s="96" t="s">
        <v>3</v>
      </c>
      <c r="BB6" s="96" t="s">
        <v>3</v>
      </c>
      <c r="BC6" s="96" t="s">
        <v>1276</v>
      </c>
      <c r="BD6" s="96" t="s">
        <v>81</v>
      </c>
    </row>
    <row r="7" spans="1:56" s="1" customFormat="1" ht="16.5" customHeight="1">
      <c r="B7" s="23"/>
      <c r="E7" s="369" t="str">
        <f>'Rekapitulace stavby'!K6</f>
        <v>BRNO, TOUŠKOVA, SVATOPLUKOVA I – REKONSTRUKCE KANALIZACE A VODOVODU</v>
      </c>
      <c r="F7" s="370"/>
      <c r="G7" s="370"/>
      <c r="H7" s="370"/>
      <c r="L7" s="23"/>
      <c r="AZ7" s="96" t="s">
        <v>125</v>
      </c>
      <c r="BA7" s="96" t="s">
        <v>3</v>
      </c>
      <c r="BB7" s="96" t="s">
        <v>3</v>
      </c>
      <c r="BC7" s="96" t="s">
        <v>1277</v>
      </c>
      <c r="BD7" s="96" t="s">
        <v>81</v>
      </c>
    </row>
    <row r="8" spans="1:56" s="1" customFormat="1" ht="12" customHeight="1">
      <c r="B8" s="23"/>
      <c r="D8" s="30" t="s">
        <v>138</v>
      </c>
      <c r="L8" s="23"/>
      <c r="AZ8" s="96" t="s">
        <v>1278</v>
      </c>
      <c r="BA8" s="96" t="s">
        <v>3</v>
      </c>
      <c r="BB8" s="96" t="s">
        <v>3</v>
      </c>
      <c r="BC8" s="96" t="s">
        <v>1279</v>
      </c>
      <c r="BD8" s="96" t="s">
        <v>81</v>
      </c>
    </row>
    <row r="9" spans="1:56" s="2" customFormat="1" ht="16.5" customHeight="1">
      <c r="A9" s="35"/>
      <c r="B9" s="36"/>
      <c r="C9" s="35"/>
      <c r="D9" s="35"/>
      <c r="E9" s="369" t="s">
        <v>1260</v>
      </c>
      <c r="F9" s="368"/>
      <c r="G9" s="368"/>
      <c r="H9" s="368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96" t="s">
        <v>127</v>
      </c>
      <c r="BA9" s="96" t="s">
        <v>3</v>
      </c>
      <c r="BB9" s="96" t="s">
        <v>3</v>
      </c>
      <c r="BC9" s="96" t="s">
        <v>1280</v>
      </c>
      <c r="BD9" s="96" t="s">
        <v>81</v>
      </c>
    </row>
    <row r="10" spans="1:56" s="2" customFormat="1" ht="12" customHeight="1">
      <c r="A10" s="35"/>
      <c r="B10" s="36"/>
      <c r="C10" s="35"/>
      <c r="D10" s="30" t="s">
        <v>144</v>
      </c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96" t="s">
        <v>1281</v>
      </c>
      <c r="BA10" s="96" t="s">
        <v>3</v>
      </c>
      <c r="BB10" s="96" t="s">
        <v>3</v>
      </c>
      <c r="BC10" s="96" t="s">
        <v>1282</v>
      </c>
      <c r="BD10" s="96" t="s">
        <v>81</v>
      </c>
    </row>
    <row r="11" spans="1:56" s="2" customFormat="1" ht="16.5" customHeight="1">
      <c r="A11" s="35"/>
      <c r="B11" s="36"/>
      <c r="C11" s="35"/>
      <c r="D11" s="35"/>
      <c r="E11" s="364" t="s">
        <v>1283</v>
      </c>
      <c r="F11" s="368"/>
      <c r="G11" s="368"/>
      <c r="H11" s="368"/>
      <c r="I11" s="35"/>
      <c r="J11" s="35"/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96" t="s">
        <v>1284</v>
      </c>
      <c r="BA11" s="96" t="s">
        <v>3</v>
      </c>
      <c r="BB11" s="96" t="s">
        <v>3</v>
      </c>
      <c r="BC11" s="96" t="s">
        <v>1285</v>
      </c>
      <c r="BD11" s="96" t="s">
        <v>81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96" t="s">
        <v>1286</v>
      </c>
      <c r="BA12" s="96" t="s">
        <v>3</v>
      </c>
      <c r="BB12" s="96" t="s">
        <v>3</v>
      </c>
      <c r="BC12" s="96" t="s">
        <v>1287</v>
      </c>
      <c r="BD12" s="96" t="s">
        <v>81</v>
      </c>
    </row>
    <row r="13" spans="1:56" s="2" customFormat="1" ht="12" customHeight="1">
      <c r="A13" s="35"/>
      <c r="B13" s="36"/>
      <c r="C13" s="35"/>
      <c r="D13" s="30" t="s">
        <v>20</v>
      </c>
      <c r="E13" s="35"/>
      <c r="F13" s="28" t="s">
        <v>110</v>
      </c>
      <c r="G13" s="35"/>
      <c r="H13" s="35"/>
      <c r="I13" s="30" t="s">
        <v>21</v>
      </c>
      <c r="J13" s="28" t="s">
        <v>3</v>
      </c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96" t="s">
        <v>1288</v>
      </c>
      <c r="BA13" s="96" t="s">
        <v>3</v>
      </c>
      <c r="BB13" s="96" t="s">
        <v>3</v>
      </c>
      <c r="BC13" s="96" t="s">
        <v>1289</v>
      </c>
      <c r="BD13" s="96" t="s">
        <v>81</v>
      </c>
    </row>
    <row r="14" spans="1:56" s="2" customFormat="1" ht="12" customHeight="1">
      <c r="A14" s="35"/>
      <c r="B14" s="36"/>
      <c r="C14" s="35"/>
      <c r="D14" s="30" t="s">
        <v>22</v>
      </c>
      <c r="E14" s="35"/>
      <c r="F14" s="28" t="s">
        <v>23</v>
      </c>
      <c r="G14" s="35"/>
      <c r="H14" s="35"/>
      <c r="I14" s="30" t="s">
        <v>24</v>
      </c>
      <c r="J14" s="53"/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96" t="s">
        <v>1290</v>
      </c>
      <c r="BA14" s="96" t="s">
        <v>3</v>
      </c>
      <c r="BB14" s="96" t="s">
        <v>3</v>
      </c>
      <c r="BC14" s="96" t="s">
        <v>1291</v>
      </c>
      <c r="BD14" s="96" t="s">
        <v>81</v>
      </c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96" t="s">
        <v>1292</v>
      </c>
      <c r="BA15" s="96" t="s">
        <v>3</v>
      </c>
      <c r="BB15" s="96" t="s">
        <v>3</v>
      </c>
      <c r="BC15" s="96" t="s">
        <v>1293</v>
      </c>
      <c r="BD15" s="96" t="s">
        <v>81</v>
      </c>
    </row>
    <row r="16" spans="1:56" s="2" customFormat="1" ht="12" customHeight="1">
      <c r="A16" s="35"/>
      <c r="B16" s="36"/>
      <c r="C16" s="35"/>
      <c r="D16" s="30" t="s">
        <v>26</v>
      </c>
      <c r="E16" s="35"/>
      <c r="F16" s="35"/>
      <c r="G16" s="35"/>
      <c r="H16" s="35"/>
      <c r="I16" s="30" t="s">
        <v>27</v>
      </c>
      <c r="J16" s="28" t="s">
        <v>3</v>
      </c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96" t="s">
        <v>619</v>
      </c>
      <c r="BA16" s="96" t="s">
        <v>3</v>
      </c>
      <c r="BB16" s="96" t="s">
        <v>3</v>
      </c>
      <c r="BC16" s="96" t="s">
        <v>1294</v>
      </c>
      <c r="BD16" s="96" t="s">
        <v>81</v>
      </c>
    </row>
    <row r="17" spans="1:56" s="2" customFormat="1" ht="18" customHeight="1">
      <c r="A17" s="35"/>
      <c r="B17" s="36"/>
      <c r="C17" s="35"/>
      <c r="D17" s="35"/>
      <c r="E17" s="28" t="s">
        <v>28</v>
      </c>
      <c r="F17" s="35"/>
      <c r="G17" s="35"/>
      <c r="H17" s="35"/>
      <c r="I17" s="30" t="s">
        <v>29</v>
      </c>
      <c r="J17" s="28" t="s">
        <v>3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96" t="s">
        <v>1295</v>
      </c>
      <c r="BA17" s="96" t="s">
        <v>3</v>
      </c>
      <c r="BB17" s="96" t="s">
        <v>3</v>
      </c>
      <c r="BC17" s="96" t="s">
        <v>1296</v>
      </c>
      <c r="BD17" s="96" t="s">
        <v>81</v>
      </c>
    </row>
    <row r="18" spans="1:56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96" t="s">
        <v>1297</v>
      </c>
      <c r="BA18" s="96" t="s">
        <v>3</v>
      </c>
      <c r="BB18" s="96" t="s">
        <v>3</v>
      </c>
      <c r="BC18" s="96" t="s">
        <v>1298</v>
      </c>
      <c r="BD18" s="96" t="s">
        <v>81</v>
      </c>
    </row>
    <row r="19" spans="1:56" s="2" customFormat="1" ht="12" customHeight="1">
      <c r="A19" s="35"/>
      <c r="B19" s="36"/>
      <c r="C19" s="35"/>
      <c r="D19" s="30" t="s">
        <v>30</v>
      </c>
      <c r="E19" s="35"/>
      <c r="F19" s="35"/>
      <c r="G19" s="35"/>
      <c r="H19" s="35"/>
      <c r="I19" s="30" t="s">
        <v>27</v>
      </c>
      <c r="J19" s="31" t="str">
        <f>'Rekapitulace stavby'!AN13</f>
        <v>Vyplň údaj</v>
      </c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96" t="s">
        <v>1299</v>
      </c>
      <c r="BA19" s="96" t="s">
        <v>3</v>
      </c>
      <c r="BB19" s="96" t="s">
        <v>3</v>
      </c>
      <c r="BC19" s="96" t="s">
        <v>204</v>
      </c>
      <c r="BD19" s="96" t="s">
        <v>81</v>
      </c>
    </row>
    <row r="20" spans="1:56" s="2" customFormat="1" ht="18" customHeight="1">
      <c r="A20" s="35"/>
      <c r="B20" s="36"/>
      <c r="C20" s="35"/>
      <c r="D20" s="35"/>
      <c r="E20" s="371" t="str">
        <f>'Rekapitulace stavby'!E14</f>
        <v>Vyplň údaj</v>
      </c>
      <c r="F20" s="353"/>
      <c r="G20" s="353"/>
      <c r="H20" s="353"/>
      <c r="I20" s="30" t="s">
        <v>29</v>
      </c>
      <c r="J20" s="31" t="str">
        <f>'Rekapitulace stavby'!AN14</f>
        <v>Vyplň údaj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96" t="s">
        <v>1300</v>
      </c>
      <c r="BA20" s="96" t="s">
        <v>3</v>
      </c>
      <c r="BB20" s="96" t="s">
        <v>3</v>
      </c>
      <c r="BC20" s="96" t="s">
        <v>1301</v>
      </c>
      <c r="BD20" s="96" t="s">
        <v>81</v>
      </c>
    </row>
    <row r="21" spans="1:56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96" t="s">
        <v>1302</v>
      </c>
      <c r="BA21" s="96" t="s">
        <v>3</v>
      </c>
      <c r="BB21" s="96" t="s">
        <v>3</v>
      </c>
      <c r="BC21" s="96" t="s">
        <v>243</v>
      </c>
      <c r="BD21" s="96" t="s">
        <v>81</v>
      </c>
    </row>
    <row r="22" spans="1:56" s="2" customFormat="1" ht="12" customHeight="1">
      <c r="A22" s="35"/>
      <c r="B22" s="36"/>
      <c r="C22" s="35"/>
      <c r="D22" s="30" t="s">
        <v>32</v>
      </c>
      <c r="E22" s="35"/>
      <c r="F22" s="35"/>
      <c r="G22" s="35"/>
      <c r="H22" s="35"/>
      <c r="I22" s="30" t="s">
        <v>27</v>
      </c>
      <c r="J22" s="28" t="s">
        <v>3</v>
      </c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96" t="s">
        <v>1303</v>
      </c>
      <c r="BA22" s="96" t="s">
        <v>3</v>
      </c>
      <c r="BB22" s="96" t="s">
        <v>3</v>
      </c>
      <c r="BC22" s="96" t="s">
        <v>1304</v>
      </c>
      <c r="BD22" s="96" t="s">
        <v>81</v>
      </c>
    </row>
    <row r="23" spans="1:56" s="2" customFormat="1" ht="18" customHeight="1">
      <c r="A23" s="35"/>
      <c r="B23" s="36"/>
      <c r="C23" s="35"/>
      <c r="D23" s="35"/>
      <c r="E23" s="28" t="s">
        <v>33</v>
      </c>
      <c r="F23" s="35"/>
      <c r="G23" s="35"/>
      <c r="H23" s="35"/>
      <c r="I23" s="30" t="s">
        <v>29</v>
      </c>
      <c r="J23" s="28" t="s">
        <v>3</v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96" t="s">
        <v>1305</v>
      </c>
      <c r="BA23" s="96" t="s">
        <v>3</v>
      </c>
      <c r="BB23" s="96" t="s">
        <v>3</v>
      </c>
      <c r="BC23" s="96" t="s">
        <v>189</v>
      </c>
      <c r="BD23" s="96" t="s">
        <v>81</v>
      </c>
    </row>
    <row r="24" spans="1:56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96" t="s">
        <v>1306</v>
      </c>
      <c r="BA24" s="96" t="s">
        <v>3</v>
      </c>
      <c r="BB24" s="96" t="s">
        <v>3</v>
      </c>
      <c r="BC24" s="96" t="s">
        <v>1307</v>
      </c>
      <c r="BD24" s="96" t="s">
        <v>81</v>
      </c>
    </row>
    <row r="25" spans="1:56" s="2" customFormat="1" ht="12" customHeight="1">
      <c r="A25" s="35"/>
      <c r="B25" s="36"/>
      <c r="C25" s="35"/>
      <c r="D25" s="30" t="s">
        <v>35</v>
      </c>
      <c r="E25" s="35"/>
      <c r="F25" s="35"/>
      <c r="G25" s="35"/>
      <c r="H25" s="35"/>
      <c r="I25" s="30" t="s">
        <v>27</v>
      </c>
      <c r="J25" s="28" t="str">
        <f>IF('Rekapitulace stavby'!AN19="","",'Rekapitulace stavby'!AN19)</f>
        <v/>
      </c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96" t="s">
        <v>1308</v>
      </c>
      <c r="BA25" s="96" t="s">
        <v>3</v>
      </c>
      <c r="BB25" s="96" t="s">
        <v>3</v>
      </c>
      <c r="BC25" s="96" t="s">
        <v>1309</v>
      </c>
      <c r="BD25" s="96" t="s">
        <v>81</v>
      </c>
    </row>
    <row r="26" spans="1:56" s="2" customFormat="1" ht="18" customHeight="1">
      <c r="A26" s="35"/>
      <c r="B26" s="36"/>
      <c r="C26" s="35"/>
      <c r="D26" s="35"/>
      <c r="E26" s="28" t="str">
        <f>IF('Rekapitulace stavby'!E20="","",'Rekapitulace stavby'!E20)</f>
        <v xml:space="preserve"> </v>
      </c>
      <c r="F26" s="35"/>
      <c r="G26" s="35"/>
      <c r="H26" s="35"/>
      <c r="I26" s="30" t="s">
        <v>29</v>
      </c>
      <c r="J26" s="28" t="str">
        <f>IF('Rekapitulace stavby'!AN20="","",'Rekapitulace stavby'!AN20)</f>
        <v/>
      </c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96" t="s">
        <v>1310</v>
      </c>
      <c r="BA26" s="96" t="s">
        <v>3</v>
      </c>
      <c r="BB26" s="96" t="s">
        <v>3</v>
      </c>
      <c r="BC26" s="96" t="s">
        <v>1311</v>
      </c>
      <c r="BD26" s="96" t="s">
        <v>81</v>
      </c>
    </row>
    <row r="27" spans="1:56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Z27" s="96" t="s">
        <v>1312</v>
      </c>
      <c r="BA27" s="96" t="s">
        <v>3</v>
      </c>
      <c r="BB27" s="96" t="s">
        <v>3</v>
      </c>
      <c r="BC27" s="96" t="s">
        <v>1313</v>
      </c>
      <c r="BD27" s="96" t="s">
        <v>81</v>
      </c>
    </row>
    <row r="28" spans="1:56" s="2" customFormat="1" ht="12" customHeight="1">
      <c r="A28" s="35"/>
      <c r="B28" s="36"/>
      <c r="C28" s="35"/>
      <c r="D28" s="30" t="s">
        <v>37</v>
      </c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Z28" s="96" t="s">
        <v>1314</v>
      </c>
      <c r="BA28" s="96" t="s">
        <v>3</v>
      </c>
      <c r="BB28" s="96" t="s">
        <v>3</v>
      </c>
      <c r="BC28" s="96" t="s">
        <v>1315</v>
      </c>
      <c r="BD28" s="96" t="s">
        <v>81</v>
      </c>
    </row>
    <row r="29" spans="1:56" s="8" customFormat="1" ht="16.5" customHeight="1">
      <c r="A29" s="99"/>
      <c r="B29" s="100"/>
      <c r="C29" s="99"/>
      <c r="D29" s="99"/>
      <c r="E29" s="357" t="s">
        <v>3</v>
      </c>
      <c r="F29" s="357"/>
      <c r="G29" s="357"/>
      <c r="H29" s="35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Z29" s="225" t="s">
        <v>1316</v>
      </c>
      <c r="BA29" s="225" t="s">
        <v>3</v>
      </c>
      <c r="BB29" s="225" t="s">
        <v>3</v>
      </c>
      <c r="BC29" s="225" t="s">
        <v>1317</v>
      </c>
      <c r="BD29" s="225" t="s">
        <v>81</v>
      </c>
    </row>
    <row r="30" spans="1:56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Z30" s="96" t="s">
        <v>152</v>
      </c>
      <c r="BA30" s="96" t="s">
        <v>3</v>
      </c>
      <c r="BB30" s="96" t="s">
        <v>3</v>
      </c>
      <c r="BC30" s="96" t="s">
        <v>1318</v>
      </c>
      <c r="BD30" s="96" t="s">
        <v>81</v>
      </c>
    </row>
    <row r="31" spans="1:56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Z31" s="96" t="s">
        <v>1319</v>
      </c>
      <c r="BA31" s="96" t="s">
        <v>3</v>
      </c>
      <c r="BB31" s="96" t="s">
        <v>3</v>
      </c>
      <c r="BC31" s="96" t="s">
        <v>1320</v>
      </c>
      <c r="BD31" s="96" t="s">
        <v>81</v>
      </c>
    </row>
    <row r="32" spans="1:56" s="2" customFormat="1" ht="25.35" customHeight="1">
      <c r="A32" s="35"/>
      <c r="B32" s="36"/>
      <c r="C32" s="35"/>
      <c r="D32" s="102" t="s">
        <v>39</v>
      </c>
      <c r="E32" s="35"/>
      <c r="F32" s="35"/>
      <c r="G32" s="35"/>
      <c r="H32" s="35"/>
      <c r="I32" s="35"/>
      <c r="J32" s="69">
        <f>ROUND(J94, 0)</f>
        <v>0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Z32" s="96" t="s">
        <v>1321</v>
      </c>
      <c r="BA32" s="96" t="s">
        <v>3</v>
      </c>
      <c r="BB32" s="96" t="s">
        <v>3</v>
      </c>
      <c r="BC32" s="96" t="s">
        <v>1322</v>
      </c>
      <c r="BD32" s="96" t="s">
        <v>81</v>
      </c>
    </row>
    <row r="33" spans="1:56" s="2" customFormat="1" ht="6.95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Z33" s="96" t="s">
        <v>1323</v>
      </c>
      <c r="BA33" s="96" t="s">
        <v>3</v>
      </c>
      <c r="BB33" s="96" t="s">
        <v>3</v>
      </c>
      <c r="BC33" s="96" t="s">
        <v>1324</v>
      </c>
      <c r="BD33" s="96" t="s">
        <v>81</v>
      </c>
    </row>
    <row r="34" spans="1:56" s="2" customFormat="1" ht="14.45" customHeight="1">
      <c r="A34" s="35"/>
      <c r="B34" s="36"/>
      <c r="C34" s="35"/>
      <c r="D34" s="35"/>
      <c r="E34" s="35"/>
      <c r="F34" s="39" t="s">
        <v>41</v>
      </c>
      <c r="G34" s="35"/>
      <c r="H34" s="35"/>
      <c r="I34" s="39" t="s">
        <v>40</v>
      </c>
      <c r="J34" s="39" t="s">
        <v>42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Z34" s="96" t="s">
        <v>625</v>
      </c>
      <c r="BA34" s="96" t="s">
        <v>3</v>
      </c>
      <c r="BB34" s="96" t="s">
        <v>3</v>
      </c>
      <c r="BC34" s="96" t="s">
        <v>1325</v>
      </c>
      <c r="BD34" s="96" t="s">
        <v>81</v>
      </c>
    </row>
    <row r="35" spans="1:56" s="2" customFormat="1" ht="14.45" customHeight="1">
      <c r="A35" s="35"/>
      <c r="B35" s="36"/>
      <c r="C35" s="35"/>
      <c r="D35" s="103" t="s">
        <v>43</v>
      </c>
      <c r="E35" s="30" t="s">
        <v>44</v>
      </c>
      <c r="F35" s="104">
        <f>ROUND((SUM(BE94:BE1384)),  0)</f>
        <v>0</v>
      </c>
      <c r="G35" s="35"/>
      <c r="H35" s="35"/>
      <c r="I35" s="105">
        <v>0.21</v>
      </c>
      <c r="J35" s="104">
        <f>ROUND(((SUM(BE94:BE1384))*I35),  0)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Z35" s="96" t="s">
        <v>1326</v>
      </c>
      <c r="BA35" s="96" t="s">
        <v>3</v>
      </c>
      <c r="BB35" s="96" t="s">
        <v>3</v>
      </c>
      <c r="BC35" s="96" t="s">
        <v>1327</v>
      </c>
      <c r="BD35" s="96" t="s">
        <v>81</v>
      </c>
    </row>
    <row r="36" spans="1:56" s="2" customFormat="1" ht="14.45" customHeight="1">
      <c r="A36" s="35"/>
      <c r="B36" s="36"/>
      <c r="C36" s="35"/>
      <c r="D36" s="35"/>
      <c r="E36" s="30" t="s">
        <v>45</v>
      </c>
      <c r="F36" s="104">
        <f>ROUND((SUM(BF94:BF1384)),  0)</f>
        <v>0</v>
      </c>
      <c r="G36" s="35"/>
      <c r="H36" s="35"/>
      <c r="I36" s="105">
        <v>0.12</v>
      </c>
      <c r="J36" s="104">
        <f>ROUND(((SUM(BF94:BF1384))*I36),  0)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Z36" s="96" t="s">
        <v>1328</v>
      </c>
      <c r="BA36" s="96" t="s">
        <v>3</v>
      </c>
      <c r="BB36" s="96" t="s">
        <v>3</v>
      </c>
      <c r="BC36" s="96" t="s">
        <v>1329</v>
      </c>
      <c r="BD36" s="96" t="s">
        <v>81</v>
      </c>
    </row>
    <row r="37" spans="1:56" s="2" customFormat="1" ht="14.45" hidden="1" customHeight="1">
      <c r="A37" s="35"/>
      <c r="B37" s="36"/>
      <c r="C37" s="35"/>
      <c r="D37" s="35"/>
      <c r="E37" s="30" t="s">
        <v>46</v>
      </c>
      <c r="F37" s="104">
        <f>ROUND((SUM(BG94:BG1384)),  0)</f>
        <v>0</v>
      </c>
      <c r="G37" s="35"/>
      <c r="H37" s="35"/>
      <c r="I37" s="105">
        <v>0.21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Z37" s="96" t="s">
        <v>1330</v>
      </c>
      <c r="BA37" s="96" t="s">
        <v>3</v>
      </c>
      <c r="BB37" s="96" t="s">
        <v>3</v>
      </c>
      <c r="BC37" s="96" t="s">
        <v>1331</v>
      </c>
      <c r="BD37" s="96" t="s">
        <v>81</v>
      </c>
    </row>
    <row r="38" spans="1:56" s="2" customFormat="1" ht="14.45" hidden="1" customHeight="1">
      <c r="A38" s="35"/>
      <c r="B38" s="36"/>
      <c r="C38" s="35"/>
      <c r="D38" s="35"/>
      <c r="E38" s="30" t="s">
        <v>47</v>
      </c>
      <c r="F38" s="104">
        <f>ROUND((SUM(BH94:BH1384)),  0)</f>
        <v>0</v>
      </c>
      <c r="G38" s="35"/>
      <c r="H38" s="35"/>
      <c r="I38" s="105">
        <v>0.12</v>
      </c>
      <c r="J38" s="104">
        <f>0</f>
        <v>0</v>
      </c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Z38" s="96" t="s">
        <v>1332</v>
      </c>
      <c r="BA38" s="96" t="s">
        <v>3</v>
      </c>
      <c r="BB38" s="96" t="s">
        <v>3</v>
      </c>
      <c r="BC38" s="96" t="s">
        <v>1333</v>
      </c>
      <c r="BD38" s="96" t="s">
        <v>81</v>
      </c>
    </row>
    <row r="39" spans="1:56" s="2" customFormat="1" ht="14.45" hidden="1" customHeight="1">
      <c r="A39" s="35"/>
      <c r="B39" s="36"/>
      <c r="C39" s="35"/>
      <c r="D39" s="35"/>
      <c r="E39" s="30" t="s">
        <v>48</v>
      </c>
      <c r="F39" s="104">
        <f>ROUND((SUM(BI94:BI1384)),  0)</f>
        <v>0</v>
      </c>
      <c r="G39" s="35"/>
      <c r="H39" s="35"/>
      <c r="I39" s="105">
        <v>0</v>
      </c>
      <c r="J39" s="104">
        <f>0</f>
        <v>0</v>
      </c>
      <c r="K39" s="35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Z39" s="96" t="s">
        <v>1334</v>
      </c>
      <c r="BA39" s="96" t="s">
        <v>3</v>
      </c>
      <c r="BB39" s="96" t="s">
        <v>3</v>
      </c>
      <c r="BC39" s="96" t="s">
        <v>1335</v>
      </c>
      <c r="BD39" s="96" t="s">
        <v>81</v>
      </c>
    </row>
    <row r="40" spans="1:56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Z40" s="96" t="s">
        <v>1336</v>
      </c>
      <c r="BA40" s="96" t="s">
        <v>3</v>
      </c>
      <c r="BB40" s="96" t="s">
        <v>3</v>
      </c>
      <c r="BC40" s="96" t="s">
        <v>1337</v>
      </c>
      <c r="BD40" s="96" t="s">
        <v>81</v>
      </c>
    </row>
    <row r="41" spans="1:56" s="2" customFormat="1" ht="25.35" customHeight="1">
      <c r="A41" s="35"/>
      <c r="B41" s="36"/>
      <c r="C41" s="106"/>
      <c r="D41" s="107" t="s">
        <v>49</v>
      </c>
      <c r="E41" s="58"/>
      <c r="F41" s="58"/>
      <c r="G41" s="108" t="s">
        <v>50</v>
      </c>
      <c r="H41" s="109" t="s">
        <v>51</v>
      </c>
      <c r="I41" s="58"/>
      <c r="J41" s="110">
        <f>SUM(J32:J39)</f>
        <v>0</v>
      </c>
      <c r="K41" s="111"/>
      <c r="L41" s="9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56" s="2" customFormat="1" ht="14.45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56" s="2" customFormat="1" ht="6.95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56" s="2" customFormat="1" ht="24.95" customHeight="1">
      <c r="A47" s="35"/>
      <c r="B47" s="36"/>
      <c r="C47" s="24" t="s">
        <v>154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56" s="2" customFormat="1" ht="6.95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69" t="str">
        <f>E7</f>
        <v>BRNO, TOUŠKOVA, SVATOPLUKOVA I – REKONSTRUKCE KANALIZACE A VODOVODU</v>
      </c>
      <c r="F50" s="370"/>
      <c r="G50" s="370"/>
      <c r="H50" s="370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3"/>
      <c r="C51" s="30" t="s">
        <v>138</v>
      </c>
      <c r="L51" s="23"/>
    </row>
    <row r="52" spans="1:47" s="2" customFormat="1" ht="16.5" customHeight="1">
      <c r="A52" s="35"/>
      <c r="B52" s="36"/>
      <c r="C52" s="35"/>
      <c r="D52" s="35"/>
      <c r="E52" s="369" t="s">
        <v>1260</v>
      </c>
      <c r="F52" s="368"/>
      <c r="G52" s="368"/>
      <c r="H52" s="368"/>
      <c r="I52" s="35"/>
      <c r="J52" s="35"/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144</v>
      </c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364" t="str">
        <f>E11</f>
        <v>SO 330 - VODOVOD</v>
      </c>
      <c r="F54" s="368"/>
      <c r="G54" s="368"/>
      <c r="H54" s="368"/>
      <c r="I54" s="35"/>
      <c r="J54" s="35"/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22</v>
      </c>
      <c r="D56" s="35"/>
      <c r="E56" s="35"/>
      <c r="F56" s="28" t="str">
        <f>F14</f>
        <v>BRNO</v>
      </c>
      <c r="G56" s="35"/>
      <c r="H56" s="35"/>
      <c r="I56" s="30" t="s">
        <v>24</v>
      </c>
      <c r="J56" s="53" t="str">
        <f>IF(J14="","",J14)</f>
        <v/>
      </c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30" t="s">
        <v>26</v>
      </c>
      <c r="D58" s="35"/>
      <c r="E58" s="35"/>
      <c r="F58" s="28" t="str">
        <f>E17</f>
        <v>Statutární město Brno</v>
      </c>
      <c r="G58" s="35"/>
      <c r="H58" s="35"/>
      <c r="I58" s="30" t="s">
        <v>32</v>
      </c>
      <c r="J58" s="33" t="str">
        <f>E23</f>
        <v>JV PROJEKT VH s.r.o.</v>
      </c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5"/>
      <c r="E59" s="35"/>
      <c r="F59" s="28" t="str">
        <f>IF(E20="","",E20)</f>
        <v>Vyplň údaj</v>
      </c>
      <c r="G59" s="35"/>
      <c r="H59" s="35"/>
      <c r="I59" s="30" t="s">
        <v>35</v>
      </c>
      <c r="J59" s="33" t="str">
        <f>E26</f>
        <v xml:space="preserve"> 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2" t="s">
        <v>155</v>
      </c>
      <c r="D61" s="106"/>
      <c r="E61" s="106"/>
      <c r="F61" s="106"/>
      <c r="G61" s="106"/>
      <c r="H61" s="106"/>
      <c r="I61" s="106"/>
      <c r="J61" s="113" t="s">
        <v>156</v>
      </c>
      <c r="K61" s="106"/>
      <c r="L61" s="9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14" t="s">
        <v>71</v>
      </c>
      <c r="D63" s="35"/>
      <c r="E63" s="35"/>
      <c r="F63" s="35"/>
      <c r="G63" s="35"/>
      <c r="H63" s="35"/>
      <c r="I63" s="35"/>
      <c r="J63" s="69">
        <f>J94</f>
        <v>0</v>
      </c>
      <c r="K63" s="35"/>
      <c r="L63" s="9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20" t="s">
        <v>157</v>
      </c>
    </row>
    <row r="64" spans="1:47" s="9" customFormat="1" ht="24.95" customHeight="1">
      <c r="B64" s="115"/>
      <c r="D64" s="116" t="s">
        <v>158</v>
      </c>
      <c r="E64" s="117"/>
      <c r="F64" s="117"/>
      <c r="G64" s="117"/>
      <c r="H64" s="117"/>
      <c r="I64" s="117"/>
      <c r="J64" s="118">
        <f>J95</f>
        <v>0</v>
      </c>
      <c r="L64" s="115"/>
    </row>
    <row r="65" spans="1:31" s="10" customFormat="1" ht="19.899999999999999" customHeight="1">
      <c r="B65" s="119"/>
      <c r="D65" s="120" t="s">
        <v>1338</v>
      </c>
      <c r="E65" s="121"/>
      <c r="F65" s="121"/>
      <c r="G65" s="121"/>
      <c r="H65" s="121"/>
      <c r="I65" s="121"/>
      <c r="J65" s="122">
        <f>J96</f>
        <v>0</v>
      </c>
      <c r="L65" s="119"/>
    </row>
    <row r="66" spans="1:31" s="10" customFormat="1" ht="19.899999999999999" customHeight="1">
      <c r="B66" s="119"/>
      <c r="D66" s="120" t="s">
        <v>1339</v>
      </c>
      <c r="E66" s="121"/>
      <c r="F66" s="121"/>
      <c r="G66" s="121"/>
      <c r="H66" s="121"/>
      <c r="I66" s="121"/>
      <c r="J66" s="122">
        <f>J585</f>
        <v>0</v>
      </c>
      <c r="L66" s="119"/>
    </row>
    <row r="67" spans="1:31" s="10" customFormat="1" ht="19.899999999999999" customHeight="1">
      <c r="B67" s="119"/>
      <c r="D67" s="120" t="s">
        <v>627</v>
      </c>
      <c r="E67" s="121"/>
      <c r="F67" s="121"/>
      <c r="G67" s="121"/>
      <c r="H67" s="121"/>
      <c r="I67" s="121"/>
      <c r="J67" s="122">
        <f>J1025</f>
        <v>0</v>
      </c>
      <c r="L67" s="119"/>
    </row>
    <row r="68" spans="1:31" s="10" customFormat="1" ht="19.899999999999999" customHeight="1">
      <c r="B68" s="119"/>
      <c r="D68" s="120" t="s">
        <v>628</v>
      </c>
      <c r="E68" s="121"/>
      <c r="F68" s="121"/>
      <c r="G68" s="121"/>
      <c r="H68" s="121"/>
      <c r="I68" s="121"/>
      <c r="J68" s="122">
        <f>J1067</f>
        <v>0</v>
      </c>
      <c r="L68" s="119"/>
    </row>
    <row r="69" spans="1:31" s="10" customFormat="1" ht="19.899999999999999" customHeight="1">
      <c r="B69" s="119"/>
      <c r="D69" s="120" t="s">
        <v>1340</v>
      </c>
      <c r="E69" s="121"/>
      <c r="F69" s="121"/>
      <c r="G69" s="121"/>
      <c r="H69" s="121"/>
      <c r="I69" s="121"/>
      <c r="J69" s="122">
        <f>J1116</f>
        <v>0</v>
      </c>
      <c r="L69" s="119"/>
    </row>
    <row r="70" spans="1:31" s="10" customFormat="1" ht="19.899999999999999" customHeight="1">
      <c r="B70" s="119"/>
      <c r="D70" s="120" t="s">
        <v>162</v>
      </c>
      <c r="E70" s="121"/>
      <c r="F70" s="121"/>
      <c r="G70" s="121"/>
      <c r="H70" s="121"/>
      <c r="I70" s="121"/>
      <c r="J70" s="122">
        <f>J1210</f>
        <v>0</v>
      </c>
      <c r="L70" s="119"/>
    </row>
    <row r="71" spans="1:31" s="10" customFormat="1" ht="19.899999999999999" customHeight="1">
      <c r="B71" s="119"/>
      <c r="D71" s="120" t="s">
        <v>1341</v>
      </c>
      <c r="E71" s="121"/>
      <c r="F71" s="121"/>
      <c r="G71" s="121"/>
      <c r="H71" s="121"/>
      <c r="I71" s="121"/>
      <c r="J71" s="122">
        <f>J1352</f>
        <v>0</v>
      </c>
      <c r="L71" s="119"/>
    </row>
    <row r="72" spans="1:31" s="10" customFormat="1" ht="19.899999999999999" customHeight="1">
      <c r="B72" s="119"/>
      <c r="D72" s="120" t="s">
        <v>164</v>
      </c>
      <c r="E72" s="121"/>
      <c r="F72" s="121"/>
      <c r="G72" s="121"/>
      <c r="H72" s="121"/>
      <c r="I72" s="121"/>
      <c r="J72" s="122">
        <f>J1382</f>
        <v>0</v>
      </c>
      <c r="L72" s="119"/>
    </row>
    <row r="73" spans="1:31" s="2" customFormat="1" ht="21.75" customHeight="1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9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6.95" customHeight="1">
      <c r="A78" s="35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9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4.95" customHeight="1">
      <c r="A79" s="35"/>
      <c r="B79" s="36"/>
      <c r="C79" s="24" t="s">
        <v>167</v>
      </c>
      <c r="D79" s="35"/>
      <c r="E79" s="35"/>
      <c r="F79" s="35"/>
      <c r="G79" s="35"/>
      <c r="H79" s="35"/>
      <c r="I79" s="35"/>
      <c r="J79" s="35"/>
      <c r="K79" s="35"/>
      <c r="L79" s="9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12" customHeight="1">
      <c r="A81" s="35"/>
      <c r="B81" s="36"/>
      <c r="C81" s="30" t="s">
        <v>17</v>
      </c>
      <c r="D81" s="35"/>
      <c r="E81" s="35"/>
      <c r="F81" s="35"/>
      <c r="G81" s="35"/>
      <c r="H81" s="35"/>
      <c r="I81" s="35"/>
      <c r="J81" s="35"/>
      <c r="K81" s="35"/>
      <c r="L81" s="9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16.5" customHeight="1">
      <c r="A82" s="35"/>
      <c r="B82" s="36"/>
      <c r="C82" s="35"/>
      <c r="D82" s="35"/>
      <c r="E82" s="369" t="str">
        <f>E7</f>
        <v>BRNO, TOUŠKOVA, SVATOPLUKOVA I – REKONSTRUKCE KANALIZACE A VODOVODU</v>
      </c>
      <c r="F82" s="370"/>
      <c r="G82" s="370"/>
      <c r="H82" s="370"/>
      <c r="I82" s="35"/>
      <c r="J82" s="35"/>
      <c r="K82" s="35"/>
      <c r="L82" s="9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1" customFormat="1" ht="12" customHeight="1">
      <c r="B83" s="23"/>
      <c r="C83" s="30" t="s">
        <v>138</v>
      </c>
      <c r="L83" s="23"/>
    </row>
    <row r="84" spans="1:63" s="2" customFormat="1" ht="16.5" customHeight="1">
      <c r="A84" s="35"/>
      <c r="B84" s="36"/>
      <c r="C84" s="35"/>
      <c r="D84" s="35"/>
      <c r="E84" s="369" t="s">
        <v>1260</v>
      </c>
      <c r="F84" s="368"/>
      <c r="G84" s="368"/>
      <c r="H84" s="368"/>
      <c r="I84" s="35"/>
      <c r="J84" s="35"/>
      <c r="K84" s="35"/>
      <c r="L84" s="9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144</v>
      </c>
      <c r="D85" s="35"/>
      <c r="E85" s="35"/>
      <c r="F85" s="35"/>
      <c r="G85" s="35"/>
      <c r="H85" s="35"/>
      <c r="I85" s="35"/>
      <c r="J85" s="35"/>
      <c r="K85" s="35"/>
      <c r="L85" s="9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5"/>
      <c r="D86" s="35"/>
      <c r="E86" s="364" t="str">
        <f>E11</f>
        <v>SO 330 - VODOVOD</v>
      </c>
      <c r="F86" s="368"/>
      <c r="G86" s="368"/>
      <c r="H86" s="368"/>
      <c r="I86" s="35"/>
      <c r="J86" s="35"/>
      <c r="K86" s="35"/>
      <c r="L86" s="9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6.95" customHeight="1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9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22</v>
      </c>
      <c r="D88" s="35"/>
      <c r="E88" s="35"/>
      <c r="F88" s="28" t="str">
        <f>F14</f>
        <v>BRNO</v>
      </c>
      <c r="G88" s="35"/>
      <c r="H88" s="35"/>
      <c r="I88" s="30" t="s">
        <v>24</v>
      </c>
      <c r="J88" s="53" t="str">
        <f>IF(J14="","",J14)</f>
        <v/>
      </c>
      <c r="K88" s="35"/>
      <c r="L88" s="9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25.7" customHeight="1">
      <c r="A90" s="35"/>
      <c r="B90" s="36"/>
      <c r="C90" s="30" t="s">
        <v>26</v>
      </c>
      <c r="D90" s="35"/>
      <c r="E90" s="35"/>
      <c r="F90" s="28" t="str">
        <f>E17</f>
        <v>Statutární město Brno</v>
      </c>
      <c r="G90" s="35"/>
      <c r="H90" s="35"/>
      <c r="I90" s="30" t="s">
        <v>32</v>
      </c>
      <c r="J90" s="33" t="str">
        <f>E23</f>
        <v>JV PROJEKT VH s.r.o.</v>
      </c>
      <c r="K90" s="35"/>
      <c r="L90" s="9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30</v>
      </c>
      <c r="D91" s="35"/>
      <c r="E91" s="35"/>
      <c r="F91" s="28" t="str">
        <f>IF(E20="","",E20)</f>
        <v>Vyplň údaj</v>
      </c>
      <c r="G91" s="35"/>
      <c r="H91" s="35"/>
      <c r="I91" s="30" t="s">
        <v>35</v>
      </c>
      <c r="J91" s="33" t="str">
        <f>E26</f>
        <v xml:space="preserve"> </v>
      </c>
      <c r="K91" s="35"/>
      <c r="L91" s="9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3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9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23"/>
      <c r="B93" s="124"/>
      <c r="C93" s="125" t="s">
        <v>168</v>
      </c>
      <c r="D93" s="126" t="s">
        <v>58</v>
      </c>
      <c r="E93" s="126" t="s">
        <v>54</v>
      </c>
      <c r="F93" s="126" t="s">
        <v>55</v>
      </c>
      <c r="G93" s="126" t="s">
        <v>169</v>
      </c>
      <c r="H93" s="126" t="s">
        <v>170</v>
      </c>
      <c r="I93" s="126" t="s">
        <v>171</v>
      </c>
      <c r="J93" s="126" t="s">
        <v>156</v>
      </c>
      <c r="K93" s="127" t="s">
        <v>172</v>
      </c>
      <c r="L93" s="128"/>
      <c r="M93" s="60" t="s">
        <v>3</v>
      </c>
      <c r="N93" s="61" t="s">
        <v>43</v>
      </c>
      <c r="O93" s="61" t="s">
        <v>173</v>
      </c>
      <c r="P93" s="61" t="s">
        <v>174</v>
      </c>
      <c r="Q93" s="61" t="s">
        <v>175</v>
      </c>
      <c r="R93" s="61" t="s">
        <v>176</v>
      </c>
      <c r="S93" s="61" t="s">
        <v>177</v>
      </c>
      <c r="T93" s="62" t="s">
        <v>178</v>
      </c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</row>
    <row r="94" spans="1:63" s="2" customFormat="1" ht="22.9" customHeight="1">
      <c r="A94" s="35"/>
      <c r="B94" s="36"/>
      <c r="C94" s="67" t="s">
        <v>179</v>
      </c>
      <c r="D94" s="35"/>
      <c r="E94" s="35"/>
      <c r="F94" s="35"/>
      <c r="G94" s="35"/>
      <c r="H94" s="35"/>
      <c r="I94" s="35"/>
      <c r="J94" s="129">
        <f>BK94</f>
        <v>0</v>
      </c>
      <c r="K94" s="35"/>
      <c r="L94" s="36"/>
      <c r="M94" s="63"/>
      <c r="N94" s="54"/>
      <c r="O94" s="64"/>
      <c r="P94" s="130">
        <f>P95</f>
        <v>0</v>
      </c>
      <c r="Q94" s="64"/>
      <c r="R94" s="130">
        <f>R95</f>
        <v>150.84711829999995</v>
      </c>
      <c r="S94" s="64"/>
      <c r="T94" s="131">
        <f>T95</f>
        <v>456.10100599999998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20" t="s">
        <v>72</v>
      </c>
      <c r="AU94" s="20" t="s">
        <v>157</v>
      </c>
      <c r="BK94" s="132">
        <f>BK95</f>
        <v>0</v>
      </c>
    </row>
    <row r="95" spans="1:63" s="12" customFormat="1" ht="25.9" customHeight="1">
      <c r="B95" s="133"/>
      <c r="D95" s="134" t="s">
        <v>72</v>
      </c>
      <c r="E95" s="135" t="s">
        <v>180</v>
      </c>
      <c r="F95" s="135" t="s">
        <v>181</v>
      </c>
      <c r="I95" s="136"/>
      <c r="J95" s="137">
        <f>BK95</f>
        <v>0</v>
      </c>
      <c r="L95" s="133"/>
      <c r="M95" s="138"/>
      <c r="N95" s="139"/>
      <c r="O95" s="139"/>
      <c r="P95" s="140">
        <f>P96+P585+P1025+P1067+P1116+P1210+P1352+P1382</f>
        <v>0</v>
      </c>
      <c r="Q95" s="139"/>
      <c r="R95" s="140">
        <f>R96+R585+R1025+R1067+R1116+R1210+R1352+R1382</f>
        <v>150.84711829999995</v>
      </c>
      <c r="S95" s="139"/>
      <c r="T95" s="141">
        <f>T96+T585+T1025+T1067+T1116+T1210+T1352+T1382</f>
        <v>456.10100599999998</v>
      </c>
      <c r="AR95" s="134" t="s">
        <v>25</v>
      </c>
      <c r="AT95" s="142" t="s">
        <v>72</v>
      </c>
      <c r="AU95" s="142" t="s">
        <v>73</v>
      </c>
      <c r="AY95" s="134" t="s">
        <v>182</v>
      </c>
      <c r="BK95" s="143">
        <f>BK96+BK585+BK1025+BK1067+BK1116+BK1210+BK1352+BK1382</f>
        <v>0</v>
      </c>
    </row>
    <row r="96" spans="1:63" s="12" customFormat="1" ht="22.9" customHeight="1">
      <c r="B96" s="133"/>
      <c r="D96" s="134" t="s">
        <v>72</v>
      </c>
      <c r="E96" s="144" t="s">
        <v>266</v>
      </c>
      <c r="F96" s="144" t="s">
        <v>1342</v>
      </c>
      <c r="I96" s="136"/>
      <c r="J96" s="145">
        <f>BK96</f>
        <v>0</v>
      </c>
      <c r="L96" s="133"/>
      <c r="M96" s="138"/>
      <c r="N96" s="139"/>
      <c r="O96" s="139"/>
      <c r="P96" s="140">
        <f>SUM(P97:P584)</f>
        <v>0</v>
      </c>
      <c r="Q96" s="139"/>
      <c r="R96" s="140">
        <f>SUM(R97:R584)</f>
        <v>1.2809890799999999</v>
      </c>
      <c r="S96" s="139"/>
      <c r="T96" s="141">
        <f>SUM(T97:T584)</f>
        <v>251.66545600000001</v>
      </c>
      <c r="AR96" s="134" t="s">
        <v>25</v>
      </c>
      <c r="AT96" s="142" t="s">
        <v>72</v>
      </c>
      <c r="AU96" s="142" t="s">
        <v>25</v>
      </c>
      <c r="AY96" s="134" t="s">
        <v>182</v>
      </c>
      <c r="BK96" s="143">
        <f>SUM(BK97:BK584)</f>
        <v>0</v>
      </c>
    </row>
    <row r="97" spans="1:65" s="2" customFormat="1" ht="16.5" customHeight="1">
      <c r="A97" s="35"/>
      <c r="B97" s="146"/>
      <c r="C97" s="147" t="s">
        <v>25</v>
      </c>
      <c r="D97" s="147" t="s">
        <v>184</v>
      </c>
      <c r="E97" s="148" t="s">
        <v>1343</v>
      </c>
      <c r="F97" s="149" t="s">
        <v>1344</v>
      </c>
      <c r="G97" s="150" t="s">
        <v>187</v>
      </c>
      <c r="H97" s="151">
        <v>4</v>
      </c>
      <c r="I97" s="152"/>
      <c r="J97" s="153">
        <f>ROUND(I97*H97,2)</f>
        <v>0</v>
      </c>
      <c r="K97" s="149" t="s">
        <v>222</v>
      </c>
      <c r="L97" s="36"/>
      <c r="M97" s="154" t="s">
        <v>3</v>
      </c>
      <c r="N97" s="155" t="s">
        <v>44</v>
      </c>
      <c r="O97" s="56"/>
      <c r="P97" s="156">
        <f>O97*H97</f>
        <v>0</v>
      </c>
      <c r="Q97" s="156">
        <v>0</v>
      </c>
      <c r="R97" s="156">
        <f>Q97*H97</f>
        <v>0</v>
      </c>
      <c r="S97" s="156">
        <v>9.2999999999999999E-2</v>
      </c>
      <c r="T97" s="157">
        <f>S97*H97</f>
        <v>0.372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8" t="s">
        <v>189</v>
      </c>
      <c r="AT97" s="158" t="s">
        <v>184</v>
      </c>
      <c r="AU97" s="158" t="s">
        <v>81</v>
      </c>
      <c r="AY97" s="20" t="s">
        <v>182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20" t="s">
        <v>25</v>
      </c>
      <c r="BK97" s="159">
        <f>ROUND(I97*H97,2)</f>
        <v>0</v>
      </c>
      <c r="BL97" s="20" t="s">
        <v>189</v>
      </c>
      <c r="BM97" s="158" t="s">
        <v>1345</v>
      </c>
    </row>
    <row r="98" spans="1:65" s="14" customFormat="1">
      <c r="B98" s="173"/>
      <c r="D98" s="166" t="s">
        <v>193</v>
      </c>
      <c r="E98" s="174" t="s">
        <v>3</v>
      </c>
      <c r="F98" s="175" t="s">
        <v>1346</v>
      </c>
      <c r="H98" s="176">
        <v>4</v>
      </c>
      <c r="I98" s="177"/>
      <c r="L98" s="173"/>
      <c r="M98" s="178"/>
      <c r="N98" s="179"/>
      <c r="O98" s="179"/>
      <c r="P98" s="179"/>
      <c r="Q98" s="179"/>
      <c r="R98" s="179"/>
      <c r="S98" s="179"/>
      <c r="T98" s="180"/>
      <c r="AT98" s="174" t="s">
        <v>193</v>
      </c>
      <c r="AU98" s="174" t="s">
        <v>81</v>
      </c>
      <c r="AV98" s="14" t="s">
        <v>81</v>
      </c>
      <c r="AW98" s="14" t="s">
        <v>34</v>
      </c>
      <c r="AX98" s="14" t="s">
        <v>73</v>
      </c>
      <c r="AY98" s="174" t="s">
        <v>182</v>
      </c>
    </row>
    <row r="99" spans="1:65" s="15" customFormat="1">
      <c r="B99" s="181"/>
      <c r="D99" s="166" t="s">
        <v>193</v>
      </c>
      <c r="E99" s="182" t="s">
        <v>1305</v>
      </c>
      <c r="F99" s="183" t="s">
        <v>213</v>
      </c>
      <c r="H99" s="184">
        <v>4</v>
      </c>
      <c r="I99" s="185"/>
      <c r="L99" s="181"/>
      <c r="M99" s="186"/>
      <c r="N99" s="187"/>
      <c r="O99" s="187"/>
      <c r="P99" s="187"/>
      <c r="Q99" s="187"/>
      <c r="R99" s="187"/>
      <c r="S99" s="187"/>
      <c r="T99" s="188"/>
      <c r="AT99" s="182" t="s">
        <v>193</v>
      </c>
      <c r="AU99" s="182" t="s">
        <v>81</v>
      </c>
      <c r="AV99" s="15" t="s">
        <v>189</v>
      </c>
      <c r="AW99" s="15" t="s">
        <v>34</v>
      </c>
      <c r="AX99" s="15" t="s">
        <v>25</v>
      </c>
      <c r="AY99" s="182" t="s">
        <v>182</v>
      </c>
    </row>
    <row r="100" spans="1:65" s="2" customFormat="1" ht="37.9" customHeight="1">
      <c r="A100" s="35"/>
      <c r="B100" s="146"/>
      <c r="C100" s="147" t="s">
        <v>81</v>
      </c>
      <c r="D100" s="147" t="s">
        <v>184</v>
      </c>
      <c r="E100" s="148" t="s">
        <v>1022</v>
      </c>
      <c r="F100" s="149" t="s">
        <v>1023</v>
      </c>
      <c r="G100" s="150" t="s">
        <v>238</v>
      </c>
      <c r="H100" s="151">
        <v>0.4</v>
      </c>
      <c r="I100" s="152"/>
      <c r="J100" s="153">
        <f>ROUND(I100*H100,2)</f>
        <v>0</v>
      </c>
      <c r="K100" s="149" t="s">
        <v>188</v>
      </c>
      <c r="L100" s="36"/>
      <c r="M100" s="154" t="s">
        <v>3</v>
      </c>
      <c r="N100" s="155" t="s">
        <v>44</v>
      </c>
      <c r="O100" s="56"/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8" t="s">
        <v>189</v>
      </c>
      <c r="AT100" s="158" t="s">
        <v>184</v>
      </c>
      <c r="AU100" s="158" t="s">
        <v>81</v>
      </c>
      <c r="AY100" s="20" t="s">
        <v>182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20" t="s">
        <v>25</v>
      </c>
      <c r="BK100" s="159">
        <f>ROUND(I100*H100,2)</f>
        <v>0</v>
      </c>
      <c r="BL100" s="20" t="s">
        <v>189</v>
      </c>
      <c r="BM100" s="158" t="s">
        <v>1347</v>
      </c>
    </row>
    <row r="101" spans="1:65" s="2" customFormat="1">
      <c r="A101" s="35"/>
      <c r="B101" s="36"/>
      <c r="C101" s="35"/>
      <c r="D101" s="160" t="s">
        <v>191</v>
      </c>
      <c r="E101" s="35"/>
      <c r="F101" s="161" t="s">
        <v>1025</v>
      </c>
      <c r="G101" s="35"/>
      <c r="H101" s="35"/>
      <c r="I101" s="162"/>
      <c r="J101" s="35"/>
      <c r="K101" s="35"/>
      <c r="L101" s="36"/>
      <c r="M101" s="163"/>
      <c r="N101" s="164"/>
      <c r="O101" s="56"/>
      <c r="P101" s="56"/>
      <c r="Q101" s="56"/>
      <c r="R101" s="56"/>
      <c r="S101" s="56"/>
      <c r="T101" s="57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20" t="s">
        <v>191</v>
      </c>
      <c r="AU101" s="20" t="s">
        <v>81</v>
      </c>
    </row>
    <row r="102" spans="1:65" s="14" customFormat="1">
      <c r="B102" s="173"/>
      <c r="D102" s="166" t="s">
        <v>193</v>
      </c>
      <c r="E102" s="174" t="s">
        <v>3</v>
      </c>
      <c r="F102" s="175" t="s">
        <v>1348</v>
      </c>
      <c r="H102" s="176">
        <v>0.4</v>
      </c>
      <c r="I102" s="177"/>
      <c r="L102" s="173"/>
      <c r="M102" s="178"/>
      <c r="N102" s="179"/>
      <c r="O102" s="179"/>
      <c r="P102" s="179"/>
      <c r="Q102" s="179"/>
      <c r="R102" s="179"/>
      <c r="S102" s="179"/>
      <c r="T102" s="180"/>
      <c r="AT102" s="174" t="s">
        <v>193</v>
      </c>
      <c r="AU102" s="174" t="s">
        <v>81</v>
      </c>
      <c r="AV102" s="14" t="s">
        <v>81</v>
      </c>
      <c r="AW102" s="14" t="s">
        <v>34</v>
      </c>
      <c r="AX102" s="14" t="s">
        <v>73</v>
      </c>
      <c r="AY102" s="174" t="s">
        <v>182</v>
      </c>
    </row>
    <row r="103" spans="1:65" s="16" customFormat="1">
      <c r="B103" s="192"/>
      <c r="D103" s="166" t="s">
        <v>193</v>
      </c>
      <c r="E103" s="193" t="s">
        <v>1306</v>
      </c>
      <c r="F103" s="194" t="s">
        <v>259</v>
      </c>
      <c r="H103" s="195">
        <v>0.4</v>
      </c>
      <c r="I103" s="196"/>
      <c r="L103" s="192"/>
      <c r="M103" s="197"/>
      <c r="N103" s="198"/>
      <c r="O103" s="198"/>
      <c r="P103" s="198"/>
      <c r="Q103" s="198"/>
      <c r="R103" s="198"/>
      <c r="S103" s="198"/>
      <c r="T103" s="199"/>
      <c r="AT103" s="193" t="s">
        <v>193</v>
      </c>
      <c r="AU103" s="193" t="s">
        <v>81</v>
      </c>
      <c r="AV103" s="16" t="s">
        <v>204</v>
      </c>
      <c r="AW103" s="16" t="s">
        <v>34</v>
      </c>
      <c r="AX103" s="16" t="s">
        <v>73</v>
      </c>
      <c r="AY103" s="193" t="s">
        <v>182</v>
      </c>
    </row>
    <row r="104" spans="1:65" s="15" customFormat="1">
      <c r="B104" s="181"/>
      <c r="D104" s="166" t="s">
        <v>193</v>
      </c>
      <c r="E104" s="182" t="s">
        <v>3</v>
      </c>
      <c r="F104" s="183" t="s">
        <v>213</v>
      </c>
      <c r="H104" s="184">
        <v>0.4</v>
      </c>
      <c r="I104" s="185"/>
      <c r="L104" s="181"/>
      <c r="M104" s="186"/>
      <c r="N104" s="187"/>
      <c r="O104" s="187"/>
      <c r="P104" s="187"/>
      <c r="Q104" s="187"/>
      <c r="R104" s="187"/>
      <c r="S104" s="187"/>
      <c r="T104" s="188"/>
      <c r="AT104" s="182" t="s">
        <v>193</v>
      </c>
      <c r="AU104" s="182" t="s">
        <v>81</v>
      </c>
      <c r="AV104" s="15" t="s">
        <v>189</v>
      </c>
      <c r="AW104" s="15" t="s">
        <v>34</v>
      </c>
      <c r="AX104" s="15" t="s">
        <v>25</v>
      </c>
      <c r="AY104" s="182" t="s">
        <v>182</v>
      </c>
    </row>
    <row r="105" spans="1:65" s="2" customFormat="1">
      <c r="A105" s="35"/>
      <c r="B105" s="36"/>
      <c r="C105" s="35"/>
      <c r="D105" s="166" t="s">
        <v>224</v>
      </c>
      <c r="E105" s="35"/>
      <c r="F105" s="189" t="s">
        <v>1349</v>
      </c>
      <c r="G105" s="35"/>
      <c r="H105" s="35"/>
      <c r="I105" s="35"/>
      <c r="J105" s="35"/>
      <c r="K105" s="35"/>
      <c r="L105" s="36"/>
      <c r="M105" s="163"/>
      <c r="N105" s="164"/>
      <c r="O105" s="56"/>
      <c r="P105" s="56"/>
      <c r="Q105" s="56"/>
      <c r="R105" s="56"/>
      <c r="S105" s="56"/>
      <c r="T105" s="57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U105" s="20" t="s">
        <v>81</v>
      </c>
    </row>
    <row r="106" spans="1:65" s="2" customFormat="1">
      <c r="A106" s="35"/>
      <c r="B106" s="36"/>
      <c r="C106" s="35"/>
      <c r="D106" s="166" t="s">
        <v>224</v>
      </c>
      <c r="E106" s="35"/>
      <c r="F106" s="190" t="s">
        <v>1346</v>
      </c>
      <c r="G106" s="35"/>
      <c r="H106" s="191">
        <v>4</v>
      </c>
      <c r="I106" s="35"/>
      <c r="J106" s="35"/>
      <c r="K106" s="35"/>
      <c r="L106" s="36"/>
      <c r="M106" s="163"/>
      <c r="N106" s="164"/>
      <c r="O106" s="56"/>
      <c r="P106" s="56"/>
      <c r="Q106" s="56"/>
      <c r="R106" s="56"/>
      <c r="S106" s="56"/>
      <c r="T106" s="57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U106" s="20" t="s">
        <v>81</v>
      </c>
    </row>
    <row r="107" spans="1:65" s="2" customFormat="1">
      <c r="A107" s="35"/>
      <c r="B107" s="36"/>
      <c r="C107" s="35"/>
      <c r="D107" s="166" t="s">
        <v>224</v>
      </c>
      <c r="E107" s="35"/>
      <c r="F107" s="190" t="s">
        <v>213</v>
      </c>
      <c r="G107" s="35"/>
      <c r="H107" s="191">
        <v>4</v>
      </c>
      <c r="I107" s="35"/>
      <c r="J107" s="35"/>
      <c r="K107" s="35"/>
      <c r="L107" s="36"/>
      <c r="M107" s="163"/>
      <c r="N107" s="164"/>
      <c r="O107" s="56"/>
      <c r="P107" s="56"/>
      <c r="Q107" s="56"/>
      <c r="R107" s="56"/>
      <c r="S107" s="56"/>
      <c r="T107" s="57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U107" s="20" t="s">
        <v>81</v>
      </c>
    </row>
    <row r="108" spans="1:65" s="2" customFormat="1" ht="16.5" customHeight="1">
      <c r="A108" s="35"/>
      <c r="B108" s="146"/>
      <c r="C108" s="147" t="s">
        <v>204</v>
      </c>
      <c r="D108" s="147" t="s">
        <v>184</v>
      </c>
      <c r="E108" s="148" t="s">
        <v>244</v>
      </c>
      <c r="F108" s="149" t="s">
        <v>245</v>
      </c>
      <c r="G108" s="150" t="s">
        <v>207</v>
      </c>
      <c r="H108" s="151">
        <v>8.8999999999999996E-2</v>
      </c>
      <c r="I108" s="152"/>
      <c r="J108" s="153">
        <f>ROUND(I108*H108,2)</f>
        <v>0</v>
      </c>
      <c r="K108" s="149" t="s">
        <v>3</v>
      </c>
      <c r="L108" s="36"/>
      <c r="M108" s="154" t="s">
        <v>3</v>
      </c>
      <c r="N108" s="155" t="s">
        <v>44</v>
      </c>
      <c r="O108" s="56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58" t="s">
        <v>189</v>
      </c>
      <c r="AT108" s="158" t="s">
        <v>184</v>
      </c>
      <c r="AU108" s="158" t="s">
        <v>81</v>
      </c>
      <c r="AY108" s="20" t="s">
        <v>182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20" t="s">
        <v>25</v>
      </c>
      <c r="BK108" s="159">
        <f>ROUND(I108*H108,2)</f>
        <v>0</v>
      </c>
      <c r="BL108" s="20" t="s">
        <v>189</v>
      </c>
      <c r="BM108" s="158" t="s">
        <v>1350</v>
      </c>
    </row>
    <row r="109" spans="1:65" s="13" customFormat="1">
      <c r="B109" s="165"/>
      <c r="D109" s="166" t="s">
        <v>193</v>
      </c>
      <c r="E109" s="167" t="s">
        <v>3</v>
      </c>
      <c r="F109" s="168" t="s">
        <v>247</v>
      </c>
      <c r="H109" s="167" t="s">
        <v>3</v>
      </c>
      <c r="I109" s="169"/>
      <c r="L109" s="165"/>
      <c r="M109" s="170"/>
      <c r="N109" s="171"/>
      <c r="O109" s="171"/>
      <c r="P109" s="171"/>
      <c r="Q109" s="171"/>
      <c r="R109" s="171"/>
      <c r="S109" s="171"/>
      <c r="T109" s="172"/>
      <c r="AT109" s="167" t="s">
        <v>193</v>
      </c>
      <c r="AU109" s="167" t="s">
        <v>81</v>
      </c>
      <c r="AV109" s="13" t="s">
        <v>25</v>
      </c>
      <c r="AW109" s="13" t="s">
        <v>34</v>
      </c>
      <c r="AX109" s="13" t="s">
        <v>73</v>
      </c>
      <c r="AY109" s="167" t="s">
        <v>182</v>
      </c>
    </row>
    <row r="110" spans="1:65" s="14" customFormat="1">
      <c r="B110" s="173"/>
      <c r="D110" s="166" t="s">
        <v>193</v>
      </c>
      <c r="E110" s="174" t="s">
        <v>3</v>
      </c>
      <c r="F110" s="175" t="s">
        <v>1351</v>
      </c>
      <c r="H110" s="176">
        <v>8.8999999999999996E-2</v>
      </c>
      <c r="I110" s="177"/>
      <c r="L110" s="173"/>
      <c r="M110" s="178"/>
      <c r="N110" s="179"/>
      <c r="O110" s="179"/>
      <c r="P110" s="179"/>
      <c r="Q110" s="179"/>
      <c r="R110" s="179"/>
      <c r="S110" s="179"/>
      <c r="T110" s="180"/>
      <c r="AT110" s="174" t="s">
        <v>193</v>
      </c>
      <c r="AU110" s="174" t="s">
        <v>81</v>
      </c>
      <c r="AV110" s="14" t="s">
        <v>81</v>
      </c>
      <c r="AW110" s="14" t="s">
        <v>34</v>
      </c>
      <c r="AX110" s="14" t="s">
        <v>73</v>
      </c>
      <c r="AY110" s="174" t="s">
        <v>182</v>
      </c>
    </row>
    <row r="111" spans="1:65" s="15" customFormat="1">
      <c r="B111" s="181"/>
      <c r="D111" s="166" t="s">
        <v>193</v>
      </c>
      <c r="E111" s="182" t="s">
        <v>3</v>
      </c>
      <c r="F111" s="183" t="s">
        <v>213</v>
      </c>
      <c r="H111" s="184">
        <v>8.8999999999999996E-2</v>
      </c>
      <c r="I111" s="185"/>
      <c r="L111" s="181"/>
      <c r="M111" s="186"/>
      <c r="N111" s="187"/>
      <c r="O111" s="187"/>
      <c r="P111" s="187"/>
      <c r="Q111" s="187"/>
      <c r="R111" s="187"/>
      <c r="S111" s="187"/>
      <c r="T111" s="188"/>
      <c r="AT111" s="182" t="s">
        <v>193</v>
      </c>
      <c r="AU111" s="182" t="s">
        <v>81</v>
      </c>
      <c r="AV111" s="15" t="s">
        <v>189</v>
      </c>
      <c r="AW111" s="15" t="s">
        <v>34</v>
      </c>
      <c r="AX111" s="15" t="s">
        <v>25</v>
      </c>
      <c r="AY111" s="182" t="s">
        <v>182</v>
      </c>
    </row>
    <row r="112" spans="1:65" s="2" customFormat="1">
      <c r="A112" s="35"/>
      <c r="B112" s="36"/>
      <c r="C112" s="35"/>
      <c r="D112" s="166" t="s">
        <v>224</v>
      </c>
      <c r="E112" s="35"/>
      <c r="F112" s="189" t="s">
        <v>1352</v>
      </c>
      <c r="G112" s="35"/>
      <c r="H112" s="35"/>
      <c r="I112" s="35"/>
      <c r="J112" s="35"/>
      <c r="K112" s="35"/>
      <c r="L112" s="36"/>
      <c r="M112" s="163"/>
      <c r="N112" s="164"/>
      <c r="O112" s="56"/>
      <c r="P112" s="56"/>
      <c r="Q112" s="56"/>
      <c r="R112" s="56"/>
      <c r="S112" s="56"/>
      <c r="T112" s="57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U112" s="20" t="s">
        <v>81</v>
      </c>
    </row>
    <row r="113" spans="1:65" s="2" customFormat="1">
      <c r="A113" s="35"/>
      <c r="B113" s="36"/>
      <c r="C113" s="35"/>
      <c r="D113" s="166" t="s">
        <v>224</v>
      </c>
      <c r="E113" s="35"/>
      <c r="F113" s="190" t="s">
        <v>1348</v>
      </c>
      <c r="G113" s="35"/>
      <c r="H113" s="191">
        <v>0.4</v>
      </c>
      <c r="I113" s="35"/>
      <c r="J113" s="35"/>
      <c r="K113" s="35"/>
      <c r="L113" s="36"/>
      <c r="M113" s="163"/>
      <c r="N113" s="164"/>
      <c r="O113" s="56"/>
      <c r="P113" s="56"/>
      <c r="Q113" s="56"/>
      <c r="R113" s="56"/>
      <c r="S113" s="56"/>
      <c r="T113" s="57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U113" s="20" t="s">
        <v>81</v>
      </c>
    </row>
    <row r="114" spans="1:65" s="2" customFormat="1">
      <c r="A114" s="35"/>
      <c r="B114" s="36"/>
      <c r="C114" s="35"/>
      <c r="D114" s="166" t="s">
        <v>224</v>
      </c>
      <c r="E114" s="35"/>
      <c r="F114" s="190" t="s">
        <v>259</v>
      </c>
      <c r="G114" s="35"/>
      <c r="H114" s="191">
        <v>0.4</v>
      </c>
      <c r="I114" s="35"/>
      <c r="J114" s="35"/>
      <c r="K114" s="35"/>
      <c r="L114" s="36"/>
      <c r="M114" s="163"/>
      <c r="N114" s="164"/>
      <c r="O114" s="56"/>
      <c r="P114" s="56"/>
      <c r="Q114" s="56"/>
      <c r="R114" s="56"/>
      <c r="S114" s="56"/>
      <c r="T114" s="5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U114" s="20" t="s">
        <v>81</v>
      </c>
    </row>
    <row r="115" spans="1:65" s="2" customFormat="1">
      <c r="A115" s="35"/>
      <c r="B115" s="36"/>
      <c r="C115" s="35"/>
      <c r="D115" s="166" t="s">
        <v>224</v>
      </c>
      <c r="E115" s="35"/>
      <c r="F115" s="200" t="s">
        <v>1349</v>
      </c>
      <c r="G115" s="35"/>
      <c r="H115" s="35"/>
      <c r="I115" s="35"/>
      <c r="J115" s="35"/>
      <c r="K115" s="35"/>
      <c r="L115" s="36"/>
      <c r="M115" s="163"/>
      <c r="N115" s="164"/>
      <c r="O115" s="56"/>
      <c r="P115" s="56"/>
      <c r="Q115" s="56"/>
      <c r="R115" s="56"/>
      <c r="S115" s="56"/>
      <c r="T115" s="57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U115" s="20" t="s">
        <v>81</v>
      </c>
    </row>
    <row r="116" spans="1:65" s="2" customFormat="1">
      <c r="A116" s="35"/>
      <c r="B116" s="36"/>
      <c r="C116" s="35"/>
      <c r="D116" s="166" t="s">
        <v>224</v>
      </c>
      <c r="E116" s="35"/>
      <c r="F116" s="201" t="s">
        <v>1346</v>
      </c>
      <c r="G116" s="35"/>
      <c r="H116" s="191">
        <v>4</v>
      </c>
      <c r="I116" s="35"/>
      <c r="J116" s="35"/>
      <c r="K116" s="35"/>
      <c r="L116" s="36"/>
      <c r="M116" s="163"/>
      <c r="N116" s="164"/>
      <c r="O116" s="56"/>
      <c r="P116" s="56"/>
      <c r="Q116" s="56"/>
      <c r="R116" s="56"/>
      <c r="S116" s="56"/>
      <c r="T116" s="57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U116" s="20" t="s">
        <v>81</v>
      </c>
    </row>
    <row r="117" spans="1:65" s="2" customFormat="1">
      <c r="A117" s="35"/>
      <c r="B117" s="36"/>
      <c r="C117" s="35"/>
      <c r="D117" s="166" t="s">
        <v>224</v>
      </c>
      <c r="E117" s="35"/>
      <c r="F117" s="201" t="s">
        <v>213</v>
      </c>
      <c r="G117" s="35"/>
      <c r="H117" s="191">
        <v>4</v>
      </c>
      <c r="I117" s="35"/>
      <c r="J117" s="35"/>
      <c r="K117" s="35"/>
      <c r="L117" s="36"/>
      <c r="M117" s="163"/>
      <c r="N117" s="164"/>
      <c r="O117" s="56"/>
      <c r="P117" s="56"/>
      <c r="Q117" s="56"/>
      <c r="R117" s="56"/>
      <c r="S117" s="56"/>
      <c r="T117" s="57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U117" s="20" t="s">
        <v>81</v>
      </c>
    </row>
    <row r="118" spans="1:65" s="2" customFormat="1" ht="24.2" customHeight="1">
      <c r="A118" s="35"/>
      <c r="B118" s="146"/>
      <c r="C118" s="147" t="s">
        <v>189</v>
      </c>
      <c r="D118" s="147" t="s">
        <v>184</v>
      </c>
      <c r="E118" s="148" t="s">
        <v>197</v>
      </c>
      <c r="F118" s="149" t="s">
        <v>198</v>
      </c>
      <c r="G118" s="150" t="s">
        <v>187</v>
      </c>
      <c r="H118" s="151">
        <v>2</v>
      </c>
      <c r="I118" s="152"/>
      <c r="J118" s="153">
        <f>ROUND(I118*H118,2)</f>
        <v>0</v>
      </c>
      <c r="K118" s="149" t="s">
        <v>188</v>
      </c>
      <c r="L118" s="36"/>
      <c r="M118" s="154" t="s">
        <v>3</v>
      </c>
      <c r="N118" s="155" t="s">
        <v>44</v>
      </c>
      <c r="O118" s="56"/>
      <c r="P118" s="156">
        <f>O118*H118</f>
        <v>0</v>
      </c>
      <c r="Q118" s="156">
        <v>0</v>
      </c>
      <c r="R118" s="156">
        <f>Q118*H118</f>
        <v>0</v>
      </c>
      <c r="S118" s="156">
        <v>0.20499999999999999</v>
      </c>
      <c r="T118" s="157">
        <f>S118*H118</f>
        <v>0.41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8" t="s">
        <v>189</v>
      </c>
      <c r="AT118" s="158" t="s">
        <v>184</v>
      </c>
      <c r="AU118" s="158" t="s">
        <v>81</v>
      </c>
      <c r="AY118" s="20" t="s">
        <v>182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20" t="s">
        <v>25</v>
      </c>
      <c r="BK118" s="159">
        <f>ROUND(I118*H118,2)</f>
        <v>0</v>
      </c>
      <c r="BL118" s="20" t="s">
        <v>189</v>
      </c>
      <c r="BM118" s="158" t="s">
        <v>1353</v>
      </c>
    </row>
    <row r="119" spans="1:65" s="2" customFormat="1">
      <c r="A119" s="35"/>
      <c r="B119" s="36"/>
      <c r="C119" s="35"/>
      <c r="D119" s="160" t="s">
        <v>191</v>
      </c>
      <c r="E119" s="35"/>
      <c r="F119" s="161" t="s">
        <v>200</v>
      </c>
      <c r="G119" s="35"/>
      <c r="H119" s="35"/>
      <c r="I119" s="162"/>
      <c r="J119" s="35"/>
      <c r="K119" s="35"/>
      <c r="L119" s="36"/>
      <c r="M119" s="163"/>
      <c r="N119" s="164"/>
      <c r="O119" s="56"/>
      <c r="P119" s="56"/>
      <c r="Q119" s="56"/>
      <c r="R119" s="56"/>
      <c r="S119" s="56"/>
      <c r="T119" s="57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20" t="s">
        <v>191</v>
      </c>
      <c r="AU119" s="20" t="s">
        <v>81</v>
      </c>
    </row>
    <row r="120" spans="1:65" s="14" customFormat="1">
      <c r="B120" s="173"/>
      <c r="D120" s="166" t="s">
        <v>193</v>
      </c>
      <c r="E120" s="174" t="s">
        <v>3</v>
      </c>
      <c r="F120" s="175" t="s">
        <v>1354</v>
      </c>
      <c r="H120" s="176">
        <v>2</v>
      </c>
      <c r="I120" s="177"/>
      <c r="L120" s="173"/>
      <c r="M120" s="178"/>
      <c r="N120" s="179"/>
      <c r="O120" s="179"/>
      <c r="P120" s="179"/>
      <c r="Q120" s="179"/>
      <c r="R120" s="179"/>
      <c r="S120" s="179"/>
      <c r="T120" s="180"/>
      <c r="AT120" s="174" t="s">
        <v>193</v>
      </c>
      <c r="AU120" s="174" t="s">
        <v>81</v>
      </c>
      <c r="AV120" s="14" t="s">
        <v>81</v>
      </c>
      <c r="AW120" s="14" t="s">
        <v>34</v>
      </c>
      <c r="AX120" s="14" t="s">
        <v>73</v>
      </c>
      <c r="AY120" s="174" t="s">
        <v>182</v>
      </c>
    </row>
    <row r="121" spans="1:65" s="15" customFormat="1">
      <c r="B121" s="181"/>
      <c r="D121" s="166" t="s">
        <v>193</v>
      </c>
      <c r="E121" s="182" t="s">
        <v>1355</v>
      </c>
      <c r="F121" s="183" t="s">
        <v>213</v>
      </c>
      <c r="H121" s="184">
        <v>2</v>
      </c>
      <c r="I121" s="185"/>
      <c r="L121" s="181"/>
      <c r="M121" s="186"/>
      <c r="N121" s="187"/>
      <c r="O121" s="187"/>
      <c r="P121" s="187"/>
      <c r="Q121" s="187"/>
      <c r="R121" s="187"/>
      <c r="S121" s="187"/>
      <c r="T121" s="188"/>
      <c r="AT121" s="182" t="s">
        <v>193</v>
      </c>
      <c r="AU121" s="182" t="s">
        <v>81</v>
      </c>
      <c r="AV121" s="15" t="s">
        <v>189</v>
      </c>
      <c r="AW121" s="15" t="s">
        <v>34</v>
      </c>
      <c r="AX121" s="15" t="s">
        <v>25</v>
      </c>
      <c r="AY121" s="182" t="s">
        <v>182</v>
      </c>
    </row>
    <row r="122" spans="1:65" s="2" customFormat="1" ht="37.9" customHeight="1">
      <c r="A122" s="35"/>
      <c r="B122" s="146"/>
      <c r="C122" s="147" t="s">
        <v>219</v>
      </c>
      <c r="D122" s="147" t="s">
        <v>184</v>
      </c>
      <c r="E122" s="148" t="s">
        <v>251</v>
      </c>
      <c r="F122" s="149" t="s">
        <v>252</v>
      </c>
      <c r="G122" s="150" t="s">
        <v>238</v>
      </c>
      <c r="H122" s="151">
        <v>125.512</v>
      </c>
      <c r="I122" s="152"/>
      <c r="J122" s="153">
        <f>ROUND(I122*H122,2)</f>
        <v>0</v>
      </c>
      <c r="K122" s="149" t="s">
        <v>188</v>
      </c>
      <c r="L122" s="36"/>
      <c r="M122" s="154" t="s">
        <v>3</v>
      </c>
      <c r="N122" s="155" t="s">
        <v>44</v>
      </c>
      <c r="O122" s="56"/>
      <c r="P122" s="156">
        <f>O122*H122</f>
        <v>0</v>
      </c>
      <c r="Q122" s="156">
        <v>0</v>
      </c>
      <c r="R122" s="156">
        <f>Q122*H122</f>
        <v>0</v>
      </c>
      <c r="S122" s="156">
        <v>0.625</v>
      </c>
      <c r="T122" s="157">
        <f>S122*H122</f>
        <v>78.444999999999993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8" t="s">
        <v>189</v>
      </c>
      <c r="AT122" s="158" t="s">
        <v>184</v>
      </c>
      <c r="AU122" s="158" t="s">
        <v>81</v>
      </c>
      <c r="AY122" s="20" t="s">
        <v>182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20" t="s">
        <v>25</v>
      </c>
      <c r="BK122" s="159">
        <f>ROUND(I122*H122,2)</f>
        <v>0</v>
      </c>
      <c r="BL122" s="20" t="s">
        <v>189</v>
      </c>
      <c r="BM122" s="158" t="s">
        <v>1356</v>
      </c>
    </row>
    <row r="123" spans="1:65" s="2" customFormat="1">
      <c r="A123" s="35"/>
      <c r="B123" s="36"/>
      <c r="C123" s="35"/>
      <c r="D123" s="160" t="s">
        <v>191</v>
      </c>
      <c r="E123" s="35"/>
      <c r="F123" s="161" t="s">
        <v>254</v>
      </c>
      <c r="G123" s="35"/>
      <c r="H123" s="35"/>
      <c r="I123" s="162"/>
      <c r="J123" s="35"/>
      <c r="K123" s="35"/>
      <c r="L123" s="36"/>
      <c r="M123" s="163"/>
      <c r="N123" s="164"/>
      <c r="O123" s="56"/>
      <c r="P123" s="56"/>
      <c r="Q123" s="56"/>
      <c r="R123" s="56"/>
      <c r="S123" s="56"/>
      <c r="T123" s="57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20" t="s">
        <v>191</v>
      </c>
      <c r="AU123" s="20" t="s">
        <v>81</v>
      </c>
    </row>
    <row r="124" spans="1:65" s="13" customFormat="1">
      <c r="B124" s="165"/>
      <c r="D124" s="166" t="s">
        <v>193</v>
      </c>
      <c r="E124" s="167" t="s">
        <v>3</v>
      </c>
      <c r="F124" s="168" t="s">
        <v>1357</v>
      </c>
      <c r="H124" s="167" t="s">
        <v>3</v>
      </c>
      <c r="I124" s="169"/>
      <c r="L124" s="165"/>
      <c r="M124" s="170"/>
      <c r="N124" s="171"/>
      <c r="O124" s="171"/>
      <c r="P124" s="171"/>
      <c r="Q124" s="171"/>
      <c r="R124" s="171"/>
      <c r="S124" s="171"/>
      <c r="T124" s="172"/>
      <c r="AT124" s="167" t="s">
        <v>193</v>
      </c>
      <c r="AU124" s="167" t="s">
        <v>81</v>
      </c>
      <c r="AV124" s="13" t="s">
        <v>25</v>
      </c>
      <c r="AW124" s="13" t="s">
        <v>34</v>
      </c>
      <c r="AX124" s="13" t="s">
        <v>73</v>
      </c>
      <c r="AY124" s="167" t="s">
        <v>182</v>
      </c>
    </row>
    <row r="125" spans="1:65" s="13" customFormat="1">
      <c r="B125" s="165"/>
      <c r="D125" s="166" t="s">
        <v>193</v>
      </c>
      <c r="E125" s="167" t="s">
        <v>3</v>
      </c>
      <c r="F125" s="168" t="s">
        <v>1358</v>
      </c>
      <c r="H125" s="167" t="s">
        <v>3</v>
      </c>
      <c r="I125" s="169"/>
      <c r="L125" s="165"/>
      <c r="M125" s="170"/>
      <c r="N125" s="171"/>
      <c r="O125" s="171"/>
      <c r="P125" s="171"/>
      <c r="Q125" s="171"/>
      <c r="R125" s="171"/>
      <c r="S125" s="171"/>
      <c r="T125" s="172"/>
      <c r="AT125" s="167" t="s">
        <v>193</v>
      </c>
      <c r="AU125" s="167" t="s">
        <v>81</v>
      </c>
      <c r="AV125" s="13" t="s">
        <v>25</v>
      </c>
      <c r="AW125" s="13" t="s">
        <v>34</v>
      </c>
      <c r="AX125" s="13" t="s">
        <v>73</v>
      </c>
      <c r="AY125" s="167" t="s">
        <v>182</v>
      </c>
    </row>
    <row r="126" spans="1:65" s="14" customFormat="1">
      <c r="B126" s="173"/>
      <c r="D126" s="166" t="s">
        <v>193</v>
      </c>
      <c r="E126" s="174" t="s">
        <v>3</v>
      </c>
      <c r="F126" s="175" t="s">
        <v>1359</v>
      </c>
      <c r="H126" s="176">
        <v>125.512</v>
      </c>
      <c r="I126" s="177"/>
      <c r="L126" s="173"/>
      <c r="M126" s="178"/>
      <c r="N126" s="179"/>
      <c r="O126" s="179"/>
      <c r="P126" s="179"/>
      <c r="Q126" s="179"/>
      <c r="R126" s="179"/>
      <c r="S126" s="179"/>
      <c r="T126" s="180"/>
      <c r="AT126" s="174" t="s">
        <v>193</v>
      </c>
      <c r="AU126" s="174" t="s">
        <v>81</v>
      </c>
      <c r="AV126" s="14" t="s">
        <v>81</v>
      </c>
      <c r="AW126" s="14" t="s">
        <v>34</v>
      </c>
      <c r="AX126" s="14" t="s">
        <v>25</v>
      </c>
      <c r="AY126" s="174" t="s">
        <v>182</v>
      </c>
    </row>
    <row r="127" spans="1:65" s="2" customFormat="1">
      <c r="A127" s="35"/>
      <c r="B127" s="36"/>
      <c r="C127" s="35"/>
      <c r="D127" s="166" t="s">
        <v>224</v>
      </c>
      <c r="E127" s="35"/>
      <c r="F127" s="189" t="s">
        <v>256</v>
      </c>
      <c r="G127" s="35"/>
      <c r="H127" s="35"/>
      <c r="I127" s="35"/>
      <c r="J127" s="35"/>
      <c r="K127" s="35"/>
      <c r="L127" s="36"/>
      <c r="M127" s="163"/>
      <c r="N127" s="164"/>
      <c r="O127" s="56"/>
      <c r="P127" s="56"/>
      <c r="Q127" s="56"/>
      <c r="R127" s="56"/>
      <c r="S127" s="56"/>
      <c r="T127" s="57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U127" s="20" t="s">
        <v>81</v>
      </c>
    </row>
    <row r="128" spans="1:65" s="2" customFormat="1">
      <c r="A128" s="35"/>
      <c r="B128" s="36"/>
      <c r="C128" s="35"/>
      <c r="D128" s="166" t="s">
        <v>224</v>
      </c>
      <c r="E128" s="35"/>
      <c r="F128" s="190" t="s">
        <v>1360</v>
      </c>
      <c r="G128" s="35"/>
      <c r="H128" s="191">
        <v>0</v>
      </c>
      <c r="I128" s="35"/>
      <c r="J128" s="35"/>
      <c r="K128" s="35"/>
      <c r="L128" s="36"/>
      <c r="M128" s="163"/>
      <c r="N128" s="164"/>
      <c r="O128" s="56"/>
      <c r="P128" s="56"/>
      <c r="Q128" s="56"/>
      <c r="R128" s="56"/>
      <c r="S128" s="56"/>
      <c r="T128" s="57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U128" s="20" t="s">
        <v>81</v>
      </c>
    </row>
    <row r="129" spans="1:65" s="2" customFormat="1">
      <c r="A129" s="35"/>
      <c r="B129" s="36"/>
      <c r="C129" s="35"/>
      <c r="D129" s="166" t="s">
        <v>224</v>
      </c>
      <c r="E129" s="35"/>
      <c r="F129" s="190" t="s">
        <v>1361</v>
      </c>
      <c r="G129" s="35"/>
      <c r="H129" s="191">
        <v>80.762</v>
      </c>
      <c r="I129" s="35"/>
      <c r="J129" s="35"/>
      <c r="K129" s="35"/>
      <c r="L129" s="36"/>
      <c r="M129" s="163"/>
      <c r="N129" s="164"/>
      <c r="O129" s="56"/>
      <c r="P129" s="56"/>
      <c r="Q129" s="56"/>
      <c r="R129" s="56"/>
      <c r="S129" s="56"/>
      <c r="T129" s="57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U129" s="20" t="s">
        <v>81</v>
      </c>
    </row>
    <row r="130" spans="1:65" s="2" customFormat="1">
      <c r="A130" s="35"/>
      <c r="B130" s="36"/>
      <c r="C130" s="35"/>
      <c r="D130" s="166" t="s">
        <v>224</v>
      </c>
      <c r="E130" s="35"/>
      <c r="F130" s="190" t="s">
        <v>259</v>
      </c>
      <c r="G130" s="35"/>
      <c r="H130" s="191">
        <v>80.762</v>
      </c>
      <c r="I130" s="35"/>
      <c r="J130" s="35"/>
      <c r="K130" s="35"/>
      <c r="L130" s="36"/>
      <c r="M130" s="163"/>
      <c r="N130" s="164"/>
      <c r="O130" s="56"/>
      <c r="P130" s="56"/>
      <c r="Q130" s="56"/>
      <c r="R130" s="56"/>
      <c r="S130" s="56"/>
      <c r="T130" s="57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U130" s="20" t="s">
        <v>81</v>
      </c>
    </row>
    <row r="131" spans="1:65" s="2" customFormat="1">
      <c r="A131" s="35"/>
      <c r="B131" s="36"/>
      <c r="C131" s="35"/>
      <c r="D131" s="166" t="s">
        <v>224</v>
      </c>
      <c r="E131" s="35"/>
      <c r="F131" s="189" t="s">
        <v>1362</v>
      </c>
      <c r="G131" s="35"/>
      <c r="H131" s="35"/>
      <c r="I131" s="35"/>
      <c r="J131" s="35"/>
      <c r="K131" s="35"/>
      <c r="L131" s="36"/>
      <c r="M131" s="163"/>
      <c r="N131" s="164"/>
      <c r="O131" s="56"/>
      <c r="P131" s="56"/>
      <c r="Q131" s="56"/>
      <c r="R131" s="56"/>
      <c r="S131" s="56"/>
      <c r="T131" s="57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U131" s="20" t="s">
        <v>81</v>
      </c>
    </row>
    <row r="132" spans="1:65" s="2" customFormat="1">
      <c r="A132" s="35"/>
      <c r="B132" s="36"/>
      <c r="C132" s="35"/>
      <c r="D132" s="166" t="s">
        <v>224</v>
      </c>
      <c r="E132" s="35"/>
      <c r="F132" s="190" t="s">
        <v>1363</v>
      </c>
      <c r="G132" s="35"/>
      <c r="H132" s="191">
        <v>44.75</v>
      </c>
      <c r="I132" s="35"/>
      <c r="J132" s="35"/>
      <c r="K132" s="35"/>
      <c r="L132" s="36"/>
      <c r="M132" s="163"/>
      <c r="N132" s="164"/>
      <c r="O132" s="56"/>
      <c r="P132" s="56"/>
      <c r="Q132" s="56"/>
      <c r="R132" s="56"/>
      <c r="S132" s="56"/>
      <c r="T132" s="57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U132" s="20" t="s">
        <v>81</v>
      </c>
    </row>
    <row r="133" spans="1:65" s="2" customFormat="1">
      <c r="A133" s="35"/>
      <c r="B133" s="36"/>
      <c r="C133" s="35"/>
      <c r="D133" s="166" t="s">
        <v>224</v>
      </c>
      <c r="E133" s="35"/>
      <c r="F133" s="190" t="s">
        <v>259</v>
      </c>
      <c r="G133" s="35"/>
      <c r="H133" s="191">
        <v>44.75</v>
      </c>
      <c r="I133" s="35"/>
      <c r="J133" s="35"/>
      <c r="K133" s="35"/>
      <c r="L133" s="36"/>
      <c r="M133" s="163"/>
      <c r="N133" s="164"/>
      <c r="O133" s="56"/>
      <c r="P133" s="56"/>
      <c r="Q133" s="56"/>
      <c r="R133" s="56"/>
      <c r="S133" s="56"/>
      <c r="T133" s="57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U133" s="20" t="s">
        <v>81</v>
      </c>
    </row>
    <row r="134" spans="1:65" s="2" customFormat="1" ht="16.5" customHeight="1">
      <c r="A134" s="35"/>
      <c r="B134" s="146"/>
      <c r="C134" s="147" t="s">
        <v>226</v>
      </c>
      <c r="D134" s="147" t="s">
        <v>184</v>
      </c>
      <c r="E134" s="148" t="s">
        <v>1364</v>
      </c>
      <c r="F134" s="149" t="s">
        <v>1365</v>
      </c>
      <c r="G134" s="150" t="s">
        <v>187</v>
      </c>
      <c r="H134" s="151">
        <v>327.45999999999998</v>
      </c>
      <c r="I134" s="152"/>
      <c r="J134" s="153">
        <f>ROUND(I134*H134,2)</f>
        <v>0</v>
      </c>
      <c r="K134" s="149" t="s">
        <v>188</v>
      </c>
      <c r="L134" s="36"/>
      <c r="M134" s="154" t="s">
        <v>3</v>
      </c>
      <c r="N134" s="155" t="s">
        <v>44</v>
      </c>
      <c r="O134" s="56"/>
      <c r="P134" s="156">
        <f>O134*H134</f>
        <v>0</v>
      </c>
      <c r="Q134" s="156">
        <v>8.0000000000000007E-5</v>
      </c>
      <c r="R134" s="156">
        <f>Q134*H134</f>
        <v>2.6196799999999999E-2</v>
      </c>
      <c r="S134" s="156">
        <v>0</v>
      </c>
      <c r="T134" s="15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8" t="s">
        <v>189</v>
      </c>
      <c r="AT134" s="158" t="s">
        <v>184</v>
      </c>
      <c r="AU134" s="158" t="s">
        <v>81</v>
      </c>
      <c r="AY134" s="20" t="s">
        <v>182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20" t="s">
        <v>25</v>
      </c>
      <c r="BK134" s="159">
        <f>ROUND(I134*H134,2)</f>
        <v>0</v>
      </c>
      <c r="BL134" s="20" t="s">
        <v>189</v>
      </c>
      <c r="BM134" s="158" t="s">
        <v>1366</v>
      </c>
    </row>
    <row r="135" spans="1:65" s="2" customFormat="1">
      <c r="A135" s="35"/>
      <c r="B135" s="36"/>
      <c r="C135" s="35"/>
      <c r="D135" s="160" t="s">
        <v>191</v>
      </c>
      <c r="E135" s="35"/>
      <c r="F135" s="161" t="s">
        <v>1367</v>
      </c>
      <c r="G135" s="35"/>
      <c r="H135" s="35"/>
      <c r="I135" s="162"/>
      <c r="J135" s="35"/>
      <c r="K135" s="35"/>
      <c r="L135" s="36"/>
      <c r="M135" s="163"/>
      <c r="N135" s="164"/>
      <c r="O135" s="56"/>
      <c r="P135" s="56"/>
      <c r="Q135" s="56"/>
      <c r="R135" s="56"/>
      <c r="S135" s="56"/>
      <c r="T135" s="5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20" t="s">
        <v>191</v>
      </c>
      <c r="AU135" s="20" t="s">
        <v>81</v>
      </c>
    </row>
    <row r="136" spans="1:65" s="13" customFormat="1">
      <c r="B136" s="165"/>
      <c r="D136" s="166" t="s">
        <v>193</v>
      </c>
      <c r="E136" s="167" t="s">
        <v>3</v>
      </c>
      <c r="F136" s="168" t="s">
        <v>1368</v>
      </c>
      <c r="H136" s="167" t="s">
        <v>3</v>
      </c>
      <c r="I136" s="169"/>
      <c r="L136" s="165"/>
      <c r="M136" s="170"/>
      <c r="N136" s="171"/>
      <c r="O136" s="171"/>
      <c r="P136" s="171"/>
      <c r="Q136" s="171"/>
      <c r="R136" s="171"/>
      <c r="S136" s="171"/>
      <c r="T136" s="172"/>
      <c r="AT136" s="167" t="s">
        <v>193</v>
      </c>
      <c r="AU136" s="167" t="s">
        <v>81</v>
      </c>
      <c r="AV136" s="13" t="s">
        <v>25</v>
      </c>
      <c r="AW136" s="13" t="s">
        <v>34</v>
      </c>
      <c r="AX136" s="13" t="s">
        <v>73</v>
      </c>
      <c r="AY136" s="167" t="s">
        <v>182</v>
      </c>
    </row>
    <row r="137" spans="1:65" s="14" customFormat="1">
      <c r="B137" s="173"/>
      <c r="D137" s="166" t="s">
        <v>193</v>
      </c>
      <c r="E137" s="174" t="s">
        <v>3</v>
      </c>
      <c r="F137" s="175" t="s">
        <v>1369</v>
      </c>
      <c r="H137" s="176">
        <v>151.46</v>
      </c>
      <c r="I137" s="177"/>
      <c r="L137" s="173"/>
      <c r="M137" s="178"/>
      <c r="N137" s="179"/>
      <c r="O137" s="179"/>
      <c r="P137" s="179"/>
      <c r="Q137" s="179"/>
      <c r="R137" s="179"/>
      <c r="S137" s="179"/>
      <c r="T137" s="180"/>
      <c r="AT137" s="174" t="s">
        <v>193</v>
      </c>
      <c r="AU137" s="174" t="s">
        <v>81</v>
      </c>
      <c r="AV137" s="14" t="s">
        <v>81</v>
      </c>
      <c r="AW137" s="14" t="s">
        <v>34</v>
      </c>
      <c r="AX137" s="14" t="s">
        <v>73</v>
      </c>
      <c r="AY137" s="174" t="s">
        <v>182</v>
      </c>
    </row>
    <row r="138" spans="1:65" s="14" customFormat="1">
      <c r="B138" s="173"/>
      <c r="D138" s="166" t="s">
        <v>193</v>
      </c>
      <c r="E138" s="174" t="s">
        <v>3</v>
      </c>
      <c r="F138" s="175" t="s">
        <v>1370</v>
      </c>
      <c r="H138" s="176">
        <v>176</v>
      </c>
      <c r="I138" s="177"/>
      <c r="L138" s="173"/>
      <c r="M138" s="178"/>
      <c r="N138" s="179"/>
      <c r="O138" s="179"/>
      <c r="P138" s="179"/>
      <c r="Q138" s="179"/>
      <c r="R138" s="179"/>
      <c r="S138" s="179"/>
      <c r="T138" s="180"/>
      <c r="AT138" s="174" t="s">
        <v>193</v>
      </c>
      <c r="AU138" s="174" t="s">
        <v>81</v>
      </c>
      <c r="AV138" s="14" t="s">
        <v>81</v>
      </c>
      <c r="AW138" s="14" t="s">
        <v>34</v>
      </c>
      <c r="AX138" s="14" t="s">
        <v>73</v>
      </c>
      <c r="AY138" s="174" t="s">
        <v>182</v>
      </c>
    </row>
    <row r="139" spans="1:65" s="15" customFormat="1">
      <c r="B139" s="181"/>
      <c r="D139" s="166" t="s">
        <v>193</v>
      </c>
      <c r="E139" s="182" t="s">
        <v>3</v>
      </c>
      <c r="F139" s="183" t="s">
        <v>213</v>
      </c>
      <c r="H139" s="184">
        <v>327.45999999999998</v>
      </c>
      <c r="I139" s="185"/>
      <c r="L139" s="181"/>
      <c r="M139" s="186"/>
      <c r="N139" s="187"/>
      <c r="O139" s="187"/>
      <c r="P139" s="187"/>
      <c r="Q139" s="187"/>
      <c r="R139" s="187"/>
      <c r="S139" s="187"/>
      <c r="T139" s="188"/>
      <c r="AT139" s="182" t="s">
        <v>193</v>
      </c>
      <c r="AU139" s="182" t="s">
        <v>81</v>
      </c>
      <c r="AV139" s="15" t="s">
        <v>189</v>
      </c>
      <c r="AW139" s="15" t="s">
        <v>34</v>
      </c>
      <c r="AX139" s="15" t="s">
        <v>25</v>
      </c>
      <c r="AY139" s="182" t="s">
        <v>182</v>
      </c>
    </row>
    <row r="140" spans="1:65" s="2" customFormat="1" ht="37.9" customHeight="1">
      <c r="A140" s="35"/>
      <c r="B140" s="146"/>
      <c r="C140" s="147" t="s">
        <v>235</v>
      </c>
      <c r="D140" s="147" t="s">
        <v>184</v>
      </c>
      <c r="E140" s="148" t="s">
        <v>261</v>
      </c>
      <c r="F140" s="149" t="s">
        <v>262</v>
      </c>
      <c r="G140" s="150" t="s">
        <v>238</v>
      </c>
      <c r="H140" s="151">
        <v>125.512</v>
      </c>
      <c r="I140" s="152"/>
      <c r="J140" s="153">
        <f>ROUND(I140*H140,2)</f>
        <v>0</v>
      </c>
      <c r="K140" s="149" t="s">
        <v>188</v>
      </c>
      <c r="L140" s="36"/>
      <c r="M140" s="154" t="s">
        <v>3</v>
      </c>
      <c r="N140" s="155" t="s">
        <v>44</v>
      </c>
      <c r="O140" s="56"/>
      <c r="P140" s="156">
        <f>O140*H140</f>
        <v>0</v>
      </c>
      <c r="Q140" s="156">
        <v>0</v>
      </c>
      <c r="R140" s="156">
        <f>Q140*H140</f>
        <v>0</v>
      </c>
      <c r="S140" s="156">
        <v>0.32</v>
      </c>
      <c r="T140" s="157">
        <f>S140*H140</f>
        <v>40.16384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8" t="s">
        <v>189</v>
      </c>
      <c r="AT140" s="158" t="s">
        <v>184</v>
      </c>
      <c r="AU140" s="158" t="s">
        <v>81</v>
      </c>
      <c r="AY140" s="20" t="s">
        <v>182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20" t="s">
        <v>25</v>
      </c>
      <c r="BK140" s="159">
        <f>ROUND(I140*H140,2)</f>
        <v>0</v>
      </c>
      <c r="BL140" s="20" t="s">
        <v>189</v>
      </c>
      <c r="BM140" s="158" t="s">
        <v>1371</v>
      </c>
    </row>
    <row r="141" spans="1:65" s="2" customFormat="1">
      <c r="A141" s="35"/>
      <c r="B141" s="36"/>
      <c r="C141" s="35"/>
      <c r="D141" s="160" t="s">
        <v>191</v>
      </c>
      <c r="E141" s="35"/>
      <c r="F141" s="161" t="s">
        <v>264</v>
      </c>
      <c r="G141" s="35"/>
      <c r="H141" s="35"/>
      <c r="I141" s="162"/>
      <c r="J141" s="35"/>
      <c r="K141" s="35"/>
      <c r="L141" s="36"/>
      <c r="M141" s="163"/>
      <c r="N141" s="164"/>
      <c r="O141" s="56"/>
      <c r="P141" s="56"/>
      <c r="Q141" s="56"/>
      <c r="R141" s="56"/>
      <c r="S141" s="56"/>
      <c r="T141" s="57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20" t="s">
        <v>191</v>
      </c>
      <c r="AU141" s="20" t="s">
        <v>81</v>
      </c>
    </row>
    <row r="142" spans="1:65" s="13" customFormat="1">
      <c r="B142" s="165"/>
      <c r="D142" s="166" t="s">
        <v>193</v>
      </c>
      <c r="E142" s="167" t="s">
        <v>3</v>
      </c>
      <c r="F142" s="168" t="s">
        <v>1372</v>
      </c>
      <c r="H142" s="167" t="s">
        <v>3</v>
      </c>
      <c r="I142" s="169"/>
      <c r="L142" s="165"/>
      <c r="M142" s="170"/>
      <c r="N142" s="171"/>
      <c r="O142" s="171"/>
      <c r="P142" s="171"/>
      <c r="Q142" s="171"/>
      <c r="R142" s="171"/>
      <c r="S142" s="171"/>
      <c r="T142" s="172"/>
      <c r="AT142" s="167" t="s">
        <v>193</v>
      </c>
      <c r="AU142" s="167" t="s">
        <v>81</v>
      </c>
      <c r="AV142" s="13" t="s">
        <v>25</v>
      </c>
      <c r="AW142" s="13" t="s">
        <v>34</v>
      </c>
      <c r="AX142" s="13" t="s">
        <v>73</v>
      </c>
      <c r="AY142" s="167" t="s">
        <v>182</v>
      </c>
    </row>
    <row r="143" spans="1:65" s="13" customFormat="1">
      <c r="B143" s="165"/>
      <c r="D143" s="166" t="s">
        <v>193</v>
      </c>
      <c r="E143" s="167" t="s">
        <v>3</v>
      </c>
      <c r="F143" s="168" t="s">
        <v>1358</v>
      </c>
      <c r="H143" s="167" t="s">
        <v>3</v>
      </c>
      <c r="I143" s="169"/>
      <c r="L143" s="165"/>
      <c r="M143" s="170"/>
      <c r="N143" s="171"/>
      <c r="O143" s="171"/>
      <c r="P143" s="171"/>
      <c r="Q143" s="171"/>
      <c r="R143" s="171"/>
      <c r="S143" s="171"/>
      <c r="T143" s="172"/>
      <c r="AT143" s="167" t="s">
        <v>193</v>
      </c>
      <c r="AU143" s="167" t="s">
        <v>81</v>
      </c>
      <c r="AV143" s="13" t="s">
        <v>25</v>
      </c>
      <c r="AW143" s="13" t="s">
        <v>34</v>
      </c>
      <c r="AX143" s="13" t="s">
        <v>73</v>
      </c>
      <c r="AY143" s="167" t="s">
        <v>182</v>
      </c>
    </row>
    <row r="144" spans="1:65" s="14" customFormat="1">
      <c r="B144" s="173"/>
      <c r="D144" s="166" t="s">
        <v>193</v>
      </c>
      <c r="E144" s="174" t="s">
        <v>3</v>
      </c>
      <c r="F144" s="175" t="s">
        <v>1359</v>
      </c>
      <c r="H144" s="176">
        <v>125.512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193</v>
      </c>
      <c r="AU144" s="174" t="s">
        <v>81</v>
      </c>
      <c r="AV144" s="14" t="s">
        <v>81</v>
      </c>
      <c r="AW144" s="14" t="s">
        <v>34</v>
      </c>
      <c r="AX144" s="14" t="s">
        <v>25</v>
      </c>
      <c r="AY144" s="174" t="s">
        <v>182</v>
      </c>
    </row>
    <row r="145" spans="1:65" s="2" customFormat="1">
      <c r="A145" s="35"/>
      <c r="B145" s="36"/>
      <c r="C145" s="35"/>
      <c r="D145" s="166" t="s">
        <v>224</v>
      </c>
      <c r="E145" s="35"/>
      <c r="F145" s="189" t="s">
        <v>256</v>
      </c>
      <c r="G145" s="35"/>
      <c r="H145" s="35"/>
      <c r="I145" s="35"/>
      <c r="J145" s="35"/>
      <c r="K145" s="35"/>
      <c r="L145" s="36"/>
      <c r="M145" s="163"/>
      <c r="N145" s="164"/>
      <c r="O145" s="56"/>
      <c r="P145" s="56"/>
      <c r="Q145" s="56"/>
      <c r="R145" s="56"/>
      <c r="S145" s="56"/>
      <c r="T145" s="57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U145" s="20" t="s">
        <v>81</v>
      </c>
    </row>
    <row r="146" spans="1:65" s="2" customFormat="1">
      <c r="A146" s="35"/>
      <c r="B146" s="36"/>
      <c r="C146" s="35"/>
      <c r="D146" s="166" t="s">
        <v>224</v>
      </c>
      <c r="E146" s="35"/>
      <c r="F146" s="190" t="s">
        <v>1360</v>
      </c>
      <c r="G146" s="35"/>
      <c r="H146" s="191">
        <v>0</v>
      </c>
      <c r="I146" s="35"/>
      <c r="J146" s="35"/>
      <c r="K146" s="35"/>
      <c r="L146" s="36"/>
      <c r="M146" s="163"/>
      <c r="N146" s="164"/>
      <c r="O146" s="56"/>
      <c r="P146" s="56"/>
      <c r="Q146" s="56"/>
      <c r="R146" s="56"/>
      <c r="S146" s="56"/>
      <c r="T146" s="57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U146" s="20" t="s">
        <v>81</v>
      </c>
    </row>
    <row r="147" spans="1:65" s="2" customFormat="1">
      <c r="A147" s="35"/>
      <c r="B147" s="36"/>
      <c r="C147" s="35"/>
      <c r="D147" s="166" t="s">
        <v>224</v>
      </c>
      <c r="E147" s="35"/>
      <c r="F147" s="190" t="s">
        <v>1361</v>
      </c>
      <c r="G147" s="35"/>
      <c r="H147" s="191">
        <v>80.762</v>
      </c>
      <c r="I147" s="35"/>
      <c r="J147" s="35"/>
      <c r="K147" s="35"/>
      <c r="L147" s="36"/>
      <c r="M147" s="163"/>
      <c r="N147" s="164"/>
      <c r="O147" s="56"/>
      <c r="P147" s="56"/>
      <c r="Q147" s="56"/>
      <c r="R147" s="56"/>
      <c r="S147" s="56"/>
      <c r="T147" s="57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U147" s="20" t="s">
        <v>81</v>
      </c>
    </row>
    <row r="148" spans="1:65" s="2" customFormat="1">
      <c r="A148" s="35"/>
      <c r="B148" s="36"/>
      <c r="C148" s="35"/>
      <c r="D148" s="166" t="s">
        <v>224</v>
      </c>
      <c r="E148" s="35"/>
      <c r="F148" s="190" t="s">
        <v>259</v>
      </c>
      <c r="G148" s="35"/>
      <c r="H148" s="191">
        <v>80.762</v>
      </c>
      <c r="I148" s="35"/>
      <c r="J148" s="35"/>
      <c r="K148" s="35"/>
      <c r="L148" s="36"/>
      <c r="M148" s="163"/>
      <c r="N148" s="164"/>
      <c r="O148" s="56"/>
      <c r="P148" s="56"/>
      <c r="Q148" s="56"/>
      <c r="R148" s="56"/>
      <c r="S148" s="56"/>
      <c r="T148" s="57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U148" s="20" t="s">
        <v>81</v>
      </c>
    </row>
    <row r="149" spans="1:65" s="2" customFormat="1">
      <c r="A149" s="35"/>
      <c r="B149" s="36"/>
      <c r="C149" s="35"/>
      <c r="D149" s="166" t="s">
        <v>224</v>
      </c>
      <c r="E149" s="35"/>
      <c r="F149" s="189" t="s">
        <v>1362</v>
      </c>
      <c r="G149" s="35"/>
      <c r="H149" s="35"/>
      <c r="I149" s="35"/>
      <c r="J149" s="35"/>
      <c r="K149" s="35"/>
      <c r="L149" s="36"/>
      <c r="M149" s="163"/>
      <c r="N149" s="164"/>
      <c r="O149" s="56"/>
      <c r="P149" s="56"/>
      <c r="Q149" s="56"/>
      <c r="R149" s="56"/>
      <c r="S149" s="56"/>
      <c r="T149" s="57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U149" s="20" t="s">
        <v>81</v>
      </c>
    </row>
    <row r="150" spans="1:65" s="2" customFormat="1">
      <c r="A150" s="35"/>
      <c r="B150" s="36"/>
      <c r="C150" s="35"/>
      <c r="D150" s="166" t="s">
        <v>224</v>
      </c>
      <c r="E150" s="35"/>
      <c r="F150" s="190" t="s">
        <v>1363</v>
      </c>
      <c r="G150" s="35"/>
      <c r="H150" s="191">
        <v>44.75</v>
      </c>
      <c r="I150" s="35"/>
      <c r="J150" s="35"/>
      <c r="K150" s="35"/>
      <c r="L150" s="36"/>
      <c r="M150" s="163"/>
      <c r="N150" s="164"/>
      <c r="O150" s="56"/>
      <c r="P150" s="56"/>
      <c r="Q150" s="56"/>
      <c r="R150" s="56"/>
      <c r="S150" s="56"/>
      <c r="T150" s="57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U150" s="20" t="s">
        <v>81</v>
      </c>
    </row>
    <row r="151" spans="1:65" s="2" customFormat="1">
      <c r="A151" s="35"/>
      <c r="B151" s="36"/>
      <c r="C151" s="35"/>
      <c r="D151" s="166" t="s">
        <v>224</v>
      </c>
      <c r="E151" s="35"/>
      <c r="F151" s="190" t="s">
        <v>259</v>
      </c>
      <c r="G151" s="35"/>
      <c r="H151" s="191">
        <v>44.75</v>
      </c>
      <c r="I151" s="35"/>
      <c r="J151" s="35"/>
      <c r="K151" s="35"/>
      <c r="L151" s="36"/>
      <c r="M151" s="163"/>
      <c r="N151" s="164"/>
      <c r="O151" s="56"/>
      <c r="P151" s="56"/>
      <c r="Q151" s="56"/>
      <c r="R151" s="56"/>
      <c r="S151" s="56"/>
      <c r="T151" s="57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U151" s="20" t="s">
        <v>81</v>
      </c>
    </row>
    <row r="152" spans="1:65" s="2" customFormat="1" ht="24.2" customHeight="1">
      <c r="A152" s="35"/>
      <c r="B152" s="146"/>
      <c r="C152" s="147" t="s">
        <v>243</v>
      </c>
      <c r="D152" s="147" t="s">
        <v>184</v>
      </c>
      <c r="E152" s="148" t="s">
        <v>1373</v>
      </c>
      <c r="F152" s="149" t="s">
        <v>1374</v>
      </c>
      <c r="G152" s="150" t="s">
        <v>238</v>
      </c>
      <c r="H152" s="151">
        <v>4.1040000000000001</v>
      </c>
      <c r="I152" s="152"/>
      <c r="J152" s="153">
        <f>ROUND(I152*H152,2)</f>
        <v>0</v>
      </c>
      <c r="K152" s="149" t="s">
        <v>188</v>
      </c>
      <c r="L152" s="36"/>
      <c r="M152" s="154" t="s">
        <v>3</v>
      </c>
      <c r="N152" s="155" t="s">
        <v>44</v>
      </c>
      <c r="O152" s="56"/>
      <c r="P152" s="156">
        <f>O152*H152</f>
        <v>0</v>
      </c>
      <c r="Q152" s="156">
        <v>4.0000000000000003E-5</v>
      </c>
      <c r="R152" s="156">
        <f>Q152*H152</f>
        <v>1.6416000000000003E-4</v>
      </c>
      <c r="S152" s="156">
        <v>7.6999999999999999E-2</v>
      </c>
      <c r="T152" s="157">
        <f>S152*H152</f>
        <v>0.31600800000000001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8" t="s">
        <v>189</v>
      </c>
      <c r="AT152" s="158" t="s">
        <v>184</v>
      </c>
      <c r="AU152" s="158" t="s">
        <v>81</v>
      </c>
      <c r="AY152" s="20" t="s">
        <v>182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20" t="s">
        <v>25</v>
      </c>
      <c r="BK152" s="159">
        <f>ROUND(I152*H152,2)</f>
        <v>0</v>
      </c>
      <c r="BL152" s="20" t="s">
        <v>189</v>
      </c>
      <c r="BM152" s="158" t="s">
        <v>1375</v>
      </c>
    </row>
    <row r="153" spans="1:65" s="2" customFormat="1">
      <c r="A153" s="35"/>
      <c r="B153" s="36"/>
      <c r="C153" s="35"/>
      <c r="D153" s="160" t="s">
        <v>191</v>
      </c>
      <c r="E153" s="35"/>
      <c r="F153" s="161" t="s">
        <v>1376</v>
      </c>
      <c r="G153" s="35"/>
      <c r="H153" s="35"/>
      <c r="I153" s="162"/>
      <c r="J153" s="35"/>
      <c r="K153" s="35"/>
      <c r="L153" s="36"/>
      <c r="M153" s="163"/>
      <c r="N153" s="164"/>
      <c r="O153" s="56"/>
      <c r="P153" s="56"/>
      <c r="Q153" s="56"/>
      <c r="R153" s="56"/>
      <c r="S153" s="56"/>
      <c r="T153" s="57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20" t="s">
        <v>191</v>
      </c>
      <c r="AU153" s="20" t="s">
        <v>81</v>
      </c>
    </row>
    <row r="154" spans="1:65" s="14" customFormat="1">
      <c r="B154" s="173"/>
      <c r="D154" s="166" t="s">
        <v>193</v>
      </c>
      <c r="E154" s="174" t="s">
        <v>3</v>
      </c>
      <c r="F154" s="175" t="s">
        <v>1377</v>
      </c>
      <c r="H154" s="176">
        <v>4.1040000000000001</v>
      </c>
      <c r="I154" s="177"/>
      <c r="L154" s="173"/>
      <c r="M154" s="178"/>
      <c r="N154" s="179"/>
      <c r="O154" s="179"/>
      <c r="P154" s="179"/>
      <c r="Q154" s="179"/>
      <c r="R154" s="179"/>
      <c r="S154" s="179"/>
      <c r="T154" s="180"/>
      <c r="AT154" s="174" t="s">
        <v>193</v>
      </c>
      <c r="AU154" s="174" t="s">
        <v>81</v>
      </c>
      <c r="AV154" s="14" t="s">
        <v>81</v>
      </c>
      <c r="AW154" s="14" t="s">
        <v>34</v>
      </c>
      <c r="AX154" s="14" t="s">
        <v>25</v>
      </c>
      <c r="AY154" s="174" t="s">
        <v>182</v>
      </c>
    </row>
    <row r="155" spans="1:65" s="2" customFormat="1">
      <c r="A155" s="35"/>
      <c r="B155" s="36"/>
      <c r="C155" s="35"/>
      <c r="D155" s="166" t="s">
        <v>224</v>
      </c>
      <c r="E155" s="35"/>
      <c r="F155" s="189" t="s">
        <v>1378</v>
      </c>
      <c r="G155" s="35"/>
      <c r="H155" s="35"/>
      <c r="I155" s="35"/>
      <c r="J155" s="35"/>
      <c r="K155" s="35"/>
      <c r="L155" s="36"/>
      <c r="M155" s="163"/>
      <c r="N155" s="164"/>
      <c r="O155" s="56"/>
      <c r="P155" s="56"/>
      <c r="Q155" s="56"/>
      <c r="R155" s="56"/>
      <c r="S155" s="56"/>
      <c r="T155" s="57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U155" s="20" t="s">
        <v>81</v>
      </c>
    </row>
    <row r="156" spans="1:65" s="2" customFormat="1">
      <c r="A156" s="35"/>
      <c r="B156" s="36"/>
      <c r="C156" s="35"/>
      <c r="D156" s="166" t="s">
        <v>224</v>
      </c>
      <c r="E156" s="35"/>
      <c r="F156" s="190" t="s">
        <v>1379</v>
      </c>
      <c r="G156" s="35"/>
      <c r="H156" s="191">
        <v>4.1040000000000001</v>
      </c>
      <c r="I156" s="35"/>
      <c r="J156" s="35"/>
      <c r="K156" s="35"/>
      <c r="L156" s="36"/>
      <c r="M156" s="163"/>
      <c r="N156" s="164"/>
      <c r="O156" s="56"/>
      <c r="P156" s="56"/>
      <c r="Q156" s="56"/>
      <c r="R156" s="56"/>
      <c r="S156" s="56"/>
      <c r="T156" s="57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U156" s="20" t="s">
        <v>81</v>
      </c>
    </row>
    <row r="157" spans="1:65" s="2" customFormat="1">
      <c r="A157" s="35"/>
      <c r="B157" s="36"/>
      <c r="C157" s="35"/>
      <c r="D157" s="166" t="s">
        <v>224</v>
      </c>
      <c r="E157" s="35"/>
      <c r="F157" s="190" t="s">
        <v>259</v>
      </c>
      <c r="G157" s="35"/>
      <c r="H157" s="191">
        <v>4.1040000000000001</v>
      </c>
      <c r="I157" s="35"/>
      <c r="J157" s="35"/>
      <c r="K157" s="35"/>
      <c r="L157" s="36"/>
      <c r="M157" s="163"/>
      <c r="N157" s="164"/>
      <c r="O157" s="56"/>
      <c r="P157" s="56"/>
      <c r="Q157" s="56"/>
      <c r="R157" s="56"/>
      <c r="S157" s="56"/>
      <c r="T157" s="5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U157" s="20" t="s">
        <v>81</v>
      </c>
    </row>
    <row r="158" spans="1:65" s="2" customFormat="1" ht="37.9" customHeight="1">
      <c r="A158" s="35"/>
      <c r="B158" s="146"/>
      <c r="C158" s="147" t="s">
        <v>250</v>
      </c>
      <c r="D158" s="147" t="s">
        <v>184</v>
      </c>
      <c r="E158" s="148" t="s">
        <v>1380</v>
      </c>
      <c r="F158" s="149" t="s">
        <v>1381</v>
      </c>
      <c r="G158" s="150" t="s">
        <v>238</v>
      </c>
      <c r="H158" s="151">
        <v>1.9359999999999999</v>
      </c>
      <c r="I158" s="152"/>
      <c r="J158" s="153">
        <f>ROUND(I158*H158,2)</f>
        <v>0</v>
      </c>
      <c r="K158" s="149" t="s">
        <v>188</v>
      </c>
      <c r="L158" s="36"/>
      <c r="M158" s="154" t="s">
        <v>3</v>
      </c>
      <c r="N158" s="155" t="s">
        <v>44</v>
      </c>
      <c r="O158" s="56"/>
      <c r="P158" s="156">
        <f>O158*H158</f>
        <v>0</v>
      </c>
      <c r="Q158" s="156">
        <v>0</v>
      </c>
      <c r="R158" s="156">
        <f>Q158*H158</f>
        <v>0</v>
      </c>
      <c r="S158" s="156">
        <v>0.32500000000000001</v>
      </c>
      <c r="T158" s="157">
        <f>S158*H158</f>
        <v>0.62919999999999998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8" t="s">
        <v>189</v>
      </c>
      <c r="AT158" s="158" t="s">
        <v>184</v>
      </c>
      <c r="AU158" s="158" t="s">
        <v>81</v>
      </c>
      <c r="AY158" s="20" t="s">
        <v>182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20" t="s">
        <v>25</v>
      </c>
      <c r="BK158" s="159">
        <f>ROUND(I158*H158,2)</f>
        <v>0</v>
      </c>
      <c r="BL158" s="20" t="s">
        <v>189</v>
      </c>
      <c r="BM158" s="158" t="s">
        <v>1382</v>
      </c>
    </row>
    <row r="159" spans="1:65" s="2" customFormat="1">
      <c r="A159" s="35"/>
      <c r="B159" s="36"/>
      <c r="C159" s="35"/>
      <c r="D159" s="160" t="s">
        <v>191</v>
      </c>
      <c r="E159" s="35"/>
      <c r="F159" s="161" t="s">
        <v>1383</v>
      </c>
      <c r="G159" s="35"/>
      <c r="H159" s="35"/>
      <c r="I159" s="162"/>
      <c r="J159" s="35"/>
      <c r="K159" s="35"/>
      <c r="L159" s="36"/>
      <c r="M159" s="163"/>
      <c r="N159" s="164"/>
      <c r="O159" s="56"/>
      <c r="P159" s="56"/>
      <c r="Q159" s="56"/>
      <c r="R159" s="56"/>
      <c r="S159" s="56"/>
      <c r="T159" s="57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20" t="s">
        <v>191</v>
      </c>
      <c r="AU159" s="20" t="s">
        <v>81</v>
      </c>
    </row>
    <row r="160" spans="1:65" s="13" customFormat="1">
      <c r="B160" s="165"/>
      <c r="D160" s="166" t="s">
        <v>193</v>
      </c>
      <c r="E160" s="167" t="s">
        <v>3</v>
      </c>
      <c r="F160" s="168" t="s">
        <v>1384</v>
      </c>
      <c r="H160" s="167" t="s">
        <v>3</v>
      </c>
      <c r="I160" s="169"/>
      <c r="L160" s="165"/>
      <c r="M160" s="170"/>
      <c r="N160" s="171"/>
      <c r="O160" s="171"/>
      <c r="P160" s="171"/>
      <c r="Q160" s="171"/>
      <c r="R160" s="171"/>
      <c r="S160" s="171"/>
      <c r="T160" s="172"/>
      <c r="AT160" s="167" t="s">
        <v>193</v>
      </c>
      <c r="AU160" s="167" t="s">
        <v>81</v>
      </c>
      <c r="AV160" s="13" t="s">
        <v>25</v>
      </c>
      <c r="AW160" s="13" t="s">
        <v>34</v>
      </c>
      <c r="AX160" s="13" t="s">
        <v>73</v>
      </c>
      <c r="AY160" s="167" t="s">
        <v>182</v>
      </c>
    </row>
    <row r="161" spans="1:65" s="14" customFormat="1">
      <c r="B161" s="173"/>
      <c r="D161" s="166" t="s">
        <v>193</v>
      </c>
      <c r="E161" s="174" t="s">
        <v>3</v>
      </c>
      <c r="F161" s="175" t="s">
        <v>1267</v>
      </c>
      <c r="H161" s="176">
        <v>1.9359999999999999</v>
      </c>
      <c r="I161" s="177"/>
      <c r="L161" s="173"/>
      <c r="M161" s="178"/>
      <c r="N161" s="179"/>
      <c r="O161" s="179"/>
      <c r="P161" s="179"/>
      <c r="Q161" s="179"/>
      <c r="R161" s="179"/>
      <c r="S161" s="179"/>
      <c r="T161" s="180"/>
      <c r="AT161" s="174" t="s">
        <v>193</v>
      </c>
      <c r="AU161" s="174" t="s">
        <v>81</v>
      </c>
      <c r="AV161" s="14" t="s">
        <v>81</v>
      </c>
      <c r="AW161" s="14" t="s">
        <v>34</v>
      </c>
      <c r="AX161" s="14" t="s">
        <v>25</v>
      </c>
      <c r="AY161" s="174" t="s">
        <v>182</v>
      </c>
    </row>
    <row r="162" spans="1:65" s="2" customFormat="1">
      <c r="A162" s="35"/>
      <c r="B162" s="36"/>
      <c r="C162" s="35"/>
      <c r="D162" s="166" t="s">
        <v>224</v>
      </c>
      <c r="E162" s="35"/>
      <c r="F162" s="189" t="s">
        <v>1385</v>
      </c>
      <c r="G162" s="35"/>
      <c r="H162" s="35"/>
      <c r="I162" s="35"/>
      <c r="J162" s="35"/>
      <c r="K162" s="35"/>
      <c r="L162" s="36"/>
      <c r="M162" s="163"/>
      <c r="N162" s="164"/>
      <c r="O162" s="56"/>
      <c r="P162" s="56"/>
      <c r="Q162" s="56"/>
      <c r="R162" s="56"/>
      <c r="S162" s="56"/>
      <c r="T162" s="57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U162" s="20" t="s">
        <v>81</v>
      </c>
    </row>
    <row r="163" spans="1:65" s="2" customFormat="1">
      <c r="A163" s="35"/>
      <c r="B163" s="36"/>
      <c r="C163" s="35"/>
      <c r="D163" s="166" t="s">
        <v>224</v>
      </c>
      <c r="E163" s="35"/>
      <c r="F163" s="190" t="s">
        <v>1386</v>
      </c>
      <c r="G163" s="35"/>
      <c r="H163" s="191">
        <v>1.9359999999999999</v>
      </c>
      <c r="I163" s="35"/>
      <c r="J163" s="35"/>
      <c r="K163" s="35"/>
      <c r="L163" s="36"/>
      <c r="M163" s="163"/>
      <c r="N163" s="164"/>
      <c r="O163" s="56"/>
      <c r="P163" s="56"/>
      <c r="Q163" s="56"/>
      <c r="R163" s="56"/>
      <c r="S163" s="56"/>
      <c r="T163" s="57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U163" s="20" t="s">
        <v>81</v>
      </c>
    </row>
    <row r="164" spans="1:65" s="2" customFormat="1">
      <c r="A164" s="35"/>
      <c r="B164" s="36"/>
      <c r="C164" s="35"/>
      <c r="D164" s="166" t="s">
        <v>224</v>
      </c>
      <c r="E164" s="35"/>
      <c r="F164" s="190" t="s">
        <v>259</v>
      </c>
      <c r="G164" s="35"/>
      <c r="H164" s="191">
        <v>1.9359999999999999</v>
      </c>
      <c r="I164" s="35"/>
      <c r="J164" s="35"/>
      <c r="K164" s="35"/>
      <c r="L164" s="36"/>
      <c r="M164" s="163"/>
      <c r="N164" s="164"/>
      <c r="O164" s="56"/>
      <c r="P164" s="56"/>
      <c r="Q164" s="56"/>
      <c r="R164" s="56"/>
      <c r="S164" s="56"/>
      <c r="T164" s="57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U164" s="20" t="s">
        <v>81</v>
      </c>
    </row>
    <row r="165" spans="1:65" s="2" customFormat="1" ht="24.2" customHeight="1">
      <c r="A165" s="35"/>
      <c r="B165" s="146"/>
      <c r="C165" s="147" t="s">
        <v>260</v>
      </c>
      <c r="D165" s="147" t="s">
        <v>184</v>
      </c>
      <c r="E165" s="148" t="s">
        <v>288</v>
      </c>
      <c r="F165" s="149" t="s">
        <v>289</v>
      </c>
      <c r="G165" s="150" t="s">
        <v>207</v>
      </c>
      <c r="H165" s="151">
        <v>120.336</v>
      </c>
      <c r="I165" s="152"/>
      <c r="J165" s="153">
        <f>ROUND(I165*H165,2)</f>
        <v>0</v>
      </c>
      <c r="K165" s="149" t="s">
        <v>188</v>
      </c>
      <c r="L165" s="36"/>
      <c r="M165" s="154" t="s">
        <v>3</v>
      </c>
      <c r="N165" s="155" t="s">
        <v>44</v>
      </c>
      <c r="O165" s="56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8" t="s">
        <v>189</v>
      </c>
      <c r="AT165" s="158" t="s">
        <v>184</v>
      </c>
      <c r="AU165" s="158" t="s">
        <v>81</v>
      </c>
      <c r="AY165" s="20" t="s">
        <v>182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20" t="s">
        <v>25</v>
      </c>
      <c r="BK165" s="159">
        <f>ROUND(I165*H165,2)</f>
        <v>0</v>
      </c>
      <c r="BL165" s="20" t="s">
        <v>189</v>
      </c>
      <c r="BM165" s="158" t="s">
        <v>1387</v>
      </c>
    </row>
    <row r="166" spans="1:65" s="2" customFormat="1">
      <c r="A166" s="35"/>
      <c r="B166" s="36"/>
      <c r="C166" s="35"/>
      <c r="D166" s="160" t="s">
        <v>191</v>
      </c>
      <c r="E166" s="35"/>
      <c r="F166" s="161" t="s">
        <v>291</v>
      </c>
      <c r="G166" s="35"/>
      <c r="H166" s="35"/>
      <c r="I166" s="162"/>
      <c r="J166" s="35"/>
      <c r="K166" s="35"/>
      <c r="L166" s="36"/>
      <c r="M166" s="163"/>
      <c r="N166" s="164"/>
      <c r="O166" s="56"/>
      <c r="P166" s="56"/>
      <c r="Q166" s="56"/>
      <c r="R166" s="56"/>
      <c r="S166" s="56"/>
      <c r="T166" s="57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20" t="s">
        <v>191</v>
      </c>
      <c r="AU166" s="20" t="s">
        <v>81</v>
      </c>
    </row>
    <row r="167" spans="1:65" s="2" customFormat="1" ht="24.2" customHeight="1">
      <c r="A167" s="35"/>
      <c r="B167" s="146"/>
      <c r="C167" s="147" t="s">
        <v>266</v>
      </c>
      <c r="D167" s="147" t="s">
        <v>184</v>
      </c>
      <c r="E167" s="148" t="s">
        <v>293</v>
      </c>
      <c r="F167" s="149" t="s">
        <v>215</v>
      </c>
      <c r="G167" s="150" t="s">
        <v>207</v>
      </c>
      <c r="H167" s="151">
        <v>842.35199999999998</v>
      </c>
      <c r="I167" s="152"/>
      <c r="J167" s="153">
        <f>ROUND(I167*H167,2)</f>
        <v>0</v>
      </c>
      <c r="K167" s="149" t="s">
        <v>188</v>
      </c>
      <c r="L167" s="36"/>
      <c r="M167" s="154" t="s">
        <v>3</v>
      </c>
      <c r="N167" s="155" t="s">
        <v>44</v>
      </c>
      <c r="O167" s="56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8" t="s">
        <v>189</v>
      </c>
      <c r="AT167" s="158" t="s">
        <v>184</v>
      </c>
      <c r="AU167" s="158" t="s">
        <v>81</v>
      </c>
      <c r="AY167" s="20" t="s">
        <v>182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20" t="s">
        <v>25</v>
      </c>
      <c r="BK167" s="159">
        <f>ROUND(I167*H167,2)</f>
        <v>0</v>
      </c>
      <c r="BL167" s="20" t="s">
        <v>189</v>
      </c>
      <c r="BM167" s="158" t="s">
        <v>1388</v>
      </c>
    </row>
    <row r="168" spans="1:65" s="2" customFormat="1">
      <c r="A168" s="35"/>
      <c r="B168" s="36"/>
      <c r="C168" s="35"/>
      <c r="D168" s="160" t="s">
        <v>191</v>
      </c>
      <c r="E168" s="35"/>
      <c r="F168" s="161" t="s">
        <v>295</v>
      </c>
      <c r="G168" s="35"/>
      <c r="H168" s="35"/>
      <c r="I168" s="162"/>
      <c r="J168" s="35"/>
      <c r="K168" s="35"/>
      <c r="L168" s="36"/>
      <c r="M168" s="163"/>
      <c r="N168" s="164"/>
      <c r="O168" s="56"/>
      <c r="P168" s="56"/>
      <c r="Q168" s="56"/>
      <c r="R168" s="56"/>
      <c r="S168" s="56"/>
      <c r="T168" s="57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20" t="s">
        <v>191</v>
      </c>
      <c r="AU168" s="20" t="s">
        <v>81</v>
      </c>
    </row>
    <row r="169" spans="1:65" s="14" customFormat="1">
      <c r="B169" s="173"/>
      <c r="D169" s="166" t="s">
        <v>193</v>
      </c>
      <c r="E169" s="174" t="s">
        <v>3</v>
      </c>
      <c r="F169" s="175" t="s">
        <v>1389</v>
      </c>
      <c r="H169" s="176">
        <v>842.35199999999998</v>
      </c>
      <c r="I169" s="177"/>
      <c r="L169" s="173"/>
      <c r="M169" s="178"/>
      <c r="N169" s="179"/>
      <c r="O169" s="179"/>
      <c r="P169" s="179"/>
      <c r="Q169" s="179"/>
      <c r="R169" s="179"/>
      <c r="S169" s="179"/>
      <c r="T169" s="180"/>
      <c r="AT169" s="174" t="s">
        <v>193</v>
      </c>
      <c r="AU169" s="174" t="s">
        <v>81</v>
      </c>
      <c r="AV169" s="14" t="s">
        <v>81</v>
      </c>
      <c r="AW169" s="14" t="s">
        <v>34</v>
      </c>
      <c r="AX169" s="14" t="s">
        <v>25</v>
      </c>
      <c r="AY169" s="174" t="s">
        <v>182</v>
      </c>
    </row>
    <row r="170" spans="1:65" s="2" customFormat="1" ht="16.5" customHeight="1">
      <c r="A170" s="35"/>
      <c r="B170" s="146"/>
      <c r="C170" s="147" t="s">
        <v>9</v>
      </c>
      <c r="D170" s="147" t="s">
        <v>184</v>
      </c>
      <c r="E170" s="148" t="s">
        <v>1390</v>
      </c>
      <c r="F170" s="149" t="s">
        <v>221</v>
      </c>
      <c r="G170" s="150" t="s">
        <v>207</v>
      </c>
      <c r="H170" s="151">
        <v>120.336</v>
      </c>
      <c r="I170" s="152"/>
      <c r="J170" s="153">
        <f>ROUND(I170*H170,2)</f>
        <v>0</v>
      </c>
      <c r="K170" s="149" t="s">
        <v>222</v>
      </c>
      <c r="L170" s="36"/>
      <c r="M170" s="154" t="s">
        <v>3</v>
      </c>
      <c r="N170" s="155" t="s">
        <v>44</v>
      </c>
      <c r="O170" s="56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58" t="s">
        <v>189</v>
      </c>
      <c r="AT170" s="158" t="s">
        <v>184</v>
      </c>
      <c r="AU170" s="158" t="s">
        <v>81</v>
      </c>
      <c r="AY170" s="20" t="s">
        <v>182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20" t="s">
        <v>25</v>
      </c>
      <c r="BK170" s="159">
        <f>ROUND(I170*H170,2)</f>
        <v>0</v>
      </c>
      <c r="BL170" s="20" t="s">
        <v>189</v>
      </c>
      <c r="BM170" s="158" t="s">
        <v>1391</v>
      </c>
    </row>
    <row r="171" spans="1:65" s="2" customFormat="1" ht="37.9" customHeight="1">
      <c r="A171" s="35"/>
      <c r="B171" s="146"/>
      <c r="C171" s="147" t="s">
        <v>280</v>
      </c>
      <c r="D171" s="147" t="s">
        <v>184</v>
      </c>
      <c r="E171" s="148" t="s">
        <v>1392</v>
      </c>
      <c r="F171" s="149" t="s">
        <v>1393</v>
      </c>
      <c r="G171" s="150" t="s">
        <v>238</v>
      </c>
      <c r="H171" s="151">
        <v>1.452</v>
      </c>
      <c r="I171" s="152"/>
      <c r="J171" s="153">
        <f>ROUND(I171*H171,2)</f>
        <v>0</v>
      </c>
      <c r="K171" s="149" t="s">
        <v>188</v>
      </c>
      <c r="L171" s="36"/>
      <c r="M171" s="154" t="s">
        <v>3</v>
      </c>
      <c r="N171" s="155" t="s">
        <v>44</v>
      </c>
      <c r="O171" s="56"/>
      <c r="P171" s="156">
        <f>O171*H171</f>
        <v>0</v>
      </c>
      <c r="Q171" s="156">
        <v>0</v>
      </c>
      <c r="R171" s="156">
        <f>Q171*H171</f>
        <v>0</v>
      </c>
      <c r="S171" s="156">
        <v>0.316</v>
      </c>
      <c r="T171" s="157">
        <f>S171*H171</f>
        <v>0.45883200000000002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8" t="s">
        <v>189</v>
      </c>
      <c r="AT171" s="158" t="s">
        <v>184</v>
      </c>
      <c r="AU171" s="158" t="s">
        <v>81</v>
      </c>
      <c r="AY171" s="20" t="s">
        <v>182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20" t="s">
        <v>25</v>
      </c>
      <c r="BK171" s="159">
        <f>ROUND(I171*H171,2)</f>
        <v>0</v>
      </c>
      <c r="BL171" s="20" t="s">
        <v>189</v>
      </c>
      <c r="BM171" s="158" t="s">
        <v>1394</v>
      </c>
    </row>
    <row r="172" spans="1:65" s="2" customFormat="1">
      <c r="A172" s="35"/>
      <c r="B172" s="36"/>
      <c r="C172" s="35"/>
      <c r="D172" s="160" t="s">
        <v>191</v>
      </c>
      <c r="E172" s="35"/>
      <c r="F172" s="161" t="s">
        <v>1395</v>
      </c>
      <c r="G172" s="35"/>
      <c r="H172" s="35"/>
      <c r="I172" s="162"/>
      <c r="J172" s="35"/>
      <c r="K172" s="35"/>
      <c r="L172" s="36"/>
      <c r="M172" s="163"/>
      <c r="N172" s="164"/>
      <c r="O172" s="56"/>
      <c r="P172" s="56"/>
      <c r="Q172" s="56"/>
      <c r="R172" s="56"/>
      <c r="S172" s="56"/>
      <c r="T172" s="57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20" t="s">
        <v>191</v>
      </c>
      <c r="AU172" s="20" t="s">
        <v>81</v>
      </c>
    </row>
    <row r="173" spans="1:65" s="13" customFormat="1">
      <c r="B173" s="165"/>
      <c r="D173" s="166" t="s">
        <v>193</v>
      </c>
      <c r="E173" s="167" t="s">
        <v>3</v>
      </c>
      <c r="F173" s="168" t="s">
        <v>1396</v>
      </c>
      <c r="H173" s="167" t="s">
        <v>3</v>
      </c>
      <c r="I173" s="169"/>
      <c r="L173" s="165"/>
      <c r="M173" s="170"/>
      <c r="N173" s="171"/>
      <c r="O173" s="171"/>
      <c r="P173" s="171"/>
      <c r="Q173" s="171"/>
      <c r="R173" s="171"/>
      <c r="S173" s="171"/>
      <c r="T173" s="172"/>
      <c r="AT173" s="167" t="s">
        <v>193</v>
      </c>
      <c r="AU173" s="167" t="s">
        <v>81</v>
      </c>
      <c r="AV173" s="13" t="s">
        <v>25</v>
      </c>
      <c r="AW173" s="13" t="s">
        <v>34</v>
      </c>
      <c r="AX173" s="13" t="s">
        <v>73</v>
      </c>
      <c r="AY173" s="167" t="s">
        <v>182</v>
      </c>
    </row>
    <row r="174" spans="1:65" s="14" customFormat="1">
      <c r="B174" s="173"/>
      <c r="D174" s="166" t="s">
        <v>193</v>
      </c>
      <c r="E174" s="174" t="s">
        <v>3</v>
      </c>
      <c r="F174" s="175" t="s">
        <v>1397</v>
      </c>
      <c r="H174" s="176">
        <v>1.452</v>
      </c>
      <c r="I174" s="177"/>
      <c r="L174" s="173"/>
      <c r="M174" s="178"/>
      <c r="N174" s="179"/>
      <c r="O174" s="179"/>
      <c r="P174" s="179"/>
      <c r="Q174" s="179"/>
      <c r="R174" s="179"/>
      <c r="S174" s="179"/>
      <c r="T174" s="180"/>
      <c r="AT174" s="174" t="s">
        <v>193</v>
      </c>
      <c r="AU174" s="174" t="s">
        <v>81</v>
      </c>
      <c r="AV174" s="14" t="s">
        <v>81</v>
      </c>
      <c r="AW174" s="14" t="s">
        <v>34</v>
      </c>
      <c r="AX174" s="14" t="s">
        <v>73</v>
      </c>
      <c r="AY174" s="174" t="s">
        <v>182</v>
      </c>
    </row>
    <row r="175" spans="1:65" s="16" customFormat="1">
      <c r="B175" s="192"/>
      <c r="D175" s="166" t="s">
        <v>193</v>
      </c>
      <c r="E175" s="193" t="s">
        <v>1286</v>
      </c>
      <c r="F175" s="194" t="s">
        <v>259</v>
      </c>
      <c r="H175" s="195">
        <v>1.452</v>
      </c>
      <c r="I175" s="196"/>
      <c r="L175" s="192"/>
      <c r="M175" s="197"/>
      <c r="N175" s="198"/>
      <c r="O175" s="198"/>
      <c r="P175" s="198"/>
      <c r="Q175" s="198"/>
      <c r="R175" s="198"/>
      <c r="S175" s="198"/>
      <c r="T175" s="199"/>
      <c r="AT175" s="193" t="s">
        <v>193</v>
      </c>
      <c r="AU175" s="193" t="s">
        <v>81</v>
      </c>
      <c r="AV175" s="16" t="s">
        <v>204</v>
      </c>
      <c r="AW175" s="16" t="s">
        <v>34</v>
      </c>
      <c r="AX175" s="16" t="s">
        <v>73</v>
      </c>
      <c r="AY175" s="193" t="s">
        <v>182</v>
      </c>
    </row>
    <row r="176" spans="1:65" s="15" customFormat="1">
      <c r="B176" s="181"/>
      <c r="D176" s="166" t="s">
        <v>193</v>
      </c>
      <c r="E176" s="182" t="s">
        <v>3</v>
      </c>
      <c r="F176" s="183" t="s">
        <v>213</v>
      </c>
      <c r="H176" s="184">
        <v>1.452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193</v>
      </c>
      <c r="AU176" s="182" t="s">
        <v>81</v>
      </c>
      <c r="AV176" s="15" t="s">
        <v>189</v>
      </c>
      <c r="AW176" s="15" t="s">
        <v>34</v>
      </c>
      <c r="AX176" s="15" t="s">
        <v>25</v>
      </c>
      <c r="AY176" s="182" t="s">
        <v>182</v>
      </c>
    </row>
    <row r="177" spans="1:65" s="2" customFormat="1" ht="16.5" customHeight="1">
      <c r="A177" s="35"/>
      <c r="B177" s="146"/>
      <c r="C177" s="147" t="s">
        <v>287</v>
      </c>
      <c r="D177" s="147" t="s">
        <v>184</v>
      </c>
      <c r="E177" s="148" t="s">
        <v>1086</v>
      </c>
      <c r="F177" s="149" t="s">
        <v>1087</v>
      </c>
      <c r="G177" s="150" t="s">
        <v>187</v>
      </c>
      <c r="H177" s="151">
        <v>2.64</v>
      </c>
      <c r="I177" s="152"/>
      <c r="J177" s="153">
        <f>ROUND(I177*H177,2)</f>
        <v>0</v>
      </c>
      <c r="K177" s="149" t="s">
        <v>188</v>
      </c>
      <c r="L177" s="36"/>
      <c r="M177" s="154" t="s">
        <v>3</v>
      </c>
      <c r="N177" s="155" t="s">
        <v>44</v>
      </c>
      <c r="O177" s="56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58" t="s">
        <v>189</v>
      </c>
      <c r="AT177" s="158" t="s">
        <v>184</v>
      </c>
      <c r="AU177" s="158" t="s">
        <v>81</v>
      </c>
      <c r="AY177" s="20" t="s">
        <v>182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20" t="s">
        <v>25</v>
      </c>
      <c r="BK177" s="159">
        <f>ROUND(I177*H177,2)</f>
        <v>0</v>
      </c>
      <c r="BL177" s="20" t="s">
        <v>189</v>
      </c>
      <c r="BM177" s="158" t="s">
        <v>1398</v>
      </c>
    </row>
    <row r="178" spans="1:65" s="2" customFormat="1">
      <c r="A178" s="35"/>
      <c r="B178" s="36"/>
      <c r="C178" s="35"/>
      <c r="D178" s="160" t="s">
        <v>191</v>
      </c>
      <c r="E178" s="35"/>
      <c r="F178" s="161" t="s">
        <v>1089</v>
      </c>
      <c r="G178" s="35"/>
      <c r="H178" s="35"/>
      <c r="I178" s="162"/>
      <c r="J178" s="35"/>
      <c r="K178" s="35"/>
      <c r="L178" s="36"/>
      <c r="M178" s="163"/>
      <c r="N178" s="164"/>
      <c r="O178" s="56"/>
      <c r="P178" s="56"/>
      <c r="Q178" s="56"/>
      <c r="R178" s="56"/>
      <c r="S178" s="56"/>
      <c r="T178" s="57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20" t="s">
        <v>191</v>
      </c>
      <c r="AU178" s="20" t="s">
        <v>81</v>
      </c>
    </row>
    <row r="179" spans="1:65" s="13" customFormat="1">
      <c r="B179" s="165"/>
      <c r="D179" s="166" t="s">
        <v>193</v>
      </c>
      <c r="E179" s="167" t="s">
        <v>3</v>
      </c>
      <c r="F179" s="168" t="s">
        <v>1396</v>
      </c>
      <c r="H179" s="167" t="s">
        <v>3</v>
      </c>
      <c r="I179" s="169"/>
      <c r="L179" s="165"/>
      <c r="M179" s="170"/>
      <c r="N179" s="171"/>
      <c r="O179" s="171"/>
      <c r="P179" s="171"/>
      <c r="Q179" s="171"/>
      <c r="R179" s="171"/>
      <c r="S179" s="171"/>
      <c r="T179" s="172"/>
      <c r="AT179" s="167" t="s">
        <v>193</v>
      </c>
      <c r="AU179" s="167" t="s">
        <v>81</v>
      </c>
      <c r="AV179" s="13" t="s">
        <v>25</v>
      </c>
      <c r="AW179" s="13" t="s">
        <v>34</v>
      </c>
      <c r="AX179" s="13" t="s">
        <v>73</v>
      </c>
      <c r="AY179" s="167" t="s">
        <v>182</v>
      </c>
    </row>
    <row r="180" spans="1:65" s="14" customFormat="1">
      <c r="B180" s="173"/>
      <c r="D180" s="166" t="s">
        <v>193</v>
      </c>
      <c r="E180" s="174" t="s">
        <v>3</v>
      </c>
      <c r="F180" s="175" t="s">
        <v>1399</v>
      </c>
      <c r="H180" s="176">
        <v>2.64</v>
      </c>
      <c r="I180" s="177"/>
      <c r="L180" s="173"/>
      <c r="M180" s="178"/>
      <c r="N180" s="179"/>
      <c r="O180" s="179"/>
      <c r="P180" s="179"/>
      <c r="Q180" s="179"/>
      <c r="R180" s="179"/>
      <c r="S180" s="179"/>
      <c r="T180" s="180"/>
      <c r="AT180" s="174" t="s">
        <v>193</v>
      </c>
      <c r="AU180" s="174" t="s">
        <v>81</v>
      </c>
      <c r="AV180" s="14" t="s">
        <v>81</v>
      </c>
      <c r="AW180" s="14" t="s">
        <v>34</v>
      </c>
      <c r="AX180" s="14" t="s">
        <v>25</v>
      </c>
      <c r="AY180" s="174" t="s">
        <v>182</v>
      </c>
    </row>
    <row r="181" spans="1:65" s="2" customFormat="1" ht="16.5" customHeight="1">
      <c r="A181" s="35"/>
      <c r="B181" s="146"/>
      <c r="C181" s="147" t="s">
        <v>292</v>
      </c>
      <c r="D181" s="147" t="s">
        <v>184</v>
      </c>
      <c r="E181" s="148" t="s">
        <v>305</v>
      </c>
      <c r="F181" s="149" t="s">
        <v>306</v>
      </c>
      <c r="G181" s="150" t="s">
        <v>238</v>
      </c>
      <c r="H181" s="151">
        <v>125.512</v>
      </c>
      <c r="I181" s="152"/>
      <c r="J181" s="153">
        <f>ROUND(I181*H181,2)</f>
        <v>0</v>
      </c>
      <c r="K181" s="149" t="s">
        <v>222</v>
      </c>
      <c r="L181" s="36"/>
      <c r="M181" s="154" t="s">
        <v>3</v>
      </c>
      <c r="N181" s="155" t="s">
        <v>44</v>
      </c>
      <c r="O181" s="56"/>
      <c r="P181" s="156">
        <f>O181*H181</f>
        <v>0</v>
      </c>
      <c r="Q181" s="156">
        <v>0</v>
      </c>
      <c r="R181" s="156">
        <f>Q181*H181</f>
        <v>0</v>
      </c>
      <c r="S181" s="156">
        <v>0.99</v>
      </c>
      <c r="T181" s="157">
        <f>S181*H181</f>
        <v>124.25688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58" t="s">
        <v>189</v>
      </c>
      <c r="AT181" s="158" t="s">
        <v>184</v>
      </c>
      <c r="AU181" s="158" t="s">
        <v>81</v>
      </c>
      <c r="AY181" s="20" t="s">
        <v>182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20" t="s">
        <v>25</v>
      </c>
      <c r="BK181" s="159">
        <f>ROUND(I181*H181,2)</f>
        <v>0</v>
      </c>
      <c r="BL181" s="20" t="s">
        <v>189</v>
      </c>
      <c r="BM181" s="158" t="s">
        <v>1400</v>
      </c>
    </row>
    <row r="182" spans="1:65" s="13" customFormat="1">
      <c r="B182" s="165"/>
      <c r="D182" s="166" t="s">
        <v>193</v>
      </c>
      <c r="E182" s="167" t="s">
        <v>3</v>
      </c>
      <c r="F182" s="168" t="s">
        <v>1360</v>
      </c>
      <c r="H182" s="167" t="s">
        <v>3</v>
      </c>
      <c r="I182" s="169"/>
      <c r="L182" s="165"/>
      <c r="M182" s="170"/>
      <c r="N182" s="171"/>
      <c r="O182" s="171"/>
      <c r="P182" s="171"/>
      <c r="Q182" s="171"/>
      <c r="R182" s="171"/>
      <c r="S182" s="171"/>
      <c r="T182" s="172"/>
      <c r="AT182" s="167" t="s">
        <v>193</v>
      </c>
      <c r="AU182" s="167" t="s">
        <v>81</v>
      </c>
      <c r="AV182" s="13" t="s">
        <v>25</v>
      </c>
      <c r="AW182" s="13" t="s">
        <v>34</v>
      </c>
      <c r="AX182" s="13" t="s">
        <v>73</v>
      </c>
      <c r="AY182" s="167" t="s">
        <v>182</v>
      </c>
    </row>
    <row r="183" spans="1:65" s="14" customFormat="1">
      <c r="B183" s="173"/>
      <c r="D183" s="166" t="s">
        <v>193</v>
      </c>
      <c r="E183" s="174" t="s">
        <v>3</v>
      </c>
      <c r="F183" s="175" t="s">
        <v>1361</v>
      </c>
      <c r="H183" s="176">
        <v>80.762</v>
      </c>
      <c r="I183" s="177"/>
      <c r="L183" s="173"/>
      <c r="M183" s="178"/>
      <c r="N183" s="179"/>
      <c r="O183" s="179"/>
      <c r="P183" s="179"/>
      <c r="Q183" s="179"/>
      <c r="R183" s="179"/>
      <c r="S183" s="179"/>
      <c r="T183" s="180"/>
      <c r="AT183" s="174" t="s">
        <v>193</v>
      </c>
      <c r="AU183" s="174" t="s">
        <v>81</v>
      </c>
      <c r="AV183" s="14" t="s">
        <v>81</v>
      </c>
      <c r="AW183" s="14" t="s">
        <v>34</v>
      </c>
      <c r="AX183" s="14" t="s">
        <v>73</v>
      </c>
      <c r="AY183" s="174" t="s">
        <v>182</v>
      </c>
    </row>
    <row r="184" spans="1:65" s="16" customFormat="1">
      <c r="B184" s="192"/>
      <c r="D184" s="166" t="s">
        <v>193</v>
      </c>
      <c r="E184" s="193" t="s">
        <v>125</v>
      </c>
      <c r="F184" s="194" t="s">
        <v>259</v>
      </c>
      <c r="H184" s="195">
        <v>80.762</v>
      </c>
      <c r="I184" s="196"/>
      <c r="L184" s="192"/>
      <c r="M184" s="197"/>
      <c r="N184" s="198"/>
      <c r="O184" s="198"/>
      <c r="P184" s="198"/>
      <c r="Q184" s="198"/>
      <c r="R184" s="198"/>
      <c r="S184" s="198"/>
      <c r="T184" s="199"/>
      <c r="AT184" s="193" t="s">
        <v>193</v>
      </c>
      <c r="AU184" s="193" t="s">
        <v>81</v>
      </c>
      <c r="AV184" s="16" t="s">
        <v>204</v>
      </c>
      <c r="AW184" s="16" t="s">
        <v>34</v>
      </c>
      <c r="AX184" s="16" t="s">
        <v>73</v>
      </c>
      <c r="AY184" s="193" t="s">
        <v>182</v>
      </c>
    </row>
    <row r="185" spans="1:65" s="14" customFormat="1">
      <c r="B185" s="173"/>
      <c r="D185" s="166" t="s">
        <v>193</v>
      </c>
      <c r="E185" s="174" t="s">
        <v>3</v>
      </c>
      <c r="F185" s="175" t="s">
        <v>1363</v>
      </c>
      <c r="H185" s="176">
        <v>44.75</v>
      </c>
      <c r="I185" s="177"/>
      <c r="L185" s="173"/>
      <c r="M185" s="178"/>
      <c r="N185" s="179"/>
      <c r="O185" s="179"/>
      <c r="P185" s="179"/>
      <c r="Q185" s="179"/>
      <c r="R185" s="179"/>
      <c r="S185" s="179"/>
      <c r="T185" s="180"/>
      <c r="AT185" s="174" t="s">
        <v>193</v>
      </c>
      <c r="AU185" s="174" t="s">
        <v>81</v>
      </c>
      <c r="AV185" s="14" t="s">
        <v>81</v>
      </c>
      <c r="AW185" s="14" t="s">
        <v>34</v>
      </c>
      <c r="AX185" s="14" t="s">
        <v>73</v>
      </c>
      <c r="AY185" s="174" t="s">
        <v>182</v>
      </c>
    </row>
    <row r="186" spans="1:65" s="16" customFormat="1">
      <c r="B186" s="192"/>
      <c r="D186" s="166" t="s">
        <v>193</v>
      </c>
      <c r="E186" s="193" t="s">
        <v>1278</v>
      </c>
      <c r="F186" s="194" t="s">
        <v>259</v>
      </c>
      <c r="H186" s="195">
        <v>44.75</v>
      </c>
      <c r="I186" s="196"/>
      <c r="L186" s="192"/>
      <c r="M186" s="197"/>
      <c r="N186" s="198"/>
      <c r="O186" s="198"/>
      <c r="P186" s="198"/>
      <c r="Q186" s="198"/>
      <c r="R186" s="198"/>
      <c r="S186" s="198"/>
      <c r="T186" s="199"/>
      <c r="AT186" s="193" t="s">
        <v>193</v>
      </c>
      <c r="AU186" s="193" t="s">
        <v>81</v>
      </c>
      <c r="AV186" s="16" t="s">
        <v>204</v>
      </c>
      <c r="AW186" s="16" t="s">
        <v>34</v>
      </c>
      <c r="AX186" s="16" t="s">
        <v>73</v>
      </c>
      <c r="AY186" s="193" t="s">
        <v>182</v>
      </c>
    </row>
    <row r="187" spans="1:65" s="15" customFormat="1">
      <c r="B187" s="181"/>
      <c r="D187" s="166" t="s">
        <v>193</v>
      </c>
      <c r="E187" s="182" t="s">
        <v>3</v>
      </c>
      <c r="F187" s="183" t="s">
        <v>213</v>
      </c>
      <c r="H187" s="184">
        <v>125.512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193</v>
      </c>
      <c r="AU187" s="182" t="s">
        <v>81</v>
      </c>
      <c r="AV187" s="15" t="s">
        <v>189</v>
      </c>
      <c r="AW187" s="15" t="s">
        <v>34</v>
      </c>
      <c r="AX187" s="15" t="s">
        <v>25</v>
      </c>
      <c r="AY187" s="182" t="s">
        <v>182</v>
      </c>
    </row>
    <row r="188" spans="1:65" s="2" customFormat="1" ht="16.5" customHeight="1">
      <c r="A188" s="35"/>
      <c r="B188" s="146"/>
      <c r="C188" s="147" t="s">
        <v>297</v>
      </c>
      <c r="D188" s="147" t="s">
        <v>184</v>
      </c>
      <c r="E188" s="148" t="s">
        <v>1401</v>
      </c>
      <c r="F188" s="149" t="s">
        <v>1402</v>
      </c>
      <c r="G188" s="150" t="s">
        <v>187</v>
      </c>
      <c r="H188" s="151">
        <v>323.94</v>
      </c>
      <c r="I188" s="152"/>
      <c r="J188" s="153">
        <f>ROUND(I188*H188,2)</f>
        <v>0</v>
      </c>
      <c r="K188" s="149" t="s">
        <v>222</v>
      </c>
      <c r="L188" s="36"/>
      <c r="M188" s="154" t="s">
        <v>3</v>
      </c>
      <c r="N188" s="155" t="s">
        <v>44</v>
      </c>
      <c r="O188" s="56"/>
      <c r="P188" s="156">
        <f>O188*H188</f>
        <v>0</v>
      </c>
      <c r="Q188" s="156">
        <v>2.0000000000000002E-5</v>
      </c>
      <c r="R188" s="156">
        <f>Q188*H188</f>
        <v>6.4788000000000007E-3</v>
      </c>
      <c r="S188" s="156">
        <v>0</v>
      </c>
      <c r="T188" s="15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58" t="s">
        <v>189</v>
      </c>
      <c r="AT188" s="158" t="s">
        <v>184</v>
      </c>
      <c r="AU188" s="158" t="s">
        <v>81</v>
      </c>
      <c r="AY188" s="20" t="s">
        <v>182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20" t="s">
        <v>25</v>
      </c>
      <c r="BK188" s="159">
        <f>ROUND(I188*H188,2)</f>
        <v>0</v>
      </c>
      <c r="BL188" s="20" t="s">
        <v>189</v>
      </c>
      <c r="BM188" s="158" t="s">
        <v>1403</v>
      </c>
    </row>
    <row r="189" spans="1:65" s="13" customFormat="1">
      <c r="B189" s="165"/>
      <c r="D189" s="166" t="s">
        <v>193</v>
      </c>
      <c r="E189" s="167" t="s">
        <v>3</v>
      </c>
      <c r="F189" s="168" t="s">
        <v>1360</v>
      </c>
      <c r="H189" s="167" t="s">
        <v>3</v>
      </c>
      <c r="I189" s="169"/>
      <c r="L189" s="165"/>
      <c r="M189" s="170"/>
      <c r="N189" s="171"/>
      <c r="O189" s="171"/>
      <c r="P189" s="171"/>
      <c r="Q189" s="171"/>
      <c r="R189" s="171"/>
      <c r="S189" s="171"/>
      <c r="T189" s="172"/>
      <c r="AT189" s="167" t="s">
        <v>193</v>
      </c>
      <c r="AU189" s="167" t="s">
        <v>81</v>
      </c>
      <c r="AV189" s="13" t="s">
        <v>25</v>
      </c>
      <c r="AW189" s="13" t="s">
        <v>34</v>
      </c>
      <c r="AX189" s="13" t="s">
        <v>73</v>
      </c>
      <c r="AY189" s="167" t="s">
        <v>182</v>
      </c>
    </row>
    <row r="190" spans="1:65" s="14" customFormat="1">
      <c r="B190" s="173"/>
      <c r="D190" s="166" t="s">
        <v>193</v>
      </c>
      <c r="E190" s="174" t="s">
        <v>3</v>
      </c>
      <c r="F190" s="175" t="s">
        <v>1404</v>
      </c>
      <c r="H190" s="176">
        <v>147.94</v>
      </c>
      <c r="I190" s="177"/>
      <c r="L190" s="173"/>
      <c r="M190" s="178"/>
      <c r="N190" s="179"/>
      <c r="O190" s="179"/>
      <c r="P190" s="179"/>
      <c r="Q190" s="179"/>
      <c r="R190" s="179"/>
      <c r="S190" s="179"/>
      <c r="T190" s="180"/>
      <c r="AT190" s="174" t="s">
        <v>193</v>
      </c>
      <c r="AU190" s="174" t="s">
        <v>81</v>
      </c>
      <c r="AV190" s="14" t="s">
        <v>81</v>
      </c>
      <c r="AW190" s="14" t="s">
        <v>34</v>
      </c>
      <c r="AX190" s="14" t="s">
        <v>73</v>
      </c>
      <c r="AY190" s="174" t="s">
        <v>182</v>
      </c>
    </row>
    <row r="191" spans="1:65" s="14" customFormat="1">
      <c r="B191" s="173"/>
      <c r="D191" s="166" t="s">
        <v>193</v>
      </c>
      <c r="E191" s="174" t="s">
        <v>3</v>
      </c>
      <c r="F191" s="175" t="s">
        <v>1370</v>
      </c>
      <c r="H191" s="176">
        <v>176</v>
      </c>
      <c r="I191" s="177"/>
      <c r="L191" s="173"/>
      <c r="M191" s="178"/>
      <c r="N191" s="179"/>
      <c r="O191" s="179"/>
      <c r="P191" s="179"/>
      <c r="Q191" s="179"/>
      <c r="R191" s="179"/>
      <c r="S191" s="179"/>
      <c r="T191" s="180"/>
      <c r="AT191" s="174" t="s">
        <v>193</v>
      </c>
      <c r="AU191" s="174" t="s">
        <v>81</v>
      </c>
      <c r="AV191" s="14" t="s">
        <v>81</v>
      </c>
      <c r="AW191" s="14" t="s">
        <v>34</v>
      </c>
      <c r="AX191" s="14" t="s">
        <v>73</v>
      </c>
      <c r="AY191" s="174" t="s">
        <v>182</v>
      </c>
    </row>
    <row r="192" spans="1:65" s="15" customFormat="1">
      <c r="B192" s="181"/>
      <c r="D192" s="166" t="s">
        <v>193</v>
      </c>
      <c r="E192" s="182" t="s">
        <v>3</v>
      </c>
      <c r="F192" s="183" t="s">
        <v>213</v>
      </c>
      <c r="H192" s="184">
        <v>323.94</v>
      </c>
      <c r="I192" s="185"/>
      <c r="L192" s="181"/>
      <c r="M192" s="186"/>
      <c r="N192" s="187"/>
      <c r="O192" s="187"/>
      <c r="P192" s="187"/>
      <c r="Q192" s="187"/>
      <c r="R192" s="187"/>
      <c r="S192" s="187"/>
      <c r="T192" s="188"/>
      <c r="AT192" s="182" t="s">
        <v>193</v>
      </c>
      <c r="AU192" s="182" t="s">
        <v>81</v>
      </c>
      <c r="AV192" s="15" t="s">
        <v>189</v>
      </c>
      <c r="AW192" s="15" t="s">
        <v>34</v>
      </c>
      <c r="AX192" s="15" t="s">
        <v>25</v>
      </c>
      <c r="AY192" s="182" t="s">
        <v>182</v>
      </c>
    </row>
    <row r="193" spans="1:65" s="2" customFormat="1" ht="24.2" customHeight="1">
      <c r="A193" s="35"/>
      <c r="B193" s="146"/>
      <c r="C193" s="147" t="s">
        <v>299</v>
      </c>
      <c r="D193" s="147" t="s">
        <v>184</v>
      </c>
      <c r="E193" s="148" t="s">
        <v>1405</v>
      </c>
      <c r="F193" s="149" t="s">
        <v>1406</v>
      </c>
      <c r="G193" s="150" t="s">
        <v>238</v>
      </c>
      <c r="H193" s="151">
        <v>24.808</v>
      </c>
      <c r="I193" s="152"/>
      <c r="J193" s="153">
        <f>ROUND(I193*H193,2)</f>
        <v>0</v>
      </c>
      <c r="K193" s="149" t="s">
        <v>188</v>
      </c>
      <c r="L193" s="36"/>
      <c r="M193" s="154" t="s">
        <v>3</v>
      </c>
      <c r="N193" s="155" t="s">
        <v>44</v>
      </c>
      <c r="O193" s="56"/>
      <c r="P193" s="156">
        <f>O193*H193</f>
        <v>0</v>
      </c>
      <c r="Q193" s="156">
        <v>5.0000000000000002E-5</v>
      </c>
      <c r="R193" s="156">
        <f>Q193*H193</f>
        <v>1.2404E-3</v>
      </c>
      <c r="S193" s="156">
        <v>0.115</v>
      </c>
      <c r="T193" s="157">
        <f>S193*H193</f>
        <v>2.8529200000000001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58" t="s">
        <v>189</v>
      </c>
      <c r="AT193" s="158" t="s">
        <v>184</v>
      </c>
      <c r="AU193" s="158" t="s">
        <v>81</v>
      </c>
      <c r="AY193" s="20" t="s">
        <v>182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20" t="s">
        <v>25</v>
      </c>
      <c r="BK193" s="159">
        <f>ROUND(I193*H193,2)</f>
        <v>0</v>
      </c>
      <c r="BL193" s="20" t="s">
        <v>189</v>
      </c>
      <c r="BM193" s="158" t="s">
        <v>1407</v>
      </c>
    </row>
    <row r="194" spans="1:65" s="2" customFormat="1">
      <c r="A194" s="35"/>
      <c r="B194" s="36"/>
      <c r="C194" s="35"/>
      <c r="D194" s="160" t="s">
        <v>191</v>
      </c>
      <c r="E194" s="35"/>
      <c r="F194" s="161" t="s">
        <v>1408</v>
      </c>
      <c r="G194" s="35"/>
      <c r="H194" s="35"/>
      <c r="I194" s="162"/>
      <c r="J194" s="35"/>
      <c r="K194" s="35"/>
      <c r="L194" s="36"/>
      <c r="M194" s="163"/>
      <c r="N194" s="164"/>
      <c r="O194" s="56"/>
      <c r="P194" s="56"/>
      <c r="Q194" s="56"/>
      <c r="R194" s="56"/>
      <c r="S194" s="56"/>
      <c r="T194" s="57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20" t="s">
        <v>191</v>
      </c>
      <c r="AU194" s="20" t="s">
        <v>81</v>
      </c>
    </row>
    <row r="195" spans="1:65" s="13" customFormat="1">
      <c r="B195" s="165"/>
      <c r="D195" s="166" t="s">
        <v>193</v>
      </c>
      <c r="E195" s="167" t="s">
        <v>3</v>
      </c>
      <c r="F195" s="168" t="s">
        <v>1409</v>
      </c>
      <c r="H195" s="167" t="s">
        <v>3</v>
      </c>
      <c r="I195" s="169"/>
      <c r="L195" s="165"/>
      <c r="M195" s="170"/>
      <c r="N195" s="171"/>
      <c r="O195" s="171"/>
      <c r="P195" s="171"/>
      <c r="Q195" s="171"/>
      <c r="R195" s="171"/>
      <c r="S195" s="171"/>
      <c r="T195" s="172"/>
      <c r="AT195" s="167" t="s">
        <v>193</v>
      </c>
      <c r="AU195" s="167" t="s">
        <v>81</v>
      </c>
      <c r="AV195" s="13" t="s">
        <v>25</v>
      </c>
      <c r="AW195" s="13" t="s">
        <v>34</v>
      </c>
      <c r="AX195" s="13" t="s">
        <v>73</v>
      </c>
      <c r="AY195" s="167" t="s">
        <v>182</v>
      </c>
    </row>
    <row r="196" spans="1:65" s="14" customFormat="1">
      <c r="B196" s="173"/>
      <c r="D196" s="166" t="s">
        <v>193</v>
      </c>
      <c r="E196" s="174" t="s">
        <v>3</v>
      </c>
      <c r="F196" s="175" t="s">
        <v>1410</v>
      </c>
      <c r="H196" s="176">
        <v>14.448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193</v>
      </c>
      <c r="AU196" s="174" t="s">
        <v>81</v>
      </c>
      <c r="AV196" s="14" t="s">
        <v>81</v>
      </c>
      <c r="AW196" s="14" t="s">
        <v>34</v>
      </c>
      <c r="AX196" s="14" t="s">
        <v>73</v>
      </c>
      <c r="AY196" s="174" t="s">
        <v>182</v>
      </c>
    </row>
    <row r="197" spans="1:65" s="14" customFormat="1">
      <c r="B197" s="173"/>
      <c r="D197" s="166" t="s">
        <v>193</v>
      </c>
      <c r="E197" s="174" t="s">
        <v>3</v>
      </c>
      <c r="F197" s="175" t="s">
        <v>1411</v>
      </c>
      <c r="H197" s="176">
        <v>10.36</v>
      </c>
      <c r="I197" s="177"/>
      <c r="L197" s="173"/>
      <c r="M197" s="178"/>
      <c r="N197" s="179"/>
      <c r="O197" s="179"/>
      <c r="P197" s="179"/>
      <c r="Q197" s="179"/>
      <c r="R197" s="179"/>
      <c r="S197" s="179"/>
      <c r="T197" s="180"/>
      <c r="AT197" s="174" t="s">
        <v>193</v>
      </c>
      <c r="AU197" s="174" t="s">
        <v>81</v>
      </c>
      <c r="AV197" s="14" t="s">
        <v>81</v>
      </c>
      <c r="AW197" s="14" t="s">
        <v>34</v>
      </c>
      <c r="AX197" s="14" t="s">
        <v>73</v>
      </c>
      <c r="AY197" s="174" t="s">
        <v>182</v>
      </c>
    </row>
    <row r="198" spans="1:65" s="15" customFormat="1">
      <c r="B198" s="181"/>
      <c r="D198" s="166" t="s">
        <v>193</v>
      </c>
      <c r="E198" s="182" t="s">
        <v>3</v>
      </c>
      <c r="F198" s="183" t="s">
        <v>213</v>
      </c>
      <c r="H198" s="184">
        <v>24.808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193</v>
      </c>
      <c r="AU198" s="182" t="s">
        <v>81</v>
      </c>
      <c r="AV198" s="15" t="s">
        <v>189</v>
      </c>
      <c r="AW198" s="15" t="s">
        <v>34</v>
      </c>
      <c r="AX198" s="15" t="s">
        <v>25</v>
      </c>
      <c r="AY198" s="182" t="s">
        <v>182</v>
      </c>
    </row>
    <row r="199" spans="1:65" s="2" customFormat="1">
      <c r="A199" s="35"/>
      <c r="B199" s="36"/>
      <c r="C199" s="35"/>
      <c r="D199" s="166" t="s">
        <v>224</v>
      </c>
      <c r="E199" s="35"/>
      <c r="F199" s="189" t="s">
        <v>1412</v>
      </c>
      <c r="G199" s="35"/>
      <c r="H199" s="35"/>
      <c r="I199" s="35"/>
      <c r="J199" s="35"/>
      <c r="K199" s="35"/>
      <c r="L199" s="36"/>
      <c r="M199" s="163"/>
      <c r="N199" s="164"/>
      <c r="O199" s="56"/>
      <c r="P199" s="56"/>
      <c r="Q199" s="56"/>
      <c r="R199" s="56"/>
      <c r="S199" s="56"/>
      <c r="T199" s="57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U199" s="20" t="s">
        <v>81</v>
      </c>
    </row>
    <row r="200" spans="1:65" s="2" customFormat="1">
      <c r="A200" s="35"/>
      <c r="B200" s="36"/>
      <c r="C200" s="35"/>
      <c r="D200" s="166" t="s">
        <v>224</v>
      </c>
      <c r="E200" s="35"/>
      <c r="F200" s="190" t="s">
        <v>1413</v>
      </c>
      <c r="G200" s="35"/>
      <c r="H200" s="191">
        <v>14.448</v>
      </c>
      <c r="I200" s="35"/>
      <c r="J200" s="35"/>
      <c r="K200" s="35"/>
      <c r="L200" s="36"/>
      <c r="M200" s="163"/>
      <c r="N200" s="164"/>
      <c r="O200" s="56"/>
      <c r="P200" s="56"/>
      <c r="Q200" s="56"/>
      <c r="R200" s="56"/>
      <c r="S200" s="56"/>
      <c r="T200" s="57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U200" s="20" t="s">
        <v>81</v>
      </c>
    </row>
    <row r="201" spans="1:65" s="2" customFormat="1">
      <c r="A201" s="35"/>
      <c r="B201" s="36"/>
      <c r="C201" s="35"/>
      <c r="D201" s="166" t="s">
        <v>224</v>
      </c>
      <c r="E201" s="35"/>
      <c r="F201" s="190" t="s">
        <v>259</v>
      </c>
      <c r="G201" s="35"/>
      <c r="H201" s="191">
        <v>14.448</v>
      </c>
      <c r="I201" s="35"/>
      <c r="J201" s="35"/>
      <c r="K201" s="35"/>
      <c r="L201" s="36"/>
      <c r="M201" s="163"/>
      <c r="N201" s="164"/>
      <c r="O201" s="56"/>
      <c r="P201" s="56"/>
      <c r="Q201" s="56"/>
      <c r="R201" s="56"/>
      <c r="S201" s="56"/>
      <c r="T201" s="57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U201" s="20" t="s">
        <v>81</v>
      </c>
    </row>
    <row r="202" spans="1:65" s="2" customFormat="1">
      <c r="A202" s="35"/>
      <c r="B202" s="36"/>
      <c r="C202" s="35"/>
      <c r="D202" s="166" t="s">
        <v>224</v>
      </c>
      <c r="E202" s="35"/>
      <c r="F202" s="189" t="s">
        <v>1414</v>
      </c>
      <c r="G202" s="35"/>
      <c r="H202" s="35"/>
      <c r="I202" s="35"/>
      <c r="J202" s="35"/>
      <c r="K202" s="35"/>
      <c r="L202" s="36"/>
      <c r="M202" s="163"/>
      <c r="N202" s="164"/>
      <c r="O202" s="56"/>
      <c r="P202" s="56"/>
      <c r="Q202" s="56"/>
      <c r="R202" s="56"/>
      <c r="S202" s="56"/>
      <c r="T202" s="57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U202" s="20" t="s">
        <v>81</v>
      </c>
    </row>
    <row r="203" spans="1:65" s="2" customFormat="1">
      <c r="A203" s="35"/>
      <c r="B203" s="36"/>
      <c r="C203" s="35"/>
      <c r="D203" s="166" t="s">
        <v>224</v>
      </c>
      <c r="E203" s="35"/>
      <c r="F203" s="190" t="s">
        <v>1415</v>
      </c>
      <c r="G203" s="35"/>
      <c r="H203" s="191">
        <v>10.36</v>
      </c>
      <c r="I203" s="35"/>
      <c r="J203" s="35"/>
      <c r="K203" s="35"/>
      <c r="L203" s="36"/>
      <c r="M203" s="163"/>
      <c r="N203" s="164"/>
      <c r="O203" s="56"/>
      <c r="P203" s="56"/>
      <c r="Q203" s="56"/>
      <c r="R203" s="56"/>
      <c r="S203" s="56"/>
      <c r="T203" s="57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U203" s="20" t="s">
        <v>81</v>
      </c>
    </row>
    <row r="204" spans="1:65" s="2" customFormat="1">
      <c r="A204" s="35"/>
      <c r="B204" s="36"/>
      <c r="C204" s="35"/>
      <c r="D204" s="166" t="s">
        <v>224</v>
      </c>
      <c r="E204" s="35"/>
      <c r="F204" s="190" t="s">
        <v>259</v>
      </c>
      <c r="G204" s="35"/>
      <c r="H204" s="191">
        <v>10.36</v>
      </c>
      <c r="I204" s="35"/>
      <c r="J204" s="35"/>
      <c r="K204" s="35"/>
      <c r="L204" s="36"/>
      <c r="M204" s="163"/>
      <c r="N204" s="164"/>
      <c r="O204" s="56"/>
      <c r="P204" s="56"/>
      <c r="Q204" s="56"/>
      <c r="R204" s="56"/>
      <c r="S204" s="56"/>
      <c r="T204" s="57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U204" s="20" t="s">
        <v>81</v>
      </c>
    </row>
    <row r="205" spans="1:65" s="2" customFormat="1" ht="24.2" customHeight="1">
      <c r="A205" s="35"/>
      <c r="B205" s="146"/>
      <c r="C205" s="147" t="s">
        <v>304</v>
      </c>
      <c r="D205" s="147" t="s">
        <v>184</v>
      </c>
      <c r="E205" s="148" t="s">
        <v>315</v>
      </c>
      <c r="F205" s="149" t="s">
        <v>316</v>
      </c>
      <c r="G205" s="150" t="s">
        <v>238</v>
      </c>
      <c r="H205" s="151">
        <v>15.12</v>
      </c>
      <c r="I205" s="152"/>
      <c r="J205" s="153">
        <f>ROUND(I205*H205,2)</f>
        <v>0</v>
      </c>
      <c r="K205" s="149" t="s">
        <v>188</v>
      </c>
      <c r="L205" s="36"/>
      <c r="M205" s="154" t="s">
        <v>3</v>
      </c>
      <c r="N205" s="155" t="s">
        <v>44</v>
      </c>
      <c r="O205" s="56"/>
      <c r="P205" s="156">
        <f>O205*H205</f>
        <v>0</v>
      </c>
      <c r="Q205" s="156">
        <v>9.0000000000000006E-5</v>
      </c>
      <c r="R205" s="156">
        <f>Q205*H205</f>
        <v>1.3608000000000001E-3</v>
      </c>
      <c r="S205" s="156">
        <v>0.23</v>
      </c>
      <c r="T205" s="157">
        <f>S205*H205</f>
        <v>3.4775999999999998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58" t="s">
        <v>189</v>
      </c>
      <c r="AT205" s="158" t="s">
        <v>184</v>
      </c>
      <c r="AU205" s="158" t="s">
        <v>81</v>
      </c>
      <c r="AY205" s="20" t="s">
        <v>182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20" t="s">
        <v>25</v>
      </c>
      <c r="BK205" s="159">
        <f>ROUND(I205*H205,2)</f>
        <v>0</v>
      </c>
      <c r="BL205" s="20" t="s">
        <v>189</v>
      </c>
      <c r="BM205" s="158" t="s">
        <v>1416</v>
      </c>
    </row>
    <row r="206" spans="1:65" s="2" customFormat="1">
      <c r="A206" s="35"/>
      <c r="B206" s="36"/>
      <c r="C206" s="35"/>
      <c r="D206" s="160" t="s">
        <v>191</v>
      </c>
      <c r="E206" s="35"/>
      <c r="F206" s="161" t="s">
        <v>318</v>
      </c>
      <c r="G206" s="35"/>
      <c r="H206" s="35"/>
      <c r="I206" s="162"/>
      <c r="J206" s="35"/>
      <c r="K206" s="35"/>
      <c r="L206" s="36"/>
      <c r="M206" s="163"/>
      <c r="N206" s="164"/>
      <c r="O206" s="56"/>
      <c r="P206" s="56"/>
      <c r="Q206" s="56"/>
      <c r="R206" s="56"/>
      <c r="S206" s="56"/>
      <c r="T206" s="57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20" t="s">
        <v>191</v>
      </c>
      <c r="AU206" s="20" t="s">
        <v>81</v>
      </c>
    </row>
    <row r="207" spans="1:65" s="13" customFormat="1">
      <c r="B207" s="165"/>
      <c r="D207" s="166" t="s">
        <v>193</v>
      </c>
      <c r="E207" s="167" t="s">
        <v>3</v>
      </c>
      <c r="F207" s="168" t="s">
        <v>1409</v>
      </c>
      <c r="H207" s="167" t="s">
        <v>3</v>
      </c>
      <c r="I207" s="169"/>
      <c r="L207" s="165"/>
      <c r="M207" s="170"/>
      <c r="N207" s="171"/>
      <c r="O207" s="171"/>
      <c r="P207" s="171"/>
      <c r="Q207" s="171"/>
      <c r="R207" s="171"/>
      <c r="S207" s="171"/>
      <c r="T207" s="172"/>
      <c r="AT207" s="167" t="s">
        <v>193</v>
      </c>
      <c r="AU207" s="167" t="s">
        <v>81</v>
      </c>
      <c r="AV207" s="13" t="s">
        <v>25</v>
      </c>
      <c r="AW207" s="13" t="s">
        <v>34</v>
      </c>
      <c r="AX207" s="13" t="s">
        <v>73</v>
      </c>
      <c r="AY207" s="167" t="s">
        <v>182</v>
      </c>
    </row>
    <row r="208" spans="1:65" s="14" customFormat="1">
      <c r="B208" s="173"/>
      <c r="D208" s="166" t="s">
        <v>193</v>
      </c>
      <c r="E208" s="174" t="s">
        <v>3</v>
      </c>
      <c r="F208" s="175" t="s">
        <v>1417</v>
      </c>
      <c r="H208" s="176">
        <v>6.9119999999999999</v>
      </c>
      <c r="I208" s="177"/>
      <c r="L208" s="173"/>
      <c r="M208" s="178"/>
      <c r="N208" s="179"/>
      <c r="O208" s="179"/>
      <c r="P208" s="179"/>
      <c r="Q208" s="179"/>
      <c r="R208" s="179"/>
      <c r="S208" s="179"/>
      <c r="T208" s="180"/>
      <c r="AT208" s="174" t="s">
        <v>193</v>
      </c>
      <c r="AU208" s="174" t="s">
        <v>81</v>
      </c>
      <c r="AV208" s="14" t="s">
        <v>81</v>
      </c>
      <c r="AW208" s="14" t="s">
        <v>34</v>
      </c>
      <c r="AX208" s="14" t="s">
        <v>73</v>
      </c>
      <c r="AY208" s="174" t="s">
        <v>182</v>
      </c>
    </row>
    <row r="209" spans="1:65" s="14" customFormat="1">
      <c r="B209" s="173"/>
      <c r="D209" s="166" t="s">
        <v>193</v>
      </c>
      <c r="E209" s="174" t="s">
        <v>3</v>
      </c>
      <c r="F209" s="175" t="s">
        <v>1418</v>
      </c>
      <c r="H209" s="176">
        <v>8.2080000000000002</v>
      </c>
      <c r="I209" s="177"/>
      <c r="L209" s="173"/>
      <c r="M209" s="178"/>
      <c r="N209" s="179"/>
      <c r="O209" s="179"/>
      <c r="P209" s="179"/>
      <c r="Q209" s="179"/>
      <c r="R209" s="179"/>
      <c r="S209" s="179"/>
      <c r="T209" s="180"/>
      <c r="AT209" s="174" t="s">
        <v>193</v>
      </c>
      <c r="AU209" s="174" t="s">
        <v>81</v>
      </c>
      <c r="AV209" s="14" t="s">
        <v>81</v>
      </c>
      <c r="AW209" s="14" t="s">
        <v>34</v>
      </c>
      <c r="AX209" s="14" t="s">
        <v>73</v>
      </c>
      <c r="AY209" s="174" t="s">
        <v>182</v>
      </c>
    </row>
    <row r="210" spans="1:65" s="15" customFormat="1">
      <c r="B210" s="181"/>
      <c r="D210" s="166" t="s">
        <v>193</v>
      </c>
      <c r="E210" s="182" t="s">
        <v>3</v>
      </c>
      <c r="F210" s="183" t="s">
        <v>213</v>
      </c>
      <c r="H210" s="184">
        <v>15.12</v>
      </c>
      <c r="I210" s="185"/>
      <c r="L210" s="181"/>
      <c r="M210" s="186"/>
      <c r="N210" s="187"/>
      <c r="O210" s="187"/>
      <c r="P210" s="187"/>
      <c r="Q210" s="187"/>
      <c r="R210" s="187"/>
      <c r="S210" s="187"/>
      <c r="T210" s="188"/>
      <c r="AT210" s="182" t="s">
        <v>193</v>
      </c>
      <c r="AU210" s="182" t="s">
        <v>81</v>
      </c>
      <c r="AV210" s="15" t="s">
        <v>189</v>
      </c>
      <c r="AW210" s="15" t="s">
        <v>34</v>
      </c>
      <c r="AX210" s="15" t="s">
        <v>25</v>
      </c>
      <c r="AY210" s="182" t="s">
        <v>182</v>
      </c>
    </row>
    <row r="211" spans="1:65" s="2" customFormat="1">
      <c r="A211" s="35"/>
      <c r="B211" s="36"/>
      <c r="C211" s="35"/>
      <c r="D211" s="166" t="s">
        <v>224</v>
      </c>
      <c r="E211" s="35"/>
      <c r="F211" s="189" t="s">
        <v>1419</v>
      </c>
      <c r="G211" s="35"/>
      <c r="H211" s="35"/>
      <c r="I211" s="35"/>
      <c r="J211" s="35"/>
      <c r="K211" s="35"/>
      <c r="L211" s="36"/>
      <c r="M211" s="163"/>
      <c r="N211" s="164"/>
      <c r="O211" s="56"/>
      <c r="P211" s="56"/>
      <c r="Q211" s="56"/>
      <c r="R211" s="56"/>
      <c r="S211" s="56"/>
      <c r="T211" s="57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U211" s="20" t="s">
        <v>81</v>
      </c>
    </row>
    <row r="212" spans="1:65" s="2" customFormat="1">
      <c r="A212" s="35"/>
      <c r="B212" s="36"/>
      <c r="C212" s="35"/>
      <c r="D212" s="166" t="s">
        <v>224</v>
      </c>
      <c r="E212" s="35"/>
      <c r="F212" s="190" t="s">
        <v>1420</v>
      </c>
      <c r="G212" s="35"/>
      <c r="H212" s="191">
        <v>6.9119999999999999</v>
      </c>
      <c r="I212" s="35"/>
      <c r="J212" s="35"/>
      <c r="K212" s="35"/>
      <c r="L212" s="36"/>
      <c r="M212" s="163"/>
      <c r="N212" s="164"/>
      <c r="O212" s="56"/>
      <c r="P212" s="56"/>
      <c r="Q212" s="56"/>
      <c r="R212" s="56"/>
      <c r="S212" s="56"/>
      <c r="T212" s="57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U212" s="20" t="s">
        <v>81</v>
      </c>
    </row>
    <row r="213" spans="1:65" s="2" customFormat="1">
      <c r="A213" s="35"/>
      <c r="B213" s="36"/>
      <c r="C213" s="35"/>
      <c r="D213" s="166" t="s">
        <v>224</v>
      </c>
      <c r="E213" s="35"/>
      <c r="F213" s="190" t="s">
        <v>259</v>
      </c>
      <c r="G213" s="35"/>
      <c r="H213" s="191">
        <v>6.9119999999999999</v>
      </c>
      <c r="I213" s="35"/>
      <c r="J213" s="35"/>
      <c r="K213" s="35"/>
      <c r="L213" s="36"/>
      <c r="M213" s="163"/>
      <c r="N213" s="164"/>
      <c r="O213" s="56"/>
      <c r="P213" s="56"/>
      <c r="Q213" s="56"/>
      <c r="R213" s="56"/>
      <c r="S213" s="56"/>
      <c r="T213" s="57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U213" s="20" t="s">
        <v>81</v>
      </c>
    </row>
    <row r="214" spans="1:65" s="2" customFormat="1">
      <c r="A214" s="35"/>
      <c r="B214" s="36"/>
      <c r="C214" s="35"/>
      <c r="D214" s="166" t="s">
        <v>224</v>
      </c>
      <c r="E214" s="35"/>
      <c r="F214" s="189" t="s">
        <v>1378</v>
      </c>
      <c r="G214" s="35"/>
      <c r="H214" s="35"/>
      <c r="I214" s="35"/>
      <c r="J214" s="35"/>
      <c r="K214" s="35"/>
      <c r="L214" s="36"/>
      <c r="M214" s="163"/>
      <c r="N214" s="164"/>
      <c r="O214" s="56"/>
      <c r="P214" s="56"/>
      <c r="Q214" s="56"/>
      <c r="R214" s="56"/>
      <c r="S214" s="56"/>
      <c r="T214" s="57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U214" s="20" t="s">
        <v>81</v>
      </c>
    </row>
    <row r="215" spans="1:65" s="2" customFormat="1">
      <c r="A215" s="35"/>
      <c r="B215" s="36"/>
      <c r="C215" s="35"/>
      <c r="D215" s="166" t="s">
        <v>224</v>
      </c>
      <c r="E215" s="35"/>
      <c r="F215" s="190" t="s">
        <v>1379</v>
      </c>
      <c r="G215" s="35"/>
      <c r="H215" s="191">
        <v>4.1040000000000001</v>
      </c>
      <c r="I215" s="35"/>
      <c r="J215" s="35"/>
      <c r="K215" s="35"/>
      <c r="L215" s="36"/>
      <c r="M215" s="163"/>
      <c r="N215" s="164"/>
      <c r="O215" s="56"/>
      <c r="P215" s="56"/>
      <c r="Q215" s="56"/>
      <c r="R215" s="56"/>
      <c r="S215" s="56"/>
      <c r="T215" s="57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U215" s="20" t="s">
        <v>81</v>
      </c>
    </row>
    <row r="216" spans="1:65" s="2" customFormat="1">
      <c r="A216" s="35"/>
      <c r="B216" s="36"/>
      <c r="C216" s="35"/>
      <c r="D216" s="166" t="s">
        <v>224</v>
      </c>
      <c r="E216" s="35"/>
      <c r="F216" s="190" t="s">
        <v>259</v>
      </c>
      <c r="G216" s="35"/>
      <c r="H216" s="191">
        <v>4.1040000000000001</v>
      </c>
      <c r="I216" s="35"/>
      <c r="J216" s="35"/>
      <c r="K216" s="35"/>
      <c r="L216" s="36"/>
      <c r="M216" s="163"/>
      <c r="N216" s="164"/>
      <c r="O216" s="56"/>
      <c r="P216" s="56"/>
      <c r="Q216" s="56"/>
      <c r="R216" s="56"/>
      <c r="S216" s="56"/>
      <c r="T216" s="57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U216" s="20" t="s">
        <v>81</v>
      </c>
    </row>
    <row r="217" spans="1:65" s="2" customFormat="1" ht="24.2" customHeight="1">
      <c r="A217" s="35"/>
      <c r="B217" s="146"/>
      <c r="C217" s="147" t="s">
        <v>308</v>
      </c>
      <c r="D217" s="147" t="s">
        <v>184</v>
      </c>
      <c r="E217" s="148" t="s">
        <v>1421</v>
      </c>
      <c r="F217" s="149" t="s">
        <v>1422</v>
      </c>
      <c r="G217" s="150" t="s">
        <v>238</v>
      </c>
      <c r="H217" s="151">
        <v>4.1040000000000001</v>
      </c>
      <c r="I217" s="152"/>
      <c r="J217" s="153">
        <f>ROUND(I217*H217,2)</f>
        <v>0</v>
      </c>
      <c r="K217" s="149" t="s">
        <v>188</v>
      </c>
      <c r="L217" s="36"/>
      <c r="M217" s="154" t="s">
        <v>3</v>
      </c>
      <c r="N217" s="155" t="s">
        <v>44</v>
      </c>
      <c r="O217" s="56"/>
      <c r="P217" s="156">
        <f>O217*H217</f>
        <v>0</v>
      </c>
      <c r="Q217" s="156">
        <v>3.0000000000000001E-5</v>
      </c>
      <c r="R217" s="156">
        <f>Q217*H217</f>
        <v>1.2312E-4</v>
      </c>
      <c r="S217" s="156">
        <v>6.9000000000000006E-2</v>
      </c>
      <c r="T217" s="157">
        <f>S217*H217</f>
        <v>0.28317600000000004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58" t="s">
        <v>189</v>
      </c>
      <c r="AT217" s="158" t="s">
        <v>184</v>
      </c>
      <c r="AU217" s="158" t="s">
        <v>81</v>
      </c>
      <c r="AY217" s="20" t="s">
        <v>182</v>
      </c>
      <c r="BE217" s="159">
        <f>IF(N217="základní",J217,0)</f>
        <v>0</v>
      </c>
      <c r="BF217" s="159">
        <f>IF(N217="snížená",J217,0)</f>
        <v>0</v>
      </c>
      <c r="BG217" s="159">
        <f>IF(N217="zákl. přenesená",J217,0)</f>
        <v>0</v>
      </c>
      <c r="BH217" s="159">
        <f>IF(N217="sníž. přenesená",J217,0)</f>
        <v>0</v>
      </c>
      <c r="BI217" s="159">
        <f>IF(N217="nulová",J217,0)</f>
        <v>0</v>
      </c>
      <c r="BJ217" s="20" t="s">
        <v>25</v>
      </c>
      <c r="BK217" s="159">
        <f>ROUND(I217*H217,2)</f>
        <v>0</v>
      </c>
      <c r="BL217" s="20" t="s">
        <v>189</v>
      </c>
      <c r="BM217" s="158" t="s">
        <v>1423</v>
      </c>
    </row>
    <row r="218" spans="1:65" s="2" customFormat="1">
      <c r="A218" s="35"/>
      <c r="B218" s="36"/>
      <c r="C218" s="35"/>
      <c r="D218" s="160" t="s">
        <v>191</v>
      </c>
      <c r="E218" s="35"/>
      <c r="F218" s="161" t="s">
        <v>1424</v>
      </c>
      <c r="G218" s="35"/>
      <c r="H218" s="35"/>
      <c r="I218" s="162"/>
      <c r="J218" s="35"/>
      <c r="K218" s="35"/>
      <c r="L218" s="36"/>
      <c r="M218" s="163"/>
      <c r="N218" s="164"/>
      <c r="O218" s="56"/>
      <c r="P218" s="56"/>
      <c r="Q218" s="56"/>
      <c r="R218" s="56"/>
      <c r="S218" s="56"/>
      <c r="T218" s="57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20" t="s">
        <v>191</v>
      </c>
      <c r="AU218" s="20" t="s">
        <v>81</v>
      </c>
    </row>
    <row r="219" spans="1:65" s="14" customFormat="1">
      <c r="B219" s="173"/>
      <c r="D219" s="166" t="s">
        <v>193</v>
      </c>
      <c r="E219" s="174" t="s">
        <v>3</v>
      </c>
      <c r="F219" s="175" t="s">
        <v>1377</v>
      </c>
      <c r="H219" s="176">
        <v>4.1040000000000001</v>
      </c>
      <c r="I219" s="177"/>
      <c r="L219" s="173"/>
      <c r="M219" s="178"/>
      <c r="N219" s="179"/>
      <c r="O219" s="179"/>
      <c r="P219" s="179"/>
      <c r="Q219" s="179"/>
      <c r="R219" s="179"/>
      <c r="S219" s="179"/>
      <c r="T219" s="180"/>
      <c r="AT219" s="174" t="s">
        <v>193</v>
      </c>
      <c r="AU219" s="174" t="s">
        <v>81</v>
      </c>
      <c r="AV219" s="14" t="s">
        <v>81</v>
      </c>
      <c r="AW219" s="14" t="s">
        <v>34</v>
      </c>
      <c r="AX219" s="14" t="s">
        <v>25</v>
      </c>
      <c r="AY219" s="174" t="s">
        <v>182</v>
      </c>
    </row>
    <row r="220" spans="1:65" s="2" customFormat="1">
      <c r="A220" s="35"/>
      <c r="B220" s="36"/>
      <c r="C220" s="35"/>
      <c r="D220" s="166" t="s">
        <v>224</v>
      </c>
      <c r="E220" s="35"/>
      <c r="F220" s="189" t="s">
        <v>1378</v>
      </c>
      <c r="G220" s="35"/>
      <c r="H220" s="35"/>
      <c r="I220" s="35"/>
      <c r="J220" s="35"/>
      <c r="K220" s="35"/>
      <c r="L220" s="36"/>
      <c r="M220" s="163"/>
      <c r="N220" s="164"/>
      <c r="O220" s="56"/>
      <c r="P220" s="56"/>
      <c r="Q220" s="56"/>
      <c r="R220" s="56"/>
      <c r="S220" s="56"/>
      <c r="T220" s="57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U220" s="20" t="s">
        <v>81</v>
      </c>
    </row>
    <row r="221" spans="1:65" s="2" customFormat="1">
      <c r="A221" s="35"/>
      <c r="B221" s="36"/>
      <c r="C221" s="35"/>
      <c r="D221" s="166" t="s">
        <v>224</v>
      </c>
      <c r="E221" s="35"/>
      <c r="F221" s="190" t="s">
        <v>1379</v>
      </c>
      <c r="G221" s="35"/>
      <c r="H221" s="191">
        <v>4.1040000000000001</v>
      </c>
      <c r="I221" s="35"/>
      <c r="J221" s="35"/>
      <c r="K221" s="35"/>
      <c r="L221" s="36"/>
      <c r="M221" s="163"/>
      <c r="N221" s="164"/>
      <c r="O221" s="56"/>
      <c r="P221" s="56"/>
      <c r="Q221" s="56"/>
      <c r="R221" s="56"/>
      <c r="S221" s="56"/>
      <c r="T221" s="57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U221" s="20" t="s">
        <v>81</v>
      </c>
    </row>
    <row r="222" spans="1:65" s="2" customFormat="1">
      <c r="A222" s="35"/>
      <c r="B222" s="36"/>
      <c r="C222" s="35"/>
      <c r="D222" s="166" t="s">
        <v>224</v>
      </c>
      <c r="E222" s="35"/>
      <c r="F222" s="190" t="s">
        <v>259</v>
      </c>
      <c r="G222" s="35"/>
      <c r="H222" s="191">
        <v>4.1040000000000001</v>
      </c>
      <c r="I222" s="35"/>
      <c r="J222" s="35"/>
      <c r="K222" s="35"/>
      <c r="L222" s="36"/>
      <c r="M222" s="163"/>
      <c r="N222" s="164"/>
      <c r="O222" s="56"/>
      <c r="P222" s="56"/>
      <c r="Q222" s="56"/>
      <c r="R222" s="56"/>
      <c r="S222" s="56"/>
      <c r="T222" s="57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U222" s="20" t="s">
        <v>81</v>
      </c>
    </row>
    <row r="223" spans="1:65" s="2" customFormat="1" ht="24.2" customHeight="1">
      <c r="A223" s="35"/>
      <c r="B223" s="146"/>
      <c r="C223" s="147" t="s">
        <v>314</v>
      </c>
      <c r="D223" s="147" t="s">
        <v>184</v>
      </c>
      <c r="E223" s="148" t="s">
        <v>288</v>
      </c>
      <c r="F223" s="149" t="s">
        <v>289</v>
      </c>
      <c r="G223" s="150" t="s">
        <v>207</v>
      </c>
      <c r="H223" s="151">
        <v>132.078</v>
      </c>
      <c r="I223" s="152"/>
      <c r="J223" s="153">
        <f>ROUND(I223*H223,2)</f>
        <v>0</v>
      </c>
      <c r="K223" s="149" t="s">
        <v>188</v>
      </c>
      <c r="L223" s="36"/>
      <c r="M223" s="154" t="s">
        <v>3</v>
      </c>
      <c r="N223" s="155" t="s">
        <v>44</v>
      </c>
      <c r="O223" s="56"/>
      <c r="P223" s="156">
        <f>O223*H223</f>
        <v>0</v>
      </c>
      <c r="Q223" s="156">
        <v>0</v>
      </c>
      <c r="R223" s="156">
        <f>Q223*H223</f>
        <v>0</v>
      </c>
      <c r="S223" s="156">
        <v>0</v>
      </c>
      <c r="T223" s="15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58" t="s">
        <v>189</v>
      </c>
      <c r="AT223" s="158" t="s">
        <v>184</v>
      </c>
      <c r="AU223" s="158" t="s">
        <v>81</v>
      </c>
      <c r="AY223" s="20" t="s">
        <v>182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20" t="s">
        <v>25</v>
      </c>
      <c r="BK223" s="159">
        <f>ROUND(I223*H223,2)</f>
        <v>0</v>
      </c>
      <c r="BL223" s="20" t="s">
        <v>189</v>
      </c>
      <c r="BM223" s="158" t="s">
        <v>1425</v>
      </c>
    </row>
    <row r="224" spans="1:65" s="2" customFormat="1">
      <c r="A224" s="35"/>
      <c r="B224" s="36"/>
      <c r="C224" s="35"/>
      <c r="D224" s="160" t="s">
        <v>191</v>
      </c>
      <c r="E224" s="35"/>
      <c r="F224" s="161" t="s">
        <v>291</v>
      </c>
      <c r="G224" s="35"/>
      <c r="H224" s="35"/>
      <c r="I224" s="162"/>
      <c r="J224" s="35"/>
      <c r="K224" s="35"/>
      <c r="L224" s="36"/>
      <c r="M224" s="163"/>
      <c r="N224" s="164"/>
      <c r="O224" s="56"/>
      <c r="P224" s="56"/>
      <c r="Q224" s="56"/>
      <c r="R224" s="56"/>
      <c r="S224" s="56"/>
      <c r="T224" s="57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20" t="s">
        <v>191</v>
      </c>
      <c r="AU224" s="20" t="s">
        <v>81</v>
      </c>
    </row>
    <row r="225" spans="1:65" s="2" customFormat="1" ht="24.2" customHeight="1">
      <c r="A225" s="35"/>
      <c r="B225" s="146"/>
      <c r="C225" s="147" t="s">
        <v>8</v>
      </c>
      <c r="D225" s="147" t="s">
        <v>184</v>
      </c>
      <c r="E225" s="148" t="s">
        <v>293</v>
      </c>
      <c r="F225" s="149" t="s">
        <v>215</v>
      </c>
      <c r="G225" s="150" t="s">
        <v>207</v>
      </c>
      <c r="H225" s="151">
        <v>924.54600000000005</v>
      </c>
      <c r="I225" s="152"/>
      <c r="J225" s="153">
        <f>ROUND(I225*H225,2)</f>
        <v>0</v>
      </c>
      <c r="K225" s="149" t="s">
        <v>188</v>
      </c>
      <c r="L225" s="36"/>
      <c r="M225" s="154" t="s">
        <v>3</v>
      </c>
      <c r="N225" s="155" t="s">
        <v>44</v>
      </c>
      <c r="O225" s="56"/>
      <c r="P225" s="156">
        <f>O225*H225</f>
        <v>0</v>
      </c>
      <c r="Q225" s="156">
        <v>0</v>
      </c>
      <c r="R225" s="156">
        <f>Q225*H225</f>
        <v>0</v>
      </c>
      <c r="S225" s="156">
        <v>0</v>
      </c>
      <c r="T225" s="15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58" t="s">
        <v>189</v>
      </c>
      <c r="AT225" s="158" t="s">
        <v>184</v>
      </c>
      <c r="AU225" s="158" t="s">
        <v>81</v>
      </c>
      <c r="AY225" s="20" t="s">
        <v>182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20" t="s">
        <v>25</v>
      </c>
      <c r="BK225" s="159">
        <f>ROUND(I225*H225,2)</f>
        <v>0</v>
      </c>
      <c r="BL225" s="20" t="s">
        <v>189</v>
      </c>
      <c r="BM225" s="158" t="s">
        <v>1426</v>
      </c>
    </row>
    <row r="226" spans="1:65" s="2" customFormat="1">
      <c r="A226" s="35"/>
      <c r="B226" s="36"/>
      <c r="C226" s="35"/>
      <c r="D226" s="160" t="s">
        <v>191</v>
      </c>
      <c r="E226" s="35"/>
      <c r="F226" s="161" t="s">
        <v>295</v>
      </c>
      <c r="G226" s="35"/>
      <c r="H226" s="35"/>
      <c r="I226" s="162"/>
      <c r="J226" s="35"/>
      <c r="K226" s="35"/>
      <c r="L226" s="36"/>
      <c r="M226" s="163"/>
      <c r="N226" s="164"/>
      <c r="O226" s="56"/>
      <c r="P226" s="56"/>
      <c r="Q226" s="56"/>
      <c r="R226" s="56"/>
      <c r="S226" s="56"/>
      <c r="T226" s="57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20" t="s">
        <v>191</v>
      </c>
      <c r="AU226" s="20" t="s">
        <v>81</v>
      </c>
    </row>
    <row r="227" spans="1:65" s="14" customFormat="1">
      <c r="B227" s="173"/>
      <c r="D227" s="166" t="s">
        <v>193</v>
      </c>
      <c r="E227" s="174" t="s">
        <v>3</v>
      </c>
      <c r="F227" s="175" t="s">
        <v>1427</v>
      </c>
      <c r="H227" s="176">
        <v>924.54600000000005</v>
      </c>
      <c r="I227" s="177"/>
      <c r="L227" s="173"/>
      <c r="M227" s="178"/>
      <c r="N227" s="179"/>
      <c r="O227" s="179"/>
      <c r="P227" s="179"/>
      <c r="Q227" s="179"/>
      <c r="R227" s="179"/>
      <c r="S227" s="179"/>
      <c r="T227" s="180"/>
      <c r="AT227" s="174" t="s">
        <v>193</v>
      </c>
      <c r="AU227" s="174" t="s">
        <v>81</v>
      </c>
      <c r="AV227" s="14" t="s">
        <v>81</v>
      </c>
      <c r="AW227" s="14" t="s">
        <v>34</v>
      </c>
      <c r="AX227" s="14" t="s">
        <v>25</v>
      </c>
      <c r="AY227" s="174" t="s">
        <v>182</v>
      </c>
    </row>
    <row r="228" spans="1:65" s="2" customFormat="1" ht="16.5" customHeight="1">
      <c r="A228" s="35"/>
      <c r="B228" s="146"/>
      <c r="C228" s="147" t="s">
        <v>326</v>
      </c>
      <c r="D228" s="147" t="s">
        <v>184</v>
      </c>
      <c r="E228" s="148" t="s">
        <v>1428</v>
      </c>
      <c r="F228" s="149" t="s">
        <v>885</v>
      </c>
      <c r="G228" s="150" t="s">
        <v>207</v>
      </c>
      <c r="H228" s="151">
        <v>132.078</v>
      </c>
      <c r="I228" s="152"/>
      <c r="J228" s="153">
        <f>ROUND(I228*H228,2)</f>
        <v>0</v>
      </c>
      <c r="K228" s="149" t="s">
        <v>222</v>
      </c>
      <c r="L228" s="36"/>
      <c r="M228" s="154" t="s">
        <v>3</v>
      </c>
      <c r="N228" s="155" t="s">
        <v>44</v>
      </c>
      <c r="O228" s="56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58" t="s">
        <v>189</v>
      </c>
      <c r="AT228" s="158" t="s">
        <v>184</v>
      </c>
      <c r="AU228" s="158" t="s">
        <v>81</v>
      </c>
      <c r="AY228" s="20" t="s">
        <v>182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20" t="s">
        <v>25</v>
      </c>
      <c r="BK228" s="159">
        <f>ROUND(I228*H228,2)</f>
        <v>0</v>
      </c>
      <c r="BL228" s="20" t="s">
        <v>189</v>
      </c>
      <c r="BM228" s="158" t="s">
        <v>1429</v>
      </c>
    </row>
    <row r="229" spans="1:65" s="2" customFormat="1" ht="16.5" customHeight="1">
      <c r="A229" s="35"/>
      <c r="B229" s="146"/>
      <c r="C229" s="147" t="s">
        <v>328</v>
      </c>
      <c r="D229" s="147" t="s">
        <v>184</v>
      </c>
      <c r="E229" s="148" t="s">
        <v>1430</v>
      </c>
      <c r="F229" s="149" t="s">
        <v>1431</v>
      </c>
      <c r="G229" s="150" t="s">
        <v>1432</v>
      </c>
      <c r="H229" s="151">
        <v>35</v>
      </c>
      <c r="I229" s="152"/>
      <c r="J229" s="153">
        <f>ROUND(I229*H229,2)</f>
        <v>0</v>
      </c>
      <c r="K229" s="149" t="s">
        <v>188</v>
      </c>
      <c r="L229" s="36"/>
      <c r="M229" s="154" t="s">
        <v>3</v>
      </c>
      <c r="N229" s="155" t="s">
        <v>44</v>
      </c>
      <c r="O229" s="56"/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58" t="s">
        <v>189</v>
      </c>
      <c r="AT229" s="158" t="s">
        <v>184</v>
      </c>
      <c r="AU229" s="158" t="s">
        <v>81</v>
      </c>
      <c r="AY229" s="20" t="s">
        <v>182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20" t="s">
        <v>25</v>
      </c>
      <c r="BK229" s="159">
        <f>ROUND(I229*H229,2)</f>
        <v>0</v>
      </c>
      <c r="BL229" s="20" t="s">
        <v>189</v>
      </c>
      <c r="BM229" s="158" t="s">
        <v>1433</v>
      </c>
    </row>
    <row r="230" spans="1:65" s="2" customFormat="1">
      <c r="A230" s="35"/>
      <c r="B230" s="36"/>
      <c r="C230" s="35"/>
      <c r="D230" s="160" t="s">
        <v>191</v>
      </c>
      <c r="E230" s="35"/>
      <c r="F230" s="161" t="s">
        <v>1434</v>
      </c>
      <c r="G230" s="35"/>
      <c r="H230" s="35"/>
      <c r="I230" s="162"/>
      <c r="J230" s="35"/>
      <c r="K230" s="35"/>
      <c r="L230" s="36"/>
      <c r="M230" s="163"/>
      <c r="N230" s="164"/>
      <c r="O230" s="56"/>
      <c r="P230" s="56"/>
      <c r="Q230" s="56"/>
      <c r="R230" s="56"/>
      <c r="S230" s="56"/>
      <c r="T230" s="57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20" t="s">
        <v>191</v>
      </c>
      <c r="AU230" s="20" t="s">
        <v>81</v>
      </c>
    </row>
    <row r="231" spans="1:65" s="13" customFormat="1">
      <c r="B231" s="165"/>
      <c r="D231" s="166" t="s">
        <v>193</v>
      </c>
      <c r="E231" s="167" t="s">
        <v>3</v>
      </c>
      <c r="F231" s="168" t="s">
        <v>1435</v>
      </c>
      <c r="H231" s="167" t="s">
        <v>3</v>
      </c>
      <c r="I231" s="169"/>
      <c r="L231" s="165"/>
      <c r="M231" s="170"/>
      <c r="N231" s="171"/>
      <c r="O231" s="171"/>
      <c r="P231" s="171"/>
      <c r="Q231" s="171"/>
      <c r="R231" s="171"/>
      <c r="S231" s="171"/>
      <c r="T231" s="172"/>
      <c r="AT231" s="167" t="s">
        <v>193</v>
      </c>
      <c r="AU231" s="167" t="s">
        <v>81</v>
      </c>
      <c r="AV231" s="13" t="s">
        <v>25</v>
      </c>
      <c r="AW231" s="13" t="s">
        <v>34</v>
      </c>
      <c r="AX231" s="13" t="s">
        <v>73</v>
      </c>
      <c r="AY231" s="167" t="s">
        <v>182</v>
      </c>
    </row>
    <row r="232" spans="1:65" s="13" customFormat="1">
      <c r="B232" s="165"/>
      <c r="D232" s="166" t="s">
        <v>193</v>
      </c>
      <c r="E232" s="167" t="s">
        <v>3</v>
      </c>
      <c r="F232" s="168" t="s">
        <v>1436</v>
      </c>
      <c r="H232" s="167" t="s">
        <v>3</v>
      </c>
      <c r="I232" s="169"/>
      <c r="L232" s="165"/>
      <c r="M232" s="170"/>
      <c r="N232" s="171"/>
      <c r="O232" s="171"/>
      <c r="P232" s="171"/>
      <c r="Q232" s="171"/>
      <c r="R232" s="171"/>
      <c r="S232" s="171"/>
      <c r="T232" s="172"/>
      <c r="AT232" s="167" t="s">
        <v>193</v>
      </c>
      <c r="AU232" s="167" t="s">
        <v>81</v>
      </c>
      <c r="AV232" s="13" t="s">
        <v>25</v>
      </c>
      <c r="AW232" s="13" t="s">
        <v>34</v>
      </c>
      <c r="AX232" s="13" t="s">
        <v>73</v>
      </c>
      <c r="AY232" s="167" t="s">
        <v>182</v>
      </c>
    </row>
    <row r="233" spans="1:65" s="13" customFormat="1">
      <c r="B233" s="165"/>
      <c r="D233" s="166" t="s">
        <v>193</v>
      </c>
      <c r="E233" s="167" t="s">
        <v>3</v>
      </c>
      <c r="F233" s="168" t="s">
        <v>1437</v>
      </c>
      <c r="H233" s="167" t="s">
        <v>3</v>
      </c>
      <c r="I233" s="169"/>
      <c r="L233" s="165"/>
      <c r="M233" s="170"/>
      <c r="N233" s="171"/>
      <c r="O233" s="171"/>
      <c r="P233" s="171"/>
      <c r="Q233" s="171"/>
      <c r="R233" s="171"/>
      <c r="S233" s="171"/>
      <c r="T233" s="172"/>
      <c r="AT233" s="167" t="s">
        <v>193</v>
      </c>
      <c r="AU233" s="167" t="s">
        <v>81</v>
      </c>
      <c r="AV233" s="13" t="s">
        <v>25</v>
      </c>
      <c r="AW233" s="13" t="s">
        <v>34</v>
      </c>
      <c r="AX233" s="13" t="s">
        <v>73</v>
      </c>
      <c r="AY233" s="167" t="s">
        <v>182</v>
      </c>
    </row>
    <row r="234" spans="1:65" s="14" customFormat="1">
      <c r="B234" s="173"/>
      <c r="D234" s="166" t="s">
        <v>193</v>
      </c>
      <c r="E234" s="174" t="s">
        <v>3</v>
      </c>
      <c r="F234" s="175" t="s">
        <v>412</v>
      </c>
      <c r="H234" s="176">
        <v>35</v>
      </c>
      <c r="I234" s="177"/>
      <c r="L234" s="173"/>
      <c r="M234" s="178"/>
      <c r="N234" s="179"/>
      <c r="O234" s="179"/>
      <c r="P234" s="179"/>
      <c r="Q234" s="179"/>
      <c r="R234" s="179"/>
      <c r="S234" s="179"/>
      <c r="T234" s="180"/>
      <c r="AT234" s="174" t="s">
        <v>193</v>
      </c>
      <c r="AU234" s="174" t="s">
        <v>81</v>
      </c>
      <c r="AV234" s="14" t="s">
        <v>81</v>
      </c>
      <c r="AW234" s="14" t="s">
        <v>34</v>
      </c>
      <c r="AX234" s="14" t="s">
        <v>25</v>
      </c>
      <c r="AY234" s="174" t="s">
        <v>182</v>
      </c>
    </row>
    <row r="235" spans="1:65" s="2" customFormat="1" ht="24.2" customHeight="1">
      <c r="A235" s="35"/>
      <c r="B235" s="146"/>
      <c r="C235" s="147" t="s">
        <v>331</v>
      </c>
      <c r="D235" s="147" t="s">
        <v>184</v>
      </c>
      <c r="E235" s="148" t="s">
        <v>1438</v>
      </c>
      <c r="F235" s="149" t="s">
        <v>1439</v>
      </c>
      <c r="G235" s="150" t="s">
        <v>1440</v>
      </c>
      <c r="H235" s="151">
        <v>80</v>
      </c>
      <c r="I235" s="152"/>
      <c r="J235" s="153">
        <f>ROUND(I235*H235,2)</f>
        <v>0</v>
      </c>
      <c r="K235" s="149" t="s">
        <v>188</v>
      </c>
      <c r="L235" s="36"/>
      <c r="M235" s="154" t="s">
        <v>3</v>
      </c>
      <c r="N235" s="155" t="s">
        <v>44</v>
      </c>
      <c r="O235" s="56"/>
      <c r="P235" s="156">
        <f>O235*H235</f>
        <v>0</v>
      </c>
      <c r="Q235" s="156">
        <v>0</v>
      </c>
      <c r="R235" s="156">
        <f>Q235*H235</f>
        <v>0</v>
      </c>
      <c r="S235" s="156">
        <v>0</v>
      </c>
      <c r="T235" s="15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58" t="s">
        <v>189</v>
      </c>
      <c r="AT235" s="158" t="s">
        <v>184</v>
      </c>
      <c r="AU235" s="158" t="s">
        <v>81</v>
      </c>
      <c r="AY235" s="20" t="s">
        <v>182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20" t="s">
        <v>25</v>
      </c>
      <c r="BK235" s="159">
        <f>ROUND(I235*H235,2)</f>
        <v>0</v>
      </c>
      <c r="BL235" s="20" t="s">
        <v>189</v>
      </c>
      <c r="BM235" s="158" t="s">
        <v>1441</v>
      </c>
    </row>
    <row r="236" spans="1:65" s="2" customFormat="1">
      <c r="A236" s="35"/>
      <c r="B236" s="36"/>
      <c r="C236" s="35"/>
      <c r="D236" s="160" t="s">
        <v>191</v>
      </c>
      <c r="E236" s="35"/>
      <c r="F236" s="161" t="s">
        <v>1442</v>
      </c>
      <c r="G236" s="35"/>
      <c r="H236" s="35"/>
      <c r="I236" s="162"/>
      <c r="J236" s="35"/>
      <c r="K236" s="35"/>
      <c r="L236" s="36"/>
      <c r="M236" s="163"/>
      <c r="N236" s="164"/>
      <c r="O236" s="56"/>
      <c r="P236" s="56"/>
      <c r="Q236" s="56"/>
      <c r="R236" s="56"/>
      <c r="S236" s="56"/>
      <c r="T236" s="57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20" t="s">
        <v>191</v>
      </c>
      <c r="AU236" s="20" t="s">
        <v>81</v>
      </c>
    </row>
    <row r="237" spans="1:65" s="14" customFormat="1">
      <c r="B237" s="173"/>
      <c r="D237" s="166" t="s">
        <v>193</v>
      </c>
      <c r="E237" s="174" t="s">
        <v>3</v>
      </c>
      <c r="F237" s="175" t="s">
        <v>1443</v>
      </c>
      <c r="H237" s="176">
        <v>80</v>
      </c>
      <c r="I237" s="177"/>
      <c r="L237" s="173"/>
      <c r="M237" s="178"/>
      <c r="N237" s="179"/>
      <c r="O237" s="179"/>
      <c r="P237" s="179"/>
      <c r="Q237" s="179"/>
      <c r="R237" s="179"/>
      <c r="S237" s="179"/>
      <c r="T237" s="180"/>
      <c r="AT237" s="174" t="s">
        <v>193</v>
      </c>
      <c r="AU237" s="174" t="s">
        <v>81</v>
      </c>
      <c r="AV237" s="14" t="s">
        <v>81</v>
      </c>
      <c r="AW237" s="14" t="s">
        <v>34</v>
      </c>
      <c r="AX237" s="14" t="s">
        <v>25</v>
      </c>
      <c r="AY237" s="174" t="s">
        <v>182</v>
      </c>
    </row>
    <row r="238" spans="1:65" s="2" customFormat="1" ht="49.15" customHeight="1">
      <c r="A238" s="35"/>
      <c r="B238" s="146"/>
      <c r="C238" s="147" t="s">
        <v>335</v>
      </c>
      <c r="D238" s="147" t="s">
        <v>184</v>
      </c>
      <c r="E238" s="148" t="s">
        <v>1444</v>
      </c>
      <c r="F238" s="149" t="s">
        <v>1445</v>
      </c>
      <c r="G238" s="150" t="s">
        <v>187</v>
      </c>
      <c r="H238" s="151">
        <v>1.1000000000000001</v>
      </c>
      <c r="I238" s="152"/>
      <c r="J238" s="153">
        <f>ROUND(I238*H238,2)</f>
        <v>0</v>
      </c>
      <c r="K238" s="149" t="s">
        <v>188</v>
      </c>
      <c r="L238" s="36"/>
      <c r="M238" s="154" t="s">
        <v>3</v>
      </c>
      <c r="N238" s="155" t="s">
        <v>44</v>
      </c>
      <c r="O238" s="56"/>
      <c r="P238" s="156">
        <f>O238*H238</f>
        <v>0</v>
      </c>
      <c r="Q238" s="156">
        <v>8.6800000000000002E-3</v>
      </c>
      <c r="R238" s="156">
        <f>Q238*H238</f>
        <v>9.5480000000000009E-3</v>
      </c>
      <c r="S238" s="156">
        <v>0</v>
      </c>
      <c r="T238" s="15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58" t="s">
        <v>189</v>
      </c>
      <c r="AT238" s="158" t="s">
        <v>184</v>
      </c>
      <c r="AU238" s="158" t="s">
        <v>81</v>
      </c>
      <c r="AY238" s="20" t="s">
        <v>182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20" t="s">
        <v>25</v>
      </c>
      <c r="BK238" s="159">
        <f>ROUND(I238*H238,2)</f>
        <v>0</v>
      </c>
      <c r="BL238" s="20" t="s">
        <v>189</v>
      </c>
      <c r="BM238" s="158" t="s">
        <v>1446</v>
      </c>
    </row>
    <row r="239" spans="1:65" s="2" customFormat="1">
      <c r="A239" s="35"/>
      <c r="B239" s="36"/>
      <c r="C239" s="35"/>
      <c r="D239" s="160" t="s">
        <v>191</v>
      </c>
      <c r="E239" s="35"/>
      <c r="F239" s="161" t="s">
        <v>1447</v>
      </c>
      <c r="G239" s="35"/>
      <c r="H239" s="35"/>
      <c r="I239" s="162"/>
      <c r="J239" s="35"/>
      <c r="K239" s="35"/>
      <c r="L239" s="36"/>
      <c r="M239" s="163"/>
      <c r="N239" s="164"/>
      <c r="O239" s="56"/>
      <c r="P239" s="56"/>
      <c r="Q239" s="56"/>
      <c r="R239" s="56"/>
      <c r="S239" s="56"/>
      <c r="T239" s="57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20" t="s">
        <v>191</v>
      </c>
      <c r="AU239" s="20" t="s">
        <v>81</v>
      </c>
    </row>
    <row r="240" spans="1:65" s="14" customFormat="1">
      <c r="B240" s="173"/>
      <c r="D240" s="166" t="s">
        <v>193</v>
      </c>
      <c r="E240" s="174" t="s">
        <v>3</v>
      </c>
      <c r="F240" s="175" t="s">
        <v>1448</v>
      </c>
      <c r="H240" s="176">
        <v>1.1000000000000001</v>
      </c>
      <c r="I240" s="177"/>
      <c r="L240" s="173"/>
      <c r="M240" s="178"/>
      <c r="N240" s="179"/>
      <c r="O240" s="179"/>
      <c r="P240" s="179"/>
      <c r="Q240" s="179"/>
      <c r="R240" s="179"/>
      <c r="S240" s="179"/>
      <c r="T240" s="180"/>
      <c r="AT240" s="174" t="s">
        <v>193</v>
      </c>
      <c r="AU240" s="174" t="s">
        <v>81</v>
      </c>
      <c r="AV240" s="14" t="s">
        <v>81</v>
      </c>
      <c r="AW240" s="14" t="s">
        <v>34</v>
      </c>
      <c r="AX240" s="14" t="s">
        <v>73</v>
      </c>
      <c r="AY240" s="174" t="s">
        <v>182</v>
      </c>
    </row>
    <row r="241" spans="1:65" s="15" customFormat="1">
      <c r="B241" s="181"/>
      <c r="D241" s="166" t="s">
        <v>193</v>
      </c>
      <c r="E241" s="182" t="s">
        <v>1314</v>
      </c>
      <c r="F241" s="183" t="s">
        <v>213</v>
      </c>
      <c r="H241" s="184">
        <v>1.1000000000000001</v>
      </c>
      <c r="I241" s="185"/>
      <c r="L241" s="181"/>
      <c r="M241" s="186"/>
      <c r="N241" s="187"/>
      <c r="O241" s="187"/>
      <c r="P241" s="187"/>
      <c r="Q241" s="187"/>
      <c r="R241" s="187"/>
      <c r="S241" s="187"/>
      <c r="T241" s="188"/>
      <c r="AT241" s="182" t="s">
        <v>193</v>
      </c>
      <c r="AU241" s="182" t="s">
        <v>81</v>
      </c>
      <c r="AV241" s="15" t="s">
        <v>189</v>
      </c>
      <c r="AW241" s="15" t="s">
        <v>34</v>
      </c>
      <c r="AX241" s="15" t="s">
        <v>25</v>
      </c>
      <c r="AY241" s="182" t="s">
        <v>182</v>
      </c>
    </row>
    <row r="242" spans="1:65" s="2" customFormat="1" ht="49.15" customHeight="1">
      <c r="A242" s="35"/>
      <c r="B242" s="146"/>
      <c r="C242" s="147" t="s">
        <v>347</v>
      </c>
      <c r="D242" s="147" t="s">
        <v>184</v>
      </c>
      <c r="E242" s="148" t="s">
        <v>1449</v>
      </c>
      <c r="F242" s="149" t="s">
        <v>1450</v>
      </c>
      <c r="G242" s="150" t="s">
        <v>187</v>
      </c>
      <c r="H242" s="151">
        <v>3.3</v>
      </c>
      <c r="I242" s="152"/>
      <c r="J242" s="153">
        <f>ROUND(I242*H242,2)</f>
        <v>0</v>
      </c>
      <c r="K242" s="149" t="s">
        <v>188</v>
      </c>
      <c r="L242" s="36"/>
      <c r="M242" s="154" t="s">
        <v>3</v>
      </c>
      <c r="N242" s="155" t="s">
        <v>44</v>
      </c>
      <c r="O242" s="56"/>
      <c r="P242" s="156">
        <f>O242*H242</f>
        <v>0</v>
      </c>
      <c r="Q242" s="156">
        <v>3.6900000000000002E-2</v>
      </c>
      <c r="R242" s="156">
        <f>Q242*H242</f>
        <v>0.12177</v>
      </c>
      <c r="S242" s="156">
        <v>0</v>
      </c>
      <c r="T242" s="15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58" t="s">
        <v>189</v>
      </c>
      <c r="AT242" s="158" t="s">
        <v>184</v>
      </c>
      <c r="AU242" s="158" t="s">
        <v>81</v>
      </c>
      <c r="AY242" s="20" t="s">
        <v>182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20" t="s">
        <v>25</v>
      </c>
      <c r="BK242" s="159">
        <f>ROUND(I242*H242,2)</f>
        <v>0</v>
      </c>
      <c r="BL242" s="20" t="s">
        <v>189</v>
      </c>
      <c r="BM242" s="158" t="s">
        <v>1451</v>
      </c>
    </row>
    <row r="243" spans="1:65" s="2" customFormat="1">
      <c r="A243" s="35"/>
      <c r="B243" s="36"/>
      <c r="C243" s="35"/>
      <c r="D243" s="160" t="s">
        <v>191</v>
      </c>
      <c r="E243" s="35"/>
      <c r="F243" s="161" t="s">
        <v>1452</v>
      </c>
      <c r="G243" s="35"/>
      <c r="H243" s="35"/>
      <c r="I243" s="162"/>
      <c r="J243" s="35"/>
      <c r="K243" s="35"/>
      <c r="L243" s="36"/>
      <c r="M243" s="163"/>
      <c r="N243" s="164"/>
      <c r="O243" s="56"/>
      <c r="P243" s="56"/>
      <c r="Q243" s="56"/>
      <c r="R243" s="56"/>
      <c r="S243" s="56"/>
      <c r="T243" s="57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20" t="s">
        <v>191</v>
      </c>
      <c r="AU243" s="20" t="s">
        <v>81</v>
      </c>
    </row>
    <row r="244" spans="1:65" s="14" customFormat="1">
      <c r="B244" s="173"/>
      <c r="D244" s="166" t="s">
        <v>193</v>
      </c>
      <c r="E244" s="174" t="s">
        <v>3</v>
      </c>
      <c r="F244" s="175" t="s">
        <v>1453</v>
      </c>
      <c r="H244" s="176">
        <v>3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193</v>
      </c>
      <c r="AU244" s="174" t="s">
        <v>81</v>
      </c>
      <c r="AV244" s="14" t="s">
        <v>81</v>
      </c>
      <c r="AW244" s="14" t="s">
        <v>34</v>
      </c>
      <c r="AX244" s="14" t="s">
        <v>73</v>
      </c>
      <c r="AY244" s="174" t="s">
        <v>182</v>
      </c>
    </row>
    <row r="245" spans="1:65" s="15" customFormat="1">
      <c r="B245" s="181"/>
      <c r="D245" s="166" t="s">
        <v>193</v>
      </c>
      <c r="E245" s="182" t="s">
        <v>1299</v>
      </c>
      <c r="F245" s="183" t="s">
        <v>213</v>
      </c>
      <c r="H245" s="184">
        <v>3</v>
      </c>
      <c r="I245" s="185"/>
      <c r="L245" s="181"/>
      <c r="M245" s="186"/>
      <c r="N245" s="187"/>
      <c r="O245" s="187"/>
      <c r="P245" s="187"/>
      <c r="Q245" s="187"/>
      <c r="R245" s="187"/>
      <c r="S245" s="187"/>
      <c r="T245" s="188"/>
      <c r="AT245" s="182" t="s">
        <v>193</v>
      </c>
      <c r="AU245" s="182" t="s">
        <v>81</v>
      </c>
      <c r="AV245" s="15" t="s">
        <v>189</v>
      </c>
      <c r="AW245" s="15" t="s">
        <v>34</v>
      </c>
      <c r="AX245" s="15" t="s">
        <v>73</v>
      </c>
      <c r="AY245" s="182" t="s">
        <v>182</v>
      </c>
    </row>
    <row r="246" spans="1:65" s="13" customFormat="1">
      <c r="B246" s="165"/>
      <c r="D246" s="166" t="s">
        <v>193</v>
      </c>
      <c r="E246" s="167" t="s">
        <v>3</v>
      </c>
      <c r="F246" s="168" t="s">
        <v>1454</v>
      </c>
      <c r="H246" s="167" t="s">
        <v>3</v>
      </c>
      <c r="I246" s="169"/>
      <c r="L246" s="165"/>
      <c r="M246" s="170"/>
      <c r="N246" s="171"/>
      <c r="O246" s="171"/>
      <c r="P246" s="171"/>
      <c r="Q246" s="171"/>
      <c r="R246" s="171"/>
      <c r="S246" s="171"/>
      <c r="T246" s="172"/>
      <c r="AT246" s="167" t="s">
        <v>193</v>
      </c>
      <c r="AU246" s="167" t="s">
        <v>81</v>
      </c>
      <c r="AV246" s="13" t="s">
        <v>25</v>
      </c>
      <c r="AW246" s="13" t="s">
        <v>34</v>
      </c>
      <c r="AX246" s="13" t="s">
        <v>73</v>
      </c>
      <c r="AY246" s="167" t="s">
        <v>182</v>
      </c>
    </row>
    <row r="247" spans="1:65" s="14" customFormat="1">
      <c r="B247" s="173"/>
      <c r="D247" s="166" t="s">
        <v>193</v>
      </c>
      <c r="E247" s="174" t="s">
        <v>3</v>
      </c>
      <c r="F247" s="175" t="s">
        <v>1455</v>
      </c>
      <c r="H247" s="176">
        <v>3.3</v>
      </c>
      <c r="I247" s="177"/>
      <c r="L247" s="173"/>
      <c r="M247" s="178"/>
      <c r="N247" s="179"/>
      <c r="O247" s="179"/>
      <c r="P247" s="179"/>
      <c r="Q247" s="179"/>
      <c r="R247" s="179"/>
      <c r="S247" s="179"/>
      <c r="T247" s="180"/>
      <c r="AT247" s="174" t="s">
        <v>193</v>
      </c>
      <c r="AU247" s="174" t="s">
        <v>81</v>
      </c>
      <c r="AV247" s="14" t="s">
        <v>81</v>
      </c>
      <c r="AW247" s="14" t="s">
        <v>34</v>
      </c>
      <c r="AX247" s="14" t="s">
        <v>73</v>
      </c>
      <c r="AY247" s="174" t="s">
        <v>182</v>
      </c>
    </row>
    <row r="248" spans="1:65" s="15" customFormat="1">
      <c r="B248" s="181"/>
      <c r="D248" s="166" t="s">
        <v>193</v>
      </c>
      <c r="E248" s="182" t="s">
        <v>1300</v>
      </c>
      <c r="F248" s="183" t="s">
        <v>213</v>
      </c>
      <c r="H248" s="184">
        <v>3.3</v>
      </c>
      <c r="I248" s="185"/>
      <c r="L248" s="181"/>
      <c r="M248" s="186"/>
      <c r="N248" s="187"/>
      <c r="O248" s="187"/>
      <c r="P248" s="187"/>
      <c r="Q248" s="187"/>
      <c r="R248" s="187"/>
      <c r="S248" s="187"/>
      <c r="T248" s="188"/>
      <c r="AT248" s="182" t="s">
        <v>193</v>
      </c>
      <c r="AU248" s="182" t="s">
        <v>81</v>
      </c>
      <c r="AV248" s="15" t="s">
        <v>189</v>
      </c>
      <c r="AW248" s="15" t="s">
        <v>34</v>
      </c>
      <c r="AX248" s="15" t="s">
        <v>25</v>
      </c>
      <c r="AY248" s="182" t="s">
        <v>182</v>
      </c>
    </row>
    <row r="249" spans="1:65" s="2" customFormat="1">
      <c r="A249" s="35"/>
      <c r="B249" s="36"/>
      <c r="C249" s="35"/>
      <c r="D249" s="166" t="s">
        <v>224</v>
      </c>
      <c r="E249" s="35"/>
      <c r="F249" s="189" t="s">
        <v>1456</v>
      </c>
      <c r="G249" s="35"/>
      <c r="H249" s="35"/>
      <c r="I249" s="35"/>
      <c r="J249" s="35"/>
      <c r="K249" s="35"/>
      <c r="L249" s="36"/>
      <c r="M249" s="163"/>
      <c r="N249" s="164"/>
      <c r="O249" s="56"/>
      <c r="P249" s="56"/>
      <c r="Q249" s="56"/>
      <c r="R249" s="56"/>
      <c r="S249" s="56"/>
      <c r="T249" s="57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U249" s="20" t="s">
        <v>81</v>
      </c>
    </row>
    <row r="250" spans="1:65" s="2" customFormat="1">
      <c r="A250" s="35"/>
      <c r="B250" s="36"/>
      <c r="C250" s="35"/>
      <c r="D250" s="166" t="s">
        <v>224</v>
      </c>
      <c r="E250" s="35"/>
      <c r="F250" s="190" t="s">
        <v>1453</v>
      </c>
      <c r="G250" s="35"/>
      <c r="H250" s="191">
        <v>3</v>
      </c>
      <c r="I250" s="35"/>
      <c r="J250" s="35"/>
      <c r="K250" s="35"/>
      <c r="L250" s="36"/>
      <c r="M250" s="163"/>
      <c r="N250" s="164"/>
      <c r="O250" s="56"/>
      <c r="P250" s="56"/>
      <c r="Q250" s="56"/>
      <c r="R250" s="56"/>
      <c r="S250" s="56"/>
      <c r="T250" s="57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U250" s="20" t="s">
        <v>81</v>
      </c>
    </row>
    <row r="251" spans="1:65" s="2" customFormat="1">
      <c r="A251" s="35"/>
      <c r="B251" s="36"/>
      <c r="C251" s="35"/>
      <c r="D251" s="166" t="s">
        <v>224</v>
      </c>
      <c r="E251" s="35"/>
      <c r="F251" s="190" t="s">
        <v>213</v>
      </c>
      <c r="G251" s="35"/>
      <c r="H251" s="191">
        <v>3</v>
      </c>
      <c r="I251" s="35"/>
      <c r="J251" s="35"/>
      <c r="K251" s="35"/>
      <c r="L251" s="36"/>
      <c r="M251" s="163"/>
      <c r="N251" s="164"/>
      <c r="O251" s="56"/>
      <c r="P251" s="56"/>
      <c r="Q251" s="56"/>
      <c r="R251" s="56"/>
      <c r="S251" s="56"/>
      <c r="T251" s="57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U251" s="20" t="s">
        <v>81</v>
      </c>
    </row>
    <row r="252" spans="1:65" s="2" customFormat="1" ht="16.5" customHeight="1">
      <c r="A252" s="35"/>
      <c r="B252" s="146"/>
      <c r="C252" s="147" t="s">
        <v>354</v>
      </c>
      <c r="D252" s="147" t="s">
        <v>184</v>
      </c>
      <c r="E252" s="148" t="s">
        <v>1457</v>
      </c>
      <c r="F252" s="149" t="s">
        <v>1458</v>
      </c>
      <c r="G252" s="150" t="s">
        <v>187</v>
      </c>
      <c r="H252" s="151">
        <v>19.8</v>
      </c>
      <c r="I252" s="152"/>
      <c r="J252" s="153">
        <f>ROUND(I252*H252,2)</f>
        <v>0</v>
      </c>
      <c r="K252" s="149" t="s">
        <v>188</v>
      </c>
      <c r="L252" s="36"/>
      <c r="M252" s="154" t="s">
        <v>3</v>
      </c>
      <c r="N252" s="155" t="s">
        <v>44</v>
      </c>
      <c r="O252" s="56"/>
      <c r="P252" s="156">
        <f>O252*H252</f>
        <v>0</v>
      </c>
      <c r="Q252" s="156">
        <v>6.9999999999999994E-5</v>
      </c>
      <c r="R252" s="156">
        <f>Q252*H252</f>
        <v>1.3859999999999999E-3</v>
      </c>
      <c r="S252" s="156">
        <v>0</v>
      </c>
      <c r="T252" s="15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58" t="s">
        <v>189</v>
      </c>
      <c r="AT252" s="158" t="s">
        <v>184</v>
      </c>
      <c r="AU252" s="158" t="s">
        <v>81</v>
      </c>
      <c r="AY252" s="20" t="s">
        <v>182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20" t="s">
        <v>25</v>
      </c>
      <c r="BK252" s="159">
        <f>ROUND(I252*H252,2)</f>
        <v>0</v>
      </c>
      <c r="BL252" s="20" t="s">
        <v>189</v>
      </c>
      <c r="BM252" s="158" t="s">
        <v>1459</v>
      </c>
    </row>
    <row r="253" spans="1:65" s="2" customFormat="1">
      <c r="A253" s="35"/>
      <c r="B253" s="36"/>
      <c r="C253" s="35"/>
      <c r="D253" s="160" t="s">
        <v>191</v>
      </c>
      <c r="E253" s="35"/>
      <c r="F253" s="161" t="s">
        <v>1460</v>
      </c>
      <c r="G253" s="35"/>
      <c r="H253" s="35"/>
      <c r="I253" s="162"/>
      <c r="J253" s="35"/>
      <c r="K253" s="35"/>
      <c r="L253" s="36"/>
      <c r="M253" s="163"/>
      <c r="N253" s="164"/>
      <c r="O253" s="56"/>
      <c r="P253" s="56"/>
      <c r="Q253" s="56"/>
      <c r="R253" s="56"/>
      <c r="S253" s="56"/>
      <c r="T253" s="57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20" t="s">
        <v>191</v>
      </c>
      <c r="AU253" s="20" t="s">
        <v>81</v>
      </c>
    </row>
    <row r="254" spans="1:65" s="13" customFormat="1">
      <c r="B254" s="165"/>
      <c r="D254" s="166" t="s">
        <v>193</v>
      </c>
      <c r="E254" s="167" t="s">
        <v>3</v>
      </c>
      <c r="F254" s="168" t="s">
        <v>1461</v>
      </c>
      <c r="H254" s="167" t="s">
        <v>3</v>
      </c>
      <c r="I254" s="169"/>
      <c r="L254" s="165"/>
      <c r="M254" s="170"/>
      <c r="N254" s="171"/>
      <c r="O254" s="171"/>
      <c r="P254" s="171"/>
      <c r="Q254" s="171"/>
      <c r="R254" s="171"/>
      <c r="S254" s="171"/>
      <c r="T254" s="172"/>
      <c r="AT254" s="167" t="s">
        <v>193</v>
      </c>
      <c r="AU254" s="167" t="s">
        <v>81</v>
      </c>
      <c r="AV254" s="13" t="s">
        <v>25</v>
      </c>
      <c r="AW254" s="13" t="s">
        <v>34</v>
      </c>
      <c r="AX254" s="13" t="s">
        <v>73</v>
      </c>
      <c r="AY254" s="167" t="s">
        <v>182</v>
      </c>
    </row>
    <row r="255" spans="1:65" s="13" customFormat="1">
      <c r="B255" s="165"/>
      <c r="D255" s="166" t="s">
        <v>193</v>
      </c>
      <c r="E255" s="167" t="s">
        <v>3</v>
      </c>
      <c r="F255" s="168" t="s">
        <v>1462</v>
      </c>
      <c r="H255" s="167" t="s">
        <v>3</v>
      </c>
      <c r="I255" s="169"/>
      <c r="L255" s="165"/>
      <c r="M255" s="170"/>
      <c r="N255" s="171"/>
      <c r="O255" s="171"/>
      <c r="P255" s="171"/>
      <c r="Q255" s="171"/>
      <c r="R255" s="171"/>
      <c r="S255" s="171"/>
      <c r="T255" s="172"/>
      <c r="AT255" s="167" t="s">
        <v>193</v>
      </c>
      <c r="AU255" s="167" t="s">
        <v>81</v>
      </c>
      <c r="AV255" s="13" t="s">
        <v>25</v>
      </c>
      <c r="AW255" s="13" t="s">
        <v>34</v>
      </c>
      <c r="AX255" s="13" t="s">
        <v>73</v>
      </c>
      <c r="AY255" s="167" t="s">
        <v>182</v>
      </c>
    </row>
    <row r="256" spans="1:65" s="14" customFormat="1">
      <c r="B256" s="173"/>
      <c r="D256" s="166" t="s">
        <v>193</v>
      </c>
      <c r="E256" s="174" t="s">
        <v>3</v>
      </c>
      <c r="F256" s="175" t="s">
        <v>1463</v>
      </c>
      <c r="H256" s="176">
        <v>4.4000000000000004</v>
      </c>
      <c r="I256" s="177"/>
      <c r="L256" s="173"/>
      <c r="M256" s="178"/>
      <c r="N256" s="179"/>
      <c r="O256" s="179"/>
      <c r="P256" s="179"/>
      <c r="Q256" s="179"/>
      <c r="R256" s="179"/>
      <c r="S256" s="179"/>
      <c r="T256" s="180"/>
      <c r="AT256" s="174" t="s">
        <v>193</v>
      </c>
      <c r="AU256" s="174" t="s">
        <v>81</v>
      </c>
      <c r="AV256" s="14" t="s">
        <v>81</v>
      </c>
      <c r="AW256" s="14" t="s">
        <v>34</v>
      </c>
      <c r="AX256" s="14" t="s">
        <v>73</v>
      </c>
      <c r="AY256" s="174" t="s">
        <v>182</v>
      </c>
    </row>
    <row r="257" spans="1:51" s="14" customFormat="1">
      <c r="B257" s="173"/>
      <c r="D257" s="166" t="s">
        <v>193</v>
      </c>
      <c r="E257" s="174" t="s">
        <v>3</v>
      </c>
      <c r="F257" s="175" t="s">
        <v>1464</v>
      </c>
      <c r="H257" s="176">
        <v>15.4</v>
      </c>
      <c r="I257" s="177"/>
      <c r="L257" s="173"/>
      <c r="M257" s="178"/>
      <c r="N257" s="179"/>
      <c r="O257" s="179"/>
      <c r="P257" s="179"/>
      <c r="Q257" s="179"/>
      <c r="R257" s="179"/>
      <c r="S257" s="179"/>
      <c r="T257" s="180"/>
      <c r="AT257" s="174" t="s">
        <v>193</v>
      </c>
      <c r="AU257" s="174" t="s">
        <v>81</v>
      </c>
      <c r="AV257" s="14" t="s">
        <v>81</v>
      </c>
      <c r="AW257" s="14" t="s">
        <v>34</v>
      </c>
      <c r="AX257" s="14" t="s">
        <v>73</v>
      </c>
      <c r="AY257" s="174" t="s">
        <v>182</v>
      </c>
    </row>
    <row r="258" spans="1:51" s="15" customFormat="1">
      <c r="B258" s="181"/>
      <c r="D258" s="166" t="s">
        <v>193</v>
      </c>
      <c r="E258" s="182" t="s">
        <v>3</v>
      </c>
      <c r="F258" s="183" t="s">
        <v>213</v>
      </c>
      <c r="H258" s="184">
        <v>19.8</v>
      </c>
      <c r="I258" s="185"/>
      <c r="L258" s="181"/>
      <c r="M258" s="186"/>
      <c r="N258" s="187"/>
      <c r="O258" s="187"/>
      <c r="P258" s="187"/>
      <c r="Q258" s="187"/>
      <c r="R258" s="187"/>
      <c r="S258" s="187"/>
      <c r="T258" s="188"/>
      <c r="AT258" s="182" t="s">
        <v>193</v>
      </c>
      <c r="AU258" s="182" t="s">
        <v>81</v>
      </c>
      <c r="AV258" s="15" t="s">
        <v>189</v>
      </c>
      <c r="AW258" s="15" t="s">
        <v>34</v>
      </c>
      <c r="AX258" s="15" t="s">
        <v>25</v>
      </c>
      <c r="AY258" s="182" t="s">
        <v>182</v>
      </c>
    </row>
    <row r="259" spans="1:51" s="2" customFormat="1">
      <c r="A259" s="35"/>
      <c r="B259" s="36"/>
      <c r="C259" s="35"/>
      <c r="D259" s="166" t="s">
        <v>224</v>
      </c>
      <c r="E259" s="35"/>
      <c r="F259" s="189" t="s">
        <v>1465</v>
      </c>
      <c r="G259" s="35"/>
      <c r="H259" s="35"/>
      <c r="I259" s="35"/>
      <c r="J259" s="35"/>
      <c r="K259" s="35"/>
      <c r="L259" s="36"/>
      <c r="M259" s="163"/>
      <c r="N259" s="164"/>
      <c r="O259" s="56"/>
      <c r="P259" s="56"/>
      <c r="Q259" s="56"/>
      <c r="R259" s="56"/>
      <c r="S259" s="56"/>
      <c r="T259" s="57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U259" s="20" t="s">
        <v>81</v>
      </c>
    </row>
    <row r="260" spans="1:51" s="2" customFormat="1">
      <c r="A260" s="35"/>
      <c r="B260" s="36"/>
      <c r="C260" s="35"/>
      <c r="D260" s="166" t="s">
        <v>224</v>
      </c>
      <c r="E260" s="35"/>
      <c r="F260" s="190" t="s">
        <v>1454</v>
      </c>
      <c r="G260" s="35"/>
      <c r="H260" s="191">
        <v>0</v>
      </c>
      <c r="I260" s="35"/>
      <c r="J260" s="35"/>
      <c r="K260" s="35"/>
      <c r="L260" s="36"/>
      <c r="M260" s="163"/>
      <c r="N260" s="164"/>
      <c r="O260" s="56"/>
      <c r="P260" s="56"/>
      <c r="Q260" s="56"/>
      <c r="R260" s="56"/>
      <c r="S260" s="56"/>
      <c r="T260" s="57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U260" s="20" t="s">
        <v>81</v>
      </c>
    </row>
    <row r="261" spans="1:51" s="2" customFormat="1">
      <c r="A261" s="35"/>
      <c r="B261" s="36"/>
      <c r="C261" s="35"/>
      <c r="D261" s="166" t="s">
        <v>224</v>
      </c>
      <c r="E261" s="35"/>
      <c r="F261" s="190" t="s">
        <v>1455</v>
      </c>
      <c r="G261" s="35"/>
      <c r="H261" s="191">
        <v>3.3</v>
      </c>
      <c r="I261" s="35"/>
      <c r="J261" s="35"/>
      <c r="K261" s="35"/>
      <c r="L261" s="36"/>
      <c r="M261" s="163"/>
      <c r="N261" s="164"/>
      <c r="O261" s="56"/>
      <c r="P261" s="56"/>
      <c r="Q261" s="56"/>
      <c r="R261" s="56"/>
      <c r="S261" s="56"/>
      <c r="T261" s="57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U261" s="20" t="s">
        <v>81</v>
      </c>
    </row>
    <row r="262" spans="1:51" s="2" customFormat="1">
      <c r="A262" s="35"/>
      <c r="B262" s="36"/>
      <c r="C262" s="35"/>
      <c r="D262" s="166" t="s">
        <v>224</v>
      </c>
      <c r="E262" s="35"/>
      <c r="F262" s="190" t="s">
        <v>213</v>
      </c>
      <c r="G262" s="35"/>
      <c r="H262" s="191">
        <v>3.3</v>
      </c>
      <c r="I262" s="35"/>
      <c r="J262" s="35"/>
      <c r="K262" s="35"/>
      <c r="L262" s="36"/>
      <c r="M262" s="163"/>
      <c r="N262" s="164"/>
      <c r="O262" s="56"/>
      <c r="P262" s="56"/>
      <c r="Q262" s="56"/>
      <c r="R262" s="56"/>
      <c r="S262" s="56"/>
      <c r="T262" s="57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U262" s="20" t="s">
        <v>81</v>
      </c>
    </row>
    <row r="263" spans="1:51" s="2" customFormat="1">
      <c r="A263" s="35"/>
      <c r="B263" s="36"/>
      <c r="C263" s="35"/>
      <c r="D263" s="166" t="s">
        <v>224</v>
      </c>
      <c r="E263" s="35"/>
      <c r="F263" s="200" t="s">
        <v>1456</v>
      </c>
      <c r="G263" s="35"/>
      <c r="H263" s="35"/>
      <c r="I263" s="35"/>
      <c r="J263" s="35"/>
      <c r="K263" s="35"/>
      <c r="L263" s="36"/>
      <c r="M263" s="163"/>
      <c r="N263" s="164"/>
      <c r="O263" s="56"/>
      <c r="P263" s="56"/>
      <c r="Q263" s="56"/>
      <c r="R263" s="56"/>
      <c r="S263" s="56"/>
      <c r="T263" s="57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U263" s="20" t="s">
        <v>81</v>
      </c>
    </row>
    <row r="264" spans="1:51" s="2" customFormat="1">
      <c r="A264" s="35"/>
      <c r="B264" s="36"/>
      <c r="C264" s="35"/>
      <c r="D264" s="166" t="s">
        <v>224</v>
      </c>
      <c r="E264" s="35"/>
      <c r="F264" s="201" t="s">
        <v>1453</v>
      </c>
      <c r="G264" s="35"/>
      <c r="H264" s="191">
        <v>3</v>
      </c>
      <c r="I264" s="35"/>
      <c r="J264" s="35"/>
      <c r="K264" s="35"/>
      <c r="L264" s="36"/>
      <c r="M264" s="163"/>
      <c r="N264" s="164"/>
      <c r="O264" s="56"/>
      <c r="P264" s="56"/>
      <c r="Q264" s="56"/>
      <c r="R264" s="56"/>
      <c r="S264" s="56"/>
      <c r="T264" s="57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U264" s="20" t="s">
        <v>81</v>
      </c>
    </row>
    <row r="265" spans="1:51" s="2" customFormat="1">
      <c r="A265" s="35"/>
      <c r="B265" s="36"/>
      <c r="C265" s="35"/>
      <c r="D265" s="166" t="s">
        <v>224</v>
      </c>
      <c r="E265" s="35"/>
      <c r="F265" s="201" t="s">
        <v>213</v>
      </c>
      <c r="G265" s="35"/>
      <c r="H265" s="191">
        <v>3</v>
      </c>
      <c r="I265" s="35"/>
      <c r="J265" s="35"/>
      <c r="K265" s="35"/>
      <c r="L265" s="36"/>
      <c r="M265" s="163"/>
      <c r="N265" s="164"/>
      <c r="O265" s="56"/>
      <c r="P265" s="56"/>
      <c r="Q265" s="56"/>
      <c r="R265" s="56"/>
      <c r="S265" s="56"/>
      <c r="T265" s="57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U265" s="20" t="s">
        <v>81</v>
      </c>
    </row>
    <row r="266" spans="1:51" s="2" customFormat="1">
      <c r="A266" s="35"/>
      <c r="B266" s="36"/>
      <c r="C266" s="35"/>
      <c r="D266" s="166" t="s">
        <v>224</v>
      </c>
      <c r="E266" s="35"/>
      <c r="F266" s="189" t="s">
        <v>1466</v>
      </c>
      <c r="G266" s="35"/>
      <c r="H266" s="35"/>
      <c r="I266" s="35"/>
      <c r="J266" s="35"/>
      <c r="K266" s="35"/>
      <c r="L266" s="36"/>
      <c r="M266" s="163"/>
      <c r="N266" s="164"/>
      <c r="O266" s="56"/>
      <c r="P266" s="56"/>
      <c r="Q266" s="56"/>
      <c r="R266" s="56"/>
      <c r="S266" s="56"/>
      <c r="T266" s="57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U266" s="20" t="s">
        <v>81</v>
      </c>
    </row>
    <row r="267" spans="1:51" s="2" customFormat="1">
      <c r="A267" s="35"/>
      <c r="B267" s="36"/>
      <c r="C267" s="35"/>
      <c r="D267" s="166" t="s">
        <v>224</v>
      </c>
      <c r="E267" s="35"/>
      <c r="F267" s="190" t="s">
        <v>1448</v>
      </c>
      <c r="G267" s="35"/>
      <c r="H267" s="191">
        <v>1.1000000000000001</v>
      </c>
      <c r="I267" s="35"/>
      <c r="J267" s="35"/>
      <c r="K267" s="35"/>
      <c r="L267" s="36"/>
      <c r="M267" s="163"/>
      <c r="N267" s="164"/>
      <c r="O267" s="56"/>
      <c r="P267" s="56"/>
      <c r="Q267" s="56"/>
      <c r="R267" s="56"/>
      <c r="S267" s="56"/>
      <c r="T267" s="57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U267" s="20" t="s">
        <v>81</v>
      </c>
    </row>
    <row r="268" spans="1:51" s="2" customFormat="1">
      <c r="A268" s="35"/>
      <c r="B268" s="36"/>
      <c r="C268" s="35"/>
      <c r="D268" s="166" t="s">
        <v>224</v>
      </c>
      <c r="E268" s="35"/>
      <c r="F268" s="190" t="s">
        <v>213</v>
      </c>
      <c r="G268" s="35"/>
      <c r="H268" s="191">
        <v>1.1000000000000001</v>
      </c>
      <c r="I268" s="35"/>
      <c r="J268" s="35"/>
      <c r="K268" s="35"/>
      <c r="L268" s="36"/>
      <c r="M268" s="163"/>
      <c r="N268" s="164"/>
      <c r="O268" s="56"/>
      <c r="P268" s="56"/>
      <c r="Q268" s="56"/>
      <c r="R268" s="56"/>
      <c r="S268" s="56"/>
      <c r="T268" s="57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U268" s="20" t="s">
        <v>81</v>
      </c>
    </row>
    <row r="269" spans="1:51" s="2" customFormat="1">
      <c r="A269" s="35"/>
      <c r="B269" s="36"/>
      <c r="C269" s="35"/>
      <c r="D269" s="166" t="s">
        <v>224</v>
      </c>
      <c r="E269" s="35"/>
      <c r="F269" s="189" t="s">
        <v>1467</v>
      </c>
      <c r="G269" s="35"/>
      <c r="H269" s="35"/>
      <c r="I269" s="35"/>
      <c r="J269" s="35"/>
      <c r="K269" s="35"/>
      <c r="L269" s="36"/>
      <c r="M269" s="163"/>
      <c r="N269" s="164"/>
      <c r="O269" s="56"/>
      <c r="P269" s="56"/>
      <c r="Q269" s="56"/>
      <c r="R269" s="56"/>
      <c r="S269" s="56"/>
      <c r="T269" s="57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U269" s="20" t="s">
        <v>81</v>
      </c>
    </row>
    <row r="270" spans="1:51" s="2" customFormat="1">
      <c r="A270" s="35"/>
      <c r="B270" s="36"/>
      <c r="C270" s="35"/>
      <c r="D270" s="166" t="s">
        <v>224</v>
      </c>
      <c r="E270" s="35"/>
      <c r="F270" s="190" t="s">
        <v>1454</v>
      </c>
      <c r="G270" s="35"/>
      <c r="H270" s="191">
        <v>0</v>
      </c>
      <c r="I270" s="35"/>
      <c r="J270" s="35"/>
      <c r="K270" s="35"/>
      <c r="L270" s="36"/>
      <c r="M270" s="163"/>
      <c r="N270" s="164"/>
      <c r="O270" s="56"/>
      <c r="P270" s="56"/>
      <c r="Q270" s="56"/>
      <c r="R270" s="56"/>
      <c r="S270" s="56"/>
      <c r="T270" s="57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U270" s="20" t="s">
        <v>81</v>
      </c>
    </row>
    <row r="271" spans="1:51" s="2" customFormat="1">
      <c r="A271" s="35"/>
      <c r="B271" s="36"/>
      <c r="C271" s="35"/>
      <c r="D271" s="166" t="s">
        <v>224</v>
      </c>
      <c r="E271" s="35"/>
      <c r="F271" s="190" t="s">
        <v>1468</v>
      </c>
      <c r="G271" s="35"/>
      <c r="H271" s="191">
        <v>8.8000000000000007</v>
      </c>
      <c r="I271" s="35"/>
      <c r="J271" s="35"/>
      <c r="K271" s="35"/>
      <c r="L271" s="36"/>
      <c r="M271" s="163"/>
      <c r="N271" s="164"/>
      <c r="O271" s="56"/>
      <c r="P271" s="56"/>
      <c r="Q271" s="56"/>
      <c r="R271" s="56"/>
      <c r="S271" s="56"/>
      <c r="T271" s="57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U271" s="20" t="s">
        <v>81</v>
      </c>
    </row>
    <row r="272" spans="1:51" s="2" customFormat="1">
      <c r="A272" s="35"/>
      <c r="B272" s="36"/>
      <c r="C272" s="35"/>
      <c r="D272" s="166" t="s">
        <v>224</v>
      </c>
      <c r="E272" s="35"/>
      <c r="F272" s="190" t="s">
        <v>213</v>
      </c>
      <c r="G272" s="35"/>
      <c r="H272" s="191">
        <v>8.8000000000000007</v>
      </c>
      <c r="I272" s="35"/>
      <c r="J272" s="35"/>
      <c r="K272" s="35"/>
      <c r="L272" s="36"/>
      <c r="M272" s="163"/>
      <c r="N272" s="164"/>
      <c r="O272" s="56"/>
      <c r="P272" s="56"/>
      <c r="Q272" s="56"/>
      <c r="R272" s="56"/>
      <c r="S272" s="56"/>
      <c r="T272" s="57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U272" s="20" t="s">
        <v>81</v>
      </c>
    </row>
    <row r="273" spans="1:65" s="2" customFormat="1">
      <c r="A273" s="35"/>
      <c r="B273" s="36"/>
      <c r="C273" s="35"/>
      <c r="D273" s="166" t="s">
        <v>224</v>
      </c>
      <c r="E273" s="35"/>
      <c r="F273" s="200" t="s">
        <v>1469</v>
      </c>
      <c r="G273" s="35"/>
      <c r="H273" s="35"/>
      <c r="I273" s="35"/>
      <c r="J273" s="35"/>
      <c r="K273" s="35"/>
      <c r="L273" s="36"/>
      <c r="M273" s="163"/>
      <c r="N273" s="164"/>
      <c r="O273" s="56"/>
      <c r="P273" s="56"/>
      <c r="Q273" s="56"/>
      <c r="R273" s="56"/>
      <c r="S273" s="56"/>
      <c r="T273" s="57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U273" s="20" t="s">
        <v>81</v>
      </c>
    </row>
    <row r="274" spans="1:65" s="2" customFormat="1">
      <c r="A274" s="35"/>
      <c r="B274" s="36"/>
      <c r="C274" s="35"/>
      <c r="D274" s="166" t="s">
        <v>224</v>
      </c>
      <c r="E274" s="35"/>
      <c r="F274" s="201" t="s">
        <v>1470</v>
      </c>
      <c r="G274" s="35"/>
      <c r="H274" s="191">
        <v>8</v>
      </c>
      <c r="I274" s="35"/>
      <c r="J274" s="35"/>
      <c r="K274" s="35"/>
      <c r="L274" s="36"/>
      <c r="M274" s="163"/>
      <c r="N274" s="164"/>
      <c r="O274" s="56"/>
      <c r="P274" s="56"/>
      <c r="Q274" s="56"/>
      <c r="R274" s="56"/>
      <c r="S274" s="56"/>
      <c r="T274" s="57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U274" s="20" t="s">
        <v>81</v>
      </c>
    </row>
    <row r="275" spans="1:65" s="2" customFormat="1">
      <c r="A275" s="35"/>
      <c r="B275" s="36"/>
      <c r="C275" s="35"/>
      <c r="D275" s="166" t="s">
        <v>224</v>
      </c>
      <c r="E275" s="35"/>
      <c r="F275" s="201" t="s">
        <v>213</v>
      </c>
      <c r="G275" s="35"/>
      <c r="H275" s="191">
        <v>8</v>
      </c>
      <c r="I275" s="35"/>
      <c r="J275" s="35"/>
      <c r="K275" s="35"/>
      <c r="L275" s="36"/>
      <c r="M275" s="163"/>
      <c r="N275" s="164"/>
      <c r="O275" s="56"/>
      <c r="P275" s="56"/>
      <c r="Q275" s="56"/>
      <c r="R275" s="56"/>
      <c r="S275" s="56"/>
      <c r="T275" s="57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U275" s="20" t="s">
        <v>81</v>
      </c>
    </row>
    <row r="276" spans="1:65" s="2" customFormat="1">
      <c r="A276" s="35"/>
      <c r="B276" s="36"/>
      <c r="C276" s="35"/>
      <c r="D276" s="166" t="s">
        <v>224</v>
      </c>
      <c r="E276" s="35"/>
      <c r="F276" s="189" t="s">
        <v>1471</v>
      </c>
      <c r="G276" s="35"/>
      <c r="H276" s="35"/>
      <c r="I276" s="35"/>
      <c r="J276" s="35"/>
      <c r="K276" s="35"/>
      <c r="L276" s="36"/>
      <c r="M276" s="163"/>
      <c r="N276" s="164"/>
      <c r="O276" s="56"/>
      <c r="P276" s="56"/>
      <c r="Q276" s="56"/>
      <c r="R276" s="56"/>
      <c r="S276" s="56"/>
      <c r="T276" s="57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U276" s="20" t="s">
        <v>81</v>
      </c>
    </row>
    <row r="277" spans="1:65" s="2" customFormat="1">
      <c r="A277" s="35"/>
      <c r="B277" s="36"/>
      <c r="C277" s="35"/>
      <c r="D277" s="166" t="s">
        <v>224</v>
      </c>
      <c r="E277" s="35"/>
      <c r="F277" s="190" t="s">
        <v>1472</v>
      </c>
      <c r="G277" s="35"/>
      <c r="H277" s="191">
        <v>6.6</v>
      </c>
      <c r="I277" s="35"/>
      <c r="J277" s="35"/>
      <c r="K277" s="35"/>
      <c r="L277" s="36"/>
      <c r="M277" s="163"/>
      <c r="N277" s="164"/>
      <c r="O277" s="56"/>
      <c r="P277" s="56"/>
      <c r="Q277" s="56"/>
      <c r="R277" s="56"/>
      <c r="S277" s="56"/>
      <c r="T277" s="57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U277" s="20" t="s">
        <v>81</v>
      </c>
    </row>
    <row r="278" spans="1:65" s="2" customFormat="1">
      <c r="A278" s="35"/>
      <c r="B278" s="36"/>
      <c r="C278" s="35"/>
      <c r="D278" s="166" t="s">
        <v>224</v>
      </c>
      <c r="E278" s="35"/>
      <c r="F278" s="190" t="s">
        <v>213</v>
      </c>
      <c r="G278" s="35"/>
      <c r="H278" s="191">
        <v>6.6</v>
      </c>
      <c r="I278" s="35"/>
      <c r="J278" s="35"/>
      <c r="K278" s="35"/>
      <c r="L278" s="36"/>
      <c r="M278" s="163"/>
      <c r="N278" s="164"/>
      <c r="O278" s="56"/>
      <c r="P278" s="56"/>
      <c r="Q278" s="56"/>
      <c r="R278" s="56"/>
      <c r="S278" s="56"/>
      <c r="T278" s="57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U278" s="20" t="s">
        <v>81</v>
      </c>
    </row>
    <row r="279" spans="1:65" s="2" customFormat="1" ht="21.75" customHeight="1">
      <c r="A279" s="35"/>
      <c r="B279" s="146"/>
      <c r="C279" s="147" t="s">
        <v>363</v>
      </c>
      <c r="D279" s="147" t="s">
        <v>184</v>
      </c>
      <c r="E279" s="148" t="s">
        <v>1473</v>
      </c>
      <c r="F279" s="149" t="s">
        <v>1474</v>
      </c>
      <c r="G279" s="150" t="s">
        <v>187</v>
      </c>
      <c r="H279" s="151">
        <v>11</v>
      </c>
      <c r="I279" s="152"/>
      <c r="J279" s="153">
        <f>ROUND(I279*H279,2)</f>
        <v>0</v>
      </c>
      <c r="K279" s="149" t="s">
        <v>3</v>
      </c>
      <c r="L279" s="36"/>
      <c r="M279" s="154" t="s">
        <v>3</v>
      </c>
      <c r="N279" s="155" t="s">
        <v>44</v>
      </c>
      <c r="O279" s="56"/>
      <c r="P279" s="156">
        <f>O279*H279</f>
        <v>0</v>
      </c>
      <c r="Q279" s="156">
        <v>7.9200000000000007E-2</v>
      </c>
      <c r="R279" s="156">
        <f>Q279*H279</f>
        <v>0.87120000000000009</v>
      </c>
      <c r="S279" s="156">
        <v>0</v>
      </c>
      <c r="T279" s="15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58" t="s">
        <v>189</v>
      </c>
      <c r="AT279" s="158" t="s">
        <v>184</v>
      </c>
      <c r="AU279" s="158" t="s">
        <v>81</v>
      </c>
      <c r="AY279" s="20" t="s">
        <v>182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20" t="s">
        <v>25</v>
      </c>
      <c r="BK279" s="159">
        <f>ROUND(I279*H279,2)</f>
        <v>0</v>
      </c>
      <c r="BL279" s="20" t="s">
        <v>189</v>
      </c>
      <c r="BM279" s="158" t="s">
        <v>1475</v>
      </c>
    </row>
    <row r="280" spans="1:65" s="13" customFormat="1">
      <c r="B280" s="165"/>
      <c r="D280" s="166" t="s">
        <v>193</v>
      </c>
      <c r="E280" s="167" t="s">
        <v>3</v>
      </c>
      <c r="F280" s="168" t="s">
        <v>1461</v>
      </c>
      <c r="H280" s="167" t="s">
        <v>3</v>
      </c>
      <c r="I280" s="169"/>
      <c r="L280" s="165"/>
      <c r="M280" s="170"/>
      <c r="N280" s="171"/>
      <c r="O280" s="171"/>
      <c r="P280" s="171"/>
      <c r="Q280" s="171"/>
      <c r="R280" s="171"/>
      <c r="S280" s="171"/>
      <c r="T280" s="172"/>
      <c r="AT280" s="167" t="s">
        <v>193</v>
      </c>
      <c r="AU280" s="167" t="s">
        <v>81</v>
      </c>
      <c r="AV280" s="13" t="s">
        <v>25</v>
      </c>
      <c r="AW280" s="13" t="s">
        <v>34</v>
      </c>
      <c r="AX280" s="13" t="s">
        <v>73</v>
      </c>
      <c r="AY280" s="167" t="s">
        <v>182</v>
      </c>
    </row>
    <row r="281" spans="1:65" s="14" customFormat="1">
      <c r="B281" s="173"/>
      <c r="D281" s="166" t="s">
        <v>193</v>
      </c>
      <c r="E281" s="174" t="s">
        <v>3</v>
      </c>
      <c r="F281" s="175" t="s">
        <v>1476</v>
      </c>
      <c r="H281" s="176">
        <v>11</v>
      </c>
      <c r="I281" s="177"/>
      <c r="L281" s="173"/>
      <c r="M281" s="178"/>
      <c r="N281" s="179"/>
      <c r="O281" s="179"/>
      <c r="P281" s="179"/>
      <c r="Q281" s="179"/>
      <c r="R281" s="179"/>
      <c r="S281" s="179"/>
      <c r="T281" s="180"/>
      <c r="AT281" s="174" t="s">
        <v>193</v>
      </c>
      <c r="AU281" s="174" t="s">
        <v>81</v>
      </c>
      <c r="AV281" s="14" t="s">
        <v>81</v>
      </c>
      <c r="AW281" s="14" t="s">
        <v>34</v>
      </c>
      <c r="AX281" s="14" t="s">
        <v>25</v>
      </c>
      <c r="AY281" s="174" t="s">
        <v>182</v>
      </c>
    </row>
    <row r="282" spans="1:65" s="2" customFormat="1">
      <c r="A282" s="35"/>
      <c r="B282" s="36"/>
      <c r="C282" s="35"/>
      <c r="D282" s="166" t="s">
        <v>224</v>
      </c>
      <c r="E282" s="35"/>
      <c r="F282" s="189" t="s">
        <v>1456</v>
      </c>
      <c r="G282" s="35"/>
      <c r="H282" s="35"/>
      <c r="I282" s="35"/>
      <c r="J282" s="35"/>
      <c r="K282" s="35"/>
      <c r="L282" s="36"/>
      <c r="M282" s="163"/>
      <c r="N282" s="164"/>
      <c r="O282" s="56"/>
      <c r="P282" s="56"/>
      <c r="Q282" s="56"/>
      <c r="R282" s="56"/>
      <c r="S282" s="56"/>
      <c r="T282" s="57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U282" s="20" t="s">
        <v>81</v>
      </c>
    </row>
    <row r="283" spans="1:65" s="2" customFormat="1">
      <c r="A283" s="35"/>
      <c r="B283" s="36"/>
      <c r="C283" s="35"/>
      <c r="D283" s="166" t="s">
        <v>224</v>
      </c>
      <c r="E283" s="35"/>
      <c r="F283" s="190" t="s">
        <v>1453</v>
      </c>
      <c r="G283" s="35"/>
      <c r="H283" s="191">
        <v>3</v>
      </c>
      <c r="I283" s="35"/>
      <c r="J283" s="35"/>
      <c r="K283" s="35"/>
      <c r="L283" s="36"/>
      <c r="M283" s="163"/>
      <c r="N283" s="164"/>
      <c r="O283" s="56"/>
      <c r="P283" s="56"/>
      <c r="Q283" s="56"/>
      <c r="R283" s="56"/>
      <c r="S283" s="56"/>
      <c r="T283" s="57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U283" s="20" t="s">
        <v>81</v>
      </c>
    </row>
    <row r="284" spans="1:65" s="2" customFormat="1">
      <c r="A284" s="35"/>
      <c r="B284" s="36"/>
      <c r="C284" s="35"/>
      <c r="D284" s="166" t="s">
        <v>224</v>
      </c>
      <c r="E284" s="35"/>
      <c r="F284" s="190" t="s">
        <v>213</v>
      </c>
      <c r="G284" s="35"/>
      <c r="H284" s="191">
        <v>3</v>
      </c>
      <c r="I284" s="35"/>
      <c r="J284" s="35"/>
      <c r="K284" s="35"/>
      <c r="L284" s="36"/>
      <c r="M284" s="163"/>
      <c r="N284" s="164"/>
      <c r="O284" s="56"/>
      <c r="P284" s="56"/>
      <c r="Q284" s="56"/>
      <c r="R284" s="56"/>
      <c r="S284" s="56"/>
      <c r="T284" s="57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U284" s="20" t="s">
        <v>81</v>
      </c>
    </row>
    <row r="285" spans="1:65" s="2" customFormat="1">
      <c r="A285" s="35"/>
      <c r="B285" s="36"/>
      <c r="C285" s="35"/>
      <c r="D285" s="166" t="s">
        <v>224</v>
      </c>
      <c r="E285" s="35"/>
      <c r="F285" s="189" t="s">
        <v>1469</v>
      </c>
      <c r="G285" s="35"/>
      <c r="H285" s="35"/>
      <c r="I285" s="35"/>
      <c r="J285" s="35"/>
      <c r="K285" s="35"/>
      <c r="L285" s="36"/>
      <c r="M285" s="163"/>
      <c r="N285" s="164"/>
      <c r="O285" s="56"/>
      <c r="P285" s="56"/>
      <c r="Q285" s="56"/>
      <c r="R285" s="56"/>
      <c r="S285" s="56"/>
      <c r="T285" s="57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U285" s="20" t="s">
        <v>81</v>
      </c>
    </row>
    <row r="286" spans="1:65" s="2" customFormat="1">
      <c r="A286" s="35"/>
      <c r="B286" s="36"/>
      <c r="C286" s="35"/>
      <c r="D286" s="166" t="s">
        <v>224</v>
      </c>
      <c r="E286" s="35"/>
      <c r="F286" s="190" t="s">
        <v>1470</v>
      </c>
      <c r="G286" s="35"/>
      <c r="H286" s="191">
        <v>8</v>
      </c>
      <c r="I286" s="35"/>
      <c r="J286" s="35"/>
      <c r="K286" s="35"/>
      <c r="L286" s="36"/>
      <c r="M286" s="163"/>
      <c r="N286" s="164"/>
      <c r="O286" s="56"/>
      <c r="P286" s="56"/>
      <c r="Q286" s="56"/>
      <c r="R286" s="56"/>
      <c r="S286" s="56"/>
      <c r="T286" s="57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U286" s="20" t="s">
        <v>81</v>
      </c>
    </row>
    <row r="287" spans="1:65" s="2" customFormat="1">
      <c r="A287" s="35"/>
      <c r="B287" s="36"/>
      <c r="C287" s="35"/>
      <c r="D287" s="166" t="s">
        <v>224</v>
      </c>
      <c r="E287" s="35"/>
      <c r="F287" s="190" t="s">
        <v>213</v>
      </c>
      <c r="G287" s="35"/>
      <c r="H287" s="191">
        <v>8</v>
      </c>
      <c r="I287" s="35"/>
      <c r="J287" s="35"/>
      <c r="K287" s="35"/>
      <c r="L287" s="36"/>
      <c r="M287" s="163"/>
      <c r="N287" s="164"/>
      <c r="O287" s="56"/>
      <c r="P287" s="56"/>
      <c r="Q287" s="56"/>
      <c r="R287" s="56"/>
      <c r="S287" s="56"/>
      <c r="T287" s="57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U287" s="20" t="s">
        <v>81</v>
      </c>
    </row>
    <row r="288" spans="1:65" s="2" customFormat="1" ht="33" customHeight="1">
      <c r="A288" s="35"/>
      <c r="B288" s="146"/>
      <c r="C288" s="147" t="s">
        <v>368</v>
      </c>
      <c r="D288" s="147" t="s">
        <v>184</v>
      </c>
      <c r="E288" s="148" t="s">
        <v>1477</v>
      </c>
      <c r="F288" s="149" t="s">
        <v>1478</v>
      </c>
      <c r="G288" s="150" t="s">
        <v>338</v>
      </c>
      <c r="H288" s="151">
        <v>8.85</v>
      </c>
      <c r="I288" s="152"/>
      <c r="J288" s="153">
        <f>ROUND(I288*H288,2)</f>
        <v>0</v>
      </c>
      <c r="K288" s="149" t="s">
        <v>188</v>
      </c>
      <c r="L288" s="36"/>
      <c r="M288" s="154" t="s">
        <v>3</v>
      </c>
      <c r="N288" s="155" t="s">
        <v>44</v>
      </c>
      <c r="O288" s="56"/>
      <c r="P288" s="156">
        <f>O288*H288</f>
        <v>0</v>
      </c>
      <c r="Q288" s="156">
        <v>0</v>
      </c>
      <c r="R288" s="156">
        <f>Q288*H288</f>
        <v>0</v>
      </c>
      <c r="S288" s="156">
        <v>0</v>
      </c>
      <c r="T288" s="15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58" t="s">
        <v>189</v>
      </c>
      <c r="AT288" s="158" t="s">
        <v>184</v>
      </c>
      <c r="AU288" s="158" t="s">
        <v>81</v>
      </c>
      <c r="AY288" s="20" t="s">
        <v>182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20" t="s">
        <v>25</v>
      </c>
      <c r="BK288" s="159">
        <f>ROUND(I288*H288,2)</f>
        <v>0</v>
      </c>
      <c r="BL288" s="20" t="s">
        <v>189</v>
      </c>
      <c r="BM288" s="158" t="s">
        <v>1479</v>
      </c>
    </row>
    <row r="289" spans="1:65" s="2" customFormat="1">
      <c r="A289" s="35"/>
      <c r="B289" s="36"/>
      <c r="C289" s="35"/>
      <c r="D289" s="160" t="s">
        <v>191</v>
      </c>
      <c r="E289" s="35"/>
      <c r="F289" s="161" t="s">
        <v>1480</v>
      </c>
      <c r="G289" s="35"/>
      <c r="H289" s="35"/>
      <c r="I289" s="162"/>
      <c r="J289" s="35"/>
      <c r="K289" s="35"/>
      <c r="L289" s="36"/>
      <c r="M289" s="163"/>
      <c r="N289" s="164"/>
      <c r="O289" s="56"/>
      <c r="P289" s="56"/>
      <c r="Q289" s="56"/>
      <c r="R289" s="56"/>
      <c r="S289" s="56"/>
      <c r="T289" s="57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20" t="s">
        <v>191</v>
      </c>
      <c r="AU289" s="20" t="s">
        <v>81</v>
      </c>
    </row>
    <row r="290" spans="1:65" s="13" customFormat="1">
      <c r="B290" s="165"/>
      <c r="D290" s="166" t="s">
        <v>193</v>
      </c>
      <c r="E290" s="167" t="s">
        <v>3</v>
      </c>
      <c r="F290" s="168" t="s">
        <v>1481</v>
      </c>
      <c r="H290" s="167" t="s">
        <v>3</v>
      </c>
      <c r="I290" s="169"/>
      <c r="L290" s="165"/>
      <c r="M290" s="170"/>
      <c r="N290" s="171"/>
      <c r="O290" s="171"/>
      <c r="P290" s="171"/>
      <c r="Q290" s="171"/>
      <c r="R290" s="171"/>
      <c r="S290" s="171"/>
      <c r="T290" s="172"/>
      <c r="AT290" s="167" t="s">
        <v>193</v>
      </c>
      <c r="AU290" s="167" t="s">
        <v>81</v>
      </c>
      <c r="AV290" s="13" t="s">
        <v>25</v>
      </c>
      <c r="AW290" s="13" t="s">
        <v>34</v>
      </c>
      <c r="AX290" s="13" t="s">
        <v>73</v>
      </c>
      <c r="AY290" s="167" t="s">
        <v>182</v>
      </c>
    </row>
    <row r="291" spans="1:65" s="14" customFormat="1">
      <c r="B291" s="173"/>
      <c r="D291" s="166" t="s">
        <v>193</v>
      </c>
      <c r="E291" s="174" t="s">
        <v>3</v>
      </c>
      <c r="F291" s="175" t="s">
        <v>1482</v>
      </c>
      <c r="H291" s="176">
        <v>36.125</v>
      </c>
      <c r="I291" s="177"/>
      <c r="L291" s="173"/>
      <c r="M291" s="178"/>
      <c r="N291" s="179"/>
      <c r="O291" s="179"/>
      <c r="P291" s="179"/>
      <c r="Q291" s="179"/>
      <c r="R291" s="179"/>
      <c r="S291" s="179"/>
      <c r="T291" s="180"/>
      <c r="AT291" s="174" t="s">
        <v>193</v>
      </c>
      <c r="AU291" s="174" t="s">
        <v>81</v>
      </c>
      <c r="AV291" s="14" t="s">
        <v>81</v>
      </c>
      <c r="AW291" s="14" t="s">
        <v>34</v>
      </c>
      <c r="AX291" s="14" t="s">
        <v>73</v>
      </c>
      <c r="AY291" s="174" t="s">
        <v>182</v>
      </c>
    </row>
    <row r="292" spans="1:65" s="14" customFormat="1">
      <c r="B292" s="173"/>
      <c r="D292" s="166" t="s">
        <v>193</v>
      </c>
      <c r="E292" s="174" t="s">
        <v>3</v>
      </c>
      <c r="F292" s="175" t="s">
        <v>1483</v>
      </c>
      <c r="H292" s="176">
        <v>4.05</v>
      </c>
      <c r="I292" s="177"/>
      <c r="L292" s="173"/>
      <c r="M292" s="178"/>
      <c r="N292" s="179"/>
      <c r="O292" s="179"/>
      <c r="P292" s="179"/>
      <c r="Q292" s="179"/>
      <c r="R292" s="179"/>
      <c r="S292" s="179"/>
      <c r="T292" s="180"/>
      <c r="AT292" s="174" t="s">
        <v>193</v>
      </c>
      <c r="AU292" s="174" t="s">
        <v>81</v>
      </c>
      <c r="AV292" s="14" t="s">
        <v>81</v>
      </c>
      <c r="AW292" s="14" t="s">
        <v>34</v>
      </c>
      <c r="AX292" s="14" t="s">
        <v>73</v>
      </c>
      <c r="AY292" s="174" t="s">
        <v>182</v>
      </c>
    </row>
    <row r="293" spans="1:65" s="16" customFormat="1">
      <c r="B293" s="192"/>
      <c r="D293" s="166" t="s">
        <v>193</v>
      </c>
      <c r="E293" s="193" t="s">
        <v>3</v>
      </c>
      <c r="F293" s="194" t="s">
        <v>259</v>
      </c>
      <c r="H293" s="195">
        <v>40.174999999999997</v>
      </c>
      <c r="I293" s="196"/>
      <c r="L293" s="192"/>
      <c r="M293" s="197"/>
      <c r="N293" s="198"/>
      <c r="O293" s="198"/>
      <c r="P293" s="198"/>
      <c r="Q293" s="198"/>
      <c r="R293" s="198"/>
      <c r="S293" s="198"/>
      <c r="T293" s="199"/>
      <c r="AT293" s="193" t="s">
        <v>193</v>
      </c>
      <c r="AU293" s="193" t="s">
        <v>81</v>
      </c>
      <c r="AV293" s="16" t="s">
        <v>204</v>
      </c>
      <c r="AW293" s="16" t="s">
        <v>34</v>
      </c>
      <c r="AX293" s="16" t="s">
        <v>73</v>
      </c>
      <c r="AY293" s="193" t="s">
        <v>182</v>
      </c>
    </row>
    <row r="294" spans="1:65" s="13" customFormat="1">
      <c r="B294" s="165"/>
      <c r="D294" s="166" t="s">
        <v>193</v>
      </c>
      <c r="E294" s="167" t="s">
        <v>3</v>
      </c>
      <c r="F294" s="168" t="s">
        <v>1484</v>
      </c>
      <c r="H294" s="167" t="s">
        <v>3</v>
      </c>
      <c r="I294" s="169"/>
      <c r="L294" s="165"/>
      <c r="M294" s="170"/>
      <c r="N294" s="171"/>
      <c r="O294" s="171"/>
      <c r="P294" s="171"/>
      <c r="Q294" s="171"/>
      <c r="R294" s="171"/>
      <c r="S294" s="171"/>
      <c r="T294" s="172"/>
      <c r="AT294" s="167" t="s">
        <v>193</v>
      </c>
      <c r="AU294" s="167" t="s">
        <v>81</v>
      </c>
      <c r="AV294" s="13" t="s">
        <v>25</v>
      </c>
      <c r="AW294" s="13" t="s">
        <v>34</v>
      </c>
      <c r="AX294" s="13" t="s">
        <v>73</v>
      </c>
      <c r="AY294" s="167" t="s">
        <v>182</v>
      </c>
    </row>
    <row r="295" spans="1:65" s="14" customFormat="1">
      <c r="B295" s="173"/>
      <c r="D295" s="166" t="s">
        <v>193</v>
      </c>
      <c r="E295" s="174" t="s">
        <v>3</v>
      </c>
      <c r="F295" s="175" t="s">
        <v>1485</v>
      </c>
      <c r="H295" s="176">
        <v>-29.75</v>
      </c>
      <c r="I295" s="177"/>
      <c r="L295" s="173"/>
      <c r="M295" s="178"/>
      <c r="N295" s="179"/>
      <c r="O295" s="179"/>
      <c r="P295" s="179"/>
      <c r="Q295" s="179"/>
      <c r="R295" s="179"/>
      <c r="S295" s="179"/>
      <c r="T295" s="180"/>
      <c r="AT295" s="174" t="s">
        <v>193</v>
      </c>
      <c r="AU295" s="174" t="s">
        <v>81</v>
      </c>
      <c r="AV295" s="14" t="s">
        <v>81</v>
      </c>
      <c r="AW295" s="14" t="s">
        <v>34</v>
      </c>
      <c r="AX295" s="14" t="s">
        <v>73</v>
      </c>
      <c r="AY295" s="174" t="s">
        <v>182</v>
      </c>
    </row>
    <row r="296" spans="1:65" s="14" customFormat="1">
      <c r="B296" s="173"/>
      <c r="D296" s="166" t="s">
        <v>193</v>
      </c>
      <c r="E296" s="174" t="s">
        <v>3</v>
      </c>
      <c r="F296" s="175" t="s">
        <v>1486</v>
      </c>
      <c r="H296" s="176">
        <v>-1.575</v>
      </c>
      <c r="I296" s="177"/>
      <c r="L296" s="173"/>
      <c r="M296" s="178"/>
      <c r="N296" s="179"/>
      <c r="O296" s="179"/>
      <c r="P296" s="179"/>
      <c r="Q296" s="179"/>
      <c r="R296" s="179"/>
      <c r="S296" s="179"/>
      <c r="T296" s="180"/>
      <c r="AT296" s="174" t="s">
        <v>193</v>
      </c>
      <c r="AU296" s="174" t="s">
        <v>81</v>
      </c>
      <c r="AV296" s="14" t="s">
        <v>81</v>
      </c>
      <c r="AW296" s="14" t="s">
        <v>34</v>
      </c>
      <c r="AX296" s="14" t="s">
        <v>73</v>
      </c>
      <c r="AY296" s="174" t="s">
        <v>182</v>
      </c>
    </row>
    <row r="297" spans="1:65" s="15" customFormat="1">
      <c r="B297" s="181"/>
      <c r="D297" s="166" t="s">
        <v>193</v>
      </c>
      <c r="E297" s="182" t="s">
        <v>3</v>
      </c>
      <c r="F297" s="183" t="s">
        <v>213</v>
      </c>
      <c r="H297" s="184">
        <v>8.85</v>
      </c>
      <c r="I297" s="185"/>
      <c r="L297" s="181"/>
      <c r="M297" s="186"/>
      <c r="N297" s="187"/>
      <c r="O297" s="187"/>
      <c r="P297" s="187"/>
      <c r="Q297" s="187"/>
      <c r="R297" s="187"/>
      <c r="S297" s="187"/>
      <c r="T297" s="188"/>
      <c r="AT297" s="182" t="s">
        <v>193</v>
      </c>
      <c r="AU297" s="182" t="s">
        <v>81</v>
      </c>
      <c r="AV297" s="15" t="s">
        <v>189</v>
      </c>
      <c r="AW297" s="15" t="s">
        <v>34</v>
      </c>
      <c r="AX297" s="15" t="s">
        <v>25</v>
      </c>
      <c r="AY297" s="182" t="s">
        <v>182</v>
      </c>
    </row>
    <row r="298" spans="1:65" s="2" customFormat="1" ht="37.9" customHeight="1">
      <c r="A298" s="35"/>
      <c r="B298" s="146"/>
      <c r="C298" s="147" t="s">
        <v>376</v>
      </c>
      <c r="D298" s="147" t="s">
        <v>184</v>
      </c>
      <c r="E298" s="148" t="s">
        <v>1487</v>
      </c>
      <c r="F298" s="149" t="s">
        <v>1488</v>
      </c>
      <c r="G298" s="150" t="s">
        <v>338</v>
      </c>
      <c r="H298" s="151">
        <v>7.194</v>
      </c>
      <c r="I298" s="152"/>
      <c r="J298" s="153">
        <f>ROUND(I298*H298,2)</f>
        <v>0</v>
      </c>
      <c r="K298" s="149" t="s">
        <v>188</v>
      </c>
      <c r="L298" s="36"/>
      <c r="M298" s="154" t="s">
        <v>3</v>
      </c>
      <c r="N298" s="155" t="s">
        <v>44</v>
      </c>
      <c r="O298" s="56"/>
      <c r="P298" s="156">
        <f>O298*H298</f>
        <v>0</v>
      </c>
      <c r="Q298" s="156">
        <v>0</v>
      </c>
      <c r="R298" s="156">
        <f>Q298*H298</f>
        <v>0</v>
      </c>
      <c r="S298" s="156">
        <v>0</v>
      </c>
      <c r="T298" s="15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58" t="s">
        <v>189</v>
      </c>
      <c r="AT298" s="158" t="s">
        <v>184</v>
      </c>
      <c r="AU298" s="158" t="s">
        <v>81</v>
      </c>
      <c r="AY298" s="20" t="s">
        <v>182</v>
      </c>
      <c r="BE298" s="159">
        <f>IF(N298="základní",J298,0)</f>
        <v>0</v>
      </c>
      <c r="BF298" s="159">
        <f>IF(N298="snížená",J298,0)</f>
        <v>0</v>
      </c>
      <c r="BG298" s="159">
        <f>IF(N298="zákl. přenesená",J298,0)</f>
        <v>0</v>
      </c>
      <c r="BH298" s="159">
        <f>IF(N298="sníž. přenesená",J298,0)</f>
        <v>0</v>
      </c>
      <c r="BI298" s="159">
        <f>IF(N298="nulová",J298,0)</f>
        <v>0</v>
      </c>
      <c r="BJ298" s="20" t="s">
        <v>25</v>
      </c>
      <c r="BK298" s="159">
        <f>ROUND(I298*H298,2)</f>
        <v>0</v>
      </c>
      <c r="BL298" s="20" t="s">
        <v>189</v>
      </c>
      <c r="BM298" s="158" t="s">
        <v>1489</v>
      </c>
    </row>
    <row r="299" spans="1:65" s="2" customFormat="1">
      <c r="A299" s="35"/>
      <c r="B299" s="36"/>
      <c r="C299" s="35"/>
      <c r="D299" s="160" t="s">
        <v>191</v>
      </c>
      <c r="E299" s="35"/>
      <c r="F299" s="161" t="s">
        <v>1490</v>
      </c>
      <c r="G299" s="35"/>
      <c r="H299" s="35"/>
      <c r="I299" s="162"/>
      <c r="J299" s="35"/>
      <c r="K299" s="35"/>
      <c r="L299" s="36"/>
      <c r="M299" s="163"/>
      <c r="N299" s="164"/>
      <c r="O299" s="56"/>
      <c r="P299" s="56"/>
      <c r="Q299" s="56"/>
      <c r="R299" s="56"/>
      <c r="S299" s="56"/>
      <c r="T299" s="57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20" t="s">
        <v>191</v>
      </c>
      <c r="AU299" s="20" t="s">
        <v>81</v>
      </c>
    </row>
    <row r="300" spans="1:65" s="14" customFormat="1">
      <c r="B300" s="173"/>
      <c r="D300" s="166" t="s">
        <v>193</v>
      </c>
      <c r="E300" s="174" t="s">
        <v>3</v>
      </c>
      <c r="F300" s="175" t="s">
        <v>1491</v>
      </c>
      <c r="H300" s="176">
        <v>2.2440000000000002</v>
      </c>
      <c r="I300" s="177"/>
      <c r="L300" s="173"/>
      <c r="M300" s="178"/>
      <c r="N300" s="179"/>
      <c r="O300" s="179"/>
      <c r="P300" s="179"/>
      <c r="Q300" s="179"/>
      <c r="R300" s="179"/>
      <c r="S300" s="179"/>
      <c r="T300" s="180"/>
      <c r="AT300" s="174" t="s">
        <v>193</v>
      </c>
      <c r="AU300" s="174" t="s">
        <v>81</v>
      </c>
      <c r="AV300" s="14" t="s">
        <v>81</v>
      </c>
      <c r="AW300" s="14" t="s">
        <v>34</v>
      </c>
      <c r="AX300" s="14" t="s">
        <v>73</v>
      </c>
      <c r="AY300" s="174" t="s">
        <v>182</v>
      </c>
    </row>
    <row r="301" spans="1:65" s="14" customFormat="1">
      <c r="B301" s="173"/>
      <c r="D301" s="166" t="s">
        <v>193</v>
      </c>
      <c r="E301" s="174" t="s">
        <v>3</v>
      </c>
      <c r="F301" s="175" t="s">
        <v>1492</v>
      </c>
      <c r="H301" s="176">
        <v>4.95</v>
      </c>
      <c r="I301" s="177"/>
      <c r="L301" s="173"/>
      <c r="M301" s="178"/>
      <c r="N301" s="179"/>
      <c r="O301" s="179"/>
      <c r="P301" s="179"/>
      <c r="Q301" s="179"/>
      <c r="R301" s="179"/>
      <c r="S301" s="179"/>
      <c r="T301" s="180"/>
      <c r="AT301" s="174" t="s">
        <v>193</v>
      </c>
      <c r="AU301" s="174" t="s">
        <v>81</v>
      </c>
      <c r="AV301" s="14" t="s">
        <v>81</v>
      </c>
      <c r="AW301" s="14" t="s">
        <v>34</v>
      </c>
      <c r="AX301" s="14" t="s">
        <v>73</v>
      </c>
      <c r="AY301" s="174" t="s">
        <v>182</v>
      </c>
    </row>
    <row r="302" spans="1:65" s="15" customFormat="1">
      <c r="B302" s="181"/>
      <c r="D302" s="166" t="s">
        <v>193</v>
      </c>
      <c r="E302" s="182" t="s">
        <v>3</v>
      </c>
      <c r="F302" s="183" t="s">
        <v>213</v>
      </c>
      <c r="H302" s="184">
        <v>7.194</v>
      </c>
      <c r="I302" s="185"/>
      <c r="L302" s="181"/>
      <c r="M302" s="186"/>
      <c r="N302" s="187"/>
      <c r="O302" s="187"/>
      <c r="P302" s="187"/>
      <c r="Q302" s="187"/>
      <c r="R302" s="187"/>
      <c r="S302" s="187"/>
      <c r="T302" s="188"/>
      <c r="AT302" s="182" t="s">
        <v>193</v>
      </c>
      <c r="AU302" s="182" t="s">
        <v>81</v>
      </c>
      <c r="AV302" s="15" t="s">
        <v>189</v>
      </c>
      <c r="AW302" s="15" t="s">
        <v>34</v>
      </c>
      <c r="AX302" s="15" t="s">
        <v>73</v>
      </c>
      <c r="AY302" s="182" t="s">
        <v>182</v>
      </c>
    </row>
    <row r="303" spans="1:65" s="13" customFormat="1">
      <c r="B303" s="165"/>
      <c r="D303" s="166" t="s">
        <v>193</v>
      </c>
      <c r="E303" s="167" t="s">
        <v>3</v>
      </c>
      <c r="F303" s="168" t="s">
        <v>1493</v>
      </c>
      <c r="H303" s="167" t="s">
        <v>3</v>
      </c>
      <c r="I303" s="169"/>
      <c r="L303" s="165"/>
      <c r="M303" s="170"/>
      <c r="N303" s="171"/>
      <c r="O303" s="171"/>
      <c r="P303" s="171"/>
      <c r="Q303" s="171"/>
      <c r="R303" s="171"/>
      <c r="S303" s="171"/>
      <c r="T303" s="172"/>
      <c r="AT303" s="167" t="s">
        <v>193</v>
      </c>
      <c r="AU303" s="167" t="s">
        <v>81</v>
      </c>
      <c r="AV303" s="13" t="s">
        <v>25</v>
      </c>
      <c r="AW303" s="13" t="s">
        <v>34</v>
      </c>
      <c r="AX303" s="13" t="s">
        <v>73</v>
      </c>
      <c r="AY303" s="167" t="s">
        <v>182</v>
      </c>
    </row>
    <row r="304" spans="1:65" s="14" customFormat="1">
      <c r="B304" s="173"/>
      <c r="D304" s="166" t="s">
        <v>193</v>
      </c>
      <c r="E304" s="174" t="s">
        <v>3</v>
      </c>
      <c r="F304" s="175" t="s">
        <v>1334</v>
      </c>
      <c r="H304" s="176">
        <v>7.194</v>
      </c>
      <c r="I304" s="177"/>
      <c r="L304" s="173"/>
      <c r="M304" s="178"/>
      <c r="N304" s="179"/>
      <c r="O304" s="179"/>
      <c r="P304" s="179"/>
      <c r="Q304" s="179"/>
      <c r="R304" s="179"/>
      <c r="S304" s="179"/>
      <c r="T304" s="180"/>
      <c r="AT304" s="174" t="s">
        <v>193</v>
      </c>
      <c r="AU304" s="174" t="s">
        <v>81</v>
      </c>
      <c r="AV304" s="14" t="s">
        <v>81</v>
      </c>
      <c r="AW304" s="14" t="s">
        <v>34</v>
      </c>
      <c r="AX304" s="14" t="s">
        <v>25</v>
      </c>
      <c r="AY304" s="174" t="s">
        <v>182</v>
      </c>
    </row>
    <row r="305" spans="1:65" s="2" customFormat="1">
      <c r="A305" s="35"/>
      <c r="B305" s="36"/>
      <c r="C305" s="35"/>
      <c r="D305" s="166" t="s">
        <v>224</v>
      </c>
      <c r="E305" s="35"/>
      <c r="F305" s="189" t="s">
        <v>1466</v>
      </c>
      <c r="G305" s="35"/>
      <c r="H305" s="35"/>
      <c r="I305" s="35"/>
      <c r="J305" s="35"/>
      <c r="K305" s="35"/>
      <c r="L305" s="36"/>
      <c r="M305" s="163"/>
      <c r="N305" s="164"/>
      <c r="O305" s="56"/>
      <c r="P305" s="56"/>
      <c r="Q305" s="56"/>
      <c r="R305" s="56"/>
      <c r="S305" s="56"/>
      <c r="T305" s="57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U305" s="20" t="s">
        <v>81</v>
      </c>
    </row>
    <row r="306" spans="1:65" s="2" customFormat="1">
      <c r="A306" s="35"/>
      <c r="B306" s="36"/>
      <c r="C306" s="35"/>
      <c r="D306" s="166" t="s">
        <v>224</v>
      </c>
      <c r="E306" s="35"/>
      <c r="F306" s="190" t="s">
        <v>1448</v>
      </c>
      <c r="G306" s="35"/>
      <c r="H306" s="191">
        <v>1.1000000000000001</v>
      </c>
      <c r="I306" s="35"/>
      <c r="J306" s="35"/>
      <c r="K306" s="35"/>
      <c r="L306" s="36"/>
      <c r="M306" s="163"/>
      <c r="N306" s="164"/>
      <c r="O306" s="56"/>
      <c r="P306" s="56"/>
      <c r="Q306" s="56"/>
      <c r="R306" s="56"/>
      <c r="S306" s="56"/>
      <c r="T306" s="57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U306" s="20" t="s">
        <v>81</v>
      </c>
    </row>
    <row r="307" spans="1:65" s="2" customFormat="1">
      <c r="A307" s="35"/>
      <c r="B307" s="36"/>
      <c r="C307" s="35"/>
      <c r="D307" s="166" t="s">
        <v>224</v>
      </c>
      <c r="E307" s="35"/>
      <c r="F307" s="190" t="s">
        <v>213</v>
      </c>
      <c r="G307" s="35"/>
      <c r="H307" s="191">
        <v>1.1000000000000001</v>
      </c>
      <c r="I307" s="35"/>
      <c r="J307" s="35"/>
      <c r="K307" s="35"/>
      <c r="L307" s="36"/>
      <c r="M307" s="163"/>
      <c r="N307" s="164"/>
      <c r="O307" s="56"/>
      <c r="P307" s="56"/>
      <c r="Q307" s="56"/>
      <c r="R307" s="56"/>
      <c r="S307" s="56"/>
      <c r="T307" s="57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U307" s="20" t="s">
        <v>81</v>
      </c>
    </row>
    <row r="308" spans="1:65" s="2" customFormat="1">
      <c r="A308" s="35"/>
      <c r="B308" s="36"/>
      <c r="C308" s="35"/>
      <c r="D308" s="166" t="s">
        <v>224</v>
      </c>
      <c r="E308" s="35"/>
      <c r="F308" s="189" t="s">
        <v>1465</v>
      </c>
      <c r="G308" s="35"/>
      <c r="H308" s="35"/>
      <c r="I308" s="35"/>
      <c r="J308" s="35"/>
      <c r="K308" s="35"/>
      <c r="L308" s="36"/>
      <c r="M308" s="163"/>
      <c r="N308" s="164"/>
      <c r="O308" s="56"/>
      <c r="P308" s="56"/>
      <c r="Q308" s="56"/>
      <c r="R308" s="56"/>
      <c r="S308" s="56"/>
      <c r="T308" s="57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U308" s="20" t="s">
        <v>81</v>
      </c>
    </row>
    <row r="309" spans="1:65" s="2" customFormat="1">
      <c r="A309" s="35"/>
      <c r="B309" s="36"/>
      <c r="C309" s="35"/>
      <c r="D309" s="166" t="s">
        <v>224</v>
      </c>
      <c r="E309" s="35"/>
      <c r="F309" s="190" t="s">
        <v>1454</v>
      </c>
      <c r="G309" s="35"/>
      <c r="H309" s="191">
        <v>0</v>
      </c>
      <c r="I309" s="35"/>
      <c r="J309" s="35"/>
      <c r="K309" s="35"/>
      <c r="L309" s="36"/>
      <c r="M309" s="163"/>
      <c r="N309" s="164"/>
      <c r="O309" s="56"/>
      <c r="P309" s="56"/>
      <c r="Q309" s="56"/>
      <c r="R309" s="56"/>
      <c r="S309" s="56"/>
      <c r="T309" s="57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U309" s="20" t="s">
        <v>81</v>
      </c>
    </row>
    <row r="310" spans="1:65" s="2" customFormat="1">
      <c r="A310" s="35"/>
      <c r="B310" s="36"/>
      <c r="C310" s="35"/>
      <c r="D310" s="166" t="s">
        <v>224</v>
      </c>
      <c r="E310" s="35"/>
      <c r="F310" s="190" t="s">
        <v>1455</v>
      </c>
      <c r="G310" s="35"/>
      <c r="H310" s="191">
        <v>3.3</v>
      </c>
      <c r="I310" s="35"/>
      <c r="J310" s="35"/>
      <c r="K310" s="35"/>
      <c r="L310" s="36"/>
      <c r="M310" s="163"/>
      <c r="N310" s="164"/>
      <c r="O310" s="56"/>
      <c r="P310" s="56"/>
      <c r="Q310" s="56"/>
      <c r="R310" s="56"/>
      <c r="S310" s="56"/>
      <c r="T310" s="57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U310" s="20" t="s">
        <v>81</v>
      </c>
    </row>
    <row r="311" spans="1:65" s="2" customFormat="1">
      <c r="A311" s="35"/>
      <c r="B311" s="36"/>
      <c r="C311" s="35"/>
      <c r="D311" s="166" t="s">
        <v>224</v>
      </c>
      <c r="E311" s="35"/>
      <c r="F311" s="190" t="s">
        <v>213</v>
      </c>
      <c r="G311" s="35"/>
      <c r="H311" s="191">
        <v>3.3</v>
      </c>
      <c r="I311" s="35"/>
      <c r="J311" s="35"/>
      <c r="K311" s="35"/>
      <c r="L311" s="36"/>
      <c r="M311" s="163"/>
      <c r="N311" s="164"/>
      <c r="O311" s="56"/>
      <c r="P311" s="56"/>
      <c r="Q311" s="56"/>
      <c r="R311" s="56"/>
      <c r="S311" s="56"/>
      <c r="T311" s="57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U311" s="20" t="s">
        <v>81</v>
      </c>
    </row>
    <row r="312" spans="1:65" s="2" customFormat="1">
      <c r="A312" s="35"/>
      <c r="B312" s="36"/>
      <c r="C312" s="35"/>
      <c r="D312" s="166" t="s">
        <v>224</v>
      </c>
      <c r="E312" s="35"/>
      <c r="F312" s="200" t="s">
        <v>1456</v>
      </c>
      <c r="G312" s="35"/>
      <c r="H312" s="35"/>
      <c r="I312" s="35"/>
      <c r="J312" s="35"/>
      <c r="K312" s="35"/>
      <c r="L312" s="36"/>
      <c r="M312" s="163"/>
      <c r="N312" s="164"/>
      <c r="O312" s="56"/>
      <c r="P312" s="56"/>
      <c r="Q312" s="56"/>
      <c r="R312" s="56"/>
      <c r="S312" s="56"/>
      <c r="T312" s="57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U312" s="20" t="s">
        <v>81</v>
      </c>
    </row>
    <row r="313" spans="1:65" s="2" customFormat="1">
      <c r="A313" s="35"/>
      <c r="B313" s="36"/>
      <c r="C313" s="35"/>
      <c r="D313" s="166" t="s">
        <v>224</v>
      </c>
      <c r="E313" s="35"/>
      <c r="F313" s="201" t="s">
        <v>1453</v>
      </c>
      <c r="G313" s="35"/>
      <c r="H313" s="191">
        <v>3</v>
      </c>
      <c r="I313" s="35"/>
      <c r="J313" s="35"/>
      <c r="K313" s="35"/>
      <c r="L313" s="36"/>
      <c r="M313" s="163"/>
      <c r="N313" s="164"/>
      <c r="O313" s="56"/>
      <c r="P313" s="56"/>
      <c r="Q313" s="56"/>
      <c r="R313" s="56"/>
      <c r="S313" s="56"/>
      <c r="T313" s="57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U313" s="20" t="s">
        <v>81</v>
      </c>
    </row>
    <row r="314" spans="1:65" s="2" customFormat="1">
      <c r="A314" s="35"/>
      <c r="B314" s="36"/>
      <c r="C314" s="35"/>
      <c r="D314" s="166" t="s">
        <v>224</v>
      </c>
      <c r="E314" s="35"/>
      <c r="F314" s="201" t="s">
        <v>213</v>
      </c>
      <c r="G314" s="35"/>
      <c r="H314" s="191">
        <v>3</v>
      </c>
      <c r="I314" s="35"/>
      <c r="J314" s="35"/>
      <c r="K314" s="35"/>
      <c r="L314" s="36"/>
      <c r="M314" s="163"/>
      <c r="N314" s="164"/>
      <c r="O314" s="56"/>
      <c r="P314" s="56"/>
      <c r="Q314" s="56"/>
      <c r="R314" s="56"/>
      <c r="S314" s="56"/>
      <c r="T314" s="57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U314" s="20" t="s">
        <v>81</v>
      </c>
    </row>
    <row r="315" spans="1:65" s="2" customFormat="1">
      <c r="A315" s="35"/>
      <c r="B315" s="36"/>
      <c r="C315" s="35"/>
      <c r="D315" s="166" t="s">
        <v>224</v>
      </c>
      <c r="E315" s="35"/>
      <c r="F315" s="189" t="s">
        <v>1494</v>
      </c>
      <c r="G315" s="35"/>
      <c r="H315" s="35"/>
      <c r="I315" s="35"/>
      <c r="J315" s="35"/>
      <c r="K315" s="35"/>
      <c r="L315" s="36"/>
      <c r="M315" s="163"/>
      <c r="N315" s="164"/>
      <c r="O315" s="56"/>
      <c r="P315" s="56"/>
      <c r="Q315" s="56"/>
      <c r="R315" s="56"/>
      <c r="S315" s="56"/>
      <c r="T315" s="57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U315" s="20" t="s">
        <v>81</v>
      </c>
    </row>
    <row r="316" spans="1:65" s="2" customFormat="1">
      <c r="A316" s="35"/>
      <c r="B316" s="36"/>
      <c r="C316" s="35"/>
      <c r="D316" s="166" t="s">
        <v>224</v>
      </c>
      <c r="E316" s="35"/>
      <c r="F316" s="190" t="s">
        <v>1491</v>
      </c>
      <c r="G316" s="35"/>
      <c r="H316" s="191">
        <v>2.2440000000000002</v>
      </c>
      <c r="I316" s="35"/>
      <c r="J316" s="35"/>
      <c r="K316" s="35"/>
      <c r="L316" s="36"/>
      <c r="M316" s="163"/>
      <c r="N316" s="164"/>
      <c r="O316" s="56"/>
      <c r="P316" s="56"/>
      <c r="Q316" s="56"/>
      <c r="R316" s="56"/>
      <c r="S316" s="56"/>
      <c r="T316" s="57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U316" s="20" t="s">
        <v>81</v>
      </c>
    </row>
    <row r="317" spans="1:65" s="2" customFormat="1">
      <c r="A317" s="35"/>
      <c r="B317" s="36"/>
      <c r="C317" s="35"/>
      <c r="D317" s="166" t="s">
        <v>224</v>
      </c>
      <c r="E317" s="35"/>
      <c r="F317" s="190" t="s">
        <v>1492</v>
      </c>
      <c r="G317" s="35"/>
      <c r="H317" s="191">
        <v>4.95</v>
      </c>
      <c r="I317" s="35"/>
      <c r="J317" s="35"/>
      <c r="K317" s="35"/>
      <c r="L317" s="36"/>
      <c r="M317" s="163"/>
      <c r="N317" s="164"/>
      <c r="O317" s="56"/>
      <c r="P317" s="56"/>
      <c r="Q317" s="56"/>
      <c r="R317" s="56"/>
      <c r="S317" s="56"/>
      <c r="T317" s="57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U317" s="20" t="s">
        <v>81</v>
      </c>
    </row>
    <row r="318" spans="1:65" s="2" customFormat="1">
      <c r="A318" s="35"/>
      <c r="B318" s="36"/>
      <c r="C318" s="35"/>
      <c r="D318" s="166" t="s">
        <v>224</v>
      </c>
      <c r="E318" s="35"/>
      <c r="F318" s="190" t="s">
        <v>213</v>
      </c>
      <c r="G318" s="35"/>
      <c r="H318" s="191">
        <v>7.194</v>
      </c>
      <c r="I318" s="35"/>
      <c r="J318" s="35"/>
      <c r="K318" s="35"/>
      <c r="L318" s="36"/>
      <c r="M318" s="163"/>
      <c r="N318" s="164"/>
      <c r="O318" s="56"/>
      <c r="P318" s="56"/>
      <c r="Q318" s="56"/>
      <c r="R318" s="56"/>
      <c r="S318" s="56"/>
      <c r="T318" s="57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U318" s="20" t="s">
        <v>81</v>
      </c>
    </row>
    <row r="319" spans="1:65" s="2" customFormat="1" ht="37.9" customHeight="1">
      <c r="A319" s="35"/>
      <c r="B319" s="146"/>
      <c r="C319" s="147" t="s">
        <v>380</v>
      </c>
      <c r="D319" s="147" t="s">
        <v>184</v>
      </c>
      <c r="E319" s="148" t="s">
        <v>629</v>
      </c>
      <c r="F319" s="149" t="s">
        <v>630</v>
      </c>
      <c r="G319" s="150" t="s">
        <v>338</v>
      </c>
      <c r="H319" s="151">
        <v>101.60599999999999</v>
      </c>
      <c r="I319" s="152"/>
      <c r="J319" s="153">
        <f>ROUND(I319*H319,2)</f>
        <v>0</v>
      </c>
      <c r="K319" s="149" t="s">
        <v>188</v>
      </c>
      <c r="L319" s="36"/>
      <c r="M319" s="154" t="s">
        <v>3</v>
      </c>
      <c r="N319" s="155" t="s">
        <v>44</v>
      </c>
      <c r="O319" s="56"/>
      <c r="P319" s="156">
        <f>O319*H319</f>
        <v>0</v>
      </c>
      <c r="Q319" s="156">
        <v>0</v>
      </c>
      <c r="R319" s="156">
        <f>Q319*H319</f>
        <v>0</v>
      </c>
      <c r="S319" s="156">
        <v>0</v>
      </c>
      <c r="T319" s="15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58" t="s">
        <v>189</v>
      </c>
      <c r="AT319" s="158" t="s">
        <v>184</v>
      </c>
      <c r="AU319" s="158" t="s">
        <v>81</v>
      </c>
      <c r="AY319" s="20" t="s">
        <v>182</v>
      </c>
      <c r="BE319" s="159">
        <f>IF(N319="základní",J319,0)</f>
        <v>0</v>
      </c>
      <c r="BF319" s="159">
        <f>IF(N319="snížená",J319,0)</f>
        <v>0</v>
      </c>
      <c r="BG319" s="159">
        <f>IF(N319="zákl. přenesená",J319,0)</f>
        <v>0</v>
      </c>
      <c r="BH319" s="159">
        <f>IF(N319="sníž. přenesená",J319,0)</f>
        <v>0</v>
      </c>
      <c r="BI319" s="159">
        <f>IF(N319="nulová",J319,0)</f>
        <v>0</v>
      </c>
      <c r="BJ319" s="20" t="s">
        <v>25</v>
      </c>
      <c r="BK319" s="159">
        <f>ROUND(I319*H319,2)</f>
        <v>0</v>
      </c>
      <c r="BL319" s="20" t="s">
        <v>189</v>
      </c>
      <c r="BM319" s="158" t="s">
        <v>1495</v>
      </c>
    </row>
    <row r="320" spans="1:65" s="2" customFormat="1">
      <c r="A320" s="35"/>
      <c r="B320" s="36"/>
      <c r="C320" s="35"/>
      <c r="D320" s="160" t="s">
        <v>191</v>
      </c>
      <c r="E320" s="35"/>
      <c r="F320" s="161" t="s">
        <v>632</v>
      </c>
      <c r="G320" s="35"/>
      <c r="H320" s="35"/>
      <c r="I320" s="162"/>
      <c r="J320" s="35"/>
      <c r="K320" s="35"/>
      <c r="L320" s="36"/>
      <c r="M320" s="163"/>
      <c r="N320" s="164"/>
      <c r="O320" s="56"/>
      <c r="P320" s="56"/>
      <c r="Q320" s="56"/>
      <c r="R320" s="56"/>
      <c r="S320" s="56"/>
      <c r="T320" s="57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20" t="s">
        <v>191</v>
      </c>
      <c r="AU320" s="20" t="s">
        <v>81</v>
      </c>
    </row>
    <row r="321" spans="1:65" s="13" customFormat="1">
      <c r="B321" s="165"/>
      <c r="D321" s="166" t="s">
        <v>193</v>
      </c>
      <c r="E321" s="167" t="s">
        <v>3</v>
      </c>
      <c r="F321" s="168" t="s">
        <v>1496</v>
      </c>
      <c r="H321" s="167" t="s">
        <v>3</v>
      </c>
      <c r="I321" s="169"/>
      <c r="L321" s="165"/>
      <c r="M321" s="170"/>
      <c r="N321" s="171"/>
      <c r="O321" s="171"/>
      <c r="P321" s="171"/>
      <c r="Q321" s="171"/>
      <c r="R321" s="171"/>
      <c r="S321" s="171"/>
      <c r="T321" s="172"/>
      <c r="AT321" s="167" t="s">
        <v>193</v>
      </c>
      <c r="AU321" s="167" t="s">
        <v>81</v>
      </c>
      <c r="AV321" s="13" t="s">
        <v>25</v>
      </c>
      <c r="AW321" s="13" t="s">
        <v>34</v>
      </c>
      <c r="AX321" s="13" t="s">
        <v>73</v>
      </c>
      <c r="AY321" s="167" t="s">
        <v>182</v>
      </c>
    </row>
    <row r="322" spans="1:65" s="14" customFormat="1">
      <c r="B322" s="173"/>
      <c r="D322" s="166" t="s">
        <v>193</v>
      </c>
      <c r="E322" s="174" t="s">
        <v>3</v>
      </c>
      <c r="F322" s="175" t="s">
        <v>1497</v>
      </c>
      <c r="H322" s="176">
        <v>14.401999999999999</v>
      </c>
      <c r="I322" s="177"/>
      <c r="L322" s="173"/>
      <c r="M322" s="178"/>
      <c r="N322" s="179"/>
      <c r="O322" s="179"/>
      <c r="P322" s="179"/>
      <c r="Q322" s="179"/>
      <c r="R322" s="179"/>
      <c r="S322" s="179"/>
      <c r="T322" s="180"/>
      <c r="AT322" s="174" t="s">
        <v>193</v>
      </c>
      <c r="AU322" s="174" t="s">
        <v>81</v>
      </c>
      <c r="AV322" s="14" t="s">
        <v>81</v>
      </c>
      <c r="AW322" s="14" t="s">
        <v>34</v>
      </c>
      <c r="AX322" s="14" t="s">
        <v>73</v>
      </c>
      <c r="AY322" s="174" t="s">
        <v>182</v>
      </c>
    </row>
    <row r="323" spans="1:65" s="14" customFormat="1">
      <c r="B323" s="173"/>
      <c r="D323" s="166" t="s">
        <v>193</v>
      </c>
      <c r="E323" s="174" t="s">
        <v>3</v>
      </c>
      <c r="F323" s="175" t="s">
        <v>1498</v>
      </c>
      <c r="H323" s="176">
        <v>110.66800000000001</v>
      </c>
      <c r="I323" s="177"/>
      <c r="L323" s="173"/>
      <c r="M323" s="178"/>
      <c r="N323" s="179"/>
      <c r="O323" s="179"/>
      <c r="P323" s="179"/>
      <c r="Q323" s="179"/>
      <c r="R323" s="179"/>
      <c r="S323" s="179"/>
      <c r="T323" s="180"/>
      <c r="AT323" s="174" t="s">
        <v>193</v>
      </c>
      <c r="AU323" s="174" t="s">
        <v>81</v>
      </c>
      <c r="AV323" s="14" t="s">
        <v>81</v>
      </c>
      <c r="AW323" s="14" t="s">
        <v>34</v>
      </c>
      <c r="AX323" s="14" t="s">
        <v>73</v>
      </c>
      <c r="AY323" s="174" t="s">
        <v>182</v>
      </c>
    </row>
    <row r="324" spans="1:65" s="14" customFormat="1">
      <c r="B324" s="173"/>
      <c r="D324" s="166" t="s">
        <v>193</v>
      </c>
      <c r="E324" s="174" t="s">
        <v>3</v>
      </c>
      <c r="F324" s="175" t="s">
        <v>1499</v>
      </c>
      <c r="H324" s="176">
        <v>20.988</v>
      </c>
      <c r="I324" s="177"/>
      <c r="L324" s="173"/>
      <c r="M324" s="178"/>
      <c r="N324" s="179"/>
      <c r="O324" s="179"/>
      <c r="P324" s="179"/>
      <c r="Q324" s="179"/>
      <c r="R324" s="179"/>
      <c r="S324" s="179"/>
      <c r="T324" s="180"/>
      <c r="AT324" s="174" t="s">
        <v>193</v>
      </c>
      <c r="AU324" s="174" t="s">
        <v>81</v>
      </c>
      <c r="AV324" s="14" t="s">
        <v>81</v>
      </c>
      <c r="AW324" s="14" t="s">
        <v>34</v>
      </c>
      <c r="AX324" s="14" t="s">
        <v>73</v>
      </c>
      <c r="AY324" s="174" t="s">
        <v>182</v>
      </c>
    </row>
    <row r="325" spans="1:65" s="14" customFormat="1">
      <c r="B325" s="173"/>
      <c r="D325" s="166" t="s">
        <v>193</v>
      </c>
      <c r="E325" s="174" t="s">
        <v>3</v>
      </c>
      <c r="F325" s="175" t="s">
        <v>1500</v>
      </c>
      <c r="H325" s="176">
        <v>12.081</v>
      </c>
      <c r="I325" s="177"/>
      <c r="L325" s="173"/>
      <c r="M325" s="178"/>
      <c r="N325" s="179"/>
      <c r="O325" s="179"/>
      <c r="P325" s="179"/>
      <c r="Q325" s="179"/>
      <c r="R325" s="179"/>
      <c r="S325" s="179"/>
      <c r="T325" s="180"/>
      <c r="AT325" s="174" t="s">
        <v>193</v>
      </c>
      <c r="AU325" s="174" t="s">
        <v>81</v>
      </c>
      <c r="AV325" s="14" t="s">
        <v>81</v>
      </c>
      <c r="AW325" s="14" t="s">
        <v>34</v>
      </c>
      <c r="AX325" s="14" t="s">
        <v>73</v>
      </c>
      <c r="AY325" s="174" t="s">
        <v>182</v>
      </c>
    </row>
    <row r="326" spans="1:65" s="16" customFormat="1">
      <c r="B326" s="192"/>
      <c r="D326" s="166" t="s">
        <v>193</v>
      </c>
      <c r="E326" s="193" t="s">
        <v>3</v>
      </c>
      <c r="F326" s="194" t="s">
        <v>259</v>
      </c>
      <c r="H326" s="195">
        <v>158.13900000000001</v>
      </c>
      <c r="I326" s="196"/>
      <c r="L326" s="192"/>
      <c r="M326" s="197"/>
      <c r="N326" s="198"/>
      <c r="O326" s="198"/>
      <c r="P326" s="198"/>
      <c r="Q326" s="198"/>
      <c r="R326" s="198"/>
      <c r="S326" s="198"/>
      <c r="T326" s="199"/>
      <c r="AT326" s="193" t="s">
        <v>193</v>
      </c>
      <c r="AU326" s="193" t="s">
        <v>81</v>
      </c>
      <c r="AV326" s="16" t="s">
        <v>204</v>
      </c>
      <c r="AW326" s="16" t="s">
        <v>34</v>
      </c>
      <c r="AX326" s="16" t="s">
        <v>73</v>
      </c>
      <c r="AY326" s="193" t="s">
        <v>182</v>
      </c>
    </row>
    <row r="327" spans="1:65" s="13" customFormat="1">
      <c r="B327" s="165"/>
      <c r="D327" s="166" t="s">
        <v>193</v>
      </c>
      <c r="E327" s="167" t="s">
        <v>3</v>
      </c>
      <c r="F327" s="168" t="s">
        <v>1501</v>
      </c>
      <c r="H327" s="167" t="s">
        <v>3</v>
      </c>
      <c r="I327" s="169"/>
      <c r="L327" s="165"/>
      <c r="M327" s="170"/>
      <c r="N327" s="171"/>
      <c r="O327" s="171"/>
      <c r="P327" s="171"/>
      <c r="Q327" s="171"/>
      <c r="R327" s="171"/>
      <c r="S327" s="171"/>
      <c r="T327" s="172"/>
      <c r="AT327" s="167" t="s">
        <v>193</v>
      </c>
      <c r="AU327" s="167" t="s">
        <v>81</v>
      </c>
      <c r="AV327" s="13" t="s">
        <v>25</v>
      </c>
      <c r="AW327" s="13" t="s">
        <v>34</v>
      </c>
      <c r="AX327" s="13" t="s">
        <v>73</v>
      </c>
      <c r="AY327" s="167" t="s">
        <v>182</v>
      </c>
    </row>
    <row r="328" spans="1:65" s="14" customFormat="1">
      <c r="B328" s="173"/>
      <c r="D328" s="166" t="s">
        <v>193</v>
      </c>
      <c r="E328" s="174" t="s">
        <v>3</v>
      </c>
      <c r="F328" s="175" t="s">
        <v>1502</v>
      </c>
      <c r="H328" s="176">
        <v>-56.533000000000001</v>
      </c>
      <c r="I328" s="177"/>
      <c r="L328" s="173"/>
      <c r="M328" s="178"/>
      <c r="N328" s="179"/>
      <c r="O328" s="179"/>
      <c r="P328" s="179"/>
      <c r="Q328" s="179"/>
      <c r="R328" s="179"/>
      <c r="S328" s="179"/>
      <c r="T328" s="180"/>
      <c r="AT328" s="174" t="s">
        <v>193</v>
      </c>
      <c r="AU328" s="174" t="s">
        <v>81</v>
      </c>
      <c r="AV328" s="14" t="s">
        <v>81</v>
      </c>
      <c r="AW328" s="14" t="s">
        <v>34</v>
      </c>
      <c r="AX328" s="14" t="s">
        <v>73</v>
      </c>
      <c r="AY328" s="174" t="s">
        <v>182</v>
      </c>
    </row>
    <row r="329" spans="1:65" s="15" customFormat="1">
      <c r="B329" s="181"/>
      <c r="D329" s="166" t="s">
        <v>193</v>
      </c>
      <c r="E329" s="182" t="s">
        <v>3</v>
      </c>
      <c r="F329" s="183" t="s">
        <v>213</v>
      </c>
      <c r="H329" s="184">
        <v>101.60599999999999</v>
      </c>
      <c r="I329" s="185"/>
      <c r="L329" s="181"/>
      <c r="M329" s="186"/>
      <c r="N329" s="187"/>
      <c r="O329" s="187"/>
      <c r="P329" s="187"/>
      <c r="Q329" s="187"/>
      <c r="R329" s="187"/>
      <c r="S329" s="187"/>
      <c r="T329" s="188"/>
      <c r="AT329" s="182" t="s">
        <v>193</v>
      </c>
      <c r="AU329" s="182" t="s">
        <v>81</v>
      </c>
      <c r="AV329" s="15" t="s">
        <v>189</v>
      </c>
      <c r="AW329" s="15" t="s">
        <v>34</v>
      </c>
      <c r="AX329" s="15" t="s">
        <v>25</v>
      </c>
      <c r="AY329" s="182" t="s">
        <v>182</v>
      </c>
    </row>
    <row r="330" spans="1:65" s="2" customFormat="1">
      <c r="A330" s="35"/>
      <c r="B330" s="36"/>
      <c r="C330" s="35"/>
      <c r="D330" s="166" t="s">
        <v>224</v>
      </c>
      <c r="E330" s="35"/>
      <c r="F330" s="189" t="s">
        <v>256</v>
      </c>
      <c r="G330" s="35"/>
      <c r="H330" s="35"/>
      <c r="I330" s="35"/>
      <c r="J330" s="35"/>
      <c r="K330" s="35"/>
      <c r="L330" s="36"/>
      <c r="M330" s="163"/>
      <c r="N330" s="164"/>
      <c r="O330" s="56"/>
      <c r="P330" s="56"/>
      <c r="Q330" s="56"/>
      <c r="R330" s="56"/>
      <c r="S330" s="56"/>
      <c r="T330" s="57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U330" s="20" t="s">
        <v>81</v>
      </c>
    </row>
    <row r="331" spans="1:65" s="2" customFormat="1">
      <c r="A331" s="35"/>
      <c r="B331" s="36"/>
      <c r="C331" s="35"/>
      <c r="D331" s="166" t="s">
        <v>224</v>
      </c>
      <c r="E331" s="35"/>
      <c r="F331" s="190" t="s">
        <v>1360</v>
      </c>
      <c r="G331" s="35"/>
      <c r="H331" s="191">
        <v>0</v>
      </c>
      <c r="I331" s="35"/>
      <c r="J331" s="35"/>
      <c r="K331" s="35"/>
      <c r="L331" s="36"/>
      <c r="M331" s="163"/>
      <c r="N331" s="164"/>
      <c r="O331" s="56"/>
      <c r="P331" s="56"/>
      <c r="Q331" s="56"/>
      <c r="R331" s="56"/>
      <c r="S331" s="56"/>
      <c r="T331" s="57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U331" s="20" t="s">
        <v>81</v>
      </c>
    </row>
    <row r="332" spans="1:65" s="2" customFormat="1">
      <c r="A332" s="35"/>
      <c r="B332" s="36"/>
      <c r="C332" s="35"/>
      <c r="D332" s="166" t="s">
        <v>224</v>
      </c>
      <c r="E332" s="35"/>
      <c r="F332" s="190" t="s">
        <v>1361</v>
      </c>
      <c r="G332" s="35"/>
      <c r="H332" s="191">
        <v>80.762</v>
      </c>
      <c r="I332" s="35"/>
      <c r="J332" s="35"/>
      <c r="K332" s="35"/>
      <c r="L332" s="36"/>
      <c r="M332" s="163"/>
      <c r="N332" s="164"/>
      <c r="O332" s="56"/>
      <c r="P332" s="56"/>
      <c r="Q332" s="56"/>
      <c r="R332" s="56"/>
      <c r="S332" s="56"/>
      <c r="T332" s="57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U332" s="20" t="s">
        <v>81</v>
      </c>
    </row>
    <row r="333" spans="1:65" s="2" customFormat="1">
      <c r="A333" s="35"/>
      <c r="B333" s="36"/>
      <c r="C333" s="35"/>
      <c r="D333" s="166" t="s">
        <v>224</v>
      </c>
      <c r="E333" s="35"/>
      <c r="F333" s="190" t="s">
        <v>259</v>
      </c>
      <c r="G333" s="35"/>
      <c r="H333" s="191">
        <v>80.762</v>
      </c>
      <c r="I333" s="35"/>
      <c r="J333" s="35"/>
      <c r="K333" s="35"/>
      <c r="L333" s="36"/>
      <c r="M333" s="163"/>
      <c r="N333" s="164"/>
      <c r="O333" s="56"/>
      <c r="P333" s="56"/>
      <c r="Q333" s="56"/>
      <c r="R333" s="56"/>
      <c r="S333" s="56"/>
      <c r="T333" s="57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U333" s="20" t="s">
        <v>81</v>
      </c>
    </row>
    <row r="334" spans="1:65" s="2" customFormat="1" ht="21.75" customHeight="1">
      <c r="A334" s="35"/>
      <c r="B334" s="146"/>
      <c r="C334" s="147" t="s">
        <v>387</v>
      </c>
      <c r="D334" s="147" t="s">
        <v>184</v>
      </c>
      <c r="E334" s="148" t="s">
        <v>1503</v>
      </c>
      <c r="F334" s="149" t="s">
        <v>1504</v>
      </c>
      <c r="G334" s="150" t="s">
        <v>238</v>
      </c>
      <c r="H334" s="151">
        <v>287.52499999999998</v>
      </c>
      <c r="I334" s="152"/>
      <c r="J334" s="153">
        <f>ROUND(I334*H334,2)</f>
        <v>0</v>
      </c>
      <c r="K334" s="149" t="s">
        <v>188</v>
      </c>
      <c r="L334" s="36"/>
      <c r="M334" s="154" t="s">
        <v>3</v>
      </c>
      <c r="N334" s="155" t="s">
        <v>44</v>
      </c>
      <c r="O334" s="56"/>
      <c r="P334" s="156">
        <f>O334*H334</f>
        <v>0</v>
      </c>
      <c r="Q334" s="156">
        <v>8.4000000000000003E-4</v>
      </c>
      <c r="R334" s="156">
        <f>Q334*H334</f>
        <v>0.24152099999999999</v>
      </c>
      <c r="S334" s="156">
        <v>0</v>
      </c>
      <c r="T334" s="15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58" t="s">
        <v>189</v>
      </c>
      <c r="AT334" s="158" t="s">
        <v>184</v>
      </c>
      <c r="AU334" s="158" t="s">
        <v>81</v>
      </c>
      <c r="AY334" s="20" t="s">
        <v>182</v>
      </c>
      <c r="BE334" s="159">
        <f>IF(N334="základní",J334,0)</f>
        <v>0</v>
      </c>
      <c r="BF334" s="159">
        <f>IF(N334="snížená",J334,0)</f>
        <v>0</v>
      </c>
      <c r="BG334" s="159">
        <f>IF(N334="zákl. přenesená",J334,0)</f>
        <v>0</v>
      </c>
      <c r="BH334" s="159">
        <f>IF(N334="sníž. přenesená",J334,0)</f>
        <v>0</v>
      </c>
      <c r="BI334" s="159">
        <f>IF(N334="nulová",J334,0)</f>
        <v>0</v>
      </c>
      <c r="BJ334" s="20" t="s">
        <v>25</v>
      </c>
      <c r="BK334" s="159">
        <f>ROUND(I334*H334,2)</f>
        <v>0</v>
      </c>
      <c r="BL334" s="20" t="s">
        <v>189</v>
      </c>
      <c r="BM334" s="158" t="s">
        <v>1505</v>
      </c>
    </row>
    <row r="335" spans="1:65" s="2" customFormat="1">
      <c r="A335" s="35"/>
      <c r="B335" s="36"/>
      <c r="C335" s="35"/>
      <c r="D335" s="160" t="s">
        <v>191</v>
      </c>
      <c r="E335" s="35"/>
      <c r="F335" s="161" t="s">
        <v>1506</v>
      </c>
      <c r="G335" s="35"/>
      <c r="H335" s="35"/>
      <c r="I335" s="162"/>
      <c r="J335" s="35"/>
      <c r="K335" s="35"/>
      <c r="L335" s="36"/>
      <c r="M335" s="163"/>
      <c r="N335" s="164"/>
      <c r="O335" s="56"/>
      <c r="P335" s="56"/>
      <c r="Q335" s="56"/>
      <c r="R335" s="56"/>
      <c r="S335" s="56"/>
      <c r="T335" s="57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20" t="s">
        <v>191</v>
      </c>
      <c r="AU335" s="20" t="s">
        <v>81</v>
      </c>
    </row>
    <row r="336" spans="1:65" s="13" customFormat="1">
      <c r="B336" s="165"/>
      <c r="D336" s="166" t="s">
        <v>193</v>
      </c>
      <c r="E336" s="167" t="s">
        <v>3</v>
      </c>
      <c r="F336" s="168" t="s">
        <v>1496</v>
      </c>
      <c r="H336" s="167" t="s">
        <v>3</v>
      </c>
      <c r="I336" s="169"/>
      <c r="L336" s="165"/>
      <c r="M336" s="170"/>
      <c r="N336" s="171"/>
      <c r="O336" s="171"/>
      <c r="P336" s="171"/>
      <c r="Q336" s="171"/>
      <c r="R336" s="171"/>
      <c r="S336" s="171"/>
      <c r="T336" s="172"/>
      <c r="AT336" s="167" t="s">
        <v>193</v>
      </c>
      <c r="AU336" s="167" t="s">
        <v>81</v>
      </c>
      <c r="AV336" s="13" t="s">
        <v>25</v>
      </c>
      <c r="AW336" s="13" t="s">
        <v>34</v>
      </c>
      <c r="AX336" s="13" t="s">
        <v>73</v>
      </c>
      <c r="AY336" s="167" t="s">
        <v>182</v>
      </c>
    </row>
    <row r="337" spans="1:65" s="14" customFormat="1">
      <c r="B337" s="173"/>
      <c r="D337" s="166" t="s">
        <v>193</v>
      </c>
      <c r="E337" s="174" t="s">
        <v>3</v>
      </c>
      <c r="F337" s="175" t="s">
        <v>1507</v>
      </c>
      <c r="H337" s="176">
        <v>26.186</v>
      </c>
      <c r="I337" s="177"/>
      <c r="L337" s="173"/>
      <c r="M337" s="178"/>
      <c r="N337" s="179"/>
      <c r="O337" s="179"/>
      <c r="P337" s="179"/>
      <c r="Q337" s="179"/>
      <c r="R337" s="179"/>
      <c r="S337" s="179"/>
      <c r="T337" s="180"/>
      <c r="AT337" s="174" t="s">
        <v>193</v>
      </c>
      <c r="AU337" s="174" t="s">
        <v>81</v>
      </c>
      <c r="AV337" s="14" t="s">
        <v>81</v>
      </c>
      <c r="AW337" s="14" t="s">
        <v>34</v>
      </c>
      <c r="AX337" s="14" t="s">
        <v>73</v>
      </c>
      <c r="AY337" s="174" t="s">
        <v>182</v>
      </c>
    </row>
    <row r="338" spans="1:65" s="14" customFormat="1">
      <c r="B338" s="173"/>
      <c r="D338" s="166" t="s">
        <v>193</v>
      </c>
      <c r="E338" s="174" t="s">
        <v>3</v>
      </c>
      <c r="F338" s="175" t="s">
        <v>1508</v>
      </c>
      <c r="H338" s="176">
        <v>201.214</v>
      </c>
      <c r="I338" s="177"/>
      <c r="L338" s="173"/>
      <c r="M338" s="178"/>
      <c r="N338" s="179"/>
      <c r="O338" s="179"/>
      <c r="P338" s="179"/>
      <c r="Q338" s="179"/>
      <c r="R338" s="179"/>
      <c r="S338" s="179"/>
      <c r="T338" s="180"/>
      <c r="AT338" s="174" t="s">
        <v>193</v>
      </c>
      <c r="AU338" s="174" t="s">
        <v>81</v>
      </c>
      <c r="AV338" s="14" t="s">
        <v>81</v>
      </c>
      <c r="AW338" s="14" t="s">
        <v>34</v>
      </c>
      <c r="AX338" s="14" t="s">
        <v>73</v>
      </c>
      <c r="AY338" s="174" t="s">
        <v>182</v>
      </c>
    </row>
    <row r="339" spans="1:65" s="14" customFormat="1">
      <c r="B339" s="173"/>
      <c r="D339" s="166" t="s">
        <v>193</v>
      </c>
      <c r="E339" s="174" t="s">
        <v>3</v>
      </c>
      <c r="F339" s="175" t="s">
        <v>1509</v>
      </c>
      <c r="H339" s="176">
        <v>38.159999999999997</v>
      </c>
      <c r="I339" s="177"/>
      <c r="L339" s="173"/>
      <c r="M339" s="178"/>
      <c r="N339" s="179"/>
      <c r="O339" s="179"/>
      <c r="P339" s="179"/>
      <c r="Q339" s="179"/>
      <c r="R339" s="179"/>
      <c r="S339" s="179"/>
      <c r="T339" s="180"/>
      <c r="AT339" s="174" t="s">
        <v>193</v>
      </c>
      <c r="AU339" s="174" t="s">
        <v>81</v>
      </c>
      <c r="AV339" s="14" t="s">
        <v>81</v>
      </c>
      <c r="AW339" s="14" t="s">
        <v>34</v>
      </c>
      <c r="AX339" s="14" t="s">
        <v>73</v>
      </c>
      <c r="AY339" s="174" t="s">
        <v>182</v>
      </c>
    </row>
    <row r="340" spans="1:65" s="14" customFormat="1">
      <c r="B340" s="173"/>
      <c r="D340" s="166" t="s">
        <v>193</v>
      </c>
      <c r="E340" s="174" t="s">
        <v>3</v>
      </c>
      <c r="F340" s="175" t="s">
        <v>1510</v>
      </c>
      <c r="H340" s="176">
        <v>21.965</v>
      </c>
      <c r="I340" s="177"/>
      <c r="L340" s="173"/>
      <c r="M340" s="178"/>
      <c r="N340" s="179"/>
      <c r="O340" s="179"/>
      <c r="P340" s="179"/>
      <c r="Q340" s="179"/>
      <c r="R340" s="179"/>
      <c r="S340" s="179"/>
      <c r="T340" s="180"/>
      <c r="AT340" s="174" t="s">
        <v>193</v>
      </c>
      <c r="AU340" s="174" t="s">
        <v>81</v>
      </c>
      <c r="AV340" s="14" t="s">
        <v>81</v>
      </c>
      <c r="AW340" s="14" t="s">
        <v>34</v>
      </c>
      <c r="AX340" s="14" t="s">
        <v>73</v>
      </c>
      <c r="AY340" s="174" t="s">
        <v>182</v>
      </c>
    </row>
    <row r="341" spans="1:65" s="15" customFormat="1">
      <c r="B341" s="181"/>
      <c r="D341" s="166" t="s">
        <v>193</v>
      </c>
      <c r="E341" s="182" t="s">
        <v>3</v>
      </c>
      <c r="F341" s="183" t="s">
        <v>213</v>
      </c>
      <c r="H341" s="184">
        <v>287.52499999999998</v>
      </c>
      <c r="I341" s="185"/>
      <c r="L341" s="181"/>
      <c r="M341" s="186"/>
      <c r="N341" s="187"/>
      <c r="O341" s="187"/>
      <c r="P341" s="187"/>
      <c r="Q341" s="187"/>
      <c r="R341" s="187"/>
      <c r="S341" s="187"/>
      <c r="T341" s="188"/>
      <c r="AT341" s="182" t="s">
        <v>193</v>
      </c>
      <c r="AU341" s="182" t="s">
        <v>81</v>
      </c>
      <c r="AV341" s="15" t="s">
        <v>189</v>
      </c>
      <c r="AW341" s="15" t="s">
        <v>34</v>
      </c>
      <c r="AX341" s="15" t="s">
        <v>25</v>
      </c>
      <c r="AY341" s="182" t="s">
        <v>182</v>
      </c>
    </row>
    <row r="342" spans="1:65" s="2" customFormat="1" ht="24.2" customHeight="1">
      <c r="A342" s="35"/>
      <c r="B342" s="146"/>
      <c r="C342" s="147" t="s">
        <v>396</v>
      </c>
      <c r="D342" s="147" t="s">
        <v>184</v>
      </c>
      <c r="E342" s="148" t="s">
        <v>1511</v>
      </c>
      <c r="F342" s="149" t="s">
        <v>1512</v>
      </c>
      <c r="G342" s="150" t="s">
        <v>238</v>
      </c>
      <c r="H342" s="151">
        <v>287.52499999999998</v>
      </c>
      <c r="I342" s="152"/>
      <c r="J342" s="153">
        <f>ROUND(I342*H342,2)</f>
        <v>0</v>
      </c>
      <c r="K342" s="149" t="s">
        <v>188</v>
      </c>
      <c r="L342" s="36"/>
      <c r="M342" s="154" t="s">
        <v>3</v>
      </c>
      <c r="N342" s="155" t="s">
        <v>44</v>
      </c>
      <c r="O342" s="56"/>
      <c r="P342" s="156">
        <f>O342*H342</f>
        <v>0</v>
      </c>
      <c r="Q342" s="156">
        <v>0</v>
      </c>
      <c r="R342" s="156">
        <f>Q342*H342</f>
        <v>0</v>
      </c>
      <c r="S342" s="156">
        <v>0</v>
      </c>
      <c r="T342" s="157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58" t="s">
        <v>189</v>
      </c>
      <c r="AT342" s="158" t="s">
        <v>184</v>
      </c>
      <c r="AU342" s="158" t="s">
        <v>81</v>
      </c>
      <c r="AY342" s="20" t="s">
        <v>182</v>
      </c>
      <c r="BE342" s="159">
        <f>IF(N342="základní",J342,0)</f>
        <v>0</v>
      </c>
      <c r="BF342" s="159">
        <f>IF(N342="snížená",J342,0)</f>
        <v>0</v>
      </c>
      <c r="BG342" s="159">
        <f>IF(N342="zákl. přenesená",J342,0)</f>
        <v>0</v>
      </c>
      <c r="BH342" s="159">
        <f>IF(N342="sníž. přenesená",J342,0)</f>
        <v>0</v>
      </c>
      <c r="BI342" s="159">
        <f>IF(N342="nulová",J342,0)</f>
        <v>0</v>
      </c>
      <c r="BJ342" s="20" t="s">
        <v>25</v>
      </c>
      <c r="BK342" s="159">
        <f>ROUND(I342*H342,2)</f>
        <v>0</v>
      </c>
      <c r="BL342" s="20" t="s">
        <v>189</v>
      </c>
      <c r="BM342" s="158" t="s">
        <v>1513</v>
      </c>
    </row>
    <row r="343" spans="1:65" s="2" customFormat="1">
      <c r="A343" s="35"/>
      <c r="B343" s="36"/>
      <c r="C343" s="35"/>
      <c r="D343" s="160" t="s">
        <v>191</v>
      </c>
      <c r="E343" s="35"/>
      <c r="F343" s="161" t="s">
        <v>1514</v>
      </c>
      <c r="G343" s="35"/>
      <c r="H343" s="35"/>
      <c r="I343" s="162"/>
      <c r="J343" s="35"/>
      <c r="K343" s="35"/>
      <c r="L343" s="36"/>
      <c r="M343" s="163"/>
      <c r="N343" s="164"/>
      <c r="O343" s="56"/>
      <c r="P343" s="56"/>
      <c r="Q343" s="56"/>
      <c r="R343" s="56"/>
      <c r="S343" s="56"/>
      <c r="T343" s="57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20" t="s">
        <v>191</v>
      </c>
      <c r="AU343" s="20" t="s">
        <v>81</v>
      </c>
    </row>
    <row r="344" spans="1:65" s="2" customFormat="1" ht="37.9" customHeight="1">
      <c r="A344" s="35"/>
      <c r="B344" s="146"/>
      <c r="C344" s="147" t="s">
        <v>401</v>
      </c>
      <c r="D344" s="147" t="s">
        <v>184</v>
      </c>
      <c r="E344" s="148" t="s">
        <v>355</v>
      </c>
      <c r="F344" s="149" t="s">
        <v>356</v>
      </c>
      <c r="G344" s="150" t="s">
        <v>338</v>
      </c>
      <c r="H344" s="151">
        <v>117.65</v>
      </c>
      <c r="I344" s="152"/>
      <c r="J344" s="153">
        <f>ROUND(I344*H344,2)</f>
        <v>0</v>
      </c>
      <c r="K344" s="149" t="s">
        <v>188</v>
      </c>
      <c r="L344" s="36"/>
      <c r="M344" s="154" t="s">
        <v>3</v>
      </c>
      <c r="N344" s="155" t="s">
        <v>44</v>
      </c>
      <c r="O344" s="56"/>
      <c r="P344" s="156">
        <f>O344*H344</f>
        <v>0</v>
      </c>
      <c r="Q344" s="156">
        <v>0</v>
      </c>
      <c r="R344" s="156">
        <f>Q344*H344</f>
        <v>0</v>
      </c>
      <c r="S344" s="156">
        <v>0</v>
      </c>
      <c r="T344" s="157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58" t="s">
        <v>189</v>
      </c>
      <c r="AT344" s="158" t="s">
        <v>184</v>
      </c>
      <c r="AU344" s="158" t="s">
        <v>81</v>
      </c>
      <c r="AY344" s="20" t="s">
        <v>182</v>
      </c>
      <c r="BE344" s="159">
        <f>IF(N344="základní",J344,0)</f>
        <v>0</v>
      </c>
      <c r="BF344" s="159">
        <f>IF(N344="snížená",J344,0)</f>
        <v>0</v>
      </c>
      <c r="BG344" s="159">
        <f>IF(N344="zákl. přenesená",J344,0)</f>
        <v>0</v>
      </c>
      <c r="BH344" s="159">
        <f>IF(N344="sníž. přenesená",J344,0)</f>
        <v>0</v>
      </c>
      <c r="BI344" s="159">
        <f>IF(N344="nulová",J344,0)</f>
        <v>0</v>
      </c>
      <c r="BJ344" s="20" t="s">
        <v>25</v>
      </c>
      <c r="BK344" s="159">
        <f>ROUND(I344*H344,2)</f>
        <v>0</v>
      </c>
      <c r="BL344" s="20" t="s">
        <v>189</v>
      </c>
      <c r="BM344" s="158" t="s">
        <v>1515</v>
      </c>
    </row>
    <row r="345" spans="1:65" s="2" customFormat="1">
      <c r="A345" s="35"/>
      <c r="B345" s="36"/>
      <c r="C345" s="35"/>
      <c r="D345" s="160" t="s">
        <v>191</v>
      </c>
      <c r="E345" s="35"/>
      <c r="F345" s="161" t="s">
        <v>358</v>
      </c>
      <c r="G345" s="35"/>
      <c r="H345" s="35"/>
      <c r="I345" s="162"/>
      <c r="J345" s="35"/>
      <c r="K345" s="35"/>
      <c r="L345" s="36"/>
      <c r="M345" s="163"/>
      <c r="N345" s="164"/>
      <c r="O345" s="56"/>
      <c r="P345" s="56"/>
      <c r="Q345" s="56"/>
      <c r="R345" s="56"/>
      <c r="S345" s="56"/>
      <c r="T345" s="57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20" t="s">
        <v>191</v>
      </c>
      <c r="AU345" s="20" t="s">
        <v>81</v>
      </c>
    </row>
    <row r="346" spans="1:65" s="14" customFormat="1">
      <c r="B346" s="173"/>
      <c r="D346" s="166" t="s">
        <v>193</v>
      </c>
      <c r="E346" s="174" t="s">
        <v>3</v>
      </c>
      <c r="F346" s="175" t="s">
        <v>1516</v>
      </c>
      <c r="H346" s="176">
        <v>117.65</v>
      </c>
      <c r="I346" s="177"/>
      <c r="L346" s="173"/>
      <c r="M346" s="178"/>
      <c r="N346" s="179"/>
      <c r="O346" s="179"/>
      <c r="P346" s="179"/>
      <c r="Q346" s="179"/>
      <c r="R346" s="179"/>
      <c r="S346" s="179"/>
      <c r="T346" s="180"/>
      <c r="AT346" s="174" t="s">
        <v>193</v>
      </c>
      <c r="AU346" s="174" t="s">
        <v>81</v>
      </c>
      <c r="AV346" s="14" t="s">
        <v>81</v>
      </c>
      <c r="AW346" s="14" t="s">
        <v>34</v>
      </c>
      <c r="AX346" s="14" t="s">
        <v>73</v>
      </c>
      <c r="AY346" s="174" t="s">
        <v>182</v>
      </c>
    </row>
    <row r="347" spans="1:65" s="15" customFormat="1">
      <c r="B347" s="181"/>
      <c r="D347" s="166" t="s">
        <v>193</v>
      </c>
      <c r="E347" s="182" t="s">
        <v>3</v>
      </c>
      <c r="F347" s="183" t="s">
        <v>213</v>
      </c>
      <c r="H347" s="184">
        <v>117.65</v>
      </c>
      <c r="I347" s="185"/>
      <c r="L347" s="181"/>
      <c r="M347" s="186"/>
      <c r="N347" s="187"/>
      <c r="O347" s="187"/>
      <c r="P347" s="187"/>
      <c r="Q347" s="187"/>
      <c r="R347" s="187"/>
      <c r="S347" s="187"/>
      <c r="T347" s="188"/>
      <c r="AT347" s="182" t="s">
        <v>193</v>
      </c>
      <c r="AU347" s="182" t="s">
        <v>81</v>
      </c>
      <c r="AV347" s="15" t="s">
        <v>189</v>
      </c>
      <c r="AW347" s="15" t="s">
        <v>34</v>
      </c>
      <c r="AX347" s="15" t="s">
        <v>25</v>
      </c>
      <c r="AY347" s="182" t="s">
        <v>182</v>
      </c>
    </row>
    <row r="348" spans="1:65" s="2" customFormat="1">
      <c r="A348" s="35"/>
      <c r="B348" s="36"/>
      <c r="C348" s="35"/>
      <c r="D348" s="166" t="s">
        <v>224</v>
      </c>
      <c r="E348" s="35"/>
      <c r="F348" s="189" t="s">
        <v>362</v>
      </c>
      <c r="G348" s="35"/>
      <c r="H348" s="35"/>
      <c r="I348" s="35"/>
      <c r="J348" s="35"/>
      <c r="K348" s="35"/>
      <c r="L348" s="36"/>
      <c r="M348" s="163"/>
      <c r="N348" s="164"/>
      <c r="O348" s="56"/>
      <c r="P348" s="56"/>
      <c r="Q348" s="56"/>
      <c r="R348" s="56"/>
      <c r="S348" s="56"/>
      <c r="T348" s="57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U348" s="20" t="s">
        <v>81</v>
      </c>
    </row>
    <row r="349" spans="1:65" s="2" customFormat="1">
      <c r="A349" s="35"/>
      <c r="B349" s="36"/>
      <c r="C349" s="35"/>
      <c r="D349" s="166" t="s">
        <v>224</v>
      </c>
      <c r="E349" s="35"/>
      <c r="F349" s="190" t="s">
        <v>1496</v>
      </c>
      <c r="G349" s="35"/>
      <c r="H349" s="191">
        <v>0</v>
      </c>
      <c r="I349" s="35"/>
      <c r="J349" s="35"/>
      <c r="K349" s="35"/>
      <c r="L349" s="36"/>
      <c r="M349" s="163"/>
      <c r="N349" s="164"/>
      <c r="O349" s="56"/>
      <c r="P349" s="56"/>
      <c r="Q349" s="56"/>
      <c r="R349" s="56"/>
      <c r="S349" s="56"/>
      <c r="T349" s="57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U349" s="20" t="s">
        <v>81</v>
      </c>
    </row>
    <row r="350" spans="1:65" s="2" customFormat="1">
      <c r="A350" s="35"/>
      <c r="B350" s="36"/>
      <c r="C350" s="35"/>
      <c r="D350" s="166" t="s">
        <v>224</v>
      </c>
      <c r="E350" s="35"/>
      <c r="F350" s="190" t="s">
        <v>1497</v>
      </c>
      <c r="G350" s="35"/>
      <c r="H350" s="191">
        <v>14.401999999999999</v>
      </c>
      <c r="I350" s="35"/>
      <c r="J350" s="35"/>
      <c r="K350" s="35"/>
      <c r="L350" s="36"/>
      <c r="M350" s="163"/>
      <c r="N350" s="164"/>
      <c r="O350" s="56"/>
      <c r="P350" s="56"/>
      <c r="Q350" s="56"/>
      <c r="R350" s="56"/>
      <c r="S350" s="56"/>
      <c r="T350" s="57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U350" s="20" t="s">
        <v>81</v>
      </c>
    </row>
    <row r="351" spans="1:65" s="2" customFormat="1">
      <c r="A351" s="35"/>
      <c r="B351" s="36"/>
      <c r="C351" s="35"/>
      <c r="D351" s="166" t="s">
        <v>224</v>
      </c>
      <c r="E351" s="35"/>
      <c r="F351" s="190" t="s">
        <v>1498</v>
      </c>
      <c r="G351" s="35"/>
      <c r="H351" s="191">
        <v>110.66800000000001</v>
      </c>
      <c r="I351" s="35"/>
      <c r="J351" s="35"/>
      <c r="K351" s="35"/>
      <c r="L351" s="36"/>
      <c r="M351" s="163"/>
      <c r="N351" s="164"/>
      <c r="O351" s="56"/>
      <c r="P351" s="56"/>
      <c r="Q351" s="56"/>
      <c r="R351" s="56"/>
      <c r="S351" s="56"/>
      <c r="T351" s="57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U351" s="20" t="s">
        <v>81</v>
      </c>
    </row>
    <row r="352" spans="1:65" s="2" customFormat="1">
      <c r="A352" s="35"/>
      <c r="B352" s="36"/>
      <c r="C352" s="35"/>
      <c r="D352" s="166" t="s">
        <v>224</v>
      </c>
      <c r="E352" s="35"/>
      <c r="F352" s="190" t="s">
        <v>1499</v>
      </c>
      <c r="G352" s="35"/>
      <c r="H352" s="191">
        <v>20.988</v>
      </c>
      <c r="I352" s="35"/>
      <c r="J352" s="35"/>
      <c r="K352" s="35"/>
      <c r="L352" s="36"/>
      <c r="M352" s="163"/>
      <c r="N352" s="164"/>
      <c r="O352" s="56"/>
      <c r="P352" s="56"/>
      <c r="Q352" s="56"/>
      <c r="R352" s="56"/>
      <c r="S352" s="56"/>
      <c r="T352" s="57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U352" s="20" t="s">
        <v>81</v>
      </c>
    </row>
    <row r="353" spans="1:47" s="2" customFormat="1">
      <c r="A353" s="35"/>
      <c r="B353" s="36"/>
      <c r="C353" s="35"/>
      <c r="D353" s="166" t="s">
        <v>224</v>
      </c>
      <c r="E353" s="35"/>
      <c r="F353" s="190" t="s">
        <v>1500</v>
      </c>
      <c r="G353" s="35"/>
      <c r="H353" s="191">
        <v>12.081</v>
      </c>
      <c r="I353" s="35"/>
      <c r="J353" s="35"/>
      <c r="K353" s="35"/>
      <c r="L353" s="36"/>
      <c r="M353" s="163"/>
      <c r="N353" s="164"/>
      <c r="O353" s="56"/>
      <c r="P353" s="56"/>
      <c r="Q353" s="56"/>
      <c r="R353" s="56"/>
      <c r="S353" s="56"/>
      <c r="T353" s="57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U353" s="20" t="s">
        <v>81</v>
      </c>
    </row>
    <row r="354" spans="1:47" s="2" customFormat="1">
      <c r="A354" s="35"/>
      <c r="B354" s="36"/>
      <c r="C354" s="35"/>
      <c r="D354" s="166" t="s">
        <v>224</v>
      </c>
      <c r="E354" s="35"/>
      <c r="F354" s="190" t="s">
        <v>1501</v>
      </c>
      <c r="G354" s="35"/>
      <c r="H354" s="191">
        <v>0</v>
      </c>
      <c r="I354" s="35"/>
      <c r="J354" s="35"/>
      <c r="K354" s="35"/>
      <c r="L354" s="36"/>
      <c r="M354" s="163"/>
      <c r="N354" s="164"/>
      <c r="O354" s="56"/>
      <c r="P354" s="56"/>
      <c r="Q354" s="56"/>
      <c r="R354" s="56"/>
      <c r="S354" s="56"/>
      <c r="T354" s="57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U354" s="20" t="s">
        <v>81</v>
      </c>
    </row>
    <row r="355" spans="1:47" s="2" customFormat="1">
      <c r="A355" s="35"/>
      <c r="B355" s="36"/>
      <c r="C355" s="35"/>
      <c r="D355" s="166" t="s">
        <v>224</v>
      </c>
      <c r="E355" s="35"/>
      <c r="F355" s="190" t="s">
        <v>1502</v>
      </c>
      <c r="G355" s="35"/>
      <c r="H355" s="191">
        <v>-56.533000000000001</v>
      </c>
      <c r="I355" s="35"/>
      <c r="J355" s="35"/>
      <c r="K355" s="35"/>
      <c r="L355" s="36"/>
      <c r="M355" s="163"/>
      <c r="N355" s="164"/>
      <c r="O355" s="56"/>
      <c r="P355" s="56"/>
      <c r="Q355" s="56"/>
      <c r="R355" s="56"/>
      <c r="S355" s="56"/>
      <c r="T355" s="57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U355" s="20" t="s">
        <v>81</v>
      </c>
    </row>
    <row r="356" spans="1:47" s="2" customFormat="1">
      <c r="A356" s="35"/>
      <c r="B356" s="36"/>
      <c r="C356" s="35"/>
      <c r="D356" s="166" t="s">
        <v>224</v>
      </c>
      <c r="E356" s="35"/>
      <c r="F356" s="190" t="s">
        <v>213</v>
      </c>
      <c r="G356" s="35"/>
      <c r="H356" s="191">
        <v>101.60599999999999</v>
      </c>
      <c r="I356" s="35"/>
      <c r="J356" s="35"/>
      <c r="K356" s="35"/>
      <c r="L356" s="36"/>
      <c r="M356" s="163"/>
      <c r="N356" s="164"/>
      <c r="O356" s="56"/>
      <c r="P356" s="56"/>
      <c r="Q356" s="56"/>
      <c r="R356" s="56"/>
      <c r="S356" s="56"/>
      <c r="T356" s="57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U356" s="20" t="s">
        <v>81</v>
      </c>
    </row>
    <row r="357" spans="1:47" s="2" customFormat="1">
      <c r="A357" s="35"/>
      <c r="B357" s="36"/>
      <c r="C357" s="35"/>
      <c r="D357" s="166" t="s">
        <v>224</v>
      </c>
      <c r="E357" s="35"/>
      <c r="F357" s="200" t="s">
        <v>256</v>
      </c>
      <c r="G357" s="35"/>
      <c r="H357" s="35"/>
      <c r="I357" s="35"/>
      <c r="J357" s="35"/>
      <c r="K357" s="35"/>
      <c r="L357" s="36"/>
      <c r="M357" s="163"/>
      <c r="N357" s="164"/>
      <c r="O357" s="56"/>
      <c r="P357" s="56"/>
      <c r="Q357" s="56"/>
      <c r="R357" s="56"/>
      <c r="S357" s="56"/>
      <c r="T357" s="57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U357" s="20" t="s">
        <v>81</v>
      </c>
    </row>
    <row r="358" spans="1:47" s="2" customFormat="1">
      <c r="A358" s="35"/>
      <c r="B358" s="36"/>
      <c r="C358" s="35"/>
      <c r="D358" s="166" t="s">
        <v>224</v>
      </c>
      <c r="E358" s="35"/>
      <c r="F358" s="201" t="s">
        <v>1360</v>
      </c>
      <c r="G358" s="35"/>
      <c r="H358" s="191">
        <v>0</v>
      </c>
      <c r="I358" s="35"/>
      <c r="J358" s="35"/>
      <c r="K358" s="35"/>
      <c r="L358" s="36"/>
      <c r="M358" s="163"/>
      <c r="N358" s="164"/>
      <c r="O358" s="56"/>
      <c r="P358" s="56"/>
      <c r="Q358" s="56"/>
      <c r="R358" s="56"/>
      <c r="S358" s="56"/>
      <c r="T358" s="57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U358" s="20" t="s">
        <v>81</v>
      </c>
    </row>
    <row r="359" spans="1:47" s="2" customFormat="1">
      <c r="A359" s="35"/>
      <c r="B359" s="36"/>
      <c r="C359" s="35"/>
      <c r="D359" s="166" t="s">
        <v>224</v>
      </c>
      <c r="E359" s="35"/>
      <c r="F359" s="201" t="s">
        <v>1361</v>
      </c>
      <c r="G359" s="35"/>
      <c r="H359" s="191">
        <v>80.762</v>
      </c>
      <c r="I359" s="35"/>
      <c r="J359" s="35"/>
      <c r="K359" s="35"/>
      <c r="L359" s="36"/>
      <c r="M359" s="163"/>
      <c r="N359" s="164"/>
      <c r="O359" s="56"/>
      <c r="P359" s="56"/>
      <c r="Q359" s="56"/>
      <c r="R359" s="56"/>
      <c r="S359" s="56"/>
      <c r="T359" s="57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U359" s="20" t="s">
        <v>81</v>
      </c>
    </row>
    <row r="360" spans="1:47" s="2" customFormat="1">
      <c r="A360" s="35"/>
      <c r="B360" s="36"/>
      <c r="C360" s="35"/>
      <c r="D360" s="166" t="s">
        <v>224</v>
      </c>
      <c r="E360" s="35"/>
      <c r="F360" s="201" t="s">
        <v>259</v>
      </c>
      <c r="G360" s="35"/>
      <c r="H360" s="191">
        <v>80.762</v>
      </c>
      <c r="I360" s="35"/>
      <c r="J360" s="35"/>
      <c r="K360" s="35"/>
      <c r="L360" s="36"/>
      <c r="M360" s="163"/>
      <c r="N360" s="164"/>
      <c r="O360" s="56"/>
      <c r="P360" s="56"/>
      <c r="Q360" s="56"/>
      <c r="R360" s="56"/>
      <c r="S360" s="56"/>
      <c r="T360" s="57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U360" s="20" t="s">
        <v>81</v>
      </c>
    </row>
    <row r="361" spans="1:47" s="2" customFormat="1">
      <c r="A361" s="35"/>
      <c r="B361" s="36"/>
      <c r="C361" s="35"/>
      <c r="D361" s="166" t="s">
        <v>224</v>
      </c>
      <c r="E361" s="35"/>
      <c r="F361" s="189" t="s">
        <v>1494</v>
      </c>
      <c r="G361" s="35"/>
      <c r="H361" s="35"/>
      <c r="I361" s="35"/>
      <c r="J361" s="35"/>
      <c r="K361" s="35"/>
      <c r="L361" s="36"/>
      <c r="M361" s="163"/>
      <c r="N361" s="164"/>
      <c r="O361" s="56"/>
      <c r="P361" s="56"/>
      <c r="Q361" s="56"/>
      <c r="R361" s="56"/>
      <c r="S361" s="56"/>
      <c r="T361" s="57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U361" s="20" t="s">
        <v>81</v>
      </c>
    </row>
    <row r="362" spans="1:47" s="2" customFormat="1">
      <c r="A362" s="35"/>
      <c r="B362" s="36"/>
      <c r="C362" s="35"/>
      <c r="D362" s="166" t="s">
        <v>224</v>
      </c>
      <c r="E362" s="35"/>
      <c r="F362" s="190" t="s">
        <v>1491</v>
      </c>
      <c r="G362" s="35"/>
      <c r="H362" s="191">
        <v>2.2440000000000002</v>
      </c>
      <c r="I362" s="35"/>
      <c r="J362" s="35"/>
      <c r="K362" s="35"/>
      <c r="L362" s="36"/>
      <c r="M362" s="163"/>
      <c r="N362" s="164"/>
      <c r="O362" s="56"/>
      <c r="P362" s="56"/>
      <c r="Q362" s="56"/>
      <c r="R362" s="56"/>
      <c r="S362" s="56"/>
      <c r="T362" s="57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U362" s="20" t="s">
        <v>81</v>
      </c>
    </row>
    <row r="363" spans="1:47" s="2" customFormat="1">
      <c r="A363" s="35"/>
      <c r="B363" s="36"/>
      <c r="C363" s="35"/>
      <c r="D363" s="166" t="s">
        <v>224</v>
      </c>
      <c r="E363" s="35"/>
      <c r="F363" s="190" t="s">
        <v>1492</v>
      </c>
      <c r="G363" s="35"/>
      <c r="H363" s="191">
        <v>4.95</v>
      </c>
      <c r="I363" s="35"/>
      <c r="J363" s="35"/>
      <c r="K363" s="35"/>
      <c r="L363" s="36"/>
      <c r="M363" s="163"/>
      <c r="N363" s="164"/>
      <c r="O363" s="56"/>
      <c r="P363" s="56"/>
      <c r="Q363" s="56"/>
      <c r="R363" s="56"/>
      <c r="S363" s="56"/>
      <c r="T363" s="57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U363" s="20" t="s">
        <v>81</v>
      </c>
    </row>
    <row r="364" spans="1:47" s="2" customFormat="1">
      <c r="A364" s="35"/>
      <c r="B364" s="36"/>
      <c r="C364" s="35"/>
      <c r="D364" s="166" t="s">
        <v>224</v>
      </c>
      <c r="E364" s="35"/>
      <c r="F364" s="190" t="s">
        <v>213</v>
      </c>
      <c r="G364" s="35"/>
      <c r="H364" s="191">
        <v>7.194</v>
      </c>
      <c r="I364" s="35"/>
      <c r="J364" s="35"/>
      <c r="K364" s="35"/>
      <c r="L364" s="36"/>
      <c r="M364" s="163"/>
      <c r="N364" s="164"/>
      <c r="O364" s="56"/>
      <c r="P364" s="56"/>
      <c r="Q364" s="56"/>
      <c r="R364" s="56"/>
      <c r="S364" s="56"/>
      <c r="T364" s="57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U364" s="20" t="s">
        <v>81</v>
      </c>
    </row>
    <row r="365" spans="1:47" s="2" customFormat="1">
      <c r="A365" s="35"/>
      <c r="B365" s="36"/>
      <c r="C365" s="35"/>
      <c r="D365" s="166" t="s">
        <v>224</v>
      </c>
      <c r="E365" s="35"/>
      <c r="F365" s="200" t="s">
        <v>1466</v>
      </c>
      <c r="G365" s="35"/>
      <c r="H365" s="35"/>
      <c r="I365" s="35"/>
      <c r="J365" s="35"/>
      <c r="K365" s="35"/>
      <c r="L365" s="36"/>
      <c r="M365" s="163"/>
      <c r="N365" s="164"/>
      <c r="O365" s="56"/>
      <c r="P365" s="56"/>
      <c r="Q365" s="56"/>
      <c r="R365" s="56"/>
      <c r="S365" s="56"/>
      <c r="T365" s="57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U365" s="20" t="s">
        <v>81</v>
      </c>
    </row>
    <row r="366" spans="1:47" s="2" customFormat="1">
      <c r="A366" s="35"/>
      <c r="B366" s="36"/>
      <c r="C366" s="35"/>
      <c r="D366" s="166" t="s">
        <v>224</v>
      </c>
      <c r="E366" s="35"/>
      <c r="F366" s="201" t="s">
        <v>1448</v>
      </c>
      <c r="G366" s="35"/>
      <c r="H366" s="191">
        <v>1.1000000000000001</v>
      </c>
      <c r="I366" s="35"/>
      <c r="J366" s="35"/>
      <c r="K366" s="35"/>
      <c r="L366" s="36"/>
      <c r="M366" s="163"/>
      <c r="N366" s="164"/>
      <c r="O366" s="56"/>
      <c r="P366" s="56"/>
      <c r="Q366" s="56"/>
      <c r="R366" s="56"/>
      <c r="S366" s="56"/>
      <c r="T366" s="57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U366" s="20" t="s">
        <v>81</v>
      </c>
    </row>
    <row r="367" spans="1:47" s="2" customFormat="1">
      <c r="A367" s="35"/>
      <c r="B367" s="36"/>
      <c r="C367" s="35"/>
      <c r="D367" s="166" t="s">
        <v>224</v>
      </c>
      <c r="E367" s="35"/>
      <c r="F367" s="201" t="s">
        <v>213</v>
      </c>
      <c r="G367" s="35"/>
      <c r="H367" s="191">
        <v>1.1000000000000001</v>
      </c>
      <c r="I367" s="35"/>
      <c r="J367" s="35"/>
      <c r="K367" s="35"/>
      <c r="L367" s="36"/>
      <c r="M367" s="163"/>
      <c r="N367" s="164"/>
      <c r="O367" s="56"/>
      <c r="P367" s="56"/>
      <c r="Q367" s="56"/>
      <c r="R367" s="56"/>
      <c r="S367" s="56"/>
      <c r="T367" s="57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U367" s="20" t="s">
        <v>81</v>
      </c>
    </row>
    <row r="368" spans="1:47" s="2" customFormat="1">
      <c r="A368" s="35"/>
      <c r="B368" s="36"/>
      <c r="C368" s="35"/>
      <c r="D368" s="166" t="s">
        <v>224</v>
      </c>
      <c r="E368" s="35"/>
      <c r="F368" s="200" t="s">
        <v>1465</v>
      </c>
      <c r="G368" s="35"/>
      <c r="H368" s="35"/>
      <c r="I368" s="35"/>
      <c r="J368" s="35"/>
      <c r="K368" s="35"/>
      <c r="L368" s="36"/>
      <c r="M368" s="163"/>
      <c r="N368" s="164"/>
      <c r="O368" s="56"/>
      <c r="P368" s="56"/>
      <c r="Q368" s="56"/>
      <c r="R368" s="56"/>
      <c r="S368" s="56"/>
      <c r="T368" s="57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U368" s="20" t="s">
        <v>81</v>
      </c>
    </row>
    <row r="369" spans="1:65" s="2" customFormat="1">
      <c r="A369" s="35"/>
      <c r="B369" s="36"/>
      <c r="C369" s="35"/>
      <c r="D369" s="166" t="s">
        <v>224</v>
      </c>
      <c r="E369" s="35"/>
      <c r="F369" s="201" t="s">
        <v>1454</v>
      </c>
      <c r="G369" s="35"/>
      <c r="H369" s="191">
        <v>0</v>
      </c>
      <c r="I369" s="35"/>
      <c r="J369" s="35"/>
      <c r="K369" s="35"/>
      <c r="L369" s="36"/>
      <c r="M369" s="163"/>
      <c r="N369" s="164"/>
      <c r="O369" s="56"/>
      <c r="P369" s="56"/>
      <c r="Q369" s="56"/>
      <c r="R369" s="56"/>
      <c r="S369" s="56"/>
      <c r="T369" s="57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U369" s="20" t="s">
        <v>81</v>
      </c>
    </row>
    <row r="370" spans="1:65" s="2" customFormat="1">
      <c r="A370" s="35"/>
      <c r="B370" s="36"/>
      <c r="C370" s="35"/>
      <c r="D370" s="166" t="s">
        <v>224</v>
      </c>
      <c r="E370" s="35"/>
      <c r="F370" s="201" t="s">
        <v>1455</v>
      </c>
      <c r="G370" s="35"/>
      <c r="H370" s="191">
        <v>3.3</v>
      </c>
      <c r="I370" s="35"/>
      <c r="J370" s="35"/>
      <c r="K370" s="35"/>
      <c r="L370" s="36"/>
      <c r="M370" s="163"/>
      <c r="N370" s="164"/>
      <c r="O370" s="56"/>
      <c r="P370" s="56"/>
      <c r="Q370" s="56"/>
      <c r="R370" s="56"/>
      <c r="S370" s="56"/>
      <c r="T370" s="57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U370" s="20" t="s">
        <v>81</v>
      </c>
    </row>
    <row r="371" spans="1:65" s="2" customFormat="1">
      <c r="A371" s="35"/>
      <c r="B371" s="36"/>
      <c r="C371" s="35"/>
      <c r="D371" s="166" t="s">
        <v>224</v>
      </c>
      <c r="E371" s="35"/>
      <c r="F371" s="201" t="s">
        <v>213</v>
      </c>
      <c r="G371" s="35"/>
      <c r="H371" s="191">
        <v>3.3</v>
      </c>
      <c r="I371" s="35"/>
      <c r="J371" s="35"/>
      <c r="K371" s="35"/>
      <c r="L371" s="36"/>
      <c r="M371" s="163"/>
      <c r="N371" s="164"/>
      <c r="O371" s="56"/>
      <c r="P371" s="56"/>
      <c r="Q371" s="56"/>
      <c r="R371" s="56"/>
      <c r="S371" s="56"/>
      <c r="T371" s="57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U371" s="20" t="s">
        <v>81</v>
      </c>
    </row>
    <row r="372" spans="1:65" s="2" customFormat="1">
      <c r="A372" s="35"/>
      <c r="B372" s="36"/>
      <c r="C372" s="35"/>
      <c r="D372" s="166" t="s">
        <v>224</v>
      </c>
      <c r="E372" s="35"/>
      <c r="F372" s="219" t="s">
        <v>1456</v>
      </c>
      <c r="G372" s="35"/>
      <c r="H372" s="35"/>
      <c r="I372" s="35"/>
      <c r="J372" s="35"/>
      <c r="K372" s="35"/>
      <c r="L372" s="36"/>
      <c r="M372" s="163"/>
      <c r="N372" s="164"/>
      <c r="O372" s="56"/>
      <c r="P372" s="56"/>
      <c r="Q372" s="56"/>
      <c r="R372" s="56"/>
      <c r="S372" s="56"/>
      <c r="T372" s="57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U372" s="20" t="s">
        <v>81</v>
      </c>
    </row>
    <row r="373" spans="1:65" s="2" customFormat="1">
      <c r="A373" s="35"/>
      <c r="B373" s="36"/>
      <c r="C373" s="35"/>
      <c r="D373" s="166" t="s">
        <v>224</v>
      </c>
      <c r="E373" s="35"/>
      <c r="F373" s="220" t="s">
        <v>1453</v>
      </c>
      <c r="G373" s="35"/>
      <c r="H373" s="191">
        <v>3</v>
      </c>
      <c r="I373" s="35"/>
      <c r="J373" s="35"/>
      <c r="K373" s="35"/>
      <c r="L373" s="36"/>
      <c r="M373" s="163"/>
      <c r="N373" s="164"/>
      <c r="O373" s="56"/>
      <c r="P373" s="56"/>
      <c r="Q373" s="56"/>
      <c r="R373" s="56"/>
      <c r="S373" s="56"/>
      <c r="T373" s="57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U373" s="20" t="s">
        <v>81</v>
      </c>
    </row>
    <row r="374" spans="1:65" s="2" customFormat="1">
      <c r="A374" s="35"/>
      <c r="B374" s="36"/>
      <c r="C374" s="35"/>
      <c r="D374" s="166" t="s">
        <v>224</v>
      </c>
      <c r="E374" s="35"/>
      <c r="F374" s="220" t="s">
        <v>213</v>
      </c>
      <c r="G374" s="35"/>
      <c r="H374" s="191">
        <v>3</v>
      </c>
      <c r="I374" s="35"/>
      <c r="J374" s="35"/>
      <c r="K374" s="35"/>
      <c r="L374" s="36"/>
      <c r="M374" s="163"/>
      <c r="N374" s="164"/>
      <c r="O374" s="56"/>
      <c r="P374" s="56"/>
      <c r="Q374" s="56"/>
      <c r="R374" s="56"/>
      <c r="S374" s="56"/>
      <c r="T374" s="57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U374" s="20" t="s">
        <v>81</v>
      </c>
    </row>
    <row r="375" spans="1:65" s="2" customFormat="1">
      <c r="A375" s="35"/>
      <c r="B375" s="36"/>
      <c r="C375" s="35"/>
      <c r="D375" s="166" t="s">
        <v>224</v>
      </c>
      <c r="E375" s="35"/>
      <c r="F375" s="189" t="s">
        <v>648</v>
      </c>
      <c r="G375" s="35"/>
      <c r="H375" s="35"/>
      <c r="I375" s="35"/>
      <c r="J375" s="35"/>
      <c r="K375" s="35"/>
      <c r="L375" s="36"/>
      <c r="M375" s="163"/>
      <c r="N375" s="164"/>
      <c r="O375" s="56"/>
      <c r="P375" s="56"/>
      <c r="Q375" s="56"/>
      <c r="R375" s="56"/>
      <c r="S375" s="56"/>
      <c r="T375" s="57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U375" s="20" t="s">
        <v>81</v>
      </c>
    </row>
    <row r="376" spans="1:65" s="2" customFormat="1">
      <c r="A376" s="35"/>
      <c r="B376" s="36"/>
      <c r="C376" s="35"/>
      <c r="D376" s="166" t="s">
        <v>224</v>
      </c>
      <c r="E376" s="35"/>
      <c r="F376" s="190" t="s">
        <v>1481</v>
      </c>
      <c r="G376" s="35"/>
      <c r="H376" s="191">
        <v>0</v>
      </c>
      <c r="I376" s="35"/>
      <c r="J376" s="35"/>
      <c r="K376" s="35"/>
      <c r="L376" s="36"/>
      <c r="M376" s="163"/>
      <c r="N376" s="164"/>
      <c r="O376" s="56"/>
      <c r="P376" s="56"/>
      <c r="Q376" s="56"/>
      <c r="R376" s="56"/>
      <c r="S376" s="56"/>
      <c r="T376" s="57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U376" s="20" t="s">
        <v>81</v>
      </c>
    </row>
    <row r="377" spans="1:65" s="2" customFormat="1">
      <c r="A377" s="35"/>
      <c r="B377" s="36"/>
      <c r="C377" s="35"/>
      <c r="D377" s="166" t="s">
        <v>224</v>
      </c>
      <c r="E377" s="35"/>
      <c r="F377" s="190" t="s">
        <v>1482</v>
      </c>
      <c r="G377" s="35"/>
      <c r="H377" s="191">
        <v>36.125</v>
      </c>
      <c r="I377" s="35"/>
      <c r="J377" s="35"/>
      <c r="K377" s="35"/>
      <c r="L377" s="36"/>
      <c r="M377" s="163"/>
      <c r="N377" s="164"/>
      <c r="O377" s="56"/>
      <c r="P377" s="56"/>
      <c r="Q377" s="56"/>
      <c r="R377" s="56"/>
      <c r="S377" s="56"/>
      <c r="T377" s="57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U377" s="20" t="s">
        <v>81</v>
      </c>
    </row>
    <row r="378" spans="1:65" s="2" customFormat="1">
      <c r="A378" s="35"/>
      <c r="B378" s="36"/>
      <c r="C378" s="35"/>
      <c r="D378" s="166" t="s">
        <v>224</v>
      </c>
      <c r="E378" s="35"/>
      <c r="F378" s="190" t="s">
        <v>1483</v>
      </c>
      <c r="G378" s="35"/>
      <c r="H378" s="191">
        <v>4.05</v>
      </c>
      <c r="I378" s="35"/>
      <c r="J378" s="35"/>
      <c r="K378" s="35"/>
      <c r="L378" s="36"/>
      <c r="M378" s="163"/>
      <c r="N378" s="164"/>
      <c r="O378" s="56"/>
      <c r="P378" s="56"/>
      <c r="Q378" s="56"/>
      <c r="R378" s="56"/>
      <c r="S378" s="56"/>
      <c r="T378" s="57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U378" s="20" t="s">
        <v>81</v>
      </c>
    </row>
    <row r="379" spans="1:65" s="2" customFormat="1">
      <c r="A379" s="35"/>
      <c r="B379" s="36"/>
      <c r="C379" s="35"/>
      <c r="D379" s="166" t="s">
        <v>224</v>
      </c>
      <c r="E379" s="35"/>
      <c r="F379" s="190" t="s">
        <v>1484</v>
      </c>
      <c r="G379" s="35"/>
      <c r="H379" s="191">
        <v>0</v>
      </c>
      <c r="I379" s="35"/>
      <c r="J379" s="35"/>
      <c r="K379" s="35"/>
      <c r="L379" s="36"/>
      <c r="M379" s="163"/>
      <c r="N379" s="164"/>
      <c r="O379" s="56"/>
      <c r="P379" s="56"/>
      <c r="Q379" s="56"/>
      <c r="R379" s="56"/>
      <c r="S379" s="56"/>
      <c r="T379" s="57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U379" s="20" t="s">
        <v>81</v>
      </c>
    </row>
    <row r="380" spans="1:65" s="2" customFormat="1">
      <c r="A380" s="35"/>
      <c r="B380" s="36"/>
      <c r="C380" s="35"/>
      <c r="D380" s="166" t="s">
        <v>224</v>
      </c>
      <c r="E380" s="35"/>
      <c r="F380" s="190" t="s">
        <v>1485</v>
      </c>
      <c r="G380" s="35"/>
      <c r="H380" s="191">
        <v>-29.75</v>
      </c>
      <c r="I380" s="35"/>
      <c r="J380" s="35"/>
      <c r="K380" s="35"/>
      <c r="L380" s="36"/>
      <c r="M380" s="163"/>
      <c r="N380" s="164"/>
      <c r="O380" s="56"/>
      <c r="P380" s="56"/>
      <c r="Q380" s="56"/>
      <c r="R380" s="56"/>
      <c r="S380" s="56"/>
      <c r="T380" s="57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U380" s="20" t="s">
        <v>81</v>
      </c>
    </row>
    <row r="381" spans="1:65" s="2" customFormat="1">
      <c r="A381" s="35"/>
      <c r="B381" s="36"/>
      <c r="C381" s="35"/>
      <c r="D381" s="166" t="s">
        <v>224</v>
      </c>
      <c r="E381" s="35"/>
      <c r="F381" s="190" t="s">
        <v>1486</v>
      </c>
      <c r="G381" s="35"/>
      <c r="H381" s="191">
        <v>-1.575</v>
      </c>
      <c r="I381" s="35"/>
      <c r="J381" s="35"/>
      <c r="K381" s="35"/>
      <c r="L381" s="36"/>
      <c r="M381" s="163"/>
      <c r="N381" s="164"/>
      <c r="O381" s="56"/>
      <c r="P381" s="56"/>
      <c r="Q381" s="56"/>
      <c r="R381" s="56"/>
      <c r="S381" s="56"/>
      <c r="T381" s="57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U381" s="20" t="s">
        <v>81</v>
      </c>
    </row>
    <row r="382" spans="1:65" s="2" customFormat="1">
      <c r="A382" s="35"/>
      <c r="B382" s="36"/>
      <c r="C382" s="35"/>
      <c r="D382" s="166" t="s">
        <v>224</v>
      </c>
      <c r="E382" s="35"/>
      <c r="F382" s="190" t="s">
        <v>213</v>
      </c>
      <c r="G382" s="35"/>
      <c r="H382" s="191">
        <v>8.85</v>
      </c>
      <c r="I382" s="35"/>
      <c r="J382" s="35"/>
      <c r="K382" s="35"/>
      <c r="L382" s="36"/>
      <c r="M382" s="163"/>
      <c r="N382" s="164"/>
      <c r="O382" s="56"/>
      <c r="P382" s="56"/>
      <c r="Q382" s="56"/>
      <c r="R382" s="56"/>
      <c r="S382" s="56"/>
      <c r="T382" s="57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U382" s="20" t="s">
        <v>81</v>
      </c>
    </row>
    <row r="383" spans="1:65" s="2" customFormat="1" ht="24.2" customHeight="1">
      <c r="A383" s="35"/>
      <c r="B383" s="146"/>
      <c r="C383" s="147" t="s">
        <v>412</v>
      </c>
      <c r="D383" s="147" t="s">
        <v>184</v>
      </c>
      <c r="E383" s="148" t="s">
        <v>364</v>
      </c>
      <c r="F383" s="149" t="s">
        <v>365</v>
      </c>
      <c r="G383" s="150" t="s">
        <v>338</v>
      </c>
      <c r="H383" s="151">
        <v>117.65</v>
      </c>
      <c r="I383" s="152"/>
      <c r="J383" s="153">
        <f>ROUND(I383*H383,2)</f>
        <v>0</v>
      </c>
      <c r="K383" s="149" t="s">
        <v>188</v>
      </c>
      <c r="L383" s="36"/>
      <c r="M383" s="154" t="s">
        <v>3</v>
      </c>
      <c r="N383" s="155" t="s">
        <v>44</v>
      </c>
      <c r="O383" s="56"/>
      <c r="P383" s="156">
        <f>O383*H383</f>
        <v>0</v>
      </c>
      <c r="Q383" s="156">
        <v>0</v>
      </c>
      <c r="R383" s="156">
        <f>Q383*H383</f>
        <v>0</v>
      </c>
      <c r="S383" s="156">
        <v>0</v>
      </c>
      <c r="T383" s="157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58" t="s">
        <v>189</v>
      </c>
      <c r="AT383" s="158" t="s">
        <v>184</v>
      </c>
      <c r="AU383" s="158" t="s">
        <v>81</v>
      </c>
      <c r="AY383" s="20" t="s">
        <v>182</v>
      </c>
      <c r="BE383" s="159">
        <f>IF(N383="základní",J383,0)</f>
        <v>0</v>
      </c>
      <c r="BF383" s="159">
        <f>IF(N383="snížená",J383,0)</f>
        <v>0</v>
      </c>
      <c r="BG383" s="159">
        <f>IF(N383="zákl. přenesená",J383,0)</f>
        <v>0</v>
      </c>
      <c r="BH383" s="159">
        <f>IF(N383="sníž. přenesená",J383,0)</f>
        <v>0</v>
      </c>
      <c r="BI383" s="159">
        <f>IF(N383="nulová",J383,0)</f>
        <v>0</v>
      </c>
      <c r="BJ383" s="20" t="s">
        <v>25</v>
      </c>
      <c r="BK383" s="159">
        <f>ROUND(I383*H383,2)</f>
        <v>0</v>
      </c>
      <c r="BL383" s="20" t="s">
        <v>189</v>
      </c>
      <c r="BM383" s="158" t="s">
        <v>1517</v>
      </c>
    </row>
    <row r="384" spans="1:65" s="2" customFormat="1">
      <c r="A384" s="35"/>
      <c r="B384" s="36"/>
      <c r="C384" s="35"/>
      <c r="D384" s="160" t="s">
        <v>191</v>
      </c>
      <c r="E384" s="35"/>
      <c r="F384" s="161" t="s">
        <v>367</v>
      </c>
      <c r="G384" s="35"/>
      <c r="H384" s="35"/>
      <c r="I384" s="162"/>
      <c r="J384" s="35"/>
      <c r="K384" s="35"/>
      <c r="L384" s="36"/>
      <c r="M384" s="163"/>
      <c r="N384" s="164"/>
      <c r="O384" s="56"/>
      <c r="P384" s="56"/>
      <c r="Q384" s="56"/>
      <c r="R384" s="56"/>
      <c r="S384" s="56"/>
      <c r="T384" s="57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20" t="s">
        <v>191</v>
      </c>
      <c r="AU384" s="20" t="s">
        <v>81</v>
      </c>
    </row>
    <row r="385" spans="1:51" s="14" customFormat="1">
      <c r="B385" s="173"/>
      <c r="D385" s="166" t="s">
        <v>193</v>
      </c>
      <c r="E385" s="174" t="s">
        <v>3</v>
      </c>
      <c r="F385" s="175" t="s">
        <v>1516</v>
      </c>
      <c r="H385" s="176">
        <v>117.65</v>
      </c>
      <c r="I385" s="177"/>
      <c r="L385" s="173"/>
      <c r="M385" s="178"/>
      <c r="N385" s="179"/>
      <c r="O385" s="179"/>
      <c r="P385" s="179"/>
      <c r="Q385" s="179"/>
      <c r="R385" s="179"/>
      <c r="S385" s="179"/>
      <c r="T385" s="180"/>
      <c r="AT385" s="174" t="s">
        <v>193</v>
      </c>
      <c r="AU385" s="174" t="s">
        <v>81</v>
      </c>
      <c r="AV385" s="14" t="s">
        <v>81</v>
      </c>
      <c r="AW385" s="14" t="s">
        <v>34</v>
      </c>
      <c r="AX385" s="14" t="s">
        <v>73</v>
      </c>
      <c r="AY385" s="174" t="s">
        <v>182</v>
      </c>
    </row>
    <row r="386" spans="1:51" s="15" customFormat="1">
      <c r="B386" s="181"/>
      <c r="D386" s="166" t="s">
        <v>193</v>
      </c>
      <c r="E386" s="182" t="s">
        <v>3</v>
      </c>
      <c r="F386" s="183" t="s">
        <v>213</v>
      </c>
      <c r="H386" s="184">
        <v>117.65</v>
      </c>
      <c r="I386" s="185"/>
      <c r="L386" s="181"/>
      <c r="M386" s="186"/>
      <c r="N386" s="187"/>
      <c r="O386" s="187"/>
      <c r="P386" s="187"/>
      <c r="Q386" s="187"/>
      <c r="R386" s="187"/>
      <c r="S386" s="187"/>
      <c r="T386" s="188"/>
      <c r="AT386" s="182" t="s">
        <v>193</v>
      </c>
      <c r="AU386" s="182" t="s">
        <v>81</v>
      </c>
      <c r="AV386" s="15" t="s">
        <v>189</v>
      </c>
      <c r="AW386" s="15" t="s">
        <v>34</v>
      </c>
      <c r="AX386" s="15" t="s">
        <v>25</v>
      </c>
      <c r="AY386" s="182" t="s">
        <v>182</v>
      </c>
    </row>
    <row r="387" spans="1:51" s="2" customFormat="1">
      <c r="A387" s="35"/>
      <c r="B387" s="36"/>
      <c r="C387" s="35"/>
      <c r="D387" s="166" t="s">
        <v>224</v>
      </c>
      <c r="E387" s="35"/>
      <c r="F387" s="189" t="s">
        <v>362</v>
      </c>
      <c r="G387" s="35"/>
      <c r="H387" s="35"/>
      <c r="I387" s="35"/>
      <c r="J387" s="35"/>
      <c r="K387" s="35"/>
      <c r="L387" s="36"/>
      <c r="M387" s="163"/>
      <c r="N387" s="164"/>
      <c r="O387" s="56"/>
      <c r="P387" s="56"/>
      <c r="Q387" s="56"/>
      <c r="R387" s="56"/>
      <c r="S387" s="56"/>
      <c r="T387" s="57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U387" s="20" t="s">
        <v>81</v>
      </c>
    </row>
    <row r="388" spans="1:51" s="2" customFormat="1">
      <c r="A388" s="35"/>
      <c r="B388" s="36"/>
      <c r="C388" s="35"/>
      <c r="D388" s="166" t="s">
        <v>224</v>
      </c>
      <c r="E388" s="35"/>
      <c r="F388" s="190" t="s">
        <v>1496</v>
      </c>
      <c r="G388" s="35"/>
      <c r="H388" s="191">
        <v>0</v>
      </c>
      <c r="I388" s="35"/>
      <c r="J388" s="35"/>
      <c r="K388" s="35"/>
      <c r="L388" s="36"/>
      <c r="M388" s="163"/>
      <c r="N388" s="164"/>
      <c r="O388" s="56"/>
      <c r="P388" s="56"/>
      <c r="Q388" s="56"/>
      <c r="R388" s="56"/>
      <c r="S388" s="56"/>
      <c r="T388" s="57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U388" s="20" t="s">
        <v>81</v>
      </c>
    </row>
    <row r="389" spans="1:51" s="2" customFormat="1">
      <c r="A389" s="35"/>
      <c r="B389" s="36"/>
      <c r="C389" s="35"/>
      <c r="D389" s="166" t="s">
        <v>224</v>
      </c>
      <c r="E389" s="35"/>
      <c r="F389" s="190" t="s">
        <v>1497</v>
      </c>
      <c r="G389" s="35"/>
      <c r="H389" s="191">
        <v>14.401999999999999</v>
      </c>
      <c r="I389" s="35"/>
      <c r="J389" s="35"/>
      <c r="K389" s="35"/>
      <c r="L389" s="36"/>
      <c r="M389" s="163"/>
      <c r="N389" s="164"/>
      <c r="O389" s="56"/>
      <c r="P389" s="56"/>
      <c r="Q389" s="56"/>
      <c r="R389" s="56"/>
      <c r="S389" s="56"/>
      <c r="T389" s="57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U389" s="20" t="s">
        <v>81</v>
      </c>
    </row>
    <row r="390" spans="1:51" s="2" customFormat="1">
      <c r="A390" s="35"/>
      <c r="B390" s="36"/>
      <c r="C390" s="35"/>
      <c r="D390" s="166" t="s">
        <v>224</v>
      </c>
      <c r="E390" s="35"/>
      <c r="F390" s="190" t="s">
        <v>1498</v>
      </c>
      <c r="G390" s="35"/>
      <c r="H390" s="191">
        <v>110.66800000000001</v>
      </c>
      <c r="I390" s="35"/>
      <c r="J390" s="35"/>
      <c r="K390" s="35"/>
      <c r="L390" s="36"/>
      <c r="M390" s="163"/>
      <c r="N390" s="164"/>
      <c r="O390" s="56"/>
      <c r="P390" s="56"/>
      <c r="Q390" s="56"/>
      <c r="R390" s="56"/>
      <c r="S390" s="56"/>
      <c r="T390" s="57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U390" s="20" t="s">
        <v>81</v>
      </c>
    </row>
    <row r="391" spans="1:51" s="2" customFormat="1">
      <c r="A391" s="35"/>
      <c r="B391" s="36"/>
      <c r="C391" s="35"/>
      <c r="D391" s="166" t="s">
        <v>224</v>
      </c>
      <c r="E391" s="35"/>
      <c r="F391" s="190" t="s">
        <v>1499</v>
      </c>
      <c r="G391" s="35"/>
      <c r="H391" s="191">
        <v>20.988</v>
      </c>
      <c r="I391" s="35"/>
      <c r="J391" s="35"/>
      <c r="K391" s="35"/>
      <c r="L391" s="36"/>
      <c r="M391" s="163"/>
      <c r="N391" s="164"/>
      <c r="O391" s="56"/>
      <c r="P391" s="56"/>
      <c r="Q391" s="56"/>
      <c r="R391" s="56"/>
      <c r="S391" s="56"/>
      <c r="T391" s="57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U391" s="20" t="s">
        <v>81</v>
      </c>
    </row>
    <row r="392" spans="1:51" s="2" customFormat="1">
      <c r="A392" s="35"/>
      <c r="B392" s="36"/>
      <c r="C392" s="35"/>
      <c r="D392" s="166" t="s">
        <v>224</v>
      </c>
      <c r="E392" s="35"/>
      <c r="F392" s="190" t="s">
        <v>1500</v>
      </c>
      <c r="G392" s="35"/>
      <c r="H392" s="191">
        <v>12.081</v>
      </c>
      <c r="I392" s="35"/>
      <c r="J392" s="35"/>
      <c r="K392" s="35"/>
      <c r="L392" s="36"/>
      <c r="M392" s="163"/>
      <c r="N392" s="164"/>
      <c r="O392" s="56"/>
      <c r="P392" s="56"/>
      <c r="Q392" s="56"/>
      <c r="R392" s="56"/>
      <c r="S392" s="56"/>
      <c r="T392" s="57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U392" s="20" t="s">
        <v>81</v>
      </c>
    </row>
    <row r="393" spans="1:51" s="2" customFormat="1">
      <c r="A393" s="35"/>
      <c r="B393" s="36"/>
      <c r="C393" s="35"/>
      <c r="D393" s="166" t="s">
        <v>224</v>
      </c>
      <c r="E393" s="35"/>
      <c r="F393" s="190" t="s">
        <v>1501</v>
      </c>
      <c r="G393" s="35"/>
      <c r="H393" s="191">
        <v>0</v>
      </c>
      <c r="I393" s="35"/>
      <c r="J393" s="35"/>
      <c r="K393" s="35"/>
      <c r="L393" s="36"/>
      <c r="M393" s="163"/>
      <c r="N393" s="164"/>
      <c r="O393" s="56"/>
      <c r="P393" s="56"/>
      <c r="Q393" s="56"/>
      <c r="R393" s="56"/>
      <c r="S393" s="56"/>
      <c r="T393" s="57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U393" s="20" t="s">
        <v>81</v>
      </c>
    </row>
    <row r="394" spans="1:51" s="2" customFormat="1">
      <c r="A394" s="35"/>
      <c r="B394" s="36"/>
      <c r="C394" s="35"/>
      <c r="D394" s="166" t="s">
        <v>224</v>
      </c>
      <c r="E394" s="35"/>
      <c r="F394" s="190" t="s">
        <v>1502</v>
      </c>
      <c r="G394" s="35"/>
      <c r="H394" s="191">
        <v>-56.533000000000001</v>
      </c>
      <c r="I394" s="35"/>
      <c r="J394" s="35"/>
      <c r="K394" s="35"/>
      <c r="L394" s="36"/>
      <c r="M394" s="163"/>
      <c r="N394" s="164"/>
      <c r="O394" s="56"/>
      <c r="P394" s="56"/>
      <c r="Q394" s="56"/>
      <c r="R394" s="56"/>
      <c r="S394" s="56"/>
      <c r="T394" s="57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U394" s="20" t="s">
        <v>81</v>
      </c>
    </row>
    <row r="395" spans="1:51" s="2" customFormat="1">
      <c r="A395" s="35"/>
      <c r="B395" s="36"/>
      <c r="C395" s="35"/>
      <c r="D395" s="166" t="s">
        <v>224</v>
      </c>
      <c r="E395" s="35"/>
      <c r="F395" s="190" t="s">
        <v>213</v>
      </c>
      <c r="G395" s="35"/>
      <c r="H395" s="191">
        <v>101.60599999999999</v>
      </c>
      <c r="I395" s="35"/>
      <c r="J395" s="35"/>
      <c r="K395" s="35"/>
      <c r="L395" s="36"/>
      <c r="M395" s="163"/>
      <c r="N395" s="164"/>
      <c r="O395" s="56"/>
      <c r="P395" s="56"/>
      <c r="Q395" s="56"/>
      <c r="R395" s="56"/>
      <c r="S395" s="56"/>
      <c r="T395" s="57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U395" s="20" t="s">
        <v>81</v>
      </c>
    </row>
    <row r="396" spans="1:51" s="2" customFormat="1">
      <c r="A396" s="35"/>
      <c r="B396" s="36"/>
      <c r="C396" s="35"/>
      <c r="D396" s="166" t="s">
        <v>224</v>
      </c>
      <c r="E396" s="35"/>
      <c r="F396" s="200" t="s">
        <v>256</v>
      </c>
      <c r="G396" s="35"/>
      <c r="H396" s="35"/>
      <c r="I396" s="35"/>
      <c r="J396" s="35"/>
      <c r="K396" s="35"/>
      <c r="L396" s="36"/>
      <c r="M396" s="163"/>
      <c r="N396" s="164"/>
      <c r="O396" s="56"/>
      <c r="P396" s="56"/>
      <c r="Q396" s="56"/>
      <c r="R396" s="56"/>
      <c r="S396" s="56"/>
      <c r="T396" s="57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U396" s="20" t="s">
        <v>81</v>
      </c>
    </row>
    <row r="397" spans="1:51" s="2" customFormat="1">
      <c r="A397" s="35"/>
      <c r="B397" s="36"/>
      <c r="C397" s="35"/>
      <c r="D397" s="166" t="s">
        <v>224</v>
      </c>
      <c r="E397" s="35"/>
      <c r="F397" s="201" t="s">
        <v>1360</v>
      </c>
      <c r="G397" s="35"/>
      <c r="H397" s="191">
        <v>0</v>
      </c>
      <c r="I397" s="35"/>
      <c r="J397" s="35"/>
      <c r="K397" s="35"/>
      <c r="L397" s="36"/>
      <c r="M397" s="163"/>
      <c r="N397" s="164"/>
      <c r="O397" s="56"/>
      <c r="P397" s="56"/>
      <c r="Q397" s="56"/>
      <c r="R397" s="56"/>
      <c r="S397" s="56"/>
      <c r="T397" s="57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U397" s="20" t="s">
        <v>81</v>
      </c>
    </row>
    <row r="398" spans="1:51" s="2" customFormat="1">
      <c r="A398" s="35"/>
      <c r="B398" s="36"/>
      <c r="C398" s="35"/>
      <c r="D398" s="166" t="s">
        <v>224</v>
      </c>
      <c r="E398" s="35"/>
      <c r="F398" s="201" t="s">
        <v>1361</v>
      </c>
      <c r="G398" s="35"/>
      <c r="H398" s="191">
        <v>80.762</v>
      </c>
      <c r="I398" s="35"/>
      <c r="J398" s="35"/>
      <c r="K398" s="35"/>
      <c r="L398" s="36"/>
      <c r="M398" s="163"/>
      <c r="N398" s="164"/>
      <c r="O398" s="56"/>
      <c r="P398" s="56"/>
      <c r="Q398" s="56"/>
      <c r="R398" s="56"/>
      <c r="S398" s="56"/>
      <c r="T398" s="57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U398" s="20" t="s">
        <v>81</v>
      </c>
    </row>
    <row r="399" spans="1:51" s="2" customFormat="1">
      <c r="A399" s="35"/>
      <c r="B399" s="36"/>
      <c r="C399" s="35"/>
      <c r="D399" s="166" t="s">
        <v>224</v>
      </c>
      <c r="E399" s="35"/>
      <c r="F399" s="201" t="s">
        <v>259</v>
      </c>
      <c r="G399" s="35"/>
      <c r="H399" s="191">
        <v>80.762</v>
      </c>
      <c r="I399" s="35"/>
      <c r="J399" s="35"/>
      <c r="K399" s="35"/>
      <c r="L399" s="36"/>
      <c r="M399" s="163"/>
      <c r="N399" s="164"/>
      <c r="O399" s="56"/>
      <c r="P399" s="56"/>
      <c r="Q399" s="56"/>
      <c r="R399" s="56"/>
      <c r="S399" s="56"/>
      <c r="T399" s="57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U399" s="20" t="s">
        <v>81</v>
      </c>
    </row>
    <row r="400" spans="1:51" s="2" customFormat="1">
      <c r="A400" s="35"/>
      <c r="B400" s="36"/>
      <c r="C400" s="35"/>
      <c r="D400" s="166" t="s">
        <v>224</v>
      </c>
      <c r="E400" s="35"/>
      <c r="F400" s="189" t="s">
        <v>1494</v>
      </c>
      <c r="G400" s="35"/>
      <c r="H400" s="35"/>
      <c r="I400" s="35"/>
      <c r="J400" s="35"/>
      <c r="K400" s="35"/>
      <c r="L400" s="36"/>
      <c r="M400" s="163"/>
      <c r="N400" s="164"/>
      <c r="O400" s="56"/>
      <c r="P400" s="56"/>
      <c r="Q400" s="56"/>
      <c r="R400" s="56"/>
      <c r="S400" s="56"/>
      <c r="T400" s="57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U400" s="20" t="s">
        <v>81</v>
      </c>
    </row>
    <row r="401" spans="1:47" s="2" customFormat="1">
      <c r="A401" s="35"/>
      <c r="B401" s="36"/>
      <c r="C401" s="35"/>
      <c r="D401" s="166" t="s">
        <v>224</v>
      </c>
      <c r="E401" s="35"/>
      <c r="F401" s="190" t="s">
        <v>1491</v>
      </c>
      <c r="G401" s="35"/>
      <c r="H401" s="191">
        <v>2.2440000000000002</v>
      </c>
      <c r="I401" s="35"/>
      <c r="J401" s="35"/>
      <c r="K401" s="35"/>
      <c r="L401" s="36"/>
      <c r="M401" s="163"/>
      <c r="N401" s="164"/>
      <c r="O401" s="56"/>
      <c r="P401" s="56"/>
      <c r="Q401" s="56"/>
      <c r="R401" s="56"/>
      <c r="S401" s="56"/>
      <c r="T401" s="57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U401" s="20" t="s">
        <v>81</v>
      </c>
    </row>
    <row r="402" spans="1:47" s="2" customFormat="1">
      <c r="A402" s="35"/>
      <c r="B402" s="36"/>
      <c r="C402" s="35"/>
      <c r="D402" s="166" t="s">
        <v>224</v>
      </c>
      <c r="E402" s="35"/>
      <c r="F402" s="190" t="s">
        <v>1492</v>
      </c>
      <c r="G402" s="35"/>
      <c r="H402" s="191">
        <v>4.95</v>
      </c>
      <c r="I402" s="35"/>
      <c r="J402" s="35"/>
      <c r="K402" s="35"/>
      <c r="L402" s="36"/>
      <c r="M402" s="163"/>
      <c r="N402" s="164"/>
      <c r="O402" s="56"/>
      <c r="P402" s="56"/>
      <c r="Q402" s="56"/>
      <c r="R402" s="56"/>
      <c r="S402" s="56"/>
      <c r="T402" s="57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U402" s="20" t="s">
        <v>81</v>
      </c>
    </row>
    <row r="403" spans="1:47" s="2" customFormat="1">
      <c r="A403" s="35"/>
      <c r="B403" s="36"/>
      <c r="C403" s="35"/>
      <c r="D403" s="166" t="s">
        <v>224</v>
      </c>
      <c r="E403" s="35"/>
      <c r="F403" s="190" t="s">
        <v>213</v>
      </c>
      <c r="G403" s="35"/>
      <c r="H403" s="191">
        <v>7.194</v>
      </c>
      <c r="I403" s="35"/>
      <c r="J403" s="35"/>
      <c r="K403" s="35"/>
      <c r="L403" s="36"/>
      <c r="M403" s="163"/>
      <c r="N403" s="164"/>
      <c r="O403" s="56"/>
      <c r="P403" s="56"/>
      <c r="Q403" s="56"/>
      <c r="R403" s="56"/>
      <c r="S403" s="56"/>
      <c r="T403" s="57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U403" s="20" t="s">
        <v>81</v>
      </c>
    </row>
    <row r="404" spans="1:47" s="2" customFormat="1">
      <c r="A404" s="35"/>
      <c r="B404" s="36"/>
      <c r="C404" s="35"/>
      <c r="D404" s="166" t="s">
        <v>224</v>
      </c>
      <c r="E404" s="35"/>
      <c r="F404" s="200" t="s">
        <v>1466</v>
      </c>
      <c r="G404" s="35"/>
      <c r="H404" s="35"/>
      <c r="I404" s="35"/>
      <c r="J404" s="35"/>
      <c r="K404" s="35"/>
      <c r="L404" s="36"/>
      <c r="M404" s="163"/>
      <c r="N404" s="164"/>
      <c r="O404" s="56"/>
      <c r="P404" s="56"/>
      <c r="Q404" s="56"/>
      <c r="R404" s="56"/>
      <c r="S404" s="56"/>
      <c r="T404" s="57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U404" s="20" t="s">
        <v>81</v>
      </c>
    </row>
    <row r="405" spans="1:47" s="2" customFormat="1">
      <c r="A405" s="35"/>
      <c r="B405" s="36"/>
      <c r="C405" s="35"/>
      <c r="D405" s="166" t="s">
        <v>224</v>
      </c>
      <c r="E405" s="35"/>
      <c r="F405" s="201" t="s">
        <v>1448</v>
      </c>
      <c r="G405" s="35"/>
      <c r="H405" s="191">
        <v>1.1000000000000001</v>
      </c>
      <c r="I405" s="35"/>
      <c r="J405" s="35"/>
      <c r="K405" s="35"/>
      <c r="L405" s="36"/>
      <c r="M405" s="163"/>
      <c r="N405" s="164"/>
      <c r="O405" s="56"/>
      <c r="P405" s="56"/>
      <c r="Q405" s="56"/>
      <c r="R405" s="56"/>
      <c r="S405" s="56"/>
      <c r="T405" s="57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U405" s="20" t="s">
        <v>81</v>
      </c>
    </row>
    <row r="406" spans="1:47" s="2" customFormat="1">
      <c r="A406" s="35"/>
      <c r="B406" s="36"/>
      <c r="C406" s="35"/>
      <c r="D406" s="166" t="s">
        <v>224</v>
      </c>
      <c r="E406" s="35"/>
      <c r="F406" s="201" t="s">
        <v>213</v>
      </c>
      <c r="G406" s="35"/>
      <c r="H406" s="191">
        <v>1.1000000000000001</v>
      </c>
      <c r="I406" s="35"/>
      <c r="J406" s="35"/>
      <c r="K406" s="35"/>
      <c r="L406" s="36"/>
      <c r="M406" s="163"/>
      <c r="N406" s="164"/>
      <c r="O406" s="56"/>
      <c r="P406" s="56"/>
      <c r="Q406" s="56"/>
      <c r="R406" s="56"/>
      <c r="S406" s="56"/>
      <c r="T406" s="57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U406" s="20" t="s">
        <v>81</v>
      </c>
    </row>
    <row r="407" spans="1:47" s="2" customFormat="1">
      <c r="A407" s="35"/>
      <c r="B407" s="36"/>
      <c r="C407" s="35"/>
      <c r="D407" s="166" t="s">
        <v>224</v>
      </c>
      <c r="E407" s="35"/>
      <c r="F407" s="200" t="s">
        <v>1465</v>
      </c>
      <c r="G407" s="35"/>
      <c r="H407" s="35"/>
      <c r="I407" s="35"/>
      <c r="J407" s="35"/>
      <c r="K407" s="35"/>
      <c r="L407" s="36"/>
      <c r="M407" s="163"/>
      <c r="N407" s="164"/>
      <c r="O407" s="56"/>
      <c r="P407" s="56"/>
      <c r="Q407" s="56"/>
      <c r="R407" s="56"/>
      <c r="S407" s="56"/>
      <c r="T407" s="57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U407" s="20" t="s">
        <v>81</v>
      </c>
    </row>
    <row r="408" spans="1:47" s="2" customFormat="1">
      <c r="A408" s="35"/>
      <c r="B408" s="36"/>
      <c r="C408" s="35"/>
      <c r="D408" s="166" t="s">
        <v>224</v>
      </c>
      <c r="E408" s="35"/>
      <c r="F408" s="201" t="s">
        <v>1454</v>
      </c>
      <c r="G408" s="35"/>
      <c r="H408" s="191">
        <v>0</v>
      </c>
      <c r="I408" s="35"/>
      <c r="J408" s="35"/>
      <c r="K408" s="35"/>
      <c r="L408" s="36"/>
      <c r="M408" s="163"/>
      <c r="N408" s="164"/>
      <c r="O408" s="56"/>
      <c r="P408" s="56"/>
      <c r="Q408" s="56"/>
      <c r="R408" s="56"/>
      <c r="S408" s="56"/>
      <c r="T408" s="57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U408" s="20" t="s">
        <v>81</v>
      </c>
    </row>
    <row r="409" spans="1:47" s="2" customFormat="1">
      <c r="A409" s="35"/>
      <c r="B409" s="36"/>
      <c r="C409" s="35"/>
      <c r="D409" s="166" t="s">
        <v>224</v>
      </c>
      <c r="E409" s="35"/>
      <c r="F409" s="201" t="s">
        <v>1455</v>
      </c>
      <c r="G409" s="35"/>
      <c r="H409" s="191">
        <v>3.3</v>
      </c>
      <c r="I409" s="35"/>
      <c r="J409" s="35"/>
      <c r="K409" s="35"/>
      <c r="L409" s="36"/>
      <c r="M409" s="163"/>
      <c r="N409" s="164"/>
      <c r="O409" s="56"/>
      <c r="P409" s="56"/>
      <c r="Q409" s="56"/>
      <c r="R409" s="56"/>
      <c r="S409" s="56"/>
      <c r="T409" s="57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U409" s="20" t="s">
        <v>81</v>
      </c>
    </row>
    <row r="410" spans="1:47" s="2" customFormat="1">
      <c r="A410" s="35"/>
      <c r="B410" s="36"/>
      <c r="C410" s="35"/>
      <c r="D410" s="166" t="s">
        <v>224</v>
      </c>
      <c r="E410" s="35"/>
      <c r="F410" s="201" t="s">
        <v>213</v>
      </c>
      <c r="G410" s="35"/>
      <c r="H410" s="191">
        <v>3.3</v>
      </c>
      <c r="I410" s="35"/>
      <c r="J410" s="35"/>
      <c r="K410" s="35"/>
      <c r="L410" s="36"/>
      <c r="M410" s="163"/>
      <c r="N410" s="164"/>
      <c r="O410" s="56"/>
      <c r="P410" s="56"/>
      <c r="Q410" s="56"/>
      <c r="R410" s="56"/>
      <c r="S410" s="56"/>
      <c r="T410" s="57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U410" s="20" t="s">
        <v>81</v>
      </c>
    </row>
    <row r="411" spans="1:47" s="2" customFormat="1">
      <c r="A411" s="35"/>
      <c r="B411" s="36"/>
      <c r="C411" s="35"/>
      <c r="D411" s="166" t="s">
        <v>224</v>
      </c>
      <c r="E411" s="35"/>
      <c r="F411" s="219" t="s">
        <v>1456</v>
      </c>
      <c r="G411" s="35"/>
      <c r="H411" s="35"/>
      <c r="I411" s="35"/>
      <c r="J411" s="35"/>
      <c r="K411" s="35"/>
      <c r="L411" s="36"/>
      <c r="M411" s="163"/>
      <c r="N411" s="164"/>
      <c r="O411" s="56"/>
      <c r="P411" s="56"/>
      <c r="Q411" s="56"/>
      <c r="R411" s="56"/>
      <c r="S411" s="56"/>
      <c r="T411" s="57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U411" s="20" t="s">
        <v>81</v>
      </c>
    </row>
    <row r="412" spans="1:47" s="2" customFormat="1">
      <c r="A412" s="35"/>
      <c r="B412" s="36"/>
      <c r="C412" s="35"/>
      <c r="D412" s="166" t="s">
        <v>224</v>
      </c>
      <c r="E412" s="35"/>
      <c r="F412" s="220" t="s">
        <v>1453</v>
      </c>
      <c r="G412" s="35"/>
      <c r="H412" s="191">
        <v>3</v>
      </c>
      <c r="I412" s="35"/>
      <c r="J412" s="35"/>
      <c r="K412" s="35"/>
      <c r="L412" s="36"/>
      <c r="M412" s="163"/>
      <c r="N412" s="164"/>
      <c r="O412" s="56"/>
      <c r="P412" s="56"/>
      <c r="Q412" s="56"/>
      <c r="R412" s="56"/>
      <c r="S412" s="56"/>
      <c r="T412" s="57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U412" s="20" t="s">
        <v>81</v>
      </c>
    </row>
    <row r="413" spans="1:47" s="2" customFormat="1">
      <c r="A413" s="35"/>
      <c r="B413" s="36"/>
      <c r="C413" s="35"/>
      <c r="D413" s="166" t="s">
        <v>224</v>
      </c>
      <c r="E413" s="35"/>
      <c r="F413" s="220" t="s">
        <v>213</v>
      </c>
      <c r="G413" s="35"/>
      <c r="H413" s="191">
        <v>3</v>
      </c>
      <c r="I413" s="35"/>
      <c r="J413" s="35"/>
      <c r="K413" s="35"/>
      <c r="L413" s="36"/>
      <c r="M413" s="163"/>
      <c r="N413" s="164"/>
      <c r="O413" s="56"/>
      <c r="P413" s="56"/>
      <c r="Q413" s="56"/>
      <c r="R413" s="56"/>
      <c r="S413" s="56"/>
      <c r="T413" s="57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U413" s="20" t="s">
        <v>81</v>
      </c>
    </row>
    <row r="414" spans="1:47" s="2" customFormat="1">
      <c r="A414" s="35"/>
      <c r="B414" s="36"/>
      <c r="C414" s="35"/>
      <c r="D414" s="166" t="s">
        <v>224</v>
      </c>
      <c r="E414" s="35"/>
      <c r="F414" s="189" t="s">
        <v>648</v>
      </c>
      <c r="G414" s="35"/>
      <c r="H414" s="35"/>
      <c r="I414" s="35"/>
      <c r="J414" s="35"/>
      <c r="K414" s="35"/>
      <c r="L414" s="36"/>
      <c r="M414" s="163"/>
      <c r="N414" s="164"/>
      <c r="O414" s="56"/>
      <c r="P414" s="56"/>
      <c r="Q414" s="56"/>
      <c r="R414" s="56"/>
      <c r="S414" s="56"/>
      <c r="T414" s="57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U414" s="20" t="s">
        <v>81</v>
      </c>
    </row>
    <row r="415" spans="1:47" s="2" customFormat="1">
      <c r="A415" s="35"/>
      <c r="B415" s="36"/>
      <c r="C415" s="35"/>
      <c r="D415" s="166" t="s">
        <v>224</v>
      </c>
      <c r="E415" s="35"/>
      <c r="F415" s="190" t="s">
        <v>1481</v>
      </c>
      <c r="G415" s="35"/>
      <c r="H415" s="191">
        <v>0</v>
      </c>
      <c r="I415" s="35"/>
      <c r="J415" s="35"/>
      <c r="K415" s="35"/>
      <c r="L415" s="36"/>
      <c r="M415" s="163"/>
      <c r="N415" s="164"/>
      <c r="O415" s="56"/>
      <c r="P415" s="56"/>
      <c r="Q415" s="56"/>
      <c r="R415" s="56"/>
      <c r="S415" s="56"/>
      <c r="T415" s="57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U415" s="20" t="s">
        <v>81</v>
      </c>
    </row>
    <row r="416" spans="1:47" s="2" customFormat="1">
      <c r="A416" s="35"/>
      <c r="B416" s="36"/>
      <c r="C416" s="35"/>
      <c r="D416" s="166" t="s">
        <v>224</v>
      </c>
      <c r="E416" s="35"/>
      <c r="F416" s="190" t="s">
        <v>1482</v>
      </c>
      <c r="G416" s="35"/>
      <c r="H416" s="191">
        <v>36.125</v>
      </c>
      <c r="I416" s="35"/>
      <c r="J416" s="35"/>
      <c r="K416" s="35"/>
      <c r="L416" s="36"/>
      <c r="M416" s="163"/>
      <c r="N416" s="164"/>
      <c r="O416" s="56"/>
      <c r="P416" s="56"/>
      <c r="Q416" s="56"/>
      <c r="R416" s="56"/>
      <c r="S416" s="56"/>
      <c r="T416" s="57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U416" s="20" t="s">
        <v>81</v>
      </c>
    </row>
    <row r="417" spans="1:65" s="2" customFormat="1">
      <c r="A417" s="35"/>
      <c r="B417" s="36"/>
      <c r="C417" s="35"/>
      <c r="D417" s="166" t="s">
        <v>224</v>
      </c>
      <c r="E417" s="35"/>
      <c r="F417" s="190" t="s">
        <v>1483</v>
      </c>
      <c r="G417" s="35"/>
      <c r="H417" s="191">
        <v>4.05</v>
      </c>
      <c r="I417" s="35"/>
      <c r="J417" s="35"/>
      <c r="K417" s="35"/>
      <c r="L417" s="36"/>
      <c r="M417" s="163"/>
      <c r="N417" s="164"/>
      <c r="O417" s="56"/>
      <c r="P417" s="56"/>
      <c r="Q417" s="56"/>
      <c r="R417" s="56"/>
      <c r="S417" s="56"/>
      <c r="T417" s="57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U417" s="20" t="s">
        <v>81</v>
      </c>
    </row>
    <row r="418" spans="1:65" s="2" customFormat="1">
      <c r="A418" s="35"/>
      <c r="B418" s="36"/>
      <c r="C418" s="35"/>
      <c r="D418" s="166" t="s">
        <v>224</v>
      </c>
      <c r="E418" s="35"/>
      <c r="F418" s="190" t="s">
        <v>1484</v>
      </c>
      <c r="G418" s="35"/>
      <c r="H418" s="191">
        <v>0</v>
      </c>
      <c r="I418" s="35"/>
      <c r="J418" s="35"/>
      <c r="K418" s="35"/>
      <c r="L418" s="36"/>
      <c r="M418" s="163"/>
      <c r="N418" s="164"/>
      <c r="O418" s="56"/>
      <c r="P418" s="56"/>
      <c r="Q418" s="56"/>
      <c r="R418" s="56"/>
      <c r="S418" s="56"/>
      <c r="T418" s="57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U418" s="20" t="s">
        <v>81</v>
      </c>
    </row>
    <row r="419" spans="1:65" s="2" customFormat="1">
      <c r="A419" s="35"/>
      <c r="B419" s="36"/>
      <c r="C419" s="35"/>
      <c r="D419" s="166" t="s">
        <v>224</v>
      </c>
      <c r="E419" s="35"/>
      <c r="F419" s="190" t="s">
        <v>1485</v>
      </c>
      <c r="G419" s="35"/>
      <c r="H419" s="191">
        <v>-29.75</v>
      </c>
      <c r="I419" s="35"/>
      <c r="J419" s="35"/>
      <c r="K419" s="35"/>
      <c r="L419" s="36"/>
      <c r="M419" s="163"/>
      <c r="N419" s="164"/>
      <c r="O419" s="56"/>
      <c r="P419" s="56"/>
      <c r="Q419" s="56"/>
      <c r="R419" s="56"/>
      <c r="S419" s="56"/>
      <c r="T419" s="57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U419" s="20" t="s">
        <v>81</v>
      </c>
    </row>
    <row r="420" spans="1:65" s="2" customFormat="1">
      <c r="A420" s="35"/>
      <c r="B420" s="36"/>
      <c r="C420" s="35"/>
      <c r="D420" s="166" t="s">
        <v>224</v>
      </c>
      <c r="E420" s="35"/>
      <c r="F420" s="190" t="s">
        <v>1486</v>
      </c>
      <c r="G420" s="35"/>
      <c r="H420" s="191">
        <v>-1.575</v>
      </c>
      <c r="I420" s="35"/>
      <c r="J420" s="35"/>
      <c r="K420" s="35"/>
      <c r="L420" s="36"/>
      <c r="M420" s="163"/>
      <c r="N420" s="164"/>
      <c r="O420" s="56"/>
      <c r="P420" s="56"/>
      <c r="Q420" s="56"/>
      <c r="R420" s="56"/>
      <c r="S420" s="56"/>
      <c r="T420" s="57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U420" s="20" t="s">
        <v>81</v>
      </c>
    </row>
    <row r="421" spans="1:65" s="2" customFormat="1">
      <c r="A421" s="35"/>
      <c r="B421" s="36"/>
      <c r="C421" s="35"/>
      <c r="D421" s="166" t="s">
        <v>224</v>
      </c>
      <c r="E421" s="35"/>
      <c r="F421" s="190" t="s">
        <v>213</v>
      </c>
      <c r="G421" s="35"/>
      <c r="H421" s="191">
        <v>8.85</v>
      </c>
      <c r="I421" s="35"/>
      <c r="J421" s="35"/>
      <c r="K421" s="35"/>
      <c r="L421" s="36"/>
      <c r="M421" s="163"/>
      <c r="N421" s="164"/>
      <c r="O421" s="56"/>
      <c r="P421" s="56"/>
      <c r="Q421" s="56"/>
      <c r="R421" s="56"/>
      <c r="S421" s="56"/>
      <c r="T421" s="57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U421" s="20" t="s">
        <v>81</v>
      </c>
    </row>
    <row r="422" spans="1:65" s="2" customFormat="1" ht="16.5" customHeight="1">
      <c r="A422" s="35"/>
      <c r="B422" s="146"/>
      <c r="C422" s="147" t="s">
        <v>418</v>
      </c>
      <c r="D422" s="147" t="s">
        <v>184</v>
      </c>
      <c r="E422" s="148" t="s">
        <v>369</v>
      </c>
      <c r="F422" s="149" t="s">
        <v>370</v>
      </c>
      <c r="G422" s="150" t="s">
        <v>338</v>
      </c>
      <c r="H422" s="151">
        <v>64.707999999999998</v>
      </c>
      <c r="I422" s="152"/>
      <c r="J422" s="153">
        <f>ROUND(I422*H422,2)</f>
        <v>0</v>
      </c>
      <c r="K422" s="149" t="s">
        <v>3</v>
      </c>
      <c r="L422" s="36"/>
      <c r="M422" s="154" t="s">
        <v>3</v>
      </c>
      <c r="N422" s="155" t="s">
        <v>44</v>
      </c>
      <c r="O422" s="56"/>
      <c r="P422" s="156">
        <f>O422*H422</f>
        <v>0</v>
      </c>
      <c r="Q422" s="156">
        <v>0</v>
      </c>
      <c r="R422" s="156">
        <f>Q422*H422</f>
        <v>0</v>
      </c>
      <c r="S422" s="156">
        <v>0</v>
      </c>
      <c r="T422" s="157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58" t="s">
        <v>189</v>
      </c>
      <c r="AT422" s="158" t="s">
        <v>184</v>
      </c>
      <c r="AU422" s="158" t="s">
        <v>81</v>
      </c>
      <c r="AY422" s="20" t="s">
        <v>182</v>
      </c>
      <c r="BE422" s="159">
        <f>IF(N422="základní",J422,0)</f>
        <v>0</v>
      </c>
      <c r="BF422" s="159">
        <f>IF(N422="snížená",J422,0)</f>
        <v>0</v>
      </c>
      <c r="BG422" s="159">
        <f>IF(N422="zákl. přenesená",J422,0)</f>
        <v>0</v>
      </c>
      <c r="BH422" s="159">
        <f>IF(N422="sníž. přenesená",J422,0)</f>
        <v>0</v>
      </c>
      <c r="BI422" s="159">
        <f>IF(N422="nulová",J422,0)</f>
        <v>0</v>
      </c>
      <c r="BJ422" s="20" t="s">
        <v>25</v>
      </c>
      <c r="BK422" s="159">
        <f>ROUND(I422*H422,2)</f>
        <v>0</v>
      </c>
      <c r="BL422" s="20" t="s">
        <v>189</v>
      </c>
      <c r="BM422" s="158" t="s">
        <v>1518</v>
      </c>
    </row>
    <row r="423" spans="1:65" s="13" customFormat="1">
      <c r="B423" s="165"/>
      <c r="D423" s="166" t="s">
        <v>193</v>
      </c>
      <c r="E423" s="167" t="s">
        <v>3</v>
      </c>
      <c r="F423" s="168" t="s">
        <v>1519</v>
      </c>
      <c r="H423" s="167" t="s">
        <v>3</v>
      </c>
      <c r="I423" s="169"/>
      <c r="L423" s="165"/>
      <c r="M423" s="170"/>
      <c r="N423" s="171"/>
      <c r="O423" s="171"/>
      <c r="P423" s="171"/>
      <c r="Q423" s="171"/>
      <c r="R423" s="171"/>
      <c r="S423" s="171"/>
      <c r="T423" s="172"/>
      <c r="AT423" s="167" t="s">
        <v>193</v>
      </c>
      <c r="AU423" s="167" t="s">
        <v>81</v>
      </c>
      <c r="AV423" s="13" t="s">
        <v>25</v>
      </c>
      <c r="AW423" s="13" t="s">
        <v>34</v>
      </c>
      <c r="AX423" s="13" t="s">
        <v>73</v>
      </c>
      <c r="AY423" s="167" t="s">
        <v>182</v>
      </c>
    </row>
    <row r="424" spans="1:65" s="14" customFormat="1">
      <c r="B424" s="173"/>
      <c r="D424" s="166" t="s">
        <v>193</v>
      </c>
      <c r="E424" s="174" t="s">
        <v>3</v>
      </c>
      <c r="F424" s="175" t="s">
        <v>1520</v>
      </c>
      <c r="H424" s="176">
        <v>64.707999999999998</v>
      </c>
      <c r="I424" s="177"/>
      <c r="L424" s="173"/>
      <c r="M424" s="178"/>
      <c r="N424" s="179"/>
      <c r="O424" s="179"/>
      <c r="P424" s="179"/>
      <c r="Q424" s="179"/>
      <c r="R424" s="179"/>
      <c r="S424" s="179"/>
      <c r="T424" s="180"/>
      <c r="AT424" s="174" t="s">
        <v>193</v>
      </c>
      <c r="AU424" s="174" t="s">
        <v>81</v>
      </c>
      <c r="AV424" s="14" t="s">
        <v>81</v>
      </c>
      <c r="AW424" s="14" t="s">
        <v>34</v>
      </c>
      <c r="AX424" s="14" t="s">
        <v>25</v>
      </c>
      <c r="AY424" s="174" t="s">
        <v>182</v>
      </c>
    </row>
    <row r="425" spans="1:65" s="2" customFormat="1">
      <c r="A425" s="35"/>
      <c r="B425" s="36"/>
      <c r="C425" s="35"/>
      <c r="D425" s="166" t="s">
        <v>224</v>
      </c>
      <c r="E425" s="35"/>
      <c r="F425" s="189" t="s">
        <v>1521</v>
      </c>
      <c r="G425" s="35"/>
      <c r="H425" s="35"/>
      <c r="I425" s="35"/>
      <c r="J425" s="35"/>
      <c r="K425" s="35"/>
      <c r="L425" s="36"/>
      <c r="M425" s="163"/>
      <c r="N425" s="164"/>
      <c r="O425" s="56"/>
      <c r="P425" s="56"/>
      <c r="Q425" s="56"/>
      <c r="R425" s="56"/>
      <c r="S425" s="56"/>
      <c r="T425" s="57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U425" s="20" t="s">
        <v>81</v>
      </c>
    </row>
    <row r="426" spans="1:65" s="2" customFormat="1">
      <c r="A426" s="35"/>
      <c r="B426" s="36"/>
      <c r="C426" s="35"/>
      <c r="D426" s="166" t="s">
        <v>224</v>
      </c>
      <c r="E426" s="35"/>
      <c r="F426" s="190" t="s">
        <v>1516</v>
      </c>
      <c r="G426" s="35"/>
      <c r="H426" s="191">
        <v>117.65</v>
      </c>
      <c r="I426" s="35"/>
      <c r="J426" s="35"/>
      <c r="K426" s="35"/>
      <c r="L426" s="36"/>
      <c r="M426" s="163"/>
      <c r="N426" s="164"/>
      <c r="O426" s="56"/>
      <c r="P426" s="56"/>
      <c r="Q426" s="56"/>
      <c r="R426" s="56"/>
      <c r="S426" s="56"/>
      <c r="T426" s="57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U426" s="20" t="s">
        <v>81</v>
      </c>
    </row>
    <row r="427" spans="1:65" s="2" customFormat="1">
      <c r="A427" s="35"/>
      <c r="B427" s="36"/>
      <c r="C427" s="35"/>
      <c r="D427" s="166" t="s">
        <v>224</v>
      </c>
      <c r="E427" s="35"/>
      <c r="F427" s="190" t="s">
        <v>213</v>
      </c>
      <c r="G427" s="35"/>
      <c r="H427" s="191">
        <v>117.65</v>
      </c>
      <c r="I427" s="35"/>
      <c r="J427" s="35"/>
      <c r="K427" s="35"/>
      <c r="L427" s="36"/>
      <c r="M427" s="163"/>
      <c r="N427" s="164"/>
      <c r="O427" s="56"/>
      <c r="P427" s="56"/>
      <c r="Q427" s="56"/>
      <c r="R427" s="56"/>
      <c r="S427" s="56"/>
      <c r="T427" s="57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U427" s="20" t="s">
        <v>81</v>
      </c>
    </row>
    <row r="428" spans="1:65" s="2" customFormat="1">
      <c r="A428" s="35"/>
      <c r="B428" s="36"/>
      <c r="C428" s="35"/>
      <c r="D428" s="166" t="s">
        <v>224</v>
      </c>
      <c r="E428" s="35"/>
      <c r="F428" s="200" t="s">
        <v>362</v>
      </c>
      <c r="G428" s="35"/>
      <c r="H428" s="35"/>
      <c r="I428" s="35"/>
      <c r="J428" s="35"/>
      <c r="K428" s="35"/>
      <c r="L428" s="36"/>
      <c r="M428" s="163"/>
      <c r="N428" s="164"/>
      <c r="O428" s="56"/>
      <c r="P428" s="56"/>
      <c r="Q428" s="56"/>
      <c r="R428" s="56"/>
      <c r="S428" s="56"/>
      <c r="T428" s="57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U428" s="20" t="s">
        <v>81</v>
      </c>
    </row>
    <row r="429" spans="1:65" s="2" customFormat="1">
      <c r="A429" s="35"/>
      <c r="B429" s="36"/>
      <c r="C429" s="35"/>
      <c r="D429" s="166" t="s">
        <v>224</v>
      </c>
      <c r="E429" s="35"/>
      <c r="F429" s="201" t="s">
        <v>1496</v>
      </c>
      <c r="G429" s="35"/>
      <c r="H429" s="191">
        <v>0</v>
      </c>
      <c r="I429" s="35"/>
      <c r="J429" s="35"/>
      <c r="K429" s="35"/>
      <c r="L429" s="36"/>
      <c r="M429" s="163"/>
      <c r="N429" s="164"/>
      <c r="O429" s="56"/>
      <c r="P429" s="56"/>
      <c r="Q429" s="56"/>
      <c r="R429" s="56"/>
      <c r="S429" s="56"/>
      <c r="T429" s="57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U429" s="20" t="s">
        <v>81</v>
      </c>
    </row>
    <row r="430" spans="1:65" s="2" customFormat="1">
      <c r="A430" s="35"/>
      <c r="B430" s="36"/>
      <c r="C430" s="35"/>
      <c r="D430" s="166" t="s">
        <v>224</v>
      </c>
      <c r="E430" s="35"/>
      <c r="F430" s="201" t="s">
        <v>1497</v>
      </c>
      <c r="G430" s="35"/>
      <c r="H430" s="191">
        <v>14.401999999999999</v>
      </c>
      <c r="I430" s="35"/>
      <c r="J430" s="35"/>
      <c r="K430" s="35"/>
      <c r="L430" s="36"/>
      <c r="M430" s="163"/>
      <c r="N430" s="164"/>
      <c r="O430" s="56"/>
      <c r="P430" s="56"/>
      <c r="Q430" s="56"/>
      <c r="R430" s="56"/>
      <c r="S430" s="56"/>
      <c r="T430" s="57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U430" s="20" t="s">
        <v>81</v>
      </c>
    </row>
    <row r="431" spans="1:65" s="2" customFormat="1">
      <c r="A431" s="35"/>
      <c r="B431" s="36"/>
      <c r="C431" s="35"/>
      <c r="D431" s="166" t="s">
        <v>224</v>
      </c>
      <c r="E431" s="35"/>
      <c r="F431" s="201" t="s">
        <v>1498</v>
      </c>
      <c r="G431" s="35"/>
      <c r="H431" s="191">
        <v>110.66800000000001</v>
      </c>
      <c r="I431" s="35"/>
      <c r="J431" s="35"/>
      <c r="K431" s="35"/>
      <c r="L431" s="36"/>
      <c r="M431" s="163"/>
      <c r="N431" s="164"/>
      <c r="O431" s="56"/>
      <c r="P431" s="56"/>
      <c r="Q431" s="56"/>
      <c r="R431" s="56"/>
      <c r="S431" s="56"/>
      <c r="T431" s="57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U431" s="20" t="s">
        <v>81</v>
      </c>
    </row>
    <row r="432" spans="1:65" s="2" customFormat="1">
      <c r="A432" s="35"/>
      <c r="B432" s="36"/>
      <c r="C432" s="35"/>
      <c r="D432" s="166" t="s">
        <v>224</v>
      </c>
      <c r="E432" s="35"/>
      <c r="F432" s="201" t="s">
        <v>1499</v>
      </c>
      <c r="G432" s="35"/>
      <c r="H432" s="191">
        <v>20.988</v>
      </c>
      <c r="I432" s="35"/>
      <c r="J432" s="35"/>
      <c r="K432" s="35"/>
      <c r="L432" s="36"/>
      <c r="M432" s="163"/>
      <c r="N432" s="164"/>
      <c r="O432" s="56"/>
      <c r="P432" s="56"/>
      <c r="Q432" s="56"/>
      <c r="R432" s="56"/>
      <c r="S432" s="56"/>
      <c r="T432" s="57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U432" s="20" t="s">
        <v>81</v>
      </c>
    </row>
    <row r="433" spans="1:47" s="2" customFormat="1">
      <c r="A433" s="35"/>
      <c r="B433" s="36"/>
      <c r="C433" s="35"/>
      <c r="D433" s="166" t="s">
        <v>224</v>
      </c>
      <c r="E433" s="35"/>
      <c r="F433" s="201" t="s">
        <v>1500</v>
      </c>
      <c r="G433" s="35"/>
      <c r="H433" s="191">
        <v>12.081</v>
      </c>
      <c r="I433" s="35"/>
      <c r="J433" s="35"/>
      <c r="K433" s="35"/>
      <c r="L433" s="36"/>
      <c r="M433" s="163"/>
      <c r="N433" s="164"/>
      <c r="O433" s="56"/>
      <c r="P433" s="56"/>
      <c r="Q433" s="56"/>
      <c r="R433" s="56"/>
      <c r="S433" s="56"/>
      <c r="T433" s="57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U433" s="20" t="s">
        <v>81</v>
      </c>
    </row>
    <row r="434" spans="1:47" s="2" customFormat="1">
      <c r="A434" s="35"/>
      <c r="B434" s="36"/>
      <c r="C434" s="35"/>
      <c r="D434" s="166" t="s">
        <v>224</v>
      </c>
      <c r="E434" s="35"/>
      <c r="F434" s="201" t="s">
        <v>1501</v>
      </c>
      <c r="G434" s="35"/>
      <c r="H434" s="191">
        <v>0</v>
      </c>
      <c r="I434" s="35"/>
      <c r="J434" s="35"/>
      <c r="K434" s="35"/>
      <c r="L434" s="36"/>
      <c r="M434" s="163"/>
      <c r="N434" s="164"/>
      <c r="O434" s="56"/>
      <c r="P434" s="56"/>
      <c r="Q434" s="56"/>
      <c r="R434" s="56"/>
      <c r="S434" s="56"/>
      <c r="T434" s="57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U434" s="20" t="s">
        <v>81</v>
      </c>
    </row>
    <row r="435" spans="1:47" s="2" customFormat="1">
      <c r="A435" s="35"/>
      <c r="B435" s="36"/>
      <c r="C435" s="35"/>
      <c r="D435" s="166" t="s">
        <v>224</v>
      </c>
      <c r="E435" s="35"/>
      <c r="F435" s="201" t="s">
        <v>1502</v>
      </c>
      <c r="G435" s="35"/>
      <c r="H435" s="191">
        <v>-56.533000000000001</v>
      </c>
      <c r="I435" s="35"/>
      <c r="J435" s="35"/>
      <c r="K435" s="35"/>
      <c r="L435" s="36"/>
      <c r="M435" s="163"/>
      <c r="N435" s="164"/>
      <c r="O435" s="56"/>
      <c r="P435" s="56"/>
      <c r="Q435" s="56"/>
      <c r="R435" s="56"/>
      <c r="S435" s="56"/>
      <c r="T435" s="57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U435" s="20" t="s">
        <v>81</v>
      </c>
    </row>
    <row r="436" spans="1:47" s="2" customFormat="1">
      <c r="A436" s="35"/>
      <c r="B436" s="36"/>
      <c r="C436" s="35"/>
      <c r="D436" s="166" t="s">
        <v>224</v>
      </c>
      <c r="E436" s="35"/>
      <c r="F436" s="201" t="s">
        <v>213</v>
      </c>
      <c r="G436" s="35"/>
      <c r="H436" s="191">
        <v>101.60599999999999</v>
      </c>
      <c r="I436" s="35"/>
      <c r="J436" s="35"/>
      <c r="K436" s="35"/>
      <c r="L436" s="36"/>
      <c r="M436" s="163"/>
      <c r="N436" s="164"/>
      <c r="O436" s="56"/>
      <c r="P436" s="56"/>
      <c r="Q436" s="56"/>
      <c r="R436" s="56"/>
      <c r="S436" s="56"/>
      <c r="T436" s="57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U436" s="20" t="s">
        <v>81</v>
      </c>
    </row>
    <row r="437" spans="1:47" s="2" customFormat="1">
      <c r="A437" s="35"/>
      <c r="B437" s="36"/>
      <c r="C437" s="35"/>
      <c r="D437" s="166" t="s">
        <v>224</v>
      </c>
      <c r="E437" s="35"/>
      <c r="F437" s="219" t="s">
        <v>256</v>
      </c>
      <c r="G437" s="35"/>
      <c r="H437" s="35"/>
      <c r="I437" s="35"/>
      <c r="J437" s="35"/>
      <c r="K437" s="35"/>
      <c r="L437" s="36"/>
      <c r="M437" s="163"/>
      <c r="N437" s="164"/>
      <c r="O437" s="56"/>
      <c r="P437" s="56"/>
      <c r="Q437" s="56"/>
      <c r="R437" s="56"/>
      <c r="S437" s="56"/>
      <c r="T437" s="57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U437" s="20" t="s">
        <v>81</v>
      </c>
    </row>
    <row r="438" spans="1:47" s="2" customFormat="1">
      <c r="A438" s="35"/>
      <c r="B438" s="36"/>
      <c r="C438" s="35"/>
      <c r="D438" s="166" t="s">
        <v>224</v>
      </c>
      <c r="E438" s="35"/>
      <c r="F438" s="220" t="s">
        <v>1360</v>
      </c>
      <c r="G438" s="35"/>
      <c r="H438" s="191">
        <v>0</v>
      </c>
      <c r="I438" s="35"/>
      <c r="J438" s="35"/>
      <c r="K438" s="35"/>
      <c r="L438" s="36"/>
      <c r="M438" s="163"/>
      <c r="N438" s="164"/>
      <c r="O438" s="56"/>
      <c r="P438" s="56"/>
      <c r="Q438" s="56"/>
      <c r="R438" s="56"/>
      <c r="S438" s="56"/>
      <c r="T438" s="57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U438" s="20" t="s">
        <v>81</v>
      </c>
    </row>
    <row r="439" spans="1:47" s="2" customFormat="1">
      <c r="A439" s="35"/>
      <c r="B439" s="36"/>
      <c r="C439" s="35"/>
      <c r="D439" s="166" t="s">
        <v>224</v>
      </c>
      <c r="E439" s="35"/>
      <c r="F439" s="220" t="s">
        <v>1361</v>
      </c>
      <c r="G439" s="35"/>
      <c r="H439" s="191">
        <v>80.762</v>
      </c>
      <c r="I439" s="35"/>
      <c r="J439" s="35"/>
      <c r="K439" s="35"/>
      <c r="L439" s="36"/>
      <c r="M439" s="163"/>
      <c r="N439" s="164"/>
      <c r="O439" s="56"/>
      <c r="P439" s="56"/>
      <c r="Q439" s="56"/>
      <c r="R439" s="56"/>
      <c r="S439" s="56"/>
      <c r="T439" s="57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U439" s="20" t="s">
        <v>81</v>
      </c>
    </row>
    <row r="440" spans="1:47" s="2" customFormat="1">
      <c r="A440" s="35"/>
      <c r="B440" s="36"/>
      <c r="C440" s="35"/>
      <c r="D440" s="166" t="s">
        <v>224</v>
      </c>
      <c r="E440" s="35"/>
      <c r="F440" s="220" t="s">
        <v>259</v>
      </c>
      <c r="G440" s="35"/>
      <c r="H440" s="191">
        <v>80.762</v>
      </c>
      <c r="I440" s="35"/>
      <c r="J440" s="35"/>
      <c r="K440" s="35"/>
      <c r="L440" s="36"/>
      <c r="M440" s="163"/>
      <c r="N440" s="164"/>
      <c r="O440" s="56"/>
      <c r="P440" s="56"/>
      <c r="Q440" s="56"/>
      <c r="R440" s="56"/>
      <c r="S440" s="56"/>
      <c r="T440" s="57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U440" s="20" t="s">
        <v>81</v>
      </c>
    </row>
    <row r="441" spans="1:47" s="2" customFormat="1">
      <c r="A441" s="35"/>
      <c r="B441" s="36"/>
      <c r="C441" s="35"/>
      <c r="D441" s="166" t="s">
        <v>224</v>
      </c>
      <c r="E441" s="35"/>
      <c r="F441" s="200" t="s">
        <v>1494</v>
      </c>
      <c r="G441" s="35"/>
      <c r="H441" s="35"/>
      <c r="I441" s="35"/>
      <c r="J441" s="35"/>
      <c r="K441" s="35"/>
      <c r="L441" s="36"/>
      <c r="M441" s="163"/>
      <c r="N441" s="164"/>
      <c r="O441" s="56"/>
      <c r="P441" s="56"/>
      <c r="Q441" s="56"/>
      <c r="R441" s="56"/>
      <c r="S441" s="56"/>
      <c r="T441" s="57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U441" s="20" t="s">
        <v>81</v>
      </c>
    </row>
    <row r="442" spans="1:47" s="2" customFormat="1">
      <c r="A442" s="35"/>
      <c r="B442" s="36"/>
      <c r="C442" s="35"/>
      <c r="D442" s="166" t="s">
        <v>224</v>
      </c>
      <c r="E442" s="35"/>
      <c r="F442" s="201" t="s">
        <v>1491</v>
      </c>
      <c r="G442" s="35"/>
      <c r="H442" s="191">
        <v>2.2440000000000002</v>
      </c>
      <c r="I442" s="35"/>
      <c r="J442" s="35"/>
      <c r="K442" s="35"/>
      <c r="L442" s="36"/>
      <c r="M442" s="163"/>
      <c r="N442" s="164"/>
      <c r="O442" s="56"/>
      <c r="P442" s="56"/>
      <c r="Q442" s="56"/>
      <c r="R442" s="56"/>
      <c r="S442" s="56"/>
      <c r="T442" s="57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U442" s="20" t="s">
        <v>81</v>
      </c>
    </row>
    <row r="443" spans="1:47" s="2" customFormat="1">
      <c r="A443" s="35"/>
      <c r="B443" s="36"/>
      <c r="C443" s="35"/>
      <c r="D443" s="166" t="s">
        <v>224</v>
      </c>
      <c r="E443" s="35"/>
      <c r="F443" s="201" t="s">
        <v>1492</v>
      </c>
      <c r="G443" s="35"/>
      <c r="H443" s="191">
        <v>4.95</v>
      </c>
      <c r="I443" s="35"/>
      <c r="J443" s="35"/>
      <c r="K443" s="35"/>
      <c r="L443" s="36"/>
      <c r="M443" s="163"/>
      <c r="N443" s="164"/>
      <c r="O443" s="56"/>
      <c r="P443" s="56"/>
      <c r="Q443" s="56"/>
      <c r="R443" s="56"/>
      <c r="S443" s="56"/>
      <c r="T443" s="57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U443" s="20" t="s">
        <v>81</v>
      </c>
    </row>
    <row r="444" spans="1:47" s="2" customFormat="1">
      <c r="A444" s="35"/>
      <c r="B444" s="36"/>
      <c r="C444" s="35"/>
      <c r="D444" s="166" t="s">
        <v>224</v>
      </c>
      <c r="E444" s="35"/>
      <c r="F444" s="201" t="s">
        <v>213</v>
      </c>
      <c r="G444" s="35"/>
      <c r="H444" s="191">
        <v>7.194</v>
      </c>
      <c r="I444" s="35"/>
      <c r="J444" s="35"/>
      <c r="K444" s="35"/>
      <c r="L444" s="36"/>
      <c r="M444" s="163"/>
      <c r="N444" s="164"/>
      <c r="O444" s="56"/>
      <c r="P444" s="56"/>
      <c r="Q444" s="56"/>
      <c r="R444" s="56"/>
      <c r="S444" s="56"/>
      <c r="T444" s="57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U444" s="20" t="s">
        <v>81</v>
      </c>
    </row>
    <row r="445" spans="1:47" s="2" customFormat="1">
      <c r="A445" s="35"/>
      <c r="B445" s="36"/>
      <c r="C445" s="35"/>
      <c r="D445" s="166" t="s">
        <v>224</v>
      </c>
      <c r="E445" s="35"/>
      <c r="F445" s="219" t="s">
        <v>1466</v>
      </c>
      <c r="G445" s="35"/>
      <c r="H445" s="35"/>
      <c r="I445" s="35"/>
      <c r="J445" s="35"/>
      <c r="K445" s="35"/>
      <c r="L445" s="36"/>
      <c r="M445" s="163"/>
      <c r="N445" s="164"/>
      <c r="O445" s="56"/>
      <c r="P445" s="56"/>
      <c r="Q445" s="56"/>
      <c r="R445" s="56"/>
      <c r="S445" s="56"/>
      <c r="T445" s="57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U445" s="20" t="s">
        <v>81</v>
      </c>
    </row>
    <row r="446" spans="1:47" s="2" customFormat="1">
      <c r="A446" s="35"/>
      <c r="B446" s="36"/>
      <c r="C446" s="35"/>
      <c r="D446" s="166" t="s">
        <v>224</v>
      </c>
      <c r="E446" s="35"/>
      <c r="F446" s="220" t="s">
        <v>1448</v>
      </c>
      <c r="G446" s="35"/>
      <c r="H446" s="191">
        <v>1.1000000000000001</v>
      </c>
      <c r="I446" s="35"/>
      <c r="J446" s="35"/>
      <c r="K446" s="35"/>
      <c r="L446" s="36"/>
      <c r="M446" s="163"/>
      <c r="N446" s="164"/>
      <c r="O446" s="56"/>
      <c r="P446" s="56"/>
      <c r="Q446" s="56"/>
      <c r="R446" s="56"/>
      <c r="S446" s="56"/>
      <c r="T446" s="57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U446" s="20" t="s">
        <v>81</v>
      </c>
    </row>
    <row r="447" spans="1:47" s="2" customFormat="1">
      <c r="A447" s="35"/>
      <c r="B447" s="36"/>
      <c r="C447" s="35"/>
      <c r="D447" s="166" t="s">
        <v>224</v>
      </c>
      <c r="E447" s="35"/>
      <c r="F447" s="220" t="s">
        <v>213</v>
      </c>
      <c r="G447" s="35"/>
      <c r="H447" s="191">
        <v>1.1000000000000001</v>
      </c>
      <c r="I447" s="35"/>
      <c r="J447" s="35"/>
      <c r="K447" s="35"/>
      <c r="L447" s="36"/>
      <c r="M447" s="163"/>
      <c r="N447" s="164"/>
      <c r="O447" s="56"/>
      <c r="P447" s="56"/>
      <c r="Q447" s="56"/>
      <c r="R447" s="56"/>
      <c r="S447" s="56"/>
      <c r="T447" s="57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U447" s="20" t="s">
        <v>81</v>
      </c>
    </row>
    <row r="448" spans="1:47" s="2" customFormat="1">
      <c r="A448" s="35"/>
      <c r="B448" s="36"/>
      <c r="C448" s="35"/>
      <c r="D448" s="166" t="s">
        <v>224</v>
      </c>
      <c r="E448" s="35"/>
      <c r="F448" s="219" t="s">
        <v>1465</v>
      </c>
      <c r="G448" s="35"/>
      <c r="H448" s="35"/>
      <c r="I448" s="35"/>
      <c r="J448" s="35"/>
      <c r="K448" s="35"/>
      <c r="L448" s="36"/>
      <c r="M448" s="163"/>
      <c r="N448" s="164"/>
      <c r="O448" s="56"/>
      <c r="P448" s="56"/>
      <c r="Q448" s="56"/>
      <c r="R448" s="56"/>
      <c r="S448" s="56"/>
      <c r="T448" s="57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U448" s="20" t="s">
        <v>81</v>
      </c>
    </row>
    <row r="449" spans="1:65" s="2" customFormat="1">
      <c r="A449" s="35"/>
      <c r="B449" s="36"/>
      <c r="C449" s="35"/>
      <c r="D449" s="166" t="s">
        <v>224</v>
      </c>
      <c r="E449" s="35"/>
      <c r="F449" s="220" t="s">
        <v>1454</v>
      </c>
      <c r="G449" s="35"/>
      <c r="H449" s="191">
        <v>0</v>
      </c>
      <c r="I449" s="35"/>
      <c r="J449" s="35"/>
      <c r="K449" s="35"/>
      <c r="L449" s="36"/>
      <c r="M449" s="163"/>
      <c r="N449" s="164"/>
      <c r="O449" s="56"/>
      <c r="P449" s="56"/>
      <c r="Q449" s="56"/>
      <c r="R449" s="56"/>
      <c r="S449" s="56"/>
      <c r="T449" s="57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U449" s="20" t="s">
        <v>81</v>
      </c>
    </row>
    <row r="450" spans="1:65" s="2" customFormat="1">
      <c r="A450" s="35"/>
      <c r="B450" s="36"/>
      <c r="C450" s="35"/>
      <c r="D450" s="166" t="s">
        <v>224</v>
      </c>
      <c r="E450" s="35"/>
      <c r="F450" s="220" t="s">
        <v>1455</v>
      </c>
      <c r="G450" s="35"/>
      <c r="H450" s="191">
        <v>3.3</v>
      </c>
      <c r="I450" s="35"/>
      <c r="J450" s="35"/>
      <c r="K450" s="35"/>
      <c r="L450" s="36"/>
      <c r="M450" s="163"/>
      <c r="N450" s="164"/>
      <c r="O450" s="56"/>
      <c r="P450" s="56"/>
      <c r="Q450" s="56"/>
      <c r="R450" s="56"/>
      <c r="S450" s="56"/>
      <c r="T450" s="57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U450" s="20" t="s">
        <v>81</v>
      </c>
    </row>
    <row r="451" spans="1:65" s="2" customFormat="1">
      <c r="A451" s="35"/>
      <c r="B451" s="36"/>
      <c r="C451" s="35"/>
      <c r="D451" s="166" t="s">
        <v>224</v>
      </c>
      <c r="E451" s="35"/>
      <c r="F451" s="220" t="s">
        <v>213</v>
      </c>
      <c r="G451" s="35"/>
      <c r="H451" s="191">
        <v>3.3</v>
      </c>
      <c r="I451" s="35"/>
      <c r="J451" s="35"/>
      <c r="K451" s="35"/>
      <c r="L451" s="36"/>
      <c r="M451" s="163"/>
      <c r="N451" s="164"/>
      <c r="O451" s="56"/>
      <c r="P451" s="56"/>
      <c r="Q451" s="56"/>
      <c r="R451" s="56"/>
      <c r="S451" s="56"/>
      <c r="T451" s="57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U451" s="20" t="s">
        <v>81</v>
      </c>
    </row>
    <row r="452" spans="1:65" s="2" customFormat="1">
      <c r="A452" s="35"/>
      <c r="B452" s="36"/>
      <c r="C452" s="35"/>
      <c r="D452" s="166" t="s">
        <v>224</v>
      </c>
      <c r="E452" s="35"/>
      <c r="F452" s="226" t="s">
        <v>1456</v>
      </c>
      <c r="G452" s="35"/>
      <c r="H452" s="35"/>
      <c r="I452" s="35"/>
      <c r="J452" s="35"/>
      <c r="K452" s="35"/>
      <c r="L452" s="36"/>
      <c r="M452" s="163"/>
      <c r="N452" s="164"/>
      <c r="O452" s="56"/>
      <c r="P452" s="56"/>
      <c r="Q452" s="56"/>
      <c r="R452" s="56"/>
      <c r="S452" s="56"/>
      <c r="T452" s="57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U452" s="20" t="s">
        <v>81</v>
      </c>
    </row>
    <row r="453" spans="1:65" s="2" customFormat="1">
      <c r="A453" s="35"/>
      <c r="B453" s="36"/>
      <c r="C453" s="35"/>
      <c r="D453" s="166" t="s">
        <v>224</v>
      </c>
      <c r="E453" s="35"/>
      <c r="F453" s="227" t="s">
        <v>1453</v>
      </c>
      <c r="G453" s="35"/>
      <c r="H453" s="191">
        <v>3</v>
      </c>
      <c r="I453" s="35"/>
      <c r="J453" s="35"/>
      <c r="K453" s="35"/>
      <c r="L453" s="36"/>
      <c r="M453" s="163"/>
      <c r="N453" s="164"/>
      <c r="O453" s="56"/>
      <c r="P453" s="56"/>
      <c r="Q453" s="56"/>
      <c r="R453" s="56"/>
      <c r="S453" s="56"/>
      <c r="T453" s="57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U453" s="20" t="s">
        <v>81</v>
      </c>
    </row>
    <row r="454" spans="1:65" s="2" customFormat="1">
      <c r="A454" s="35"/>
      <c r="B454" s="36"/>
      <c r="C454" s="35"/>
      <c r="D454" s="166" t="s">
        <v>224</v>
      </c>
      <c r="E454" s="35"/>
      <c r="F454" s="227" t="s">
        <v>213</v>
      </c>
      <c r="G454" s="35"/>
      <c r="H454" s="191">
        <v>3</v>
      </c>
      <c r="I454" s="35"/>
      <c r="J454" s="35"/>
      <c r="K454" s="35"/>
      <c r="L454" s="36"/>
      <c r="M454" s="163"/>
      <c r="N454" s="164"/>
      <c r="O454" s="56"/>
      <c r="P454" s="56"/>
      <c r="Q454" s="56"/>
      <c r="R454" s="56"/>
      <c r="S454" s="56"/>
      <c r="T454" s="57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U454" s="20" t="s">
        <v>81</v>
      </c>
    </row>
    <row r="455" spans="1:65" s="2" customFormat="1">
      <c r="A455" s="35"/>
      <c r="B455" s="36"/>
      <c r="C455" s="35"/>
      <c r="D455" s="166" t="s">
        <v>224</v>
      </c>
      <c r="E455" s="35"/>
      <c r="F455" s="200" t="s">
        <v>648</v>
      </c>
      <c r="G455" s="35"/>
      <c r="H455" s="35"/>
      <c r="I455" s="35"/>
      <c r="J455" s="35"/>
      <c r="K455" s="35"/>
      <c r="L455" s="36"/>
      <c r="M455" s="163"/>
      <c r="N455" s="164"/>
      <c r="O455" s="56"/>
      <c r="P455" s="56"/>
      <c r="Q455" s="56"/>
      <c r="R455" s="56"/>
      <c r="S455" s="56"/>
      <c r="T455" s="57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U455" s="20" t="s">
        <v>81</v>
      </c>
    </row>
    <row r="456" spans="1:65" s="2" customFormat="1">
      <c r="A456" s="35"/>
      <c r="B456" s="36"/>
      <c r="C456" s="35"/>
      <c r="D456" s="166" t="s">
        <v>224</v>
      </c>
      <c r="E456" s="35"/>
      <c r="F456" s="201" t="s">
        <v>1481</v>
      </c>
      <c r="G456" s="35"/>
      <c r="H456" s="191">
        <v>0</v>
      </c>
      <c r="I456" s="35"/>
      <c r="J456" s="35"/>
      <c r="K456" s="35"/>
      <c r="L456" s="36"/>
      <c r="M456" s="163"/>
      <c r="N456" s="164"/>
      <c r="O456" s="56"/>
      <c r="P456" s="56"/>
      <c r="Q456" s="56"/>
      <c r="R456" s="56"/>
      <c r="S456" s="56"/>
      <c r="T456" s="57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U456" s="20" t="s">
        <v>81</v>
      </c>
    </row>
    <row r="457" spans="1:65" s="2" customFormat="1">
      <c r="A457" s="35"/>
      <c r="B457" s="36"/>
      <c r="C457" s="35"/>
      <c r="D457" s="166" t="s">
        <v>224</v>
      </c>
      <c r="E457" s="35"/>
      <c r="F457" s="201" t="s">
        <v>1482</v>
      </c>
      <c r="G457" s="35"/>
      <c r="H457" s="191">
        <v>36.125</v>
      </c>
      <c r="I457" s="35"/>
      <c r="J457" s="35"/>
      <c r="K457" s="35"/>
      <c r="L457" s="36"/>
      <c r="M457" s="163"/>
      <c r="N457" s="164"/>
      <c r="O457" s="56"/>
      <c r="P457" s="56"/>
      <c r="Q457" s="56"/>
      <c r="R457" s="56"/>
      <c r="S457" s="56"/>
      <c r="T457" s="57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U457" s="20" t="s">
        <v>81</v>
      </c>
    </row>
    <row r="458" spans="1:65" s="2" customFormat="1">
      <c r="A458" s="35"/>
      <c r="B458" s="36"/>
      <c r="C458" s="35"/>
      <c r="D458" s="166" t="s">
        <v>224</v>
      </c>
      <c r="E458" s="35"/>
      <c r="F458" s="201" t="s">
        <v>1483</v>
      </c>
      <c r="G458" s="35"/>
      <c r="H458" s="191">
        <v>4.05</v>
      </c>
      <c r="I458" s="35"/>
      <c r="J458" s="35"/>
      <c r="K458" s="35"/>
      <c r="L458" s="36"/>
      <c r="M458" s="163"/>
      <c r="N458" s="164"/>
      <c r="O458" s="56"/>
      <c r="P458" s="56"/>
      <c r="Q458" s="56"/>
      <c r="R458" s="56"/>
      <c r="S458" s="56"/>
      <c r="T458" s="57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U458" s="20" t="s">
        <v>81</v>
      </c>
    </row>
    <row r="459" spans="1:65" s="2" customFormat="1">
      <c r="A459" s="35"/>
      <c r="B459" s="36"/>
      <c r="C459" s="35"/>
      <c r="D459" s="166" t="s">
        <v>224</v>
      </c>
      <c r="E459" s="35"/>
      <c r="F459" s="201" t="s">
        <v>1484</v>
      </c>
      <c r="G459" s="35"/>
      <c r="H459" s="191">
        <v>0</v>
      </c>
      <c r="I459" s="35"/>
      <c r="J459" s="35"/>
      <c r="K459" s="35"/>
      <c r="L459" s="36"/>
      <c r="M459" s="163"/>
      <c r="N459" s="164"/>
      <c r="O459" s="56"/>
      <c r="P459" s="56"/>
      <c r="Q459" s="56"/>
      <c r="R459" s="56"/>
      <c r="S459" s="56"/>
      <c r="T459" s="57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U459" s="20" t="s">
        <v>81</v>
      </c>
    </row>
    <row r="460" spans="1:65" s="2" customFormat="1">
      <c r="A460" s="35"/>
      <c r="B460" s="36"/>
      <c r="C460" s="35"/>
      <c r="D460" s="166" t="s">
        <v>224</v>
      </c>
      <c r="E460" s="35"/>
      <c r="F460" s="201" t="s">
        <v>1485</v>
      </c>
      <c r="G460" s="35"/>
      <c r="H460" s="191">
        <v>-29.75</v>
      </c>
      <c r="I460" s="35"/>
      <c r="J460" s="35"/>
      <c r="K460" s="35"/>
      <c r="L460" s="36"/>
      <c r="M460" s="163"/>
      <c r="N460" s="164"/>
      <c r="O460" s="56"/>
      <c r="P460" s="56"/>
      <c r="Q460" s="56"/>
      <c r="R460" s="56"/>
      <c r="S460" s="56"/>
      <c r="T460" s="57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U460" s="20" t="s">
        <v>81</v>
      </c>
    </row>
    <row r="461" spans="1:65" s="2" customFormat="1">
      <c r="A461" s="35"/>
      <c r="B461" s="36"/>
      <c r="C461" s="35"/>
      <c r="D461" s="166" t="s">
        <v>224</v>
      </c>
      <c r="E461" s="35"/>
      <c r="F461" s="201" t="s">
        <v>1486</v>
      </c>
      <c r="G461" s="35"/>
      <c r="H461" s="191">
        <v>-1.575</v>
      </c>
      <c r="I461" s="35"/>
      <c r="J461" s="35"/>
      <c r="K461" s="35"/>
      <c r="L461" s="36"/>
      <c r="M461" s="163"/>
      <c r="N461" s="164"/>
      <c r="O461" s="56"/>
      <c r="P461" s="56"/>
      <c r="Q461" s="56"/>
      <c r="R461" s="56"/>
      <c r="S461" s="56"/>
      <c r="T461" s="57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U461" s="20" t="s">
        <v>81</v>
      </c>
    </row>
    <row r="462" spans="1:65" s="2" customFormat="1">
      <c r="A462" s="35"/>
      <c r="B462" s="36"/>
      <c r="C462" s="35"/>
      <c r="D462" s="166" t="s">
        <v>224</v>
      </c>
      <c r="E462" s="35"/>
      <c r="F462" s="201" t="s">
        <v>213</v>
      </c>
      <c r="G462" s="35"/>
      <c r="H462" s="191">
        <v>8.85</v>
      </c>
      <c r="I462" s="35"/>
      <c r="J462" s="35"/>
      <c r="K462" s="35"/>
      <c r="L462" s="36"/>
      <c r="M462" s="163"/>
      <c r="N462" s="164"/>
      <c r="O462" s="56"/>
      <c r="P462" s="56"/>
      <c r="Q462" s="56"/>
      <c r="R462" s="56"/>
      <c r="S462" s="56"/>
      <c r="T462" s="57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U462" s="20" t="s">
        <v>81</v>
      </c>
    </row>
    <row r="463" spans="1:65" s="2" customFormat="1" ht="16.5" customHeight="1">
      <c r="A463" s="35"/>
      <c r="B463" s="146"/>
      <c r="C463" s="147" t="s">
        <v>425</v>
      </c>
      <c r="D463" s="147" t="s">
        <v>184</v>
      </c>
      <c r="E463" s="148" t="s">
        <v>377</v>
      </c>
      <c r="F463" s="149" t="s">
        <v>378</v>
      </c>
      <c r="G463" s="150" t="s">
        <v>338</v>
      </c>
      <c r="H463" s="151">
        <v>52.942999999999998</v>
      </c>
      <c r="I463" s="152"/>
      <c r="J463" s="153">
        <f>ROUND(I463*H463,2)</f>
        <v>0</v>
      </c>
      <c r="K463" s="149" t="s">
        <v>3</v>
      </c>
      <c r="L463" s="36"/>
      <c r="M463" s="154" t="s">
        <v>3</v>
      </c>
      <c r="N463" s="155" t="s">
        <v>44</v>
      </c>
      <c r="O463" s="56"/>
      <c r="P463" s="156">
        <f>O463*H463</f>
        <v>0</v>
      </c>
      <c r="Q463" s="156">
        <v>0</v>
      </c>
      <c r="R463" s="156">
        <f>Q463*H463</f>
        <v>0</v>
      </c>
      <c r="S463" s="156">
        <v>0</v>
      </c>
      <c r="T463" s="157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158" t="s">
        <v>189</v>
      </c>
      <c r="AT463" s="158" t="s">
        <v>184</v>
      </c>
      <c r="AU463" s="158" t="s">
        <v>81</v>
      </c>
      <c r="AY463" s="20" t="s">
        <v>182</v>
      </c>
      <c r="BE463" s="159">
        <f>IF(N463="základní",J463,0)</f>
        <v>0</v>
      </c>
      <c r="BF463" s="159">
        <f>IF(N463="snížená",J463,0)</f>
        <v>0</v>
      </c>
      <c r="BG463" s="159">
        <f>IF(N463="zákl. přenesená",J463,0)</f>
        <v>0</v>
      </c>
      <c r="BH463" s="159">
        <f>IF(N463="sníž. přenesená",J463,0)</f>
        <v>0</v>
      </c>
      <c r="BI463" s="159">
        <f>IF(N463="nulová",J463,0)</f>
        <v>0</v>
      </c>
      <c r="BJ463" s="20" t="s">
        <v>25</v>
      </c>
      <c r="BK463" s="159">
        <f>ROUND(I463*H463,2)</f>
        <v>0</v>
      </c>
      <c r="BL463" s="20" t="s">
        <v>189</v>
      </c>
      <c r="BM463" s="158" t="s">
        <v>1522</v>
      </c>
    </row>
    <row r="464" spans="1:65" s="14" customFormat="1">
      <c r="B464" s="173"/>
      <c r="D464" s="166" t="s">
        <v>193</v>
      </c>
      <c r="E464" s="174" t="s">
        <v>3</v>
      </c>
      <c r="F464" s="175" t="s">
        <v>1523</v>
      </c>
      <c r="H464" s="176">
        <v>52.942999999999998</v>
      </c>
      <c r="I464" s="177"/>
      <c r="L464" s="173"/>
      <c r="M464" s="178"/>
      <c r="N464" s="179"/>
      <c r="O464" s="179"/>
      <c r="P464" s="179"/>
      <c r="Q464" s="179"/>
      <c r="R464" s="179"/>
      <c r="S464" s="179"/>
      <c r="T464" s="180"/>
      <c r="AT464" s="174" t="s">
        <v>193</v>
      </c>
      <c r="AU464" s="174" t="s">
        <v>81</v>
      </c>
      <c r="AV464" s="14" t="s">
        <v>81</v>
      </c>
      <c r="AW464" s="14" t="s">
        <v>34</v>
      </c>
      <c r="AX464" s="14" t="s">
        <v>25</v>
      </c>
      <c r="AY464" s="174" t="s">
        <v>182</v>
      </c>
    </row>
    <row r="465" spans="1:47" s="2" customFormat="1">
      <c r="A465" s="35"/>
      <c r="B465" s="36"/>
      <c r="C465" s="35"/>
      <c r="D465" s="166" t="s">
        <v>224</v>
      </c>
      <c r="E465" s="35"/>
      <c r="F465" s="189" t="s">
        <v>1521</v>
      </c>
      <c r="G465" s="35"/>
      <c r="H465" s="35"/>
      <c r="I465" s="35"/>
      <c r="J465" s="35"/>
      <c r="K465" s="35"/>
      <c r="L465" s="36"/>
      <c r="M465" s="163"/>
      <c r="N465" s="164"/>
      <c r="O465" s="56"/>
      <c r="P465" s="56"/>
      <c r="Q465" s="56"/>
      <c r="R465" s="56"/>
      <c r="S465" s="56"/>
      <c r="T465" s="57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U465" s="20" t="s">
        <v>81</v>
      </c>
    </row>
    <row r="466" spans="1:47" s="2" customFormat="1">
      <c r="A466" s="35"/>
      <c r="B466" s="36"/>
      <c r="C466" s="35"/>
      <c r="D466" s="166" t="s">
        <v>224</v>
      </c>
      <c r="E466" s="35"/>
      <c r="F466" s="190" t="s">
        <v>1516</v>
      </c>
      <c r="G466" s="35"/>
      <c r="H466" s="191">
        <v>117.65</v>
      </c>
      <c r="I466" s="35"/>
      <c r="J466" s="35"/>
      <c r="K466" s="35"/>
      <c r="L466" s="36"/>
      <c r="M466" s="163"/>
      <c r="N466" s="164"/>
      <c r="O466" s="56"/>
      <c r="P466" s="56"/>
      <c r="Q466" s="56"/>
      <c r="R466" s="56"/>
      <c r="S466" s="56"/>
      <c r="T466" s="57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U466" s="20" t="s">
        <v>81</v>
      </c>
    </row>
    <row r="467" spans="1:47" s="2" customFormat="1">
      <c r="A467" s="35"/>
      <c r="B467" s="36"/>
      <c r="C467" s="35"/>
      <c r="D467" s="166" t="s">
        <v>224</v>
      </c>
      <c r="E467" s="35"/>
      <c r="F467" s="190" t="s">
        <v>213</v>
      </c>
      <c r="G467" s="35"/>
      <c r="H467" s="191">
        <v>117.65</v>
      </c>
      <c r="I467" s="35"/>
      <c r="J467" s="35"/>
      <c r="K467" s="35"/>
      <c r="L467" s="36"/>
      <c r="M467" s="163"/>
      <c r="N467" s="164"/>
      <c r="O467" s="56"/>
      <c r="P467" s="56"/>
      <c r="Q467" s="56"/>
      <c r="R467" s="56"/>
      <c r="S467" s="56"/>
      <c r="T467" s="57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U467" s="20" t="s">
        <v>81</v>
      </c>
    </row>
    <row r="468" spans="1:47" s="2" customFormat="1">
      <c r="A468" s="35"/>
      <c r="B468" s="36"/>
      <c r="C468" s="35"/>
      <c r="D468" s="166" t="s">
        <v>224</v>
      </c>
      <c r="E468" s="35"/>
      <c r="F468" s="200" t="s">
        <v>362</v>
      </c>
      <c r="G468" s="35"/>
      <c r="H468" s="35"/>
      <c r="I468" s="35"/>
      <c r="J468" s="35"/>
      <c r="K468" s="35"/>
      <c r="L468" s="36"/>
      <c r="M468" s="163"/>
      <c r="N468" s="164"/>
      <c r="O468" s="56"/>
      <c r="P468" s="56"/>
      <c r="Q468" s="56"/>
      <c r="R468" s="56"/>
      <c r="S468" s="56"/>
      <c r="T468" s="57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U468" s="20" t="s">
        <v>81</v>
      </c>
    </row>
    <row r="469" spans="1:47" s="2" customFormat="1">
      <c r="A469" s="35"/>
      <c r="B469" s="36"/>
      <c r="C469" s="35"/>
      <c r="D469" s="166" t="s">
        <v>224</v>
      </c>
      <c r="E469" s="35"/>
      <c r="F469" s="201" t="s">
        <v>1496</v>
      </c>
      <c r="G469" s="35"/>
      <c r="H469" s="191">
        <v>0</v>
      </c>
      <c r="I469" s="35"/>
      <c r="J469" s="35"/>
      <c r="K469" s="35"/>
      <c r="L469" s="36"/>
      <c r="M469" s="163"/>
      <c r="N469" s="164"/>
      <c r="O469" s="56"/>
      <c r="P469" s="56"/>
      <c r="Q469" s="56"/>
      <c r="R469" s="56"/>
      <c r="S469" s="56"/>
      <c r="T469" s="57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U469" s="20" t="s">
        <v>81</v>
      </c>
    </row>
    <row r="470" spans="1:47" s="2" customFormat="1">
      <c r="A470" s="35"/>
      <c r="B470" s="36"/>
      <c r="C470" s="35"/>
      <c r="D470" s="166" t="s">
        <v>224</v>
      </c>
      <c r="E470" s="35"/>
      <c r="F470" s="201" t="s">
        <v>1497</v>
      </c>
      <c r="G470" s="35"/>
      <c r="H470" s="191">
        <v>14.401999999999999</v>
      </c>
      <c r="I470" s="35"/>
      <c r="J470" s="35"/>
      <c r="K470" s="35"/>
      <c r="L470" s="36"/>
      <c r="M470" s="163"/>
      <c r="N470" s="164"/>
      <c r="O470" s="56"/>
      <c r="P470" s="56"/>
      <c r="Q470" s="56"/>
      <c r="R470" s="56"/>
      <c r="S470" s="56"/>
      <c r="T470" s="57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U470" s="20" t="s">
        <v>81</v>
      </c>
    </row>
    <row r="471" spans="1:47" s="2" customFormat="1">
      <c r="A471" s="35"/>
      <c r="B471" s="36"/>
      <c r="C471" s="35"/>
      <c r="D471" s="166" t="s">
        <v>224</v>
      </c>
      <c r="E471" s="35"/>
      <c r="F471" s="201" t="s">
        <v>1498</v>
      </c>
      <c r="G471" s="35"/>
      <c r="H471" s="191">
        <v>110.66800000000001</v>
      </c>
      <c r="I471" s="35"/>
      <c r="J471" s="35"/>
      <c r="K471" s="35"/>
      <c r="L471" s="36"/>
      <c r="M471" s="163"/>
      <c r="N471" s="164"/>
      <c r="O471" s="56"/>
      <c r="P471" s="56"/>
      <c r="Q471" s="56"/>
      <c r="R471" s="56"/>
      <c r="S471" s="56"/>
      <c r="T471" s="57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U471" s="20" t="s">
        <v>81</v>
      </c>
    </row>
    <row r="472" spans="1:47" s="2" customFormat="1">
      <c r="A472" s="35"/>
      <c r="B472" s="36"/>
      <c r="C472" s="35"/>
      <c r="D472" s="166" t="s">
        <v>224</v>
      </c>
      <c r="E472" s="35"/>
      <c r="F472" s="201" t="s">
        <v>1499</v>
      </c>
      <c r="G472" s="35"/>
      <c r="H472" s="191">
        <v>20.988</v>
      </c>
      <c r="I472" s="35"/>
      <c r="J472" s="35"/>
      <c r="K472" s="35"/>
      <c r="L472" s="36"/>
      <c r="M472" s="163"/>
      <c r="N472" s="164"/>
      <c r="O472" s="56"/>
      <c r="P472" s="56"/>
      <c r="Q472" s="56"/>
      <c r="R472" s="56"/>
      <c r="S472" s="56"/>
      <c r="T472" s="57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U472" s="20" t="s">
        <v>81</v>
      </c>
    </row>
    <row r="473" spans="1:47" s="2" customFormat="1">
      <c r="A473" s="35"/>
      <c r="B473" s="36"/>
      <c r="C473" s="35"/>
      <c r="D473" s="166" t="s">
        <v>224</v>
      </c>
      <c r="E473" s="35"/>
      <c r="F473" s="201" t="s">
        <v>1500</v>
      </c>
      <c r="G473" s="35"/>
      <c r="H473" s="191">
        <v>12.081</v>
      </c>
      <c r="I473" s="35"/>
      <c r="J473" s="35"/>
      <c r="K473" s="35"/>
      <c r="L473" s="36"/>
      <c r="M473" s="163"/>
      <c r="N473" s="164"/>
      <c r="O473" s="56"/>
      <c r="P473" s="56"/>
      <c r="Q473" s="56"/>
      <c r="R473" s="56"/>
      <c r="S473" s="56"/>
      <c r="T473" s="57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U473" s="20" t="s">
        <v>81</v>
      </c>
    </row>
    <row r="474" spans="1:47" s="2" customFormat="1">
      <c r="A474" s="35"/>
      <c r="B474" s="36"/>
      <c r="C474" s="35"/>
      <c r="D474" s="166" t="s">
        <v>224</v>
      </c>
      <c r="E474" s="35"/>
      <c r="F474" s="201" t="s">
        <v>1501</v>
      </c>
      <c r="G474" s="35"/>
      <c r="H474" s="191">
        <v>0</v>
      </c>
      <c r="I474" s="35"/>
      <c r="J474" s="35"/>
      <c r="K474" s="35"/>
      <c r="L474" s="36"/>
      <c r="M474" s="163"/>
      <c r="N474" s="164"/>
      <c r="O474" s="56"/>
      <c r="P474" s="56"/>
      <c r="Q474" s="56"/>
      <c r="R474" s="56"/>
      <c r="S474" s="56"/>
      <c r="T474" s="57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U474" s="20" t="s">
        <v>81</v>
      </c>
    </row>
    <row r="475" spans="1:47" s="2" customFormat="1">
      <c r="A475" s="35"/>
      <c r="B475" s="36"/>
      <c r="C475" s="35"/>
      <c r="D475" s="166" t="s">
        <v>224</v>
      </c>
      <c r="E475" s="35"/>
      <c r="F475" s="201" t="s">
        <v>1502</v>
      </c>
      <c r="G475" s="35"/>
      <c r="H475" s="191">
        <v>-56.533000000000001</v>
      </c>
      <c r="I475" s="35"/>
      <c r="J475" s="35"/>
      <c r="K475" s="35"/>
      <c r="L475" s="36"/>
      <c r="M475" s="163"/>
      <c r="N475" s="164"/>
      <c r="O475" s="56"/>
      <c r="P475" s="56"/>
      <c r="Q475" s="56"/>
      <c r="R475" s="56"/>
      <c r="S475" s="56"/>
      <c r="T475" s="57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U475" s="20" t="s">
        <v>81</v>
      </c>
    </row>
    <row r="476" spans="1:47" s="2" customFormat="1">
      <c r="A476" s="35"/>
      <c r="B476" s="36"/>
      <c r="C476" s="35"/>
      <c r="D476" s="166" t="s">
        <v>224</v>
      </c>
      <c r="E476" s="35"/>
      <c r="F476" s="201" t="s">
        <v>213</v>
      </c>
      <c r="G476" s="35"/>
      <c r="H476" s="191">
        <v>101.60599999999999</v>
      </c>
      <c r="I476" s="35"/>
      <c r="J476" s="35"/>
      <c r="K476" s="35"/>
      <c r="L476" s="36"/>
      <c r="M476" s="163"/>
      <c r="N476" s="164"/>
      <c r="O476" s="56"/>
      <c r="P476" s="56"/>
      <c r="Q476" s="56"/>
      <c r="R476" s="56"/>
      <c r="S476" s="56"/>
      <c r="T476" s="57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U476" s="20" t="s">
        <v>81</v>
      </c>
    </row>
    <row r="477" spans="1:47" s="2" customFormat="1">
      <c r="A477" s="35"/>
      <c r="B477" s="36"/>
      <c r="C477" s="35"/>
      <c r="D477" s="166" t="s">
        <v>224</v>
      </c>
      <c r="E477" s="35"/>
      <c r="F477" s="219" t="s">
        <v>256</v>
      </c>
      <c r="G477" s="35"/>
      <c r="H477" s="35"/>
      <c r="I477" s="35"/>
      <c r="J477" s="35"/>
      <c r="K477" s="35"/>
      <c r="L477" s="36"/>
      <c r="M477" s="163"/>
      <c r="N477" s="164"/>
      <c r="O477" s="56"/>
      <c r="P477" s="56"/>
      <c r="Q477" s="56"/>
      <c r="R477" s="56"/>
      <c r="S477" s="56"/>
      <c r="T477" s="57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U477" s="20" t="s">
        <v>81</v>
      </c>
    </row>
    <row r="478" spans="1:47" s="2" customFormat="1">
      <c r="A478" s="35"/>
      <c r="B478" s="36"/>
      <c r="C478" s="35"/>
      <c r="D478" s="166" t="s">
        <v>224</v>
      </c>
      <c r="E478" s="35"/>
      <c r="F478" s="220" t="s">
        <v>1360</v>
      </c>
      <c r="G478" s="35"/>
      <c r="H478" s="191">
        <v>0</v>
      </c>
      <c r="I478" s="35"/>
      <c r="J478" s="35"/>
      <c r="K478" s="35"/>
      <c r="L478" s="36"/>
      <c r="M478" s="163"/>
      <c r="N478" s="164"/>
      <c r="O478" s="56"/>
      <c r="P478" s="56"/>
      <c r="Q478" s="56"/>
      <c r="R478" s="56"/>
      <c r="S478" s="56"/>
      <c r="T478" s="57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U478" s="20" t="s">
        <v>81</v>
      </c>
    </row>
    <row r="479" spans="1:47" s="2" customFormat="1">
      <c r="A479" s="35"/>
      <c r="B479" s="36"/>
      <c r="C479" s="35"/>
      <c r="D479" s="166" t="s">
        <v>224</v>
      </c>
      <c r="E479" s="35"/>
      <c r="F479" s="220" t="s">
        <v>1361</v>
      </c>
      <c r="G479" s="35"/>
      <c r="H479" s="191">
        <v>80.762</v>
      </c>
      <c r="I479" s="35"/>
      <c r="J479" s="35"/>
      <c r="K479" s="35"/>
      <c r="L479" s="36"/>
      <c r="M479" s="163"/>
      <c r="N479" s="164"/>
      <c r="O479" s="56"/>
      <c r="P479" s="56"/>
      <c r="Q479" s="56"/>
      <c r="R479" s="56"/>
      <c r="S479" s="56"/>
      <c r="T479" s="57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U479" s="20" t="s">
        <v>81</v>
      </c>
    </row>
    <row r="480" spans="1:47" s="2" customFormat="1">
      <c r="A480" s="35"/>
      <c r="B480" s="36"/>
      <c r="C480" s="35"/>
      <c r="D480" s="166" t="s">
        <v>224</v>
      </c>
      <c r="E480" s="35"/>
      <c r="F480" s="220" t="s">
        <v>259</v>
      </c>
      <c r="G480" s="35"/>
      <c r="H480" s="191">
        <v>80.762</v>
      </c>
      <c r="I480" s="35"/>
      <c r="J480" s="35"/>
      <c r="K480" s="35"/>
      <c r="L480" s="36"/>
      <c r="M480" s="163"/>
      <c r="N480" s="164"/>
      <c r="O480" s="56"/>
      <c r="P480" s="56"/>
      <c r="Q480" s="56"/>
      <c r="R480" s="56"/>
      <c r="S480" s="56"/>
      <c r="T480" s="57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U480" s="20" t="s">
        <v>81</v>
      </c>
    </row>
    <row r="481" spans="1:47" s="2" customFormat="1">
      <c r="A481" s="35"/>
      <c r="B481" s="36"/>
      <c r="C481" s="35"/>
      <c r="D481" s="166" t="s">
        <v>224</v>
      </c>
      <c r="E481" s="35"/>
      <c r="F481" s="200" t="s">
        <v>1494</v>
      </c>
      <c r="G481" s="35"/>
      <c r="H481" s="35"/>
      <c r="I481" s="35"/>
      <c r="J481" s="35"/>
      <c r="K481" s="35"/>
      <c r="L481" s="36"/>
      <c r="M481" s="163"/>
      <c r="N481" s="164"/>
      <c r="O481" s="56"/>
      <c r="P481" s="56"/>
      <c r="Q481" s="56"/>
      <c r="R481" s="56"/>
      <c r="S481" s="56"/>
      <c r="T481" s="57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U481" s="20" t="s">
        <v>81</v>
      </c>
    </row>
    <row r="482" spans="1:47" s="2" customFormat="1">
      <c r="A482" s="35"/>
      <c r="B482" s="36"/>
      <c r="C482" s="35"/>
      <c r="D482" s="166" t="s">
        <v>224</v>
      </c>
      <c r="E482" s="35"/>
      <c r="F482" s="201" t="s">
        <v>1491</v>
      </c>
      <c r="G482" s="35"/>
      <c r="H482" s="191">
        <v>2.2440000000000002</v>
      </c>
      <c r="I482" s="35"/>
      <c r="J482" s="35"/>
      <c r="K482" s="35"/>
      <c r="L482" s="36"/>
      <c r="M482" s="163"/>
      <c r="N482" s="164"/>
      <c r="O482" s="56"/>
      <c r="P482" s="56"/>
      <c r="Q482" s="56"/>
      <c r="R482" s="56"/>
      <c r="S482" s="56"/>
      <c r="T482" s="57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U482" s="20" t="s">
        <v>81</v>
      </c>
    </row>
    <row r="483" spans="1:47" s="2" customFormat="1">
      <c r="A483" s="35"/>
      <c r="B483" s="36"/>
      <c r="C483" s="35"/>
      <c r="D483" s="166" t="s">
        <v>224</v>
      </c>
      <c r="E483" s="35"/>
      <c r="F483" s="201" t="s">
        <v>1492</v>
      </c>
      <c r="G483" s="35"/>
      <c r="H483" s="191">
        <v>4.95</v>
      </c>
      <c r="I483" s="35"/>
      <c r="J483" s="35"/>
      <c r="K483" s="35"/>
      <c r="L483" s="36"/>
      <c r="M483" s="163"/>
      <c r="N483" s="164"/>
      <c r="O483" s="56"/>
      <c r="P483" s="56"/>
      <c r="Q483" s="56"/>
      <c r="R483" s="56"/>
      <c r="S483" s="56"/>
      <c r="T483" s="57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U483" s="20" t="s">
        <v>81</v>
      </c>
    </row>
    <row r="484" spans="1:47" s="2" customFormat="1">
      <c r="A484" s="35"/>
      <c r="B484" s="36"/>
      <c r="C484" s="35"/>
      <c r="D484" s="166" t="s">
        <v>224</v>
      </c>
      <c r="E484" s="35"/>
      <c r="F484" s="201" t="s">
        <v>213</v>
      </c>
      <c r="G484" s="35"/>
      <c r="H484" s="191">
        <v>7.194</v>
      </c>
      <c r="I484" s="35"/>
      <c r="J484" s="35"/>
      <c r="K484" s="35"/>
      <c r="L484" s="36"/>
      <c r="M484" s="163"/>
      <c r="N484" s="164"/>
      <c r="O484" s="56"/>
      <c r="P484" s="56"/>
      <c r="Q484" s="56"/>
      <c r="R484" s="56"/>
      <c r="S484" s="56"/>
      <c r="T484" s="57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U484" s="20" t="s">
        <v>81</v>
      </c>
    </row>
    <row r="485" spans="1:47" s="2" customFormat="1">
      <c r="A485" s="35"/>
      <c r="B485" s="36"/>
      <c r="C485" s="35"/>
      <c r="D485" s="166" t="s">
        <v>224</v>
      </c>
      <c r="E485" s="35"/>
      <c r="F485" s="219" t="s">
        <v>1466</v>
      </c>
      <c r="G485" s="35"/>
      <c r="H485" s="35"/>
      <c r="I485" s="35"/>
      <c r="J485" s="35"/>
      <c r="K485" s="35"/>
      <c r="L485" s="36"/>
      <c r="M485" s="163"/>
      <c r="N485" s="164"/>
      <c r="O485" s="56"/>
      <c r="P485" s="56"/>
      <c r="Q485" s="56"/>
      <c r="R485" s="56"/>
      <c r="S485" s="56"/>
      <c r="T485" s="57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U485" s="20" t="s">
        <v>81</v>
      </c>
    </row>
    <row r="486" spans="1:47" s="2" customFormat="1">
      <c r="A486" s="35"/>
      <c r="B486" s="36"/>
      <c r="C486" s="35"/>
      <c r="D486" s="166" t="s">
        <v>224</v>
      </c>
      <c r="E486" s="35"/>
      <c r="F486" s="220" t="s">
        <v>1448</v>
      </c>
      <c r="G486" s="35"/>
      <c r="H486" s="191">
        <v>1.1000000000000001</v>
      </c>
      <c r="I486" s="35"/>
      <c r="J486" s="35"/>
      <c r="K486" s="35"/>
      <c r="L486" s="36"/>
      <c r="M486" s="163"/>
      <c r="N486" s="164"/>
      <c r="O486" s="56"/>
      <c r="P486" s="56"/>
      <c r="Q486" s="56"/>
      <c r="R486" s="56"/>
      <c r="S486" s="56"/>
      <c r="T486" s="57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U486" s="20" t="s">
        <v>81</v>
      </c>
    </row>
    <row r="487" spans="1:47" s="2" customFormat="1">
      <c r="A487" s="35"/>
      <c r="B487" s="36"/>
      <c r="C487" s="35"/>
      <c r="D487" s="166" t="s">
        <v>224</v>
      </c>
      <c r="E487" s="35"/>
      <c r="F487" s="220" t="s">
        <v>213</v>
      </c>
      <c r="G487" s="35"/>
      <c r="H487" s="191">
        <v>1.1000000000000001</v>
      </c>
      <c r="I487" s="35"/>
      <c r="J487" s="35"/>
      <c r="K487" s="35"/>
      <c r="L487" s="36"/>
      <c r="M487" s="163"/>
      <c r="N487" s="164"/>
      <c r="O487" s="56"/>
      <c r="P487" s="56"/>
      <c r="Q487" s="56"/>
      <c r="R487" s="56"/>
      <c r="S487" s="56"/>
      <c r="T487" s="57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U487" s="20" t="s">
        <v>81</v>
      </c>
    </row>
    <row r="488" spans="1:47" s="2" customFormat="1">
      <c r="A488" s="35"/>
      <c r="B488" s="36"/>
      <c r="C488" s="35"/>
      <c r="D488" s="166" t="s">
        <v>224</v>
      </c>
      <c r="E488" s="35"/>
      <c r="F488" s="219" t="s">
        <v>1465</v>
      </c>
      <c r="G488" s="35"/>
      <c r="H488" s="35"/>
      <c r="I488" s="35"/>
      <c r="J488" s="35"/>
      <c r="K488" s="35"/>
      <c r="L488" s="36"/>
      <c r="M488" s="163"/>
      <c r="N488" s="164"/>
      <c r="O488" s="56"/>
      <c r="P488" s="56"/>
      <c r="Q488" s="56"/>
      <c r="R488" s="56"/>
      <c r="S488" s="56"/>
      <c r="T488" s="57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U488" s="20" t="s">
        <v>81</v>
      </c>
    </row>
    <row r="489" spans="1:47" s="2" customFormat="1">
      <c r="A489" s="35"/>
      <c r="B489" s="36"/>
      <c r="C489" s="35"/>
      <c r="D489" s="166" t="s">
        <v>224</v>
      </c>
      <c r="E489" s="35"/>
      <c r="F489" s="220" t="s">
        <v>1454</v>
      </c>
      <c r="G489" s="35"/>
      <c r="H489" s="191">
        <v>0</v>
      </c>
      <c r="I489" s="35"/>
      <c r="J489" s="35"/>
      <c r="K489" s="35"/>
      <c r="L489" s="36"/>
      <c r="M489" s="163"/>
      <c r="N489" s="164"/>
      <c r="O489" s="56"/>
      <c r="P489" s="56"/>
      <c r="Q489" s="56"/>
      <c r="R489" s="56"/>
      <c r="S489" s="56"/>
      <c r="T489" s="57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U489" s="20" t="s">
        <v>81</v>
      </c>
    </row>
    <row r="490" spans="1:47" s="2" customFormat="1">
      <c r="A490" s="35"/>
      <c r="B490" s="36"/>
      <c r="C490" s="35"/>
      <c r="D490" s="166" t="s">
        <v>224</v>
      </c>
      <c r="E490" s="35"/>
      <c r="F490" s="220" t="s">
        <v>1455</v>
      </c>
      <c r="G490" s="35"/>
      <c r="H490" s="191">
        <v>3.3</v>
      </c>
      <c r="I490" s="35"/>
      <c r="J490" s="35"/>
      <c r="K490" s="35"/>
      <c r="L490" s="36"/>
      <c r="M490" s="163"/>
      <c r="N490" s="164"/>
      <c r="O490" s="56"/>
      <c r="P490" s="56"/>
      <c r="Q490" s="56"/>
      <c r="R490" s="56"/>
      <c r="S490" s="56"/>
      <c r="T490" s="57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U490" s="20" t="s">
        <v>81</v>
      </c>
    </row>
    <row r="491" spans="1:47" s="2" customFormat="1">
      <c r="A491" s="35"/>
      <c r="B491" s="36"/>
      <c r="C491" s="35"/>
      <c r="D491" s="166" t="s">
        <v>224</v>
      </c>
      <c r="E491" s="35"/>
      <c r="F491" s="220" t="s">
        <v>213</v>
      </c>
      <c r="G491" s="35"/>
      <c r="H491" s="191">
        <v>3.3</v>
      </c>
      <c r="I491" s="35"/>
      <c r="J491" s="35"/>
      <c r="K491" s="35"/>
      <c r="L491" s="36"/>
      <c r="M491" s="163"/>
      <c r="N491" s="164"/>
      <c r="O491" s="56"/>
      <c r="P491" s="56"/>
      <c r="Q491" s="56"/>
      <c r="R491" s="56"/>
      <c r="S491" s="56"/>
      <c r="T491" s="57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U491" s="20" t="s">
        <v>81</v>
      </c>
    </row>
    <row r="492" spans="1:47" s="2" customFormat="1">
      <c r="A492" s="35"/>
      <c r="B492" s="36"/>
      <c r="C492" s="35"/>
      <c r="D492" s="166" t="s">
        <v>224</v>
      </c>
      <c r="E492" s="35"/>
      <c r="F492" s="226" t="s">
        <v>1456</v>
      </c>
      <c r="G492" s="35"/>
      <c r="H492" s="35"/>
      <c r="I492" s="35"/>
      <c r="J492" s="35"/>
      <c r="K492" s="35"/>
      <c r="L492" s="36"/>
      <c r="M492" s="163"/>
      <c r="N492" s="164"/>
      <c r="O492" s="56"/>
      <c r="P492" s="56"/>
      <c r="Q492" s="56"/>
      <c r="R492" s="56"/>
      <c r="S492" s="56"/>
      <c r="T492" s="57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U492" s="20" t="s">
        <v>81</v>
      </c>
    </row>
    <row r="493" spans="1:47" s="2" customFormat="1">
      <c r="A493" s="35"/>
      <c r="B493" s="36"/>
      <c r="C493" s="35"/>
      <c r="D493" s="166" t="s">
        <v>224</v>
      </c>
      <c r="E493" s="35"/>
      <c r="F493" s="227" t="s">
        <v>1453</v>
      </c>
      <c r="G493" s="35"/>
      <c r="H493" s="191">
        <v>3</v>
      </c>
      <c r="I493" s="35"/>
      <c r="J493" s="35"/>
      <c r="K493" s="35"/>
      <c r="L493" s="36"/>
      <c r="M493" s="163"/>
      <c r="N493" s="164"/>
      <c r="O493" s="56"/>
      <c r="P493" s="56"/>
      <c r="Q493" s="56"/>
      <c r="R493" s="56"/>
      <c r="S493" s="56"/>
      <c r="T493" s="57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U493" s="20" t="s">
        <v>81</v>
      </c>
    </row>
    <row r="494" spans="1:47" s="2" customFormat="1">
      <c r="A494" s="35"/>
      <c r="B494" s="36"/>
      <c r="C494" s="35"/>
      <c r="D494" s="166" t="s">
        <v>224</v>
      </c>
      <c r="E494" s="35"/>
      <c r="F494" s="227" t="s">
        <v>213</v>
      </c>
      <c r="G494" s="35"/>
      <c r="H494" s="191">
        <v>3</v>
      </c>
      <c r="I494" s="35"/>
      <c r="J494" s="35"/>
      <c r="K494" s="35"/>
      <c r="L494" s="36"/>
      <c r="M494" s="163"/>
      <c r="N494" s="164"/>
      <c r="O494" s="56"/>
      <c r="P494" s="56"/>
      <c r="Q494" s="56"/>
      <c r="R494" s="56"/>
      <c r="S494" s="56"/>
      <c r="T494" s="57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U494" s="20" t="s">
        <v>81</v>
      </c>
    </row>
    <row r="495" spans="1:47" s="2" customFormat="1">
      <c r="A495" s="35"/>
      <c r="B495" s="36"/>
      <c r="C495" s="35"/>
      <c r="D495" s="166" t="s">
        <v>224</v>
      </c>
      <c r="E495" s="35"/>
      <c r="F495" s="200" t="s">
        <v>648</v>
      </c>
      <c r="G495" s="35"/>
      <c r="H495" s="35"/>
      <c r="I495" s="35"/>
      <c r="J495" s="35"/>
      <c r="K495" s="35"/>
      <c r="L495" s="36"/>
      <c r="M495" s="163"/>
      <c r="N495" s="164"/>
      <c r="O495" s="56"/>
      <c r="P495" s="56"/>
      <c r="Q495" s="56"/>
      <c r="R495" s="56"/>
      <c r="S495" s="56"/>
      <c r="T495" s="57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U495" s="20" t="s">
        <v>81</v>
      </c>
    </row>
    <row r="496" spans="1:47" s="2" customFormat="1">
      <c r="A496" s="35"/>
      <c r="B496" s="36"/>
      <c r="C496" s="35"/>
      <c r="D496" s="166" t="s">
        <v>224</v>
      </c>
      <c r="E496" s="35"/>
      <c r="F496" s="201" t="s">
        <v>1481</v>
      </c>
      <c r="G496" s="35"/>
      <c r="H496" s="191">
        <v>0</v>
      </c>
      <c r="I496" s="35"/>
      <c r="J496" s="35"/>
      <c r="K496" s="35"/>
      <c r="L496" s="36"/>
      <c r="M496" s="163"/>
      <c r="N496" s="164"/>
      <c r="O496" s="56"/>
      <c r="P496" s="56"/>
      <c r="Q496" s="56"/>
      <c r="R496" s="56"/>
      <c r="S496" s="56"/>
      <c r="T496" s="57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U496" s="20" t="s">
        <v>81</v>
      </c>
    </row>
    <row r="497" spans="1:65" s="2" customFormat="1">
      <c r="A497" s="35"/>
      <c r="B497" s="36"/>
      <c r="C497" s="35"/>
      <c r="D497" s="166" t="s">
        <v>224</v>
      </c>
      <c r="E497" s="35"/>
      <c r="F497" s="201" t="s">
        <v>1482</v>
      </c>
      <c r="G497" s="35"/>
      <c r="H497" s="191">
        <v>36.125</v>
      </c>
      <c r="I497" s="35"/>
      <c r="J497" s="35"/>
      <c r="K497" s="35"/>
      <c r="L497" s="36"/>
      <c r="M497" s="163"/>
      <c r="N497" s="164"/>
      <c r="O497" s="56"/>
      <c r="P497" s="56"/>
      <c r="Q497" s="56"/>
      <c r="R497" s="56"/>
      <c r="S497" s="56"/>
      <c r="T497" s="57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U497" s="20" t="s">
        <v>81</v>
      </c>
    </row>
    <row r="498" spans="1:65" s="2" customFormat="1">
      <c r="A498" s="35"/>
      <c r="B498" s="36"/>
      <c r="C498" s="35"/>
      <c r="D498" s="166" t="s">
        <v>224</v>
      </c>
      <c r="E498" s="35"/>
      <c r="F498" s="201" t="s">
        <v>1483</v>
      </c>
      <c r="G498" s="35"/>
      <c r="H498" s="191">
        <v>4.05</v>
      </c>
      <c r="I498" s="35"/>
      <c r="J498" s="35"/>
      <c r="K498" s="35"/>
      <c r="L498" s="36"/>
      <c r="M498" s="163"/>
      <c r="N498" s="164"/>
      <c r="O498" s="56"/>
      <c r="P498" s="56"/>
      <c r="Q498" s="56"/>
      <c r="R498" s="56"/>
      <c r="S498" s="56"/>
      <c r="T498" s="57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U498" s="20" t="s">
        <v>81</v>
      </c>
    </row>
    <row r="499" spans="1:65" s="2" customFormat="1">
      <c r="A499" s="35"/>
      <c r="B499" s="36"/>
      <c r="C499" s="35"/>
      <c r="D499" s="166" t="s">
        <v>224</v>
      </c>
      <c r="E499" s="35"/>
      <c r="F499" s="201" t="s">
        <v>1484</v>
      </c>
      <c r="G499" s="35"/>
      <c r="H499" s="191">
        <v>0</v>
      </c>
      <c r="I499" s="35"/>
      <c r="J499" s="35"/>
      <c r="K499" s="35"/>
      <c r="L499" s="36"/>
      <c r="M499" s="163"/>
      <c r="N499" s="164"/>
      <c r="O499" s="56"/>
      <c r="P499" s="56"/>
      <c r="Q499" s="56"/>
      <c r="R499" s="56"/>
      <c r="S499" s="56"/>
      <c r="T499" s="57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U499" s="20" t="s">
        <v>81</v>
      </c>
    </row>
    <row r="500" spans="1:65" s="2" customFormat="1">
      <c r="A500" s="35"/>
      <c r="B500" s="36"/>
      <c r="C500" s="35"/>
      <c r="D500" s="166" t="s">
        <v>224</v>
      </c>
      <c r="E500" s="35"/>
      <c r="F500" s="201" t="s">
        <v>1485</v>
      </c>
      <c r="G500" s="35"/>
      <c r="H500" s="191">
        <v>-29.75</v>
      </c>
      <c r="I500" s="35"/>
      <c r="J500" s="35"/>
      <c r="K500" s="35"/>
      <c r="L500" s="36"/>
      <c r="M500" s="163"/>
      <c r="N500" s="164"/>
      <c r="O500" s="56"/>
      <c r="P500" s="56"/>
      <c r="Q500" s="56"/>
      <c r="R500" s="56"/>
      <c r="S500" s="56"/>
      <c r="T500" s="57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U500" s="20" t="s">
        <v>81</v>
      </c>
    </row>
    <row r="501" spans="1:65" s="2" customFormat="1">
      <c r="A501" s="35"/>
      <c r="B501" s="36"/>
      <c r="C501" s="35"/>
      <c r="D501" s="166" t="s">
        <v>224</v>
      </c>
      <c r="E501" s="35"/>
      <c r="F501" s="201" t="s">
        <v>1486</v>
      </c>
      <c r="G501" s="35"/>
      <c r="H501" s="191">
        <v>-1.575</v>
      </c>
      <c r="I501" s="35"/>
      <c r="J501" s="35"/>
      <c r="K501" s="35"/>
      <c r="L501" s="36"/>
      <c r="M501" s="163"/>
      <c r="N501" s="164"/>
      <c r="O501" s="56"/>
      <c r="P501" s="56"/>
      <c r="Q501" s="56"/>
      <c r="R501" s="56"/>
      <c r="S501" s="56"/>
      <c r="T501" s="57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U501" s="20" t="s">
        <v>81</v>
      </c>
    </row>
    <row r="502" spans="1:65" s="2" customFormat="1">
      <c r="A502" s="35"/>
      <c r="B502" s="36"/>
      <c r="C502" s="35"/>
      <c r="D502" s="166" t="s">
        <v>224</v>
      </c>
      <c r="E502" s="35"/>
      <c r="F502" s="201" t="s">
        <v>213</v>
      </c>
      <c r="G502" s="35"/>
      <c r="H502" s="191">
        <v>8.85</v>
      </c>
      <c r="I502" s="35"/>
      <c r="J502" s="35"/>
      <c r="K502" s="35"/>
      <c r="L502" s="36"/>
      <c r="M502" s="163"/>
      <c r="N502" s="164"/>
      <c r="O502" s="56"/>
      <c r="P502" s="56"/>
      <c r="Q502" s="56"/>
      <c r="R502" s="56"/>
      <c r="S502" s="56"/>
      <c r="T502" s="57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U502" s="20" t="s">
        <v>81</v>
      </c>
    </row>
    <row r="503" spans="1:65" s="2" customFormat="1" ht="24.2" customHeight="1">
      <c r="A503" s="35"/>
      <c r="B503" s="146"/>
      <c r="C503" s="147" t="s">
        <v>431</v>
      </c>
      <c r="D503" s="147" t="s">
        <v>184</v>
      </c>
      <c r="E503" s="148" t="s">
        <v>656</v>
      </c>
      <c r="F503" s="149" t="s">
        <v>657</v>
      </c>
      <c r="G503" s="150" t="s">
        <v>338</v>
      </c>
      <c r="H503" s="151">
        <v>92.659000000000006</v>
      </c>
      <c r="I503" s="152"/>
      <c r="J503" s="153">
        <f>ROUND(I503*H503,2)</f>
        <v>0</v>
      </c>
      <c r="K503" s="149" t="s">
        <v>188</v>
      </c>
      <c r="L503" s="36"/>
      <c r="M503" s="154" t="s">
        <v>3</v>
      </c>
      <c r="N503" s="155" t="s">
        <v>44</v>
      </c>
      <c r="O503" s="56"/>
      <c r="P503" s="156">
        <f>O503*H503</f>
        <v>0</v>
      </c>
      <c r="Q503" s="156">
        <v>0</v>
      </c>
      <c r="R503" s="156">
        <f>Q503*H503</f>
        <v>0</v>
      </c>
      <c r="S503" s="156">
        <v>0</v>
      </c>
      <c r="T503" s="157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58" t="s">
        <v>189</v>
      </c>
      <c r="AT503" s="158" t="s">
        <v>184</v>
      </c>
      <c r="AU503" s="158" t="s">
        <v>81</v>
      </c>
      <c r="AY503" s="20" t="s">
        <v>182</v>
      </c>
      <c r="BE503" s="159">
        <f>IF(N503="základní",J503,0)</f>
        <v>0</v>
      </c>
      <c r="BF503" s="159">
        <f>IF(N503="snížená",J503,0)</f>
        <v>0</v>
      </c>
      <c r="BG503" s="159">
        <f>IF(N503="zákl. přenesená",J503,0)</f>
        <v>0</v>
      </c>
      <c r="BH503" s="159">
        <f>IF(N503="sníž. přenesená",J503,0)</f>
        <v>0</v>
      </c>
      <c r="BI503" s="159">
        <f>IF(N503="nulová",J503,0)</f>
        <v>0</v>
      </c>
      <c r="BJ503" s="20" t="s">
        <v>25</v>
      </c>
      <c r="BK503" s="159">
        <f>ROUND(I503*H503,2)</f>
        <v>0</v>
      </c>
      <c r="BL503" s="20" t="s">
        <v>189</v>
      </c>
      <c r="BM503" s="158" t="s">
        <v>1524</v>
      </c>
    </row>
    <row r="504" spans="1:65" s="2" customFormat="1">
      <c r="A504" s="35"/>
      <c r="B504" s="36"/>
      <c r="C504" s="35"/>
      <c r="D504" s="160" t="s">
        <v>191</v>
      </c>
      <c r="E504" s="35"/>
      <c r="F504" s="161" t="s">
        <v>659</v>
      </c>
      <c r="G504" s="35"/>
      <c r="H504" s="35"/>
      <c r="I504" s="162"/>
      <c r="J504" s="35"/>
      <c r="K504" s="35"/>
      <c r="L504" s="36"/>
      <c r="M504" s="163"/>
      <c r="N504" s="164"/>
      <c r="O504" s="56"/>
      <c r="P504" s="56"/>
      <c r="Q504" s="56"/>
      <c r="R504" s="56"/>
      <c r="S504" s="56"/>
      <c r="T504" s="57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T504" s="20" t="s">
        <v>191</v>
      </c>
      <c r="AU504" s="20" t="s">
        <v>81</v>
      </c>
    </row>
    <row r="505" spans="1:65" s="13" customFormat="1">
      <c r="B505" s="165"/>
      <c r="D505" s="166" t="s">
        <v>193</v>
      </c>
      <c r="E505" s="167" t="s">
        <v>3</v>
      </c>
      <c r="F505" s="168" t="s">
        <v>1525</v>
      </c>
      <c r="H505" s="167" t="s">
        <v>3</v>
      </c>
      <c r="I505" s="169"/>
      <c r="L505" s="165"/>
      <c r="M505" s="170"/>
      <c r="N505" s="171"/>
      <c r="O505" s="171"/>
      <c r="P505" s="171"/>
      <c r="Q505" s="171"/>
      <c r="R505" s="171"/>
      <c r="S505" s="171"/>
      <c r="T505" s="172"/>
      <c r="AT505" s="167" t="s">
        <v>193</v>
      </c>
      <c r="AU505" s="167" t="s">
        <v>81</v>
      </c>
      <c r="AV505" s="13" t="s">
        <v>25</v>
      </c>
      <c r="AW505" s="13" t="s">
        <v>34</v>
      </c>
      <c r="AX505" s="13" t="s">
        <v>73</v>
      </c>
      <c r="AY505" s="167" t="s">
        <v>182</v>
      </c>
    </row>
    <row r="506" spans="1:65" s="13" customFormat="1">
      <c r="B506" s="165"/>
      <c r="D506" s="166" t="s">
        <v>193</v>
      </c>
      <c r="E506" s="167" t="s">
        <v>3</v>
      </c>
      <c r="F506" s="168" t="s">
        <v>1358</v>
      </c>
      <c r="H506" s="167" t="s">
        <v>3</v>
      </c>
      <c r="I506" s="169"/>
      <c r="L506" s="165"/>
      <c r="M506" s="170"/>
      <c r="N506" s="171"/>
      <c r="O506" s="171"/>
      <c r="P506" s="171"/>
      <c r="Q506" s="171"/>
      <c r="R506" s="171"/>
      <c r="S506" s="171"/>
      <c r="T506" s="172"/>
      <c r="AT506" s="167" t="s">
        <v>193</v>
      </c>
      <c r="AU506" s="167" t="s">
        <v>81</v>
      </c>
      <c r="AV506" s="13" t="s">
        <v>25</v>
      </c>
      <c r="AW506" s="13" t="s">
        <v>34</v>
      </c>
      <c r="AX506" s="13" t="s">
        <v>73</v>
      </c>
      <c r="AY506" s="167" t="s">
        <v>182</v>
      </c>
    </row>
    <row r="507" spans="1:65" s="14" customFormat="1">
      <c r="B507" s="173"/>
      <c r="D507" s="166" t="s">
        <v>193</v>
      </c>
      <c r="E507" s="174" t="s">
        <v>3</v>
      </c>
      <c r="F507" s="175" t="s">
        <v>1526</v>
      </c>
      <c r="H507" s="176">
        <v>166.989</v>
      </c>
      <c r="I507" s="177"/>
      <c r="L507" s="173"/>
      <c r="M507" s="178"/>
      <c r="N507" s="179"/>
      <c r="O507" s="179"/>
      <c r="P507" s="179"/>
      <c r="Q507" s="179"/>
      <c r="R507" s="179"/>
      <c r="S507" s="179"/>
      <c r="T507" s="180"/>
      <c r="AT507" s="174" t="s">
        <v>193</v>
      </c>
      <c r="AU507" s="174" t="s">
        <v>81</v>
      </c>
      <c r="AV507" s="14" t="s">
        <v>81</v>
      </c>
      <c r="AW507" s="14" t="s">
        <v>34</v>
      </c>
      <c r="AX507" s="14" t="s">
        <v>73</v>
      </c>
      <c r="AY507" s="174" t="s">
        <v>182</v>
      </c>
    </row>
    <row r="508" spans="1:65" s="13" customFormat="1">
      <c r="B508" s="165"/>
      <c r="D508" s="166" t="s">
        <v>193</v>
      </c>
      <c r="E508" s="167" t="s">
        <v>3</v>
      </c>
      <c r="F508" s="168" t="s">
        <v>1527</v>
      </c>
      <c r="H508" s="167" t="s">
        <v>3</v>
      </c>
      <c r="I508" s="169"/>
      <c r="L508" s="165"/>
      <c r="M508" s="170"/>
      <c r="N508" s="171"/>
      <c r="O508" s="171"/>
      <c r="P508" s="171"/>
      <c r="Q508" s="171"/>
      <c r="R508" s="171"/>
      <c r="S508" s="171"/>
      <c r="T508" s="172"/>
      <c r="AT508" s="167" t="s">
        <v>193</v>
      </c>
      <c r="AU508" s="167" t="s">
        <v>81</v>
      </c>
      <c r="AV508" s="13" t="s">
        <v>25</v>
      </c>
      <c r="AW508" s="13" t="s">
        <v>34</v>
      </c>
      <c r="AX508" s="13" t="s">
        <v>73</v>
      </c>
      <c r="AY508" s="167" t="s">
        <v>182</v>
      </c>
    </row>
    <row r="509" spans="1:65" s="14" customFormat="1">
      <c r="B509" s="173"/>
      <c r="D509" s="166" t="s">
        <v>193</v>
      </c>
      <c r="E509" s="174" t="s">
        <v>3</v>
      </c>
      <c r="F509" s="175" t="s">
        <v>1528</v>
      </c>
      <c r="H509" s="176">
        <v>-16.152000000000001</v>
      </c>
      <c r="I509" s="177"/>
      <c r="L509" s="173"/>
      <c r="M509" s="178"/>
      <c r="N509" s="179"/>
      <c r="O509" s="179"/>
      <c r="P509" s="179"/>
      <c r="Q509" s="179"/>
      <c r="R509" s="179"/>
      <c r="S509" s="179"/>
      <c r="T509" s="180"/>
      <c r="AT509" s="174" t="s">
        <v>193</v>
      </c>
      <c r="AU509" s="174" t="s">
        <v>81</v>
      </c>
      <c r="AV509" s="14" t="s">
        <v>81</v>
      </c>
      <c r="AW509" s="14" t="s">
        <v>34</v>
      </c>
      <c r="AX509" s="14" t="s">
        <v>73</v>
      </c>
      <c r="AY509" s="174" t="s">
        <v>182</v>
      </c>
    </row>
    <row r="510" spans="1:65" s="14" customFormat="1">
      <c r="B510" s="173"/>
      <c r="D510" s="166" t="s">
        <v>193</v>
      </c>
      <c r="E510" s="174" t="s">
        <v>3</v>
      </c>
      <c r="F510" s="175" t="s">
        <v>1529</v>
      </c>
      <c r="H510" s="176">
        <v>-8.9499999999999993</v>
      </c>
      <c r="I510" s="177"/>
      <c r="L510" s="173"/>
      <c r="M510" s="178"/>
      <c r="N510" s="179"/>
      <c r="O510" s="179"/>
      <c r="P510" s="179"/>
      <c r="Q510" s="179"/>
      <c r="R510" s="179"/>
      <c r="S510" s="179"/>
      <c r="T510" s="180"/>
      <c r="AT510" s="174" t="s">
        <v>193</v>
      </c>
      <c r="AU510" s="174" t="s">
        <v>81</v>
      </c>
      <c r="AV510" s="14" t="s">
        <v>81</v>
      </c>
      <c r="AW510" s="14" t="s">
        <v>34</v>
      </c>
      <c r="AX510" s="14" t="s">
        <v>73</v>
      </c>
      <c r="AY510" s="174" t="s">
        <v>182</v>
      </c>
    </row>
    <row r="511" spans="1:65" s="13" customFormat="1">
      <c r="B511" s="165"/>
      <c r="D511" s="166" t="s">
        <v>193</v>
      </c>
      <c r="E511" s="167" t="s">
        <v>3</v>
      </c>
      <c r="F511" s="168" t="s">
        <v>1530</v>
      </c>
      <c r="H511" s="167" t="s">
        <v>3</v>
      </c>
      <c r="I511" s="169"/>
      <c r="L511" s="165"/>
      <c r="M511" s="170"/>
      <c r="N511" s="171"/>
      <c r="O511" s="171"/>
      <c r="P511" s="171"/>
      <c r="Q511" s="171"/>
      <c r="R511" s="171"/>
      <c r="S511" s="171"/>
      <c r="T511" s="172"/>
      <c r="AT511" s="167" t="s">
        <v>193</v>
      </c>
      <c r="AU511" s="167" t="s">
        <v>81</v>
      </c>
      <c r="AV511" s="13" t="s">
        <v>25</v>
      </c>
      <c r="AW511" s="13" t="s">
        <v>34</v>
      </c>
      <c r="AX511" s="13" t="s">
        <v>73</v>
      </c>
      <c r="AY511" s="167" t="s">
        <v>182</v>
      </c>
    </row>
    <row r="512" spans="1:65" s="14" customFormat="1">
      <c r="B512" s="173"/>
      <c r="D512" s="166" t="s">
        <v>193</v>
      </c>
      <c r="E512" s="174" t="s">
        <v>3</v>
      </c>
      <c r="F512" s="175" t="s">
        <v>1531</v>
      </c>
      <c r="H512" s="176">
        <v>-41.298999999999999</v>
      </c>
      <c r="I512" s="177"/>
      <c r="L512" s="173"/>
      <c r="M512" s="178"/>
      <c r="N512" s="179"/>
      <c r="O512" s="179"/>
      <c r="P512" s="179"/>
      <c r="Q512" s="179"/>
      <c r="R512" s="179"/>
      <c r="S512" s="179"/>
      <c r="T512" s="180"/>
      <c r="AT512" s="174" t="s">
        <v>193</v>
      </c>
      <c r="AU512" s="174" t="s">
        <v>81</v>
      </c>
      <c r="AV512" s="14" t="s">
        <v>81</v>
      </c>
      <c r="AW512" s="14" t="s">
        <v>34</v>
      </c>
      <c r="AX512" s="14" t="s">
        <v>73</v>
      </c>
      <c r="AY512" s="174" t="s">
        <v>182</v>
      </c>
    </row>
    <row r="513" spans="1:51" s="14" customFormat="1">
      <c r="B513" s="173"/>
      <c r="D513" s="166" t="s">
        <v>193</v>
      </c>
      <c r="E513" s="174" t="s">
        <v>3</v>
      </c>
      <c r="F513" s="175" t="s">
        <v>1532</v>
      </c>
      <c r="H513" s="176">
        <v>-0.18</v>
      </c>
      <c r="I513" s="177"/>
      <c r="L513" s="173"/>
      <c r="M513" s="178"/>
      <c r="N513" s="179"/>
      <c r="O513" s="179"/>
      <c r="P513" s="179"/>
      <c r="Q513" s="179"/>
      <c r="R513" s="179"/>
      <c r="S513" s="179"/>
      <c r="T513" s="180"/>
      <c r="AT513" s="174" t="s">
        <v>193</v>
      </c>
      <c r="AU513" s="174" t="s">
        <v>81</v>
      </c>
      <c r="AV513" s="14" t="s">
        <v>81</v>
      </c>
      <c r="AW513" s="14" t="s">
        <v>34</v>
      </c>
      <c r="AX513" s="14" t="s">
        <v>73</v>
      </c>
      <c r="AY513" s="174" t="s">
        <v>182</v>
      </c>
    </row>
    <row r="514" spans="1:51" s="14" customFormat="1">
      <c r="B514" s="173"/>
      <c r="D514" s="166" t="s">
        <v>193</v>
      </c>
      <c r="E514" s="174" t="s">
        <v>3</v>
      </c>
      <c r="F514" s="175" t="s">
        <v>1533</v>
      </c>
      <c r="H514" s="176">
        <v>-5.6239999999999997</v>
      </c>
      <c r="I514" s="177"/>
      <c r="L514" s="173"/>
      <c r="M514" s="178"/>
      <c r="N514" s="179"/>
      <c r="O514" s="179"/>
      <c r="P514" s="179"/>
      <c r="Q514" s="179"/>
      <c r="R514" s="179"/>
      <c r="S514" s="179"/>
      <c r="T514" s="180"/>
      <c r="AT514" s="174" t="s">
        <v>193</v>
      </c>
      <c r="AU514" s="174" t="s">
        <v>81</v>
      </c>
      <c r="AV514" s="14" t="s">
        <v>81</v>
      </c>
      <c r="AW514" s="14" t="s">
        <v>34</v>
      </c>
      <c r="AX514" s="14" t="s">
        <v>73</v>
      </c>
      <c r="AY514" s="174" t="s">
        <v>182</v>
      </c>
    </row>
    <row r="515" spans="1:51" s="13" customFormat="1">
      <c r="B515" s="165"/>
      <c r="D515" s="166" t="s">
        <v>193</v>
      </c>
      <c r="E515" s="167" t="s">
        <v>3</v>
      </c>
      <c r="F515" s="168" t="s">
        <v>1534</v>
      </c>
      <c r="H515" s="167" t="s">
        <v>3</v>
      </c>
      <c r="I515" s="169"/>
      <c r="L515" s="165"/>
      <c r="M515" s="170"/>
      <c r="N515" s="171"/>
      <c r="O515" s="171"/>
      <c r="P515" s="171"/>
      <c r="Q515" s="171"/>
      <c r="R515" s="171"/>
      <c r="S515" s="171"/>
      <c r="T515" s="172"/>
      <c r="AT515" s="167" t="s">
        <v>193</v>
      </c>
      <c r="AU515" s="167" t="s">
        <v>81</v>
      </c>
      <c r="AV515" s="13" t="s">
        <v>25</v>
      </c>
      <c r="AW515" s="13" t="s">
        <v>34</v>
      </c>
      <c r="AX515" s="13" t="s">
        <v>73</v>
      </c>
      <c r="AY515" s="167" t="s">
        <v>182</v>
      </c>
    </row>
    <row r="516" spans="1:51" s="14" customFormat="1">
      <c r="B516" s="173"/>
      <c r="D516" s="166" t="s">
        <v>193</v>
      </c>
      <c r="E516" s="174" t="s">
        <v>3</v>
      </c>
      <c r="F516" s="175" t="s">
        <v>1535</v>
      </c>
      <c r="H516" s="176">
        <v>-2.125</v>
      </c>
      <c r="I516" s="177"/>
      <c r="L516" s="173"/>
      <c r="M516" s="178"/>
      <c r="N516" s="179"/>
      <c r="O516" s="179"/>
      <c r="P516" s="179"/>
      <c r="Q516" s="179"/>
      <c r="R516" s="179"/>
      <c r="S516" s="179"/>
      <c r="T516" s="180"/>
      <c r="AT516" s="174" t="s">
        <v>193</v>
      </c>
      <c r="AU516" s="174" t="s">
        <v>81</v>
      </c>
      <c r="AV516" s="14" t="s">
        <v>81</v>
      </c>
      <c r="AW516" s="14" t="s">
        <v>34</v>
      </c>
      <c r="AX516" s="14" t="s">
        <v>73</v>
      </c>
      <c r="AY516" s="174" t="s">
        <v>182</v>
      </c>
    </row>
    <row r="517" spans="1:51" s="15" customFormat="1">
      <c r="B517" s="181"/>
      <c r="D517" s="166" t="s">
        <v>193</v>
      </c>
      <c r="E517" s="182" t="s">
        <v>3</v>
      </c>
      <c r="F517" s="183" t="s">
        <v>1536</v>
      </c>
      <c r="H517" s="184">
        <v>92.659000000000006</v>
      </c>
      <c r="I517" s="185"/>
      <c r="L517" s="181"/>
      <c r="M517" s="186"/>
      <c r="N517" s="187"/>
      <c r="O517" s="187"/>
      <c r="P517" s="187"/>
      <c r="Q517" s="187"/>
      <c r="R517" s="187"/>
      <c r="S517" s="187"/>
      <c r="T517" s="188"/>
      <c r="AT517" s="182" t="s">
        <v>193</v>
      </c>
      <c r="AU517" s="182" t="s">
        <v>81</v>
      </c>
      <c r="AV517" s="15" t="s">
        <v>189</v>
      </c>
      <c r="AW517" s="15" t="s">
        <v>34</v>
      </c>
      <c r="AX517" s="15" t="s">
        <v>25</v>
      </c>
      <c r="AY517" s="182" t="s">
        <v>182</v>
      </c>
    </row>
    <row r="518" spans="1:51" s="2" customFormat="1">
      <c r="A518" s="35"/>
      <c r="B518" s="36"/>
      <c r="C518" s="35"/>
      <c r="D518" s="166" t="s">
        <v>224</v>
      </c>
      <c r="E518" s="35"/>
      <c r="F518" s="189" t="s">
        <v>1537</v>
      </c>
      <c r="G518" s="35"/>
      <c r="H518" s="35"/>
      <c r="I518" s="35"/>
      <c r="J518" s="35"/>
      <c r="K518" s="35"/>
      <c r="L518" s="36"/>
      <c r="M518" s="163"/>
      <c r="N518" s="164"/>
      <c r="O518" s="56"/>
      <c r="P518" s="56"/>
      <c r="Q518" s="56"/>
      <c r="R518" s="56"/>
      <c r="S518" s="56"/>
      <c r="T518" s="57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U518" s="20" t="s">
        <v>81</v>
      </c>
    </row>
    <row r="519" spans="1:51" s="2" customFormat="1">
      <c r="A519" s="35"/>
      <c r="B519" s="36"/>
      <c r="C519" s="35"/>
      <c r="D519" s="166" t="s">
        <v>224</v>
      </c>
      <c r="E519" s="35"/>
      <c r="F519" s="190" t="s">
        <v>1496</v>
      </c>
      <c r="G519" s="35"/>
      <c r="H519" s="191">
        <v>0</v>
      </c>
      <c r="I519" s="35"/>
      <c r="J519" s="35"/>
      <c r="K519" s="35"/>
      <c r="L519" s="36"/>
      <c r="M519" s="163"/>
      <c r="N519" s="164"/>
      <c r="O519" s="56"/>
      <c r="P519" s="56"/>
      <c r="Q519" s="56"/>
      <c r="R519" s="56"/>
      <c r="S519" s="56"/>
      <c r="T519" s="57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U519" s="20" t="s">
        <v>81</v>
      </c>
    </row>
    <row r="520" spans="1:51" s="2" customFormat="1">
      <c r="A520" s="35"/>
      <c r="B520" s="36"/>
      <c r="C520" s="35"/>
      <c r="D520" s="166" t="s">
        <v>224</v>
      </c>
      <c r="E520" s="35"/>
      <c r="F520" s="190" t="s">
        <v>1497</v>
      </c>
      <c r="G520" s="35"/>
      <c r="H520" s="191">
        <v>14.401999999999999</v>
      </c>
      <c r="I520" s="35"/>
      <c r="J520" s="35"/>
      <c r="K520" s="35"/>
      <c r="L520" s="36"/>
      <c r="M520" s="163"/>
      <c r="N520" s="164"/>
      <c r="O520" s="56"/>
      <c r="P520" s="56"/>
      <c r="Q520" s="56"/>
      <c r="R520" s="56"/>
      <c r="S520" s="56"/>
      <c r="T520" s="57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U520" s="20" t="s">
        <v>81</v>
      </c>
    </row>
    <row r="521" spans="1:51" s="2" customFormat="1">
      <c r="A521" s="35"/>
      <c r="B521" s="36"/>
      <c r="C521" s="35"/>
      <c r="D521" s="166" t="s">
        <v>224</v>
      </c>
      <c r="E521" s="35"/>
      <c r="F521" s="190" t="s">
        <v>1498</v>
      </c>
      <c r="G521" s="35"/>
      <c r="H521" s="191">
        <v>110.66800000000001</v>
      </c>
      <c r="I521" s="35"/>
      <c r="J521" s="35"/>
      <c r="K521" s="35"/>
      <c r="L521" s="36"/>
      <c r="M521" s="163"/>
      <c r="N521" s="164"/>
      <c r="O521" s="56"/>
      <c r="P521" s="56"/>
      <c r="Q521" s="56"/>
      <c r="R521" s="56"/>
      <c r="S521" s="56"/>
      <c r="T521" s="57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U521" s="20" t="s">
        <v>81</v>
      </c>
    </row>
    <row r="522" spans="1:51" s="2" customFormat="1">
      <c r="A522" s="35"/>
      <c r="B522" s="36"/>
      <c r="C522" s="35"/>
      <c r="D522" s="166" t="s">
        <v>224</v>
      </c>
      <c r="E522" s="35"/>
      <c r="F522" s="190" t="s">
        <v>1499</v>
      </c>
      <c r="G522" s="35"/>
      <c r="H522" s="191">
        <v>20.988</v>
      </c>
      <c r="I522" s="35"/>
      <c r="J522" s="35"/>
      <c r="K522" s="35"/>
      <c r="L522" s="36"/>
      <c r="M522" s="163"/>
      <c r="N522" s="164"/>
      <c r="O522" s="56"/>
      <c r="P522" s="56"/>
      <c r="Q522" s="56"/>
      <c r="R522" s="56"/>
      <c r="S522" s="56"/>
      <c r="T522" s="57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U522" s="20" t="s">
        <v>81</v>
      </c>
    </row>
    <row r="523" spans="1:51" s="2" customFormat="1">
      <c r="A523" s="35"/>
      <c r="B523" s="36"/>
      <c r="C523" s="35"/>
      <c r="D523" s="166" t="s">
        <v>224</v>
      </c>
      <c r="E523" s="35"/>
      <c r="F523" s="190" t="s">
        <v>1500</v>
      </c>
      <c r="G523" s="35"/>
      <c r="H523" s="191">
        <v>12.081</v>
      </c>
      <c r="I523" s="35"/>
      <c r="J523" s="35"/>
      <c r="K523" s="35"/>
      <c r="L523" s="36"/>
      <c r="M523" s="163"/>
      <c r="N523" s="164"/>
      <c r="O523" s="56"/>
      <c r="P523" s="56"/>
      <c r="Q523" s="56"/>
      <c r="R523" s="56"/>
      <c r="S523" s="56"/>
      <c r="T523" s="57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U523" s="20" t="s">
        <v>81</v>
      </c>
    </row>
    <row r="524" spans="1:51" s="2" customFormat="1">
      <c r="A524" s="35"/>
      <c r="B524" s="36"/>
      <c r="C524" s="35"/>
      <c r="D524" s="166" t="s">
        <v>224</v>
      </c>
      <c r="E524" s="35"/>
      <c r="F524" s="190" t="s">
        <v>259</v>
      </c>
      <c r="G524" s="35"/>
      <c r="H524" s="191">
        <v>158.13900000000001</v>
      </c>
      <c r="I524" s="35"/>
      <c r="J524" s="35"/>
      <c r="K524" s="35"/>
      <c r="L524" s="36"/>
      <c r="M524" s="163"/>
      <c r="N524" s="164"/>
      <c r="O524" s="56"/>
      <c r="P524" s="56"/>
      <c r="Q524" s="56"/>
      <c r="R524" s="56"/>
      <c r="S524" s="56"/>
      <c r="T524" s="57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U524" s="20" t="s">
        <v>81</v>
      </c>
    </row>
    <row r="525" spans="1:51" s="2" customFormat="1">
      <c r="A525" s="35"/>
      <c r="B525" s="36"/>
      <c r="C525" s="35"/>
      <c r="D525" s="166" t="s">
        <v>224</v>
      </c>
      <c r="E525" s="35"/>
      <c r="F525" s="189" t="s">
        <v>648</v>
      </c>
      <c r="G525" s="35"/>
      <c r="H525" s="35"/>
      <c r="I525" s="35"/>
      <c r="J525" s="35"/>
      <c r="K525" s="35"/>
      <c r="L525" s="36"/>
      <c r="M525" s="163"/>
      <c r="N525" s="164"/>
      <c r="O525" s="56"/>
      <c r="P525" s="56"/>
      <c r="Q525" s="56"/>
      <c r="R525" s="56"/>
      <c r="S525" s="56"/>
      <c r="T525" s="57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U525" s="20" t="s">
        <v>81</v>
      </c>
    </row>
    <row r="526" spans="1:51" s="2" customFormat="1">
      <c r="A526" s="35"/>
      <c r="B526" s="36"/>
      <c r="C526" s="35"/>
      <c r="D526" s="166" t="s">
        <v>224</v>
      </c>
      <c r="E526" s="35"/>
      <c r="F526" s="190" t="s">
        <v>1481</v>
      </c>
      <c r="G526" s="35"/>
      <c r="H526" s="191">
        <v>0</v>
      </c>
      <c r="I526" s="35"/>
      <c r="J526" s="35"/>
      <c r="K526" s="35"/>
      <c r="L526" s="36"/>
      <c r="M526" s="163"/>
      <c r="N526" s="164"/>
      <c r="O526" s="56"/>
      <c r="P526" s="56"/>
      <c r="Q526" s="56"/>
      <c r="R526" s="56"/>
      <c r="S526" s="56"/>
      <c r="T526" s="57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U526" s="20" t="s">
        <v>81</v>
      </c>
    </row>
    <row r="527" spans="1:51" s="2" customFormat="1">
      <c r="A527" s="35"/>
      <c r="B527" s="36"/>
      <c r="C527" s="35"/>
      <c r="D527" s="166" t="s">
        <v>224</v>
      </c>
      <c r="E527" s="35"/>
      <c r="F527" s="190" t="s">
        <v>1482</v>
      </c>
      <c r="G527" s="35"/>
      <c r="H527" s="191">
        <v>36.125</v>
      </c>
      <c r="I527" s="35"/>
      <c r="J527" s="35"/>
      <c r="K527" s="35"/>
      <c r="L527" s="36"/>
      <c r="M527" s="163"/>
      <c r="N527" s="164"/>
      <c r="O527" s="56"/>
      <c r="P527" s="56"/>
      <c r="Q527" s="56"/>
      <c r="R527" s="56"/>
      <c r="S527" s="56"/>
      <c r="T527" s="57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U527" s="20" t="s">
        <v>81</v>
      </c>
    </row>
    <row r="528" spans="1:51" s="2" customFormat="1">
      <c r="A528" s="35"/>
      <c r="B528" s="36"/>
      <c r="C528" s="35"/>
      <c r="D528" s="166" t="s">
        <v>224</v>
      </c>
      <c r="E528" s="35"/>
      <c r="F528" s="190" t="s">
        <v>1483</v>
      </c>
      <c r="G528" s="35"/>
      <c r="H528" s="191">
        <v>4.05</v>
      </c>
      <c r="I528" s="35"/>
      <c r="J528" s="35"/>
      <c r="K528" s="35"/>
      <c r="L528" s="36"/>
      <c r="M528" s="163"/>
      <c r="N528" s="164"/>
      <c r="O528" s="56"/>
      <c r="P528" s="56"/>
      <c r="Q528" s="56"/>
      <c r="R528" s="56"/>
      <c r="S528" s="56"/>
      <c r="T528" s="57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U528" s="20" t="s">
        <v>81</v>
      </c>
    </row>
    <row r="529" spans="1:47" s="2" customFormat="1">
      <c r="A529" s="35"/>
      <c r="B529" s="36"/>
      <c r="C529" s="35"/>
      <c r="D529" s="166" t="s">
        <v>224</v>
      </c>
      <c r="E529" s="35"/>
      <c r="F529" s="190" t="s">
        <v>1484</v>
      </c>
      <c r="G529" s="35"/>
      <c r="H529" s="191">
        <v>0</v>
      </c>
      <c r="I529" s="35"/>
      <c r="J529" s="35"/>
      <c r="K529" s="35"/>
      <c r="L529" s="36"/>
      <c r="M529" s="163"/>
      <c r="N529" s="164"/>
      <c r="O529" s="56"/>
      <c r="P529" s="56"/>
      <c r="Q529" s="56"/>
      <c r="R529" s="56"/>
      <c r="S529" s="56"/>
      <c r="T529" s="57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U529" s="20" t="s">
        <v>81</v>
      </c>
    </row>
    <row r="530" spans="1:47" s="2" customFormat="1">
      <c r="A530" s="35"/>
      <c r="B530" s="36"/>
      <c r="C530" s="35"/>
      <c r="D530" s="166" t="s">
        <v>224</v>
      </c>
      <c r="E530" s="35"/>
      <c r="F530" s="190" t="s">
        <v>1485</v>
      </c>
      <c r="G530" s="35"/>
      <c r="H530" s="191">
        <v>-29.75</v>
      </c>
      <c r="I530" s="35"/>
      <c r="J530" s="35"/>
      <c r="K530" s="35"/>
      <c r="L530" s="36"/>
      <c r="M530" s="163"/>
      <c r="N530" s="164"/>
      <c r="O530" s="56"/>
      <c r="P530" s="56"/>
      <c r="Q530" s="56"/>
      <c r="R530" s="56"/>
      <c r="S530" s="56"/>
      <c r="T530" s="57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U530" s="20" t="s">
        <v>81</v>
      </c>
    </row>
    <row r="531" spans="1:47" s="2" customFormat="1">
      <c r="A531" s="35"/>
      <c r="B531" s="36"/>
      <c r="C531" s="35"/>
      <c r="D531" s="166" t="s">
        <v>224</v>
      </c>
      <c r="E531" s="35"/>
      <c r="F531" s="190" t="s">
        <v>1486</v>
      </c>
      <c r="G531" s="35"/>
      <c r="H531" s="191">
        <v>-1.575</v>
      </c>
      <c r="I531" s="35"/>
      <c r="J531" s="35"/>
      <c r="K531" s="35"/>
      <c r="L531" s="36"/>
      <c r="M531" s="163"/>
      <c r="N531" s="164"/>
      <c r="O531" s="56"/>
      <c r="P531" s="56"/>
      <c r="Q531" s="56"/>
      <c r="R531" s="56"/>
      <c r="S531" s="56"/>
      <c r="T531" s="57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U531" s="20" t="s">
        <v>81</v>
      </c>
    </row>
    <row r="532" spans="1:47" s="2" customFormat="1">
      <c r="A532" s="35"/>
      <c r="B532" s="36"/>
      <c r="C532" s="35"/>
      <c r="D532" s="166" t="s">
        <v>224</v>
      </c>
      <c r="E532" s="35"/>
      <c r="F532" s="190" t="s">
        <v>213</v>
      </c>
      <c r="G532" s="35"/>
      <c r="H532" s="191">
        <v>8.85</v>
      </c>
      <c r="I532" s="35"/>
      <c r="J532" s="35"/>
      <c r="K532" s="35"/>
      <c r="L532" s="36"/>
      <c r="M532" s="163"/>
      <c r="N532" s="164"/>
      <c r="O532" s="56"/>
      <c r="P532" s="56"/>
      <c r="Q532" s="56"/>
      <c r="R532" s="56"/>
      <c r="S532" s="56"/>
      <c r="T532" s="57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U532" s="20" t="s">
        <v>81</v>
      </c>
    </row>
    <row r="533" spans="1:47" s="2" customFormat="1">
      <c r="A533" s="35"/>
      <c r="B533" s="36"/>
      <c r="C533" s="35"/>
      <c r="D533" s="166" t="s">
        <v>224</v>
      </c>
      <c r="E533" s="35"/>
      <c r="F533" s="189" t="s">
        <v>256</v>
      </c>
      <c r="G533" s="35"/>
      <c r="H533" s="35"/>
      <c r="I533" s="35"/>
      <c r="J533" s="35"/>
      <c r="K533" s="35"/>
      <c r="L533" s="36"/>
      <c r="M533" s="163"/>
      <c r="N533" s="164"/>
      <c r="O533" s="56"/>
      <c r="P533" s="56"/>
      <c r="Q533" s="56"/>
      <c r="R533" s="56"/>
      <c r="S533" s="56"/>
      <c r="T533" s="57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U533" s="20" t="s">
        <v>81</v>
      </c>
    </row>
    <row r="534" spans="1:47" s="2" customFormat="1">
      <c r="A534" s="35"/>
      <c r="B534" s="36"/>
      <c r="C534" s="35"/>
      <c r="D534" s="166" t="s">
        <v>224</v>
      </c>
      <c r="E534" s="35"/>
      <c r="F534" s="190" t="s">
        <v>1360</v>
      </c>
      <c r="G534" s="35"/>
      <c r="H534" s="191">
        <v>0</v>
      </c>
      <c r="I534" s="35"/>
      <c r="J534" s="35"/>
      <c r="K534" s="35"/>
      <c r="L534" s="36"/>
      <c r="M534" s="163"/>
      <c r="N534" s="164"/>
      <c r="O534" s="56"/>
      <c r="P534" s="56"/>
      <c r="Q534" s="56"/>
      <c r="R534" s="56"/>
      <c r="S534" s="56"/>
      <c r="T534" s="57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U534" s="20" t="s">
        <v>81</v>
      </c>
    </row>
    <row r="535" spans="1:47" s="2" customFormat="1">
      <c r="A535" s="35"/>
      <c r="B535" s="36"/>
      <c r="C535" s="35"/>
      <c r="D535" s="166" t="s">
        <v>224</v>
      </c>
      <c r="E535" s="35"/>
      <c r="F535" s="190" t="s">
        <v>1361</v>
      </c>
      <c r="G535" s="35"/>
      <c r="H535" s="191">
        <v>80.762</v>
      </c>
      <c r="I535" s="35"/>
      <c r="J535" s="35"/>
      <c r="K535" s="35"/>
      <c r="L535" s="36"/>
      <c r="M535" s="163"/>
      <c r="N535" s="164"/>
      <c r="O535" s="56"/>
      <c r="P535" s="56"/>
      <c r="Q535" s="56"/>
      <c r="R535" s="56"/>
      <c r="S535" s="56"/>
      <c r="T535" s="57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U535" s="20" t="s">
        <v>81</v>
      </c>
    </row>
    <row r="536" spans="1:47" s="2" customFormat="1">
      <c r="A536" s="35"/>
      <c r="B536" s="36"/>
      <c r="C536" s="35"/>
      <c r="D536" s="166" t="s">
        <v>224</v>
      </c>
      <c r="E536" s="35"/>
      <c r="F536" s="190" t="s">
        <v>259</v>
      </c>
      <c r="G536" s="35"/>
      <c r="H536" s="191">
        <v>80.762</v>
      </c>
      <c r="I536" s="35"/>
      <c r="J536" s="35"/>
      <c r="K536" s="35"/>
      <c r="L536" s="36"/>
      <c r="M536" s="163"/>
      <c r="N536" s="164"/>
      <c r="O536" s="56"/>
      <c r="P536" s="56"/>
      <c r="Q536" s="56"/>
      <c r="R536" s="56"/>
      <c r="S536" s="56"/>
      <c r="T536" s="57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U536" s="20" t="s">
        <v>81</v>
      </c>
    </row>
    <row r="537" spans="1:47" s="2" customFormat="1">
      <c r="A537" s="35"/>
      <c r="B537" s="36"/>
      <c r="C537" s="35"/>
      <c r="D537" s="166" t="s">
        <v>224</v>
      </c>
      <c r="E537" s="35"/>
      <c r="F537" s="189" t="s">
        <v>1362</v>
      </c>
      <c r="G537" s="35"/>
      <c r="H537" s="35"/>
      <c r="I537" s="35"/>
      <c r="J537" s="35"/>
      <c r="K537" s="35"/>
      <c r="L537" s="36"/>
      <c r="M537" s="163"/>
      <c r="N537" s="164"/>
      <c r="O537" s="56"/>
      <c r="P537" s="56"/>
      <c r="Q537" s="56"/>
      <c r="R537" s="56"/>
      <c r="S537" s="56"/>
      <c r="T537" s="57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U537" s="20" t="s">
        <v>81</v>
      </c>
    </row>
    <row r="538" spans="1:47" s="2" customFormat="1">
      <c r="A538" s="35"/>
      <c r="B538" s="36"/>
      <c r="C538" s="35"/>
      <c r="D538" s="166" t="s">
        <v>224</v>
      </c>
      <c r="E538" s="35"/>
      <c r="F538" s="190" t="s">
        <v>1363</v>
      </c>
      <c r="G538" s="35"/>
      <c r="H538" s="191">
        <v>44.75</v>
      </c>
      <c r="I538" s="35"/>
      <c r="J538" s="35"/>
      <c r="K538" s="35"/>
      <c r="L538" s="36"/>
      <c r="M538" s="163"/>
      <c r="N538" s="164"/>
      <c r="O538" s="56"/>
      <c r="P538" s="56"/>
      <c r="Q538" s="56"/>
      <c r="R538" s="56"/>
      <c r="S538" s="56"/>
      <c r="T538" s="57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U538" s="20" t="s">
        <v>81</v>
      </c>
    </row>
    <row r="539" spans="1:47" s="2" customFormat="1">
      <c r="A539" s="35"/>
      <c r="B539" s="36"/>
      <c r="C539" s="35"/>
      <c r="D539" s="166" t="s">
        <v>224</v>
      </c>
      <c r="E539" s="35"/>
      <c r="F539" s="190" t="s">
        <v>259</v>
      </c>
      <c r="G539" s="35"/>
      <c r="H539" s="191">
        <v>44.75</v>
      </c>
      <c r="I539" s="35"/>
      <c r="J539" s="35"/>
      <c r="K539" s="35"/>
      <c r="L539" s="36"/>
      <c r="M539" s="163"/>
      <c r="N539" s="164"/>
      <c r="O539" s="56"/>
      <c r="P539" s="56"/>
      <c r="Q539" s="56"/>
      <c r="R539" s="56"/>
      <c r="S539" s="56"/>
      <c r="T539" s="57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U539" s="20" t="s">
        <v>81</v>
      </c>
    </row>
    <row r="540" spans="1:47" s="2" customFormat="1">
      <c r="A540" s="35"/>
      <c r="B540" s="36"/>
      <c r="C540" s="35"/>
      <c r="D540" s="166" t="s">
        <v>224</v>
      </c>
      <c r="E540" s="35"/>
      <c r="F540" s="189" t="s">
        <v>1538</v>
      </c>
      <c r="G540" s="35"/>
      <c r="H540" s="35"/>
      <c r="I540" s="35"/>
      <c r="J540" s="35"/>
      <c r="K540" s="35"/>
      <c r="L540" s="36"/>
      <c r="M540" s="163"/>
      <c r="N540" s="164"/>
      <c r="O540" s="56"/>
      <c r="P540" s="56"/>
      <c r="Q540" s="56"/>
      <c r="R540" s="56"/>
      <c r="S540" s="56"/>
      <c r="T540" s="57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U540" s="20" t="s">
        <v>81</v>
      </c>
    </row>
    <row r="541" spans="1:47" s="2" customFormat="1">
      <c r="A541" s="35"/>
      <c r="B541" s="36"/>
      <c r="C541" s="35"/>
      <c r="D541" s="166" t="s">
        <v>224</v>
      </c>
      <c r="E541" s="35"/>
      <c r="F541" s="190" t="s">
        <v>1539</v>
      </c>
      <c r="G541" s="35"/>
      <c r="H541" s="191">
        <v>72.48</v>
      </c>
      <c r="I541" s="35"/>
      <c r="J541" s="35"/>
      <c r="K541" s="35"/>
      <c r="L541" s="36"/>
      <c r="M541" s="163"/>
      <c r="N541" s="164"/>
      <c r="O541" s="56"/>
      <c r="P541" s="56"/>
      <c r="Q541" s="56"/>
      <c r="R541" s="56"/>
      <c r="S541" s="56"/>
      <c r="T541" s="57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U541" s="20" t="s">
        <v>81</v>
      </c>
    </row>
    <row r="542" spans="1:47" s="2" customFormat="1">
      <c r="A542" s="35"/>
      <c r="B542" s="36"/>
      <c r="C542" s="35"/>
      <c r="D542" s="166" t="s">
        <v>224</v>
      </c>
      <c r="E542" s="35"/>
      <c r="F542" s="190" t="s">
        <v>259</v>
      </c>
      <c r="G542" s="35"/>
      <c r="H542" s="191">
        <v>72.48</v>
      </c>
      <c r="I542" s="35"/>
      <c r="J542" s="35"/>
      <c r="K542" s="35"/>
      <c r="L542" s="36"/>
      <c r="M542" s="163"/>
      <c r="N542" s="164"/>
      <c r="O542" s="56"/>
      <c r="P542" s="56"/>
      <c r="Q542" s="56"/>
      <c r="R542" s="56"/>
      <c r="S542" s="56"/>
      <c r="T542" s="57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U542" s="20" t="s">
        <v>81</v>
      </c>
    </row>
    <row r="543" spans="1:47" s="2" customFormat="1">
      <c r="A543" s="35"/>
      <c r="B543" s="36"/>
      <c r="C543" s="35"/>
      <c r="D543" s="166" t="s">
        <v>224</v>
      </c>
      <c r="E543" s="35"/>
      <c r="F543" s="189" t="s">
        <v>1540</v>
      </c>
      <c r="G543" s="35"/>
      <c r="H543" s="35"/>
      <c r="I543" s="35"/>
      <c r="J543" s="35"/>
      <c r="K543" s="35"/>
      <c r="L543" s="36"/>
      <c r="M543" s="163"/>
      <c r="N543" s="164"/>
      <c r="O543" s="56"/>
      <c r="P543" s="56"/>
      <c r="Q543" s="56"/>
      <c r="R543" s="56"/>
      <c r="S543" s="56"/>
      <c r="T543" s="57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U543" s="20" t="s">
        <v>81</v>
      </c>
    </row>
    <row r="544" spans="1:47" s="2" customFormat="1">
      <c r="A544" s="35"/>
      <c r="B544" s="36"/>
      <c r="C544" s="35"/>
      <c r="D544" s="166" t="s">
        <v>224</v>
      </c>
      <c r="E544" s="35"/>
      <c r="F544" s="190" t="s">
        <v>1541</v>
      </c>
      <c r="G544" s="35"/>
      <c r="H544" s="191">
        <v>0</v>
      </c>
      <c r="I544" s="35"/>
      <c r="J544" s="35"/>
      <c r="K544" s="35"/>
      <c r="L544" s="36"/>
      <c r="M544" s="163"/>
      <c r="N544" s="164"/>
      <c r="O544" s="56"/>
      <c r="P544" s="56"/>
      <c r="Q544" s="56"/>
      <c r="R544" s="56"/>
      <c r="S544" s="56"/>
      <c r="T544" s="57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U544" s="20" t="s">
        <v>81</v>
      </c>
    </row>
    <row r="545" spans="1:65" s="2" customFormat="1">
      <c r="A545" s="35"/>
      <c r="B545" s="36"/>
      <c r="C545" s="35"/>
      <c r="D545" s="166" t="s">
        <v>224</v>
      </c>
      <c r="E545" s="35"/>
      <c r="F545" s="190" t="s">
        <v>1542</v>
      </c>
      <c r="G545" s="35"/>
      <c r="H545" s="191">
        <v>0.3</v>
      </c>
      <c r="I545" s="35"/>
      <c r="J545" s="35"/>
      <c r="K545" s="35"/>
      <c r="L545" s="36"/>
      <c r="M545" s="163"/>
      <c r="N545" s="164"/>
      <c r="O545" s="56"/>
      <c r="P545" s="56"/>
      <c r="Q545" s="56"/>
      <c r="R545" s="56"/>
      <c r="S545" s="56"/>
      <c r="T545" s="57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U545" s="20" t="s">
        <v>81</v>
      </c>
    </row>
    <row r="546" spans="1:65" s="2" customFormat="1">
      <c r="A546" s="35"/>
      <c r="B546" s="36"/>
      <c r="C546" s="35"/>
      <c r="D546" s="166" t="s">
        <v>224</v>
      </c>
      <c r="E546" s="35"/>
      <c r="F546" s="190" t="s">
        <v>213</v>
      </c>
      <c r="G546" s="35"/>
      <c r="H546" s="191">
        <v>0.3</v>
      </c>
      <c r="I546" s="35"/>
      <c r="J546" s="35"/>
      <c r="K546" s="35"/>
      <c r="L546" s="36"/>
      <c r="M546" s="163"/>
      <c r="N546" s="164"/>
      <c r="O546" s="56"/>
      <c r="P546" s="56"/>
      <c r="Q546" s="56"/>
      <c r="R546" s="56"/>
      <c r="S546" s="56"/>
      <c r="T546" s="57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U546" s="20" t="s">
        <v>81</v>
      </c>
    </row>
    <row r="547" spans="1:65" s="2" customFormat="1">
      <c r="A547" s="35"/>
      <c r="B547" s="36"/>
      <c r="C547" s="35"/>
      <c r="D547" s="166" t="s">
        <v>224</v>
      </c>
      <c r="E547" s="35"/>
      <c r="F547" s="189" t="s">
        <v>743</v>
      </c>
      <c r="G547" s="35"/>
      <c r="H547" s="35"/>
      <c r="I547" s="35"/>
      <c r="J547" s="35"/>
      <c r="K547" s="35"/>
      <c r="L547" s="36"/>
      <c r="M547" s="163"/>
      <c r="N547" s="164"/>
      <c r="O547" s="56"/>
      <c r="P547" s="56"/>
      <c r="Q547" s="56"/>
      <c r="R547" s="56"/>
      <c r="S547" s="56"/>
      <c r="T547" s="57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U547" s="20" t="s">
        <v>81</v>
      </c>
    </row>
    <row r="548" spans="1:65" s="2" customFormat="1">
      <c r="A548" s="35"/>
      <c r="B548" s="36"/>
      <c r="C548" s="35"/>
      <c r="D548" s="166" t="s">
        <v>224</v>
      </c>
      <c r="E548" s="35"/>
      <c r="F548" s="190" t="s">
        <v>1543</v>
      </c>
      <c r="G548" s="35"/>
      <c r="H548" s="191">
        <v>8.9700000000000006</v>
      </c>
      <c r="I548" s="35"/>
      <c r="J548" s="35"/>
      <c r="K548" s="35"/>
      <c r="L548" s="36"/>
      <c r="M548" s="163"/>
      <c r="N548" s="164"/>
      <c r="O548" s="56"/>
      <c r="P548" s="56"/>
      <c r="Q548" s="56"/>
      <c r="R548" s="56"/>
      <c r="S548" s="56"/>
      <c r="T548" s="57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U548" s="20" t="s">
        <v>81</v>
      </c>
    </row>
    <row r="549" spans="1:65" s="2" customFormat="1">
      <c r="A549" s="35"/>
      <c r="B549" s="36"/>
      <c r="C549" s="35"/>
      <c r="D549" s="166" t="s">
        <v>224</v>
      </c>
      <c r="E549" s="35"/>
      <c r="F549" s="190" t="s">
        <v>259</v>
      </c>
      <c r="G549" s="35"/>
      <c r="H549" s="191">
        <v>8.9700000000000006</v>
      </c>
      <c r="I549" s="35"/>
      <c r="J549" s="35"/>
      <c r="K549" s="35"/>
      <c r="L549" s="36"/>
      <c r="M549" s="163"/>
      <c r="N549" s="164"/>
      <c r="O549" s="56"/>
      <c r="P549" s="56"/>
      <c r="Q549" s="56"/>
      <c r="R549" s="56"/>
      <c r="S549" s="56"/>
      <c r="T549" s="57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U549" s="20" t="s">
        <v>81</v>
      </c>
    </row>
    <row r="550" spans="1:65" s="2" customFormat="1" ht="16.5" customHeight="1">
      <c r="A550" s="35"/>
      <c r="B550" s="146"/>
      <c r="C550" s="202" t="s">
        <v>436</v>
      </c>
      <c r="D550" s="202" t="s">
        <v>413</v>
      </c>
      <c r="E550" s="203" t="s">
        <v>661</v>
      </c>
      <c r="F550" s="204" t="s">
        <v>662</v>
      </c>
      <c r="G550" s="205" t="s">
        <v>207</v>
      </c>
      <c r="H550" s="206">
        <v>192.63800000000001</v>
      </c>
      <c r="I550" s="207"/>
      <c r="J550" s="208">
        <f>ROUND(I550*H550,2)</f>
        <v>0</v>
      </c>
      <c r="K550" s="204" t="s">
        <v>3</v>
      </c>
      <c r="L550" s="209"/>
      <c r="M550" s="210" t="s">
        <v>3</v>
      </c>
      <c r="N550" s="211" t="s">
        <v>44</v>
      </c>
      <c r="O550" s="56"/>
      <c r="P550" s="156">
        <f>O550*H550</f>
        <v>0</v>
      </c>
      <c r="Q550" s="156">
        <v>0</v>
      </c>
      <c r="R550" s="156">
        <f>Q550*H550</f>
        <v>0</v>
      </c>
      <c r="S550" s="156">
        <v>0</v>
      </c>
      <c r="T550" s="157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58" t="s">
        <v>243</v>
      </c>
      <c r="AT550" s="158" t="s">
        <v>413</v>
      </c>
      <c r="AU550" s="158" t="s">
        <v>81</v>
      </c>
      <c r="AY550" s="20" t="s">
        <v>182</v>
      </c>
      <c r="BE550" s="159">
        <f>IF(N550="základní",J550,0)</f>
        <v>0</v>
      </c>
      <c r="BF550" s="159">
        <f>IF(N550="snížená",J550,0)</f>
        <v>0</v>
      </c>
      <c r="BG550" s="159">
        <f>IF(N550="zákl. přenesená",J550,0)</f>
        <v>0</v>
      </c>
      <c r="BH550" s="159">
        <f>IF(N550="sníž. přenesená",J550,0)</f>
        <v>0</v>
      </c>
      <c r="BI550" s="159">
        <f>IF(N550="nulová",J550,0)</f>
        <v>0</v>
      </c>
      <c r="BJ550" s="20" t="s">
        <v>25</v>
      </c>
      <c r="BK550" s="159">
        <f>ROUND(I550*H550,2)</f>
        <v>0</v>
      </c>
      <c r="BL550" s="20" t="s">
        <v>189</v>
      </c>
      <c r="BM550" s="158" t="s">
        <v>1544</v>
      </c>
    </row>
    <row r="551" spans="1:65" s="14" customFormat="1">
      <c r="B551" s="173"/>
      <c r="D551" s="166" t="s">
        <v>193</v>
      </c>
      <c r="E551" s="174" t="s">
        <v>3</v>
      </c>
      <c r="F551" s="175" t="s">
        <v>1545</v>
      </c>
      <c r="H551" s="176">
        <v>192.63800000000001</v>
      </c>
      <c r="I551" s="177"/>
      <c r="L551" s="173"/>
      <c r="M551" s="178"/>
      <c r="N551" s="179"/>
      <c r="O551" s="179"/>
      <c r="P551" s="179"/>
      <c r="Q551" s="179"/>
      <c r="R551" s="179"/>
      <c r="S551" s="179"/>
      <c r="T551" s="180"/>
      <c r="AT551" s="174" t="s">
        <v>193</v>
      </c>
      <c r="AU551" s="174" t="s">
        <v>81</v>
      </c>
      <c r="AV551" s="14" t="s">
        <v>81</v>
      </c>
      <c r="AW551" s="14" t="s">
        <v>34</v>
      </c>
      <c r="AX551" s="14" t="s">
        <v>25</v>
      </c>
      <c r="AY551" s="174" t="s">
        <v>182</v>
      </c>
    </row>
    <row r="552" spans="1:65" s="2" customFormat="1" ht="24.2" customHeight="1">
      <c r="A552" s="35"/>
      <c r="B552" s="146"/>
      <c r="C552" s="147" t="s">
        <v>441</v>
      </c>
      <c r="D552" s="147" t="s">
        <v>184</v>
      </c>
      <c r="E552" s="148" t="s">
        <v>665</v>
      </c>
      <c r="F552" s="149" t="s">
        <v>666</v>
      </c>
      <c r="G552" s="150" t="s">
        <v>338</v>
      </c>
      <c r="H552" s="151">
        <v>149.881</v>
      </c>
      <c r="I552" s="152"/>
      <c r="J552" s="153">
        <f>ROUND(I552*H552,2)</f>
        <v>0</v>
      </c>
      <c r="K552" s="149" t="s">
        <v>3</v>
      </c>
      <c r="L552" s="36"/>
      <c r="M552" s="154" t="s">
        <v>3</v>
      </c>
      <c r="N552" s="155" t="s">
        <v>44</v>
      </c>
      <c r="O552" s="56"/>
      <c r="P552" s="156">
        <f>O552*H552</f>
        <v>0</v>
      </c>
      <c r="Q552" s="156">
        <v>0</v>
      </c>
      <c r="R552" s="156">
        <f>Q552*H552</f>
        <v>0</v>
      </c>
      <c r="S552" s="156">
        <v>0</v>
      </c>
      <c r="T552" s="157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58" t="s">
        <v>189</v>
      </c>
      <c r="AT552" s="158" t="s">
        <v>184</v>
      </c>
      <c r="AU552" s="158" t="s">
        <v>81</v>
      </c>
      <c r="AY552" s="20" t="s">
        <v>182</v>
      </c>
      <c r="BE552" s="159">
        <f>IF(N552="základní",J552,0)</f>
        <v>0</v>
      </c>
      <c r="BF552" s="159">
        <f>IF(N552="snížená",J552,0)</f>
        <v>0</v>
      </c>
      <c r="BG552" s="159">
        <f>IF(N552="zákl. přenesená",J552,0)</f>
        <v>0</v>
      </c>
      <c r="BH552" s="159">
        <f>IF(N552="sníž. přenesená",J552,0)</f>
        <v>0</v>
      </c>
      <c r="BI552" s="159">
        <f>IF(N552="nulová",J552,0)</f>
        <v>0</v>
      </c>
      <c r="BJ552" s="20" t="s">
        <v>25</v>
      </c>
      <c r="BK552" s="159">
        <f>ROUND(I552*H552,2)</f>
        <v>0</v>
      </c>
      <c r="BL552" s="20" t="s">
        <v>189</v>
      </c>
      <c r="BM552" s="158" t="s">
        <v>1546</v>
      </c>
    </row>
    <row r="553" spans="1:65" s="14" customFormat="1">
      <c r="B553" s="173"/>
      <c r="D553" s="166" t="s">
        <v>193</v>
      </c>
      <c r="E553" s="174" t="s">
        <v>3</v>
      </c>
      <c r="F553" s="175" t="s">
        <v>1547</v>
      </c>
      <c r="H553" s="176">
        <v>107.021</v>
      </c>
      <c r="I553" s="177"/>
      <c r="L553" s="173"/>
      <c r="M553" s="178"/>
      <c r="N553" s="179"/>
      <c r="O553" s="179"/>
      <c r="P553" s="179"/>
      <c r="Q553" s="179"/>
      <c r="R553" s="179"/>
      <c r="S553" s="179"/>
      <c r="T553" s="180"/>
      <c r="AT553" s="174" t="s">
        <v>193</v>
      </c>
      <c r="AU553" s="174" t="s">
        <v>81</v>
      </c>
      <c r="AV553" s="14" t="s">
        <v>81</v>
      </c>
      <c r="AW553" s="14" t="s">
        <v>34</v>
      </c>
      <c r="AX553" s="14" t="s">
        <v>73</v>
      </c>
      <c r="AY553" s="174" t="s">
        <v>182</v>
      </c>
    </row>
    <row r="554" spans="1:65" s="14" customFormat="1">
      <c r="B554" s="173"/>
      <c r="D554" s="166" t="s">
        <v>193</v>
      </c>
      <c r="E554" s="174" t="s">
        <v>3</v>
      </c>
      <c r="F554" s="175" t="s">
        <v>1548</v>
      </c>
      <c r="H554" s="176">
        <v>42.86</v>
      </c>
      <c r="I554" s="177"/>
      <c r="L554" s="173"/>
      <c r="M554" s="178"/>
      <c r="N554" s="179"/>
      <c r="O554" s="179"/>
      <c r="P554" s="179"/>
      <c r="Q554" s="179"/>
      <c r="R554" s="179"/>
      <c r="S554" s="179"/>
      <c r="T554" s="180"/>
      <c r="AT554" s="174" t="s">
        <v>193</v>
      </c>
      <c r="AU554" s="174" t="s">
        <v>81</v>
      </c>
      <c r="AV554" s="14" t="s">
        <v>81</v>
      </c>
      <c r="AW554" s="14" t="s">
        <v>34</v>
      </c>
      <c r="AX554" s="14" t="s">
        <v>73</v>
      </c>
      <c r="AY554" s="174" t="s">
        <v>182</v>
      </c>
    </row>
    <row r="555" spans="1:65" s="15" customFormat="1">
      <c r="B555" s="181"/>
      <c r="D555" s="166" t="s">
        <v>193</v>
      </c>
      <c r="E555" s="182" t="s">
        <v>3</v>
      </c>
      <c r="F555" s="183" t="s">
        <v>213</v>
      </c>
      <c r="H555" s="184">
        <v>149.881</v>
      </c>
      <c r="I555" s="185"/>
      <c r="L555" s="181"/>
      <c r="M555" s="186"/>
      <c r="N555" s="187"/>
      <c r="O555" s="187"/>
      <c r="P555" s="187"/>
      <c r="Q555" s="187"/>
      <c r="R555" s="187"/>
      <c r="S555" s="187"/>
      <c r="T555" s="188"/>
      <c r="AT555" s="182" t="s">
        <v>193</v>
      </c>
      <c r="AU555" s="182" t="s">
        <v>81</v>
      </c>
      <c r="AV555" s="15" t="s">
        <v>189</v>
      </c>
      <c r="AW555" s="15" t="s">
        <v>34</v>
      </c>
      <c r="AX555" s="15" t="s">
        <v>25</v>
      </c>
      <c r="AY555" s="182" t="s">
        <v>182</v>
      </c>
    </row>
    <row r="556" spans="1:65" s="2" customFormat="1" ht="37.9" customHeight="1">
      <c r="A556" s="35"/>
      <c r="B556" s="146"/>
      <c r="C556" s="147" t="s">
        <v>447</v>
      </c>
      <c r="D556" s="147" t="s">
        <v>184</v>
      </c>
      <c r="E556" s="148" t="s">
        <v>426</v>
      </c>
      <c r="F556" s="149" t="s">
        <v>427</v>
      </c>
      <c r="G556" s="150" t="s">
        <v>338</v>
      </c>
      <c r="H556" s="151">
        <v>149.881</v>
      </c>
      <c r="I556" s="152"/>
      <c r="J556" s="153">
        <f>ROUND(I556*H556,2)</f>
        <v>0</v>
      </c>
      <c r="K556" s="149" t="s">
        <v>188</v>
      </c>
      <c r="L556" s="36"/>
      <c r="M556" s="154" t="s">
        <v>3</v>
      </c>
      <c r="N556" s="155" t="s">
        <v>44</v>
      </c>
      <c r="O556" s="56"/>
      <c r="P556" s="156">
        <f>O556*H556</f>
        <v>0</v>
      </c>
      <c r="Q556" s="156">
        <v>0</v>
      </c>
      <c r="R556" s="156">
        <f>Q556*H556</f>
        <v>0</v>
      </c>
      <c r="S556" s="156">
        <v>0</v>
      </c>
      <c r="T556" s="157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58" t="s">
        <v>189</v>
      </c>
      <c r="AT556" s="158" t="s">
        <v>184</v>
      </c>
      <c r="AU556" s="158" t="s">
        <v>81</v>
      </c>
      <c r="AY556" s="20" t="s">
        <v>182</v>
      </c>
      <c r="BE556" s="159">
        <f>IF(N556="základní",J556,0)</f>
        <v>0</v>
      </c>
      <c r="BF556" s="159">
        <f>IF(N556="snížená",J556,0)</f>
        <v>0</v>
      </c>
      <c r="BG556" s="159">
        <f>IF(N556="zákl. přenesená",J556,0)</f>
        <v>0</v>
      </c>
      <c r="BH556" s="159">
        <f>IF(N556="sníž. přenesená",J556,0)</f>
        <v>0</v>
      </c>
      <c r="BI556" s="159">
        <f>IF(N556="nulová",J556,0)</f>
        <v>0</v>
      </c>
      <c r="BJ556" s="20" t="s">
        <v>25</v>
      </c>
      <c r="BK556" s="159">
        <f>ROUND(I556*H556,2)</f>
        <v>0</v>
      </c>
      <c r="BL556" s="20" t="s">
        <v>189</v>
      </c>
      <c r="BM556" s="158" t="s">
        <v>1549</v>
      </c>
    </row>
    <row r="557" spans="1:65" s="2" customFormat="1">
      <c r="A557" s="35"/>
      <c r="B557" s="36"/>
      <c r="C557" s="35"/>
      <c r="D557" s="160" t="s">
        <v>191</v>
      </c>
      <c r="E557" s="35"/>
      <c r="F557" s="161" t="s">
        <v>429</v>
      </c>
      <c r="G557" s="35"/>
      <c r="H557" s="35"/>
      <c r="I557" s="162"/>
      <c r="J557" s="35"/>
      <c r="K557" s="35"/>
      <c r="L557" s="36"/>
      <c r="M557" s="163"/>
      <c r="N557" s="164"/>
      <c r="O557" s="56"/>
      <c r="P557" s="56"/>
      <c r="Q557" s="56"/>
      <c r="R557" s="56"/>
      <c r="S557" s="56"/>
      <c r="T557" s="57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T557" s="20" t="s">
        <v>191</v>
      </c>
      <c r="AU557" s="20" t="s">
        <v>81</v>
      </c>
    </row>
    <row r="558" spans="1:65" s="14" customFormat="1">
      <c r="B558" s="173"/>
      <c r="D558" s="166" t="s">
        <v>193</v>
      </c>
      <c r="E558" s="174" t="s">
        <v>3</v>
      </c>
      <c r="F558" s="175" t="s">
        <v>1547</v>
      </c>
      <c r="H558" s="176">
        <v>107.021</v>
      </c>
      <c r="I558" s="177"/>
      <c r="L558" s="173"/>
      <c r="M558" s="178"/>
      <c r="N558" s="179"/>
      <c r="O558" s="179"/>
      <c r="P558" s="179"/>
      <c r="Q558" s="179"/>
      <c r="R558" s="179"/>
      <c r="S558" s="179"/>
      <c r="T558" s="180"/>
      <c r="AT558" s="174" t="s">
        <v>193</v>
      </c>
      <c r="AU558" s="174" t="s">
        <v>81</v>
      </c>
      <c r="AV558" s="14" t="s">
        <v>81</v>
      </c>
      <c r="AW558" s="14" t="s">
        <v>34</v>
      </c>
      <c r="AX558" s="14" t="s">
        <v>73</v>
      </c>
      <c r="AY558" s="174" t="s">
        <v>182</v>
      </c>
    </row>
    <row r="559" spans="1:65" s="14" customFormat="1">
      <c r="B559" s="173"/>
      <c r="D559" s="166" t="s">
        <v>193</v>
      </c>
      <c r="E559" s="174" t="s">
        <v>3</v>
      </c>
      <c r="F559" s="175" t="s">
        <v>1548</v>
      </c>
      <c r="H559" s="176">
        <v>42.86</v>
      </c>
      <c r="I559" s="177"/>
      <c r="L559" s="173"/>
      <c r="M559" s="178"/>
      <c r="N559" s="179"/>
      <c r="O559" s="179"/>
      <c r="P559" s="179"/>
      <c r="Q559" s="179"/>
      <c r="R559" s="179"/>
      <c r="S559" s="179"/>
      <c r="T559" s="180"/>
      <c r="AT559" s="174" t="s">
        <v>193</v>
      </c>
      <c r="AU559" s="174" t="s">
        <v>81</v>
      </c>
      <c r="AV559" s="14" t="s">
        <v>81</v>
      </c>
      <c r="AW559" s="14" t="s">
        <v>34</v>
      </c>
      <c r="AX559" s="14" t="s">
        <v>73</v>
      </c>
      <c r="AY559" s="174" t="s">
        <v>182</v>
      </c>
    </row>
    <row r="560" spans="1:65" s="15" customFormat="1">
      <c r="B560" s="181"/>
      <c r="D560" s="166" t="s">
        <v>193</v>
      </c>
      <c r="E560" s="182" t="s">
        <v>3</v>
      </c>
      <c r="F560" s="183" t="s">
        <v>213</v>
      </c>
      <c r="H560" s="184">
        <v>149.881</v>
      </c>
      <c r="I560" s="185"/>
      <c r="L560" s="181"/>
      <c r="M560" s="186"/>
      <c r="N560" s="187"/>
      <c r="O560" s="187"/>
      <c r="P560" s="187"/>
      <c r="Q560" s="187"/>
      <c r="R560" s="187"/>
      <c r="S560" s="187"/>
      <c r="T560" s="188"/>
      <c r="AT560" s="182" t="s">
        <v>193</v>
      </c>
      <c r="AU560" s="182" t="s">
        <v>81</v>
      </c>
      <c r="AV560" s="15" t="s">
        <v>189</v>
      </c>
      <c r="AW560" s="15" t="s">
        <v>34</v>
      </c>
      <c r="AX560" s="15" t="s">
        <v>25</v>
      </c>
      <c r="AY560" s="182" t="s">
        <v>182</v>
      </c>
    </row>
    <row r="561" spans="1:65" s="2" customFormat="1" ht="37.9" customHeight="1">
      <c r="A561" s="35"/>
      <c r="B561" s="146"/>
      <c r="C561" s="147" t="s">
        <v>454</v>
      </c>
      <c r="D561" s="147" t="s">
        <v>184</v>
      </c>
      <c r="E561" s="148" t="s">
        <v>402</v>
      </c>
      <c r="F561" s="149" t="s">
        <v>403</v>
      </c>
      <c r="G561" s="150" t="s">
        <v>338</v>
      </c>
      <c r="H561" s="151">
        <v>37.107999999999997</v>
      </c>
      <c r="I561" s="152"/>
      <c r="J561" s="153">
        <f>ROUND(I561*H561,2)</f>
        <v>0</v>
      </c>
      <c r="K561" s="149" t="s">
        <v>188</v>
      </c>
      <c r="L561" s="36"/>
      <c r="M561" s="154" t="s">
        <v>3</v>
      </c>
      <c r="N561" s="155" t="s">
        <v>44</v>
      </c>
      <c r="O561" s="56"/>
      <c r="P561" s="156">
        <f>O561*H561</f>
        <v>0</v>
      </c>
      <c r="Q561" s="156">
        <v>0</v>
      </c>
      <c r="R561" s="156">
        <f>Q561*H561</f>
        <v>0</v>
      </c>
      <c r="S561" s="156">
        <v>0</v>
      </c>
      <c r="T561" s="157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58" t="s">
        <v>189</v>
      </c>
      <c r="AT561" s="158" t="s">
        <v>184</v>
      </c>
      <c r="AU561" s="158" t="s">
        <v>81</v>
      </c>
      <c r="AY561" s="20" t="s">
        <v>182</v>
      </c>
      <c r="BE561" s="159">
        <f>IF(N561="základní",J561,0)</f>
        <v>0</v>
      </c>
      <c r="BF561" s="159">
        <f>IF(N561="snížená",J561,0)</f>
        <v>0</v>
      </c>
      <c r="BG561" s="159">
        <f>IF(N561="zákl. přenesená",J561,0)</f>
        <v>0</v>
      </c>
      <c r="BH561" s="159">
        <f>IF(N561="sníž. přenesená",J561,0)</f>
        <v>0</v>
      </c>
      <c r="BI561" s="159">
        <f>IF(N561="nulová",J561,0)</f>
        <v>0</v>
      </c>
      <c r="BJ561" s="20" t="s">
        <v>25</v>
      </c>
      <c r="BK561" s="159">
        <f>ROUND(I561*H561,2)</f>
        <v>0</v>
      </c>
      <c r="BL561" s="20" t="s">
        <v>189</v>
      </c>
      <c r="BM561" s="158" t="s">
        <v>1550</v>
      </c>
    </row>
    <row r="562" spans="1:65" s="2" customFormat="1">
      <c r="A562" s="35"/>
      <c r="B562" s="36"/>
      <c r="C562" s="35"/>
      <c r="D562" s="160" t="s">
        <v>191</v>
      </c>
      <c r="E562" s="35"/>
      <c r="F562" s="161" t="s">
        <v>405</v>
      </c>
      <c r="G562" s="35"/>
      <c r="H562" s="35"/>
      <c r="I562" s="162"/>
      <c r="J562" s="35"/>
      <c r="K562" s="35"/>
      <c r="L562" s="36"/>
      <c r="M562" s="163"/>
      <c r="N562" s="164"/>
      <c r="O562" s="56"/>
      <c r="P562" s="56"/>
      <c r="Q562" s="56"/>
      <c r="R562" s="56"/>
      <c r="S562" s="56"/>
      <c r="T562" s="57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20" t="s">
        <v>191</v>
      </c>
      <c r="AU562" s="20" t="s">
        <v>81</v>
      </c>
    </row>
    <row r="563" spans="1:65" s="13" customFormat="1">
      <c r="B563" s="165"/>
      <c r="D563" s="166" t="s">
        <v>193</v>
      </c>
      <c r="E563" s="167" t="s">
        <v>3</v>
      </c>
      <c r="F563" s="168" t="s">
        <v>1551</v>
      </c>
      <c r="H563" s="167" t="s">
        <v>3</v>
      </c>
      <c r="I563" s="169"/>
      <c r="L563" s="165"/>
      <c r="M563" s="170"/>
      <c r="N563" s="171"/>
      <c r="O563" s="171"/>
      <c r="P563" s="171"/>
      <c r="Q563" s="171"/>
      <c r="R563" s="171"/>
      <c r="S563" s="171"/>
      <c r="T563" s="172"/>
      <c r="AT563" s="167" t="s">
        <v>193</v>
      </c>
      <c r="AU563" s="167" t="s">
        <v>81</v>
      </c>
      <c r="AV563" s="13" t="s">
        <v>25</v>
      </c>
      <c r="AW563" s="13" t="s">
        <v>34</v>
      </c>
      <c r="AX563" s="13" t="s">
        <v>73</v>
      </c>
      <c r="AY563" s="167" t="s">
        <v>182</v>
      </c>
    </row>
    <row r="564" spans="1:65" s="14" customFormat="1">
      <c r="B564" s="173"/>
      <c r="D564" s="166" t="s">
        <v>193</v>
      </c>
      <c r="E564" s="174" t="s">
        <v>3</v>
      </c>
      <c r="F564" s="175" t="s">
        <v>1552</v>
      </c>
      <c r="H564" s="176">
        <v>33.326000000000001</v>
      </c>
      <c r="I564" s="177"/>
      <c r="L564" s="173"/>
      <c r="M564" s="178"/>
      <c r="N564" s="179"/>
      <c r="O564" s="179"/>
      <c r="P564" s="179"/>
      <c r="Q564" s="179"/>
      <c r="R564" s="179"/>
      <c r="S564" s="179"/>
      <c r="T564" s="180"/>
      <c r="AT564" s="174" t="s">
        <v>193</v>
      </c>
      <c r="AU564" s="174" t="s">
        <v>81</v>
      </c>
      <c r="AV564" s="14" t="s">
        <v>81</v>
      </c>
      <c r="AW564" s="14" t="s">
        <v>34</v>
      </c>
      <c r="AX564" s="14" t="s">
        <v>73</v>
      </c>
      <c r="AY564" s="174" t="s">
        <v>182</v>
      </c>
    </row>
    <row r="565" spans="1:65" s="14" customFormat="1">
      <c r="B565" s="173"/>
      <c r="D565" s="166" t="s">
        <v>193</v>
      </c>
      <c r="E565" s="174" t="s">
        <v>3</v>
      </c>
      <c r="F565" s="175" t="s">
        <v>1553</v>
      </c>
      <c r="H565" s="176">
        <v>0.14699999999999999</v>
      </c>
      <c r="I565" s="177"/>
      <c r="L565" s="173"/>
      <c r="M565" s="178"/>
      <c r="N565" s="179"/>
      <c r="O565" s="179"/>
      <c r="P565" s="179"/>
      <c r="Q565" s="179"/>
      <c r="R565" s="179"/>
      <c r="S565" s="179"/>
      <c r="T565" s="180"/>
      <c r="AT565" s="174" t="s">
        <v>193</v>
      </c>
      <c r="AU565" s="174" t="s">
        <v>81</v>
      </c>
      <c r="AV565" s="14" t="s">
        <v>81</v>
      </c>
      <c r="AW565" s="14" t="s">
        <v>34</v>
      </c>
      <c r="AX565" s="14" t="s">
        <v>73</v>
      </c>
      <c r="AY565" s="174" t="s">
        <v>182</v>
      </c>
    </row>
    <row r="566" spans="1:65" s="14" customFormat="1">
      <c r="B566" s="173"/>
      <c r="D566" s="166" t="s">
        <v>193</v>
      </c>
      <c r="E566" s="174" t="s">
        <v>3</v>
      </c>
      <c r="F566" s="175" t="s">
        <v>1554</v>
      </c>
      <c r="H566" s="176">
        <v>4.6369999999999996</v>
      </c>
      <c r="I566" s="177"/>
      <c r="L566" s="173"/>
      <c r="M566" s="178"/>
      <c r="N566" s="179"/>
      <c r="O566" s="179"/>
      <c r="P566" s="179"/>
      <c r="Q566" s="179"/>
      <c r="R566" s="179"/>
      <c r="S566" s="179"/>
      <c r="T566" s="180"/>
      <c r="AT566" s="174" t="s">
        <v>193</v>
      </c>
      <c r="AU566" s="174" t="s">
        <v>81</v>
      </c>
      <c r="AV566" s="14" t="s">
        <v>81</v>
      </c>
      <c r="AW566" s="14" t="s">
        <v>34</v>
      </c>
      <c r="AX566" s="14" t="s">
        <v>73</v>
      </c>
      <c r="AY566" s="174" t="s">
        <v>182</v>
      </c>
    </row>
    <row r="567" spans="1:65" s="13" customFormat="1">
      <c r="B567" s="165"/>
      <c r="D567" s="166" t="s">
        <v>193</v>
      </c>
      <c r="E567" s="167" t="s">
        <v>3</v>
      </c>
      <c r="F567" s="168" t="s">
        <v>1555</v>
      </c>
      <c r="H567" s="167" t="s">
        <v>3</v>
      </c>
      <c r="I567" s="169"/>
      <c r="L567" s="165"/>
      <c r="M567" s="170"/>
      <c r="N567" s="171"/>
      <c r="O567" s="171"/>
      <c r="P567" s="171"/>
      <c r="Q567" s="171"/>
      <c r="R567" s="171"/>
      <c r="S567" s="171"/>
      <c r="T567" s="172"/>
      <c r="AT567" s="167" t="s">
        <v>193</v>
      </c>
      <c r="AU567" s="167" t="s">
        <v>81</v>
      </c>
      <c r="AV567" s="13" t="s">
        <v>25</v>
      </c>
      <c r="AW567" s="13" t="s">
        <v>34</v>
      </c>
      <c r="AX567" s="13" t="s">
        <v>73</v>
      </c>
      <c r="AY567" s="167" t="s">
        <v>182</v>
      </c>
    </row>
    <row r="568" spans="1:65" s="14" customFormat="1">
      <c r="B568" s="173"/>
      <c r="D568" s="166" t="s">
        <v>193</v>
      </c>
      <c r="E568" s="174" t="s">
        <v>3</v>
      </c>
      <c r="F568" s="175" t="s">
        <v>1556</v>
      </c>
      <c r="H568" s="176">
        <v>-0.79300000000000004</v>
      </c>
      <c r="I568" s="177"/>
      <c r="L568" s="173"/>
      <c r="M568" s="178"/>
      <c r="N568" s="179"/>
      <c r="O568" s="179"/>
      <c r="P568" s="179"/>
      <c r="Q568" s="179"/>
      <c r="R568" s="179"/>
      <c r="S568" s="179"/>
      <c r="T568" s="180"/>
      <c r="AT568" s="174" t="s">
        <v>193</v>
      </c>
      <c r="AU568" s="174" t="s">
        <v>81</v>
      </c>
      <c r="AV568" s="14" t="s">
        <v>81</v>
      </c>
      <c r="AW568" s="14" t="s">
        <v>34</v>
      </c>
      <c r="AX568" s="14" t="s">
        <v>73</v>
      </c>
      <c r="AY568" s="174" t="s">
        <v>182</v>
      </c>
    </row>
    <row r="569" spans="1:65" s="14" customFormat="1">
      <c r="B569" s="173"/>
      <c r="D569" s="166" t="s">
        <v>193</v>
      </c>
      <c r="E569" s="174" t="s">
        <v>3</v>
      </c>
      <c r="F569" s="175" t="s">
        <v>1557</v>
      </c>
      <c r="H569" s="176">
        <v>-5.0000000000000001E-3</v>
      </c>
      <c r="I569" s="177"/>
      <c r="L569" s="173"/>
      <c r="M569" s="178"/>
      <c r="N569" s="179"/>
      <c r="O569" s="179"/>
      <c r="P569" s="179"/>
      <c r="Q569" s="179"/>
      <c r="R569" s="179"/>
      <c r="S569" s="179"/>
      <c r="T569" s="180"/>
      <c r="AT569" s="174" t="s">
        <v>193</v>
      </c>
      <c r="AU569" s="174" t="s">
        <v>81</v>
      </c>
      <c r="AV569" s="14" t="s">
        <v>81</v>
      </c>
      <c r="AW569" s="14" t="s">
        <v>34</v>
      </c>
      <c r="AX569" s="14" t="s">
        <v>73</v>
      </c>
      <c r="AY569" s="174" t="s">
        <v>182</v>
      </c>
    </row>
    <row r="570" spans="1:65" s="14" customFormat="1">
      <c r="B570" s="173"/>
      <c r="D570" s="166" t="s">
        <v>193</v>
      </c>
      <c r="E570" s="174" t="s">
        <v>3</v>
      </c>
      <c r="F570" s="175" t="s">
        <v>1558</v>
      </c>
      <c r="H570" s="176">
        <v>-0.20399999999999999</v>
      </c>
      <c r="I570" s="177"/>
      <c r="L570" s="173"/>
      <c r="M570" s="178"/>
      <c r="N570" s="179"/>
      <c r="O570" s="179"/>
      <c r="P570" s="179"/>
      <c r="Q570" s="179"/>
      <c r="R570" s="179"/>
      <c r="S570" s="179"/>
      <c r="T570" s="180"/>
      <c r="AT570" s="174" t="s">
        <v>193</v>
      </c>
      <c r="AU570" s="174" t="s">
        <v>81</v>
      </c>
      <c r="AV570" s="14" t="s">
        <v>81</v>
      </c>
      <c r="AW570" s="14" t="s">
        <v>34</v>
      </c>
      <c r="AX570" s="14" t="s">
        <v>73</v>
      </c>
      <c r="AY570" s="174" t="s">
        <v>182</v>
      </c>
    </row>
    <row r="571" spans="1:65" s="15" customFormat="1">
      <c r="B571" s="181"/>
      <c r="D571" s="166" t="s">
        <v>193</v>
      </c>
      <c r="E571" s="182" t="s">
        <v>1559</v>
      </c>
      <c r="F571" s="183" t="s">
        <v>213</v>
      </c>
      <c r="H571" s="184">
        <v>37.107999999999997</v>
      </c>
      <c r="I571" s="185"/>
      <c r="L571" s="181"/>
      <c r="M571" s="186"/>
      <c r="N571" s="187"/>
      <c r="O571" s="187"/>
      <c r="P571" s="187"/>
      <c r="Q571" s="187"/>
      <c r="R571" s="187"/>
      <c r="S571" s="187"/>
      <c r="T571" s="188"/>
      <c r="AT571" s="182" t="s">
        <v>193</v>
      </c>
      <c r="AU571" s="182" t="s">
        <v>81</v>
      </c>
      <c r="AV571" s="15" t="s">
        <v>189</v>
      </c>
      <c r="AW571" s="15" t="s">
        <v>34</v>
      </c>
      <c r="AX571" s="15" t="s">
        <v>25</v>
      </c>
      <c r="AY571" s="182" t="s">
        <v>182</v>
      </c>
    </row>
    <row r="572" spans="1:65" s="2" customFormat="1">
      <c r="A572" s="35"/>
      <c r="B572" s="36"/>
      <c r="C572" s="35"/>
      <c r="D572" s="166" t="s">
        <v>224</v>
      </c>
      <c r="E572" s="35"/>
      <c r="F572" s="189" t="s">
        <v>1538</v>
      </c>
      <c r="G572" s="35"/>
      <c r="H572" s="35"/>
      <c r="I572" s="35"/>
      <c r="J572" s="35"/>
      <c r="K572" s="35"/>
      <c r="L572" s="36"/>
      <c r="M572" s="163"/>
      <c r="N572" s="164"/>
      <c r="O572" s="56"/>
      <c r="P572" s="56"/>
      <c r="Q572" s="56"/>
      <c r="R572" s="56"/>
      <c r="S572" s="56"/>
      <c r="T572" s="57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U572" s="20" t="s">
        <v>81</v>
      </c>
    </row>
    <row r="573" spans="1:65" s="2" customFormat="1">
      <c r="A573" s="35"/>
      <c r="B573" s="36"/>
      <c r="C573" s="35"/>
      <c r="D573" s="166" t="s">
        <v>224</v>
      </c>
      <c r="E573" s="35"/>
      <c r="F573" s="190" t="s">
        <v>1539</v>
      </c>
      <c r="G573" s="35"/>
      <c r="H573" s="191">
        <v>72.48</v>
      </c>
      <c r="I573" s="35"/>
      <c r="J573" s="35"/>
      <c r="K573" s="35"/>
      <c r="L573" s="36"/>
      <c r="M573" s="163"/>
      <c r="N573" s="164"/>
      <c r="O573" s="56"/>
      <c r="P573" s="56"/>
      <c r="Q573" s="56"/>
      <c r="R573" s="56"/>
      <c r="S573" s="56"/>
      <c r="T573" s="57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U573" s="20" t="s">
        <v>81</v>
      </c>
    </row>
    <row r="574" spans="1:65" s="2" customFormat="1">
      <c r="A574" s="35"/>
      <c r="B574" s="36"/>
      <c r="C574" s="35"/>
      <c r="D574" s="166" t="s">
        <v>224</v>
      </c>
      <c r="E574" s="35"/>
      <c r="F574" s="190" t="s">
        <v>259</v>
      </c>
      <c r="G574" s="35"/>
      <c r="H574" s="191">
        <v>72.48</v>
      </c>
      <c r="I574" s="35"/>
      <c r="J574" s="35"/>
      <c r="K574" s="35"/>
      <c r="L574" s="36"/>
      <c r="M574" s="163"/>
      <c r="N574" s="164"/>
      <c r="O574" s="56"/>
      <c r="P574" s="56"/>
      <c r="Q574" s="56"/>
      <c r="R574" s="56"/>
      <c r="S574" s="56"/>
      <c r="T574" s="57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U574" s="20" t="s">
        <v>81</v>
      </c>
    </row>
    <row r="575" spans="1:65" s="2" customFormat="1">
      <c r="A575" s="35"/>
      <c r="B575" s="36"/>
      <c r="C575" s="35"/>
      <c r="D575" s="166" t="s">
        <v>224</v>
      </c>
      <c r="E575" s="35"/>
      <c r="F575" s="189" t="s">
        <v>1540</v>
      </c>
      <c r="G575" s="35"/>
      <c r="H575" s="35"/>
      <c r="I575" s="35"/>
      <c r="J575" s="35"/>
      <c r="K575" s="35"/>
      <c r="L575" s="36"/>
      <c r="M575" s="163"/>
      <c r="N575" s="164"/>
      <c r="O575" s="56"/>
      <c r="P575" s="56"/>
      <c r="Q575" s="56"/>
      <c r="R575" s="56"/>
      <c r="S575" s="56"/>
      <c r="T575" s="57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U575" s="20" t="s">
        <v>81</v>
      </c>
    </row>
    <row r="576" spans="1:65" s="2" customFormat="1">
      <c r="A576" s="35"/>
      <c r="B576" s="36"/>
      <c r="C576" s="35"/>
      <c r="D576" s="166" t="s">
        <v>224</v>
      </c>
      <c r="E576" s="35"/>
      <c r="F576" s="190" t="s">
        <v>1541</v>
      </c>
      <c r="G576" s="35"/>
      <c r="H576" s="191">
        <v>0</v>
      </c>
      <c r="I576" s="35"/>
      <c r="J576" s="35"/>
      <c r="K576" s="35"/>
      <c r="L576" s="36"/>
      <c r="M576" s="163"/>
      <c r="N576" s="164"/>
      <c r="O576" s="56"/>
      <c r="P576" s="56"/>
      <c r="Q576" s="56"/>
      <c r="R576" s="56"/>
      <c r="S576" s="56"/>
      <c r="T576" s="57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U576" s="20" t="s">
        <v>81</v>
      </c>
    </row>
    <row r="577" spans="1:65" s="2" customFormat="1">
      <c r="A577" s="35"/>
      <c r="B577" s="36"/>
      <c r="C577" s="35"/>
      <c r="D577" s="166" t="s">
        <v>224</v>
      </c>
      <c r="E577" s="35"/>
      <c r="F577" s="190" t="s">
        <v>1542</v>
      </c>
      <c r="G577" s="35"/>
      <c r="H577" s="191">
        <v>0.3</v>
      </c>
      <c r="I577" s="35"/>
      <c r="J577" s="35"/>
      <c r="K577" s="35"/>
      <c r="L577" s="36"/>
      <c r="M577" s="163"/>
      <c r="N577" s="164"/>
      <c r="O577" s="56"/>
      <c r="P577" s="56"/>
      <c r="Q577" s="56"/>
      <c r="R577" s="56"/>
      <c r="S577" s="56"/>
      <c r="T577" s="57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U577" s="20" t="s">
        <v>81</v>
      </c>
    </row>
    <row r="578" spans="1:65" s="2" customFormat="1">
      <c r="A578" s="35"/>
      <c r="B578" s="36"/>
      <c r="C578" s="35"/>
      <c r="D578" s="166" t="s">
        <v>224</v>
      </c>
      <c r="E578" s="35"/>
      <c r="F578" s="190" t="s">
        <v>213</v>
      </c>
      <c r="G578" s="35"/>
      <c r="H578" s="191">
        <v>0.3</v>
      </c>
      <c r="I578" s="35"/>
      <c r="J578" s="35"/>
      <c r="K578" s="35"/>
      <c r="L578" s="36"/>
      <c r="M578" s="163"/>
      <c r="N578" s="164"/>
      <c r="O578" s="56"/>
      <c r="P578" s="56"/>
      <c r="Q578" s="56"/>
      <c r="R578" s="56"/>
      <c r="S578" s="56"/>
      <c r="T578" s="57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U578" s="20" t="s">
        <v>81</v>
      </c>
    </row>
    <row r="579" spans="1:65" s="2" customFormat="1">
      <c r="A579" s="35"/>
      <c r="B579" s="36"/>
      <c r="C579" s="35"/>
      <c r="D579" s="166" t="s">
        <v>224</v>
      </c>
      <c r="E579" s="35"/>
      <c r="F579" s="189" t="s">
        <v>743</v>
      </c>
      <c r="G579" s="35"/>
      <c r="H579" s="35"/>
      <c r="I579" s="35"/>
      <c r="J579" s="35"/>
      <c r="K579" s="35"/>
      <c r="L579" s="36"/>
      <c r="M579" s="163"/>
      <c r="N579" s="164"/>
      <c r="O579" s="56"/>
      <c r="P579" s="56"/>
      <c r="Q579" s="56"/>
      <c r="R579" s="56"/>
      <c r="S579" s="56"/>
      <c r="T579" s="57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U579" s="20" t="s">
        <v>81</v>
      </c>
    </row>
    <row r="580" spans="1:65" s="2" customFormat="1">
      <c r="A580" s="35"/>
      <c r="B580" s="36"/>
      <c r="C580" s="35"/>
      <c r="D580" s="166" t="s">
        <v>224</v>
      </c>
      <c r="E580" s="35"/>
      <c r="F580" s="190" t="s">
        <v>1543</v>
      </c>
      <c r="G580" s="35"/>
      <c r="H580" s="191">
        <v>8.9700000000000006</v>
      </c>
      <c r="I580" s="35"/>
      <c r="J580" s="35"/>
      <c r="K580" s="35"/>
      <c r="L580" s="36"/>
      <c r="M580" s="163"/>
      <c r="N580" s="164"/>
      <c r="O580" s="56"/>
      <c r="P580" s="56"/>
      <c r="Q580" s="56"/>
      <c r="R580" s="56"/>
      <c r="S580" s="56"/>
      <c r="T580" s="57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U580" s="20" t="s">
        <v>81</v>
      </c>
    </row>
    <row r="581" spans="1:65" s="2" customFormat="1">
      <c r="A581" s="35"/>
      <c r="B581" s="36"/>
      <c r="C581" s="35"/>
      <c r="D581" s="166" t="s">
        <v>224</v>
      </c>
      <c r="E581" s="35"/>
      <c r="F581" s="190" t="s">
        <v>259</v>
      </c>
      <c r="G581" s="35"/>
      <c r="H581" s="191">
        <v>8.9700000000000006</v>
      </c>
      <c r="I581" s="35"/>
      <c r="J581" s="35"/>
      <c r="K581" s="35"/>
      <c r="L581" s="36"/>
      <c r="M581" s="163"/>
      <c r="N581" s="164"/>
      <c r="O581" s="56"/>
      <c r="P581" s="56"/>
      <c r="Q581" s="56"/>
      <c r="R581" s="56"/>
      <c r="S581" s="56"/>
      <c r="T581" s="57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U581" s="20" t="s">
        <v>81</v>
      </c>
    </row>
    <row r="582" spans="1:65" s="2" customFormat="1" ht="16.5" customHeight="1">
      <c r="A582" s="35"/>
      <c r="B582" s="146"/>
      <c r="C582" s="202" t="s">
        <v>461</v>
      </c>
      <c r="D582" s="202" t="s">
        <v>413</v>
      </c>
      <c r="E582" s="203" t="s">
        <v>1560</v>
      </c>
      <c r="F582" s="204" t="s">
        <v>1561</v>
      </c>
      <c r="G582" s="205" t="s">
        <v>207</v>
      </c>
      <c r="H582" s="206">
        <v>77.147999999999996</v>
      </c>
      <c r="I582" s="207"/>
      <c r="J582" s="208">
        <f>ROUND(I582*H582,2)</f>
        <v>0</v>
      </c>
      <c r="K582" s="204" t="s">
        <v>3</v>
      </c>
      <c r="L582" s="209"/>
      <c r="M582" s="210" t="s">
        <v>3</v>
      </c>
      <c r="N582" s="211" t="s">
        <v>44</v>
      </c>
      <c r="O582" s="56"/>
      <c r="P582" s="156">
        <f>O582*H582</f>
        <v>0</v>
      </c>
      <c r="Q582" s="156">
        <v>0</v>
      </c>
      <c r="R582" s="156">
        <f>Q582*H582</f>
        <v>0</v>
      </c>
      <c r="S582" s="156">
        <v>0</v>
      </c>
      <c r="T582" s="157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58" t="s">
        <v>243</v>
      </c>
      <c r="AT582" s="158" t="s">
        <v>413</v>
      </c>
      <c r="AU582" s="158" t="s">
        <v>81</v>
      </c>
      <c r="AY582" s="20" t="s">
        <v>182</v>
      </c>
      <c r="BE582" s="159">
        <f>IF(N582="základní",J582,0)</f>
        <v>0</v>
      </c>
      <c r="BF582" s="159">
        <f>IF(N582="snížená",J582,0)</f>
        <v>0</v>
      </c>
      <c r="BG582" s="159">
        <f>IF(N582="zákl. přenesená",J582,0)</f>
        <v>0</v>
      </c>
      <c r="BH582" s="159">
        <f>IF(N582="sníž. přenesená",J582,0)</f>
        <v>0</v>
      </c>
      <c r="BI582" s="159">
        <f>IF(N582="nulová",J582,0)</f>
        <v>0</v>
      </c>
      <c r="BJ582" s="20" t="s">
        <v>25</v>
      </c>
      <c r="BK582" s="159">
        <f>ROUND(I582*H582,2)</f>
        <v>0</v>
      </c>
      <c r="BL582" s="20" t="s">
        <v>189</v>
      </c>
      <c r="BM582" s="158" t="s">
        <v>1562</v>
      </c>
    </row>
    <row r="583" spans="1:65" s="14" customFormat="1">
      <c r="B583" s="173"/>
      <c r="D583" s="166" t="s">
        <v>193</v>
      </c>
      <c r="E583" s="174" t="s">
        <v>3</v>
      </c>
      <c r="F583" s="175" t="s">
        <v>1563</v>
      </c>
      <c r="H583" s="176">
        <v>77.147999999999996</v>
      </c>
      <c r="I583" s="177"/>
      <c r="L583" s="173"/>
      <c r="M583" s="178"/>
      <c r="N583" s="179"/>
      <c r="O583" s="179"/>
      <c r="P583" s="179"/>
      <c r="Q583" s="179"/>
      <c r="R583" s="179"/>
      <c r="S583" s="179"/>
      <c r="T583" s="180"/>
      <c r="AT583" s="174" t="s">
        <v>193</v>
      </c>
      <c r="AU583" s="174" t="s">
        <v>81</v>
      </c>
      <c r="AV583" s="14" t="s">
        <v>81</v>
      </c>
      <c r="AW583" s="14" t="s">
        <v>34</v>
      </c>
      <c r="AX583" s="14" t="s">
        <v>73</v>
      </c>
      <c r="AY583" s="174" t="s">
        <v>182</v>
      </c>
    </row>
    <row r="584" spans="1:65" s="15" customFormat="1">
      <c r="B584" s="181"/>
      <c r="D584" s="166" t="s">
        <v>193</v>
      </c>
      <c r="E584" s="182" t="s">
        <v>3</v>
      </c>
      <c r="F584" s="183" t="s">
        <v>213</v>
      </c>
      <c r="H584" s="184">
        <v>77.147999999999996</v>
      </c>
      <c r="I584" s="185"/>
      <c r="L584" s="181"/>
      <c r="M584" s="186"/>
      <c r="N584" s="187"/>
      <c r="O584" s="187"/>
      <c r="P584" s="187"/>
      <c r="Q584" s="187"/>
      <c r="R584" s="187"/>
      <c r="S584" s="187"/>
      <c r="T584" s="188"/>
      <c r="AT584" s="182" t="s">
        <v>193</v>
      </c>
      <c r="AU584" s="182" t="s">
        <v>81</v>
      </c>
      <c r="AV584" s="15" t="s">
        <v>189</v>
      </c>
      <c r="AW584" s="15" t="s">
        <v>34</v>
      </c>
      <c r="AX584" s="15" t="s">
        <v>25</v>
      </c>
      <c r="AY584" s="182" t="s">
        <v>182</v>
      </c>
    </row>
    <row r="585" spans="1:65" s="12" customFormat="1" ht="22.9" customHeight="1">
      <c r="B585" s="133"/>
      <c r="D585" s="134" t="s">
        <v>72</v>
      </c>
      <c r="E585" s="144" t="s">
        <v>9</v>
      </c>
      <c r="F585" s="144" t="s">
        <v>1564</v>
      </c>
      <c r="I585" s="136"/>
      <c r="J585" s="145">
        <f>BK585</f>
        <v>0</v>
      </c>
      <c r="L585" s="133"/>
      <c r="M585" s="138"/>
      <c r="N585" s="139"/>
      <c r="O585" s="139"/>
      <c r="P585" s="140">
        <f>SUM(P586:P1024)</f>
        <v>0</v>
      </c>
      <c r="Q585" s="139"/>
      <c r="R585" s="140">
        <f>SUM(R586:R1024)</f>
        <v>0.67356490000000013</v>
      </c>
      <c r="S585" s="139"/>
      <c r="T585" s="141">
        <f>SUM(T586:T1024)</f>
        <v>204.43554999999998</v>
      </c>
      <c r="AR585" s="134" t="s">
        <v>25</v>
      </c>
      <c r="AT585" s="142" t="s">
        <v>72</v>
      </c>
      <c r="AU585" s="142" t="s">
        <v>25</v>
      </c>
      <c r="AY585" s="134" t="s">
        <v>182</v>
      </c>
      <c r="BK585" s="143">
        <f>SUM(BK586:BK1024)</f>
        <v>0</v>
      </c>
    </row>
    <row r="586" spans="1:65" s="2" customFormat="1" ht="37.9" customHeight="1">
      <c r="A586" s="35"/>
      <c r="B586" s="146"/>
      <c r="C586" s="147" t="s">
        <v>466</v>
      </c>
      <c r="D586" s="147" t="s">
        <v>184</v>
      </c>
      <c r="E586" s="148" t="s">
        <v>863</v>
      </c>
      <c r="F586" s="149" t="s">
        <v>864</v>
      </c>
      <c r="G586" s="150" t="s">
        <v>238</v>
      </c>
      <c r="H586" s="151">
        <v>166.70500000000001</v>
      </c>
      <c r="I586" s="152"/>
      <c r="J586" s="153">
        <f>ROUND(I586*H586,2)</f>
        <v>0</v>
      </c>
      <c r="K586" s="149" t="s">
        <v>188</v>
      </c>
      <c r="L586" s="36"/>
      <c r="M586" s="154" t="s">
        <v>3</v>
      </c>
      <c r="N586" s="155" t="s">
        <v>44</v>
      </c>
      <c r="O586" s="56"/>
      <c r="P586" s="156">
        <f>O586*H586</f>
        <v>0</v>
      </c>
      <c r="Q586" s="156">
        <v>0</v>
      </c>
      <c r="R586" s="156">
        <f>Q586*H586</f>
        <v>0</v>
      </c>
      <c r="S586" s="156">
        <v>0.44</v>
      </c>
      <c r="T586" s="157">
        <f>S586*H586</f>
        <v>73.350200000000001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58" t="s">
        <v>189</v>
      </c>
      <c r="AT586" s="158" t="s">
        <v>184</v>
      </c>
      <c r="AU586" s="158" t="s">
        <v>81</v>
      </c>
      <c r="AY586" s="20" t="s">
        <v>182</v>
      </c>
      <c r="BE586" s="159">
        <f>IF(N586="základní",J586,0)</f>
        <v>0</v>
      </c>
      <c r="BF586" s="159">
        <f>IF(N586="snížená",J586,0)</f>
        <v>0</v>
      </c>
      <c r="BG586" s="159">
        <f>IF(N586="zákl. přenesená",J586,0)</f>
        <v>0</v>
      </c>
      <c r="BH586" s="159">
        <f>IF(N586="sníž. přenesená",J586,0)</f>
        <v>0</v>
      </c>
      <c r="BI586" s="159">
        <f>IF(N586="nulová",J586,0)</f>
        <v>0</v>
      </c>
      <c r="BJ586" s="20" t="s">
        <v>25</v>
      </c>
      <c r="BK586" s="159">
        <f>ROUND(I586*H586,2)</f>
        <v>0</v>
      </c>
      <c r="BL586" s="20" t="s">
        <v>189</v>
      </c>
      <c r="BM586" s="158" t="s">
        <v>1565</v>
      </c>
    </row>
    <row r="587" spans="1:65" s="2" customFormat="1">
      <c r="A587" s="35"/>
      <c r="B587" s="36"/>
      <c r="C587" s="35"/>
      <c r="D587" s="160" t="s">
        <v>191</v>
      </c>
      <c r="E587" s="35"/>
      <c r="F587" s="161" t="s">
        <v>866</v>
      </c>
      <c r="G587" s="35"/>
      <c r="H587" s="35"/>
      <c r="I587" s="162"/>
      <c r="J587" s="35"/>
      <c r="K587" s="35"/>
      <c r="L587" s="36"/>
      <c r="M587" s="163"/>
      <c r="N587" s="164"/>
      <c r="O587" s="56"/>
      <c r="P587" s="56"/>
      <c r="Q587" s="56"/>
      <c r="R587" s="56"/>
      <c r="S587" s="56"/>
      <c r="T587" s="57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T587" s="20" t="s">
        <v>191</v>
      </c>
      <c r="AU587" s="20" t="s">
        <v>81</v>
      </c>
    </row>
    <row r="588" spans="1:65" s="13" customFormat="1">
      <c r="B588" s="165"/>
      <c r="D588" s="166" t="s">
        <v>193</v>
      </c>
      <c r="E588" s="167" t="s">
        <v>3</v>
      </c>
      <c r="F588" s="168" t="s">
        <v>1566</v>
      </c>
      <c r="H588" s="167" t="s">
        <v>3</v>
      </c>
      <c r="I588" s="169"/>
      <c r="L588" s="165"/>
      <c r="M588" s="170"/>
      <c r="N588" s="171"/>
      <c r="O588" s="171"/>
      <c r="P588" s="171"/>
      <c r="Q588" s="171"/>
      <c r="R588" s="171"/>
      <c r="S588" s="171"/>
      <c r="T588" s="172"/>
      <c r="AT588" s="167" t="s">
        <v>193</v>
      </c>
      <c r="AU588" s="167" t="s">
        <v>81</v>
      </c>
      <c r="AV588" s="13" t="s">
        <v>25</v>
      </c>
      <c r="AW588" s="13" t="s">
        <v>34</v>
      </c>
      <c r="AX588" s="13" t="s">
        <v>73</v>
      </c>
      <c r="AY588" s="167" t="s">
        <v>182</v>
      </c>
    </row>
    <row r="589" spans="1:65" s="13" customFormat="1">
      <c r="B589" s="165"/>
      <c r="D589" s="166" t="s">
        <v>193</v>
      </c>
      <c r="E589" s="167" t="s">
        <v>3</v>
      </c>
      <c r="F589" s="168" t="s">
        <v>1358</v>
      </c>
      <c r="H589" s="167" t="s">
        <v>3</v>
      </c>
      <c r="I589" s="169"/>
      <c r="L589" s="165"/>
      <c r="M589" s="170"/>
      <c r="N589" s="171"/>
      <c r="O589" s="171"/>
      <c r="P589" s="171"/>
      <c r="Q589" s="171"/>
      <c r="R589" s="171"/>
      <c r="S589" s="171"/>
      <c r="T589" s="172"/>
      <c r="AT589" s="167" t="s">
        <v>193</v>
      </c>
      <c r="AU589" s="167" t="s">
        <v>81</v>
      </c>
      <c r="AV589" s="13" t="s">
        <v>25</v>
      </c>
      <c r="AW589" s="13" t="s">
        <v>34</v>
      </c>
      <c r="AX589" s="13" t="s">
        <v>73</v>
      </c>
      <c r="AY589" s="167" t="s">
        <v>182</v>
      </c>
    </row>
    <row r="590" spans="1:65" s="14" customFormat="1">
      <c r="B590" s="173"/>
      <c r="D590" s="166" t="s">
        <v>193</v>
      </c>
      <c r="E590" s="174" t="s">
        <v>3</v>
      </c>
      <c r="F590" s="175" t="s">
        <v>1567</v>
      </c>
      <c r="H590" s="176">
        <v>166.70500000000001</v>
      </c>
      <c r="I590" s="177"/>
      <c r="L590" s="173"/>
      <c r="M590" s="178"/>
      <c r="N590" s="179"/>
      <c r="O590" s="179"/>
      <c r="P590" s="179"/>
      <c r="Q590" s="179"/>
      <c r="R590" s="179"/>
      <c r="S590" s="179"/>
      <c r="T590" s="180"/>
      <c r="AT590" s="174" t="s">
        <v>193</v>
      </c>
      <c r="AU590" s="174" t="s">
        <v>81</v>
      </c>
      <c r="AV590" s="14" t="s">
        <v>81</v>
      </c>
      <c r="AW590" s="14" t="s">
        <v>34</v>
      </c>
      <c r="AX590" s="14" t="s">
        <v>25</v>
      </c>
      <c r="AY590" s="174" t="s">
        <v>182</v>
      </c>
    </row>
    <row r="591" spans="1:65" s="2" customFormat="1">
      <c r="A591" s="35"/>
      <c r="B591" s="36"/>
      <c r="C591" s="35"/>
      <c r="D591" s="166" t="s">
        <v>224</v>
      </c>
      <c r="E591" s="35"/>
      <c r="F591" s="189" t="s">
        <v>272</v>
      </c>
      <c r="G591" s="35"/>
      <c r="H591" s="35"/>
      <c r="I591" s="35"/>
      <c r="J591" s="35"/>
      <c r="K591" s="35"/>
      <c r="L591" s="36"/>
      <c r="M591" s="163"/>
      <c r="N591" s="164"/>
      <c r="O591" s="56"/>
      <c r="P591" s="56"/>
      <c r="Q591" s="56"/>
      <c r="R591" s="56"/>
      <c r="S591" s="56"/>
      <c r="T591" s="57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U591" s="20" t="s">
        <v>81</v>
      </c>
    </row>
    <row r="592" spans="1:65" s="2" customFormat="1">
      <c r="A592" s="35"/>
      <c r="B592" s="36"/>
      <c r="C592" s="35"/>
      <c r="D592" s="166" t="s">
        <v>224</v>
      </c>
      <c r="E592" s="35"/>
      <c r="F592" s="190" t="s">
        <v>1568</v>
      </c>
      <c r="G592" s="35"/>
      <c r="H592" s="191">
        <v>0</v>
      </c>
      <c r="I592" s="35"/>
      <c r="J592" s="35"/>
      <c r="K592" s="35"/>
      <c r="L592" s="36"/>
      <c r="M592" s="163"/>
      <c r="N592" s="164"/>
      <c r="O592" s="56"/>
      <c r="P592" s="56"/>
      <c r="Q592" s="56"/>
      <c r="R592" s="56"/>
      <c r="S592" s="56"/>
      <c r="T592" s="57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U592" s="20" t="s">
        <v>81</v>
      </c>
    </row>
    <row r="593" spans="1:65" s="2" customFormat="1">
      <c r="A593" s="35"/>
      <c r="B593" s="36"/>
      <c r="C593" s="35"/>
      <c r="D593" s="166" t="s">
        <v>224</v>
      </c>
      <c r="E593" s="35"/>
      <c r="F593" s="190" t="s">
        <v>1569</v>
      </c>
      <c r="G593" s="35"/>
      <c r="H593" s="191">
        <v>103.455</v>
      </c>
      <c r="I593" s="35"/>
      <c r="J593" s="35"/>
      <c r="K593" s="35"/>
      <c r="L593" s="36"/>
      <c r="M593" s="163"/>
      <c r="N593" s="164"/>
      <c r="O593" s="56"/>
      <c r="P593" s="56"/>
      <c r="Q593" s="56"/>
      <c r="R593" s="56"/>
      <c r="S593" s="56"/>
      <c r="T593" s="57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U593" s="20" t="s">
        <v>81</v>
      </c>
    </row>
    <row r="594" spans="1:65" s="2" customFormat="1">
      <c r="A594" s="35"/>
      <c r="B594" s="36"/>
      <c r="C594" s="35"/>
      <c r="D594" s="166" t="s">
        <v>224</v>
      </c>
      <c r="E594" s="35"/>
      <c r="F594" s="190" t="s">
        <v>259</v>
      </c>
      <c r="G594" s="35"/>
      <c r="H594" s="191">
        <v>103.455</v>
      </c>
      <c r="I594" s="35"/>
      <c r="J594" s="35"/>
      <c r="K594" s="35"/>
      <c r="L594" s="36"/>
      <c r="M594" s="163"/>
      <c r="N594" s="164"/>
      <c r="O594" s="56"/>
      <c r="P594" s="56"/>
      <c r="Q594" s="56"/>
      <c r="R594" s="56"/>
      <c r="S594" s="56"/>
      <c r="T594" s="57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U594" s="20" t="s">
        <v>81</v>
      </c>
    </row>
    <row r="595" spans="1:65" s="2" customFormat="1">
      <c r="A595" s="35"/>
      <c r="B595" s="36"/>
      <c r="C595" s="35"/>
      <c r="D595" s="166" t="s">
        <v>224</v>
      </c>
      <c r="E595" s="35"/>
      <c r="F595" s="189" t="s">
        <v>1570</v>
      </c>
      <c r="G595" s="35"/>
      <c r="H595" s="35"/>
      <c r="I595" s="35"/>
      <c r="J595" s="35"/>
      <c r="K595" s="35"/>
      <c r="L595" s="36"/>
      <c r="M595" s="163"/>
      <c r="N595" s="164"/>
      <c r="O595" s="56"/>
      <c r="P595" s="56"/>
      <c r="Q595" s="56"/>
      <c r="R595" s="56"/>
      <c r="S595" s="56"/>
      <c r="T595" s="57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U595" s="20" t="s">
        <v>81</v>
      </c>
    </row>
    <row r="596" spans="1:65" s="2" customFormat="1">
      <c r="A596" s="35"/>
      <c r="B596" s="36"/>
      <c r="C596" s="35"/>
      <c r="D596" s="166" t="s">
        <v>224</v>
      </c>
      <c r="E596" s="35"/>
      <c r="F596" s="190" t="s">
        <v>1571</v>
      </c>
      <c r="G596" s="35"/>
      <c r="H596" s="191">
        <v>63.25</v>
      </c>
      <c r="I596" s="35"/>
      <c r="J596" s="35"/>
      <c r="K596" s="35"/>
      <c r="L596" s="36"/>
      <c r="M596" s="163"/>
      <c r="N596" s="164"/>
      <c r="O596" s="56"/>
      <c r="P596" s="56"/>
      <c r="Q596" s="56"/>
      <c r="R596" s="56"/>
      <c r="S596" s="56"/>
      <c r="T596" s="57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U596" s="20" t="s">
        <v>81</v>
      </c>
    </row>
    <row r="597" spans="1:65" s="2" customFormat="1">
      <c r="A597" s="35"/>
      <c r="B597" s="36"/>
      <c r="C597" s="35"/>
      <c r="D597" s="166" t="s">
        <v>224</v>
      </c>
      <c r="E597" s="35"/>
      <c r="F597" s="190" t="s">
        <v>259</v>
      </c>
      <c r="G597" s="35"/>
      <c r="H597" s="191">
        <v>63.25</v>
      </c>
      <c r="I597" s="35"/>
      <c r="J597" s="35"/>
      <c r="K597" s="35"/>
      <c r="L597" s="36"/>
      <c r="M597" s="163"/>
      <c r="N597" s="164"/>
      <c r="O597" s="56"/>
      <c r="P597" s="56"/>
      <c r="Q597" s="56"/>
      <c r="R597" s="56"/>
      <c r="S597" s="56"/>
      <c r="T597" s="57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U597" s="20" t="s">
        <v>81</v>
      </c>
    </row>
    <row r="598" spans="1:65" s="2" customFormat="1" ht="37.9" customHeight="1">
      <c r="A598" s="35"/>
      <c r="B598" s="146"/>
      <c r="C598" s="147" t="s">
        <v>471</v>
      </c>
      <c r="D598" s="147" t="s">
        <v>184</v>
      </c>
      <c r="E598" s="148" t="s">
        <v>261</v>
      </c>
      <c r="F598" s="149" t="s">
        <v>262</v>
      </c>
      <c r="G598" s="150" t="s">
        <v>238</v>
      </c>
      <c r="H598" s="151">
        <v>166.70500000000001</v>
      </c>
      <c r="I598" s="152"/>
      <c r="J598" s="153">
        <f>ROUND(I598*H598,2)</f>
        <v>0</v>
      </c>
      <c r="K598" s="149" t="s">
        <v>188</v>
      </c>
      <c r="L598" s="36"/>
      <c r="M598" s="154" t="s">
        <v>3</v>
      </c>
      <c r="N598" s="155" t="s">
        <v>44</v>
      </c>
      <c r="O598" s="56"/>
      <c r="P598" s="156">
        <f>O598*H598</f>
        <v>0</v>
      </c>
      <c r="Q598" s="156">
        <v>0</v>
      </c>
      <c r="R598" s="156">
        <f>Q598*H598</f>
        <v>0</v>
      </c>
      <c r="S598" s="156">
        <v>0.32</v>
      </c>
      <c r="T598" s="157">
        <f>S598*H598</f>
        <v>53.345600000000005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58" t="s">
        <v>189</v>
      </c>
      <c r="AT598" s="158" t="s">
        <v>184</v>
      </c>
      <c r="AU598" s="158" t="s">
        <v>81</v>
      </c>
      <c r="AY598" s="20" t="s">
        <v>182</v>
      </c>
      <c r="BE598" s="159">
        <f>IF(N598="základní",J598,0)</f>
        <v>0</v>
      </c>
      <c r="BF598" s="159">
        <f>IF(N598="snížená",J598,0)</f>
        <v>0</v>
      </c>
      <c r="BG598" s="159">
        <f>IF(N598="zákl. přenesená",J598,0)</f>
        <v>0</v>
      </c>
      <c r="BH598" s="159">
        <f>IF(N598="sníž. přenesená",J598,0)</f>
        <v>0</v>
      </c>
      <c r="BI598" s="159">
        <f>IF(N598="nulová",J598,0)</f>
        <v>0</v>
      </c>
      <c r="BJ598" s="20" t="s">
        <v>25</v>
      </c>
      <c r="BK598" s="159">
        <f>ROUND(I598*H598,2)</f>
        <v>0</v>
      </c>
      <c r="BL598" s="20" t="s">
        <v>189</v>
      </c>
      <c r="BM598" s="158" t="s">
        <v>1572</v>
      </c>
    </row>
    <row r="599" spans="1:65" s="2" customFormat="1">
      <c r="A599" s="35"/>
      <c r="B599" s="36"/>
      <c r="C599" s="35"/>
      <c r="D599" s="160" t="s">
        <v>191</v>
      </c>
      <c r="E599" s="35"/>
      <c r="F599" s="161" t="s">
        <v>264</v>
      </c>
      <c r="G599" s="35"/>
      <c r="H599" s="35"/>
      <c r="I599" s="162"/>
      <c r="J599" s="35"/>
      <c r="K599" s="35"/>
      <c r="L599" s="36"/>
      <c r="M599" s="163"/>
      <c r="N599" s="164"/>
      <c r="O599" s="56"/>
      <c r="P599" s="56"/>
      <c r="Q599" s="56"/>
      <c r="R599" s="56"/>
      <c r="S599" s="56"/>
      <c r="T599" s="57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T599" s="20" t="s">
        <v>191</v>
      </c>
      <c r="AU599" s="20" t="s">
        <v>81</v>
      </c>
    </row>
    <row r="600" spans="1:65" s="13" customFormat="1">
      <c r="B600" s="165"/>
      <c r="D600" s="166" t="s">
        <v>193</v>
      </c>
      <c r="E600" s="167" t="s">
        <v>3</v>
      </c>
      <c r="F600" s="168" t="s">
        <v>1566</v>
      </c>
      <c r="H600" s="167" t="s">
        <v>3</v>
      </c>
      <c r="I600" s="169"/>
      <c r="L600" s="165"/>
      <c r="M600" s="170"/>
      <c r="N600" s="171"/>
      <c r="O600" s="171"/>
      <c r="P600" s="171"/>
      <c r="Q600" s="171"/>
      <c r="R600" s="171"/>
      <c r="S600" s="171"/>
      <c r="T600" s="172"/>
      <c r="AT600" s="167" t="s">
        <v>193</v>
      </c>
      <c r="AU600" s="167" t="s">
        <v>81</v>
      </c>
      <c r="AV600" s="13" t="s">
        <v>25</v>
      </c>
      <c r="AW600" s="13" t="s">
        <v>34</v>
      </c>
      <c r="AX600" s="13" t="s">
        <v>73</v>
      </c>
      <c r="AY600" s="167" t="s">
        <v>182</v>
      </c>
    </row>
    <row r="601" spans="1:65" s="13" customFormat="1">
      <c r="B601" s="165"/>
      <c r="D601" s="166" t="s">
        <v>193</v>
      </c>
      <c r="E601" s="167" t="s">
        <v>3</v>
      </c>
      <c r="F601" s="168" t="s">
        <v>1358</v>
      </c>
      <c r="H601" s="167" t="s">
        <v>3</v>
      </c>
      <c r="I601" s="169"/>
      <c r="L601" s="165"/>
      <c r="M601" s="170"/>
      <c r="N601" s="171"/>
      <c r="O601" s="171"/>
      <c r="P601" s="171"/>
      <c r="Q601" s="171"/>
      <c r="R601" s="171"/>
      <c r="S601" s="171"/>
      <c r="T601" s="172"/>
      <c r="AT601" s="167" t="s">
        <v>193</v>
      </c>
      <c r="AU601" s="167" t="s">
        <v>81</v>
      </c>
      <c r="AV601" s="13" t="s">
        <v>25</v>
      </c>
      <c r="AW601" s="13" t="s">
        <v>34</v>
      </c>
      <c r="AX601" s="13" t="s">
        <v>73</v>
      </c>
      <c r="AY601" s="167" t="s">
        <v>182</v>
      </c>
    </row>
    <row r="602" spans="1:65" s="14" customFormat="1">
      <c r="B602" s="173"/>
      <c r="D602" s="166" t="s">
        <v>193</v>
      </c>
      <c r="E602" s="174" t="s">
        <v>3</v>
      </c>
      <c r="F602" s="175" t="s">
        <v>1567</v>
      </c>
      <c r="H602" s="176">
        <v>166.70500000000001</v>
      </c>
      <c r="I602" s="177"/>
      <c r="L602" s="173"/>
      <c r="M602" s="178"/>
      <c r="N602" s="179"/>
      <c r="O602" s="179"/>
      <c r="P602" s="179"/>
      <c r="Q602" s="179"/>
      <c r="R602" s="179"/>
      <c r="S602" s="179"/>
      <c r="T602" s="180"/>
      <c r="AT602" s="174" t="s">
        <v>193</v>
      </c>
      <c r="AU602" s="174" t="s">
        <v>81</v>
      </c>
      <c r="AV602" s="14" t="s">
        <v>81</v>
      </c>
      <c r="AW602" s="14" t="s">
        <v>34</v>
      </c>
      <c r="AX602" s="14" t="s">
        <v>25</v>
      </c>
      <c r="AY602" s="174" t="s">
        <v>182</v>
      </c>
    </row>
    <row r="603" spans="1:65" s="2" customFormat="1">
      <c r="A603" s="35"/>
      <c r="B603" s="36"/>
      <c r="C603" s="35"/>
      <c r="D603" s="166" t="s">
        <v>224</v>
      </c>
      <c r="E603" s="35"/>
      <c r="F603" s="189" t="s">
        <v>272</v>
      </c>
      <c r="G603" s="35"/>
      <c r="H603" s="35"/>
      <c r="I603" s="35"/>
      <c r="J603" s="35"/>
      <c r="K603" s="35"/>
      <c r="L603" s="36"/>
      <c r="M603" s="163"/>
      <c r="N603" s="164"/>
      <c r="O603" s="56"/>
      <c r="P603" s="56"/>
      <c r="Q603" s="56"/>
      <c r="R603" s="56"/>
      <c r="S603" s="56"/>
      <c r="T603" s="57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U603" s="20" t="s">
        <v>81</v>
      </c>
    </row>
    <row r="604" spans="1:65" s="2" customFormat="1">
      <c r="A604" s="35"/>
      <c r="B604" s="36"/>
      <c r="C604" s="35"/>
      <c r="D604" s="166" t="s">
        <v>224</v>
      </c>
      <c r="E604" s="35"/>
      <c r="F604" s="190" t="s">
        <v>1568</v>
      </c>
      <c r="G604" s="35"/>
      <c r="H604" s="191">
        <v>0</v>
      </c>
      <c r="I604" s="35"/>
      <c r="J604" s="35"/>
      <c r="K604" s="35"/>
      <c r="L604" s="36"/>
      <c r="M604" s="163"/>
      <c r="N604" s="164"/>
      <c r="O604" s="56"/>
      <c r="P604" s="56"/>
      <c r="Q604" s="56"/>
      <c r="R604" s="56"/>
      <c r="S604" s="56"/>
      <c r="T604" s="57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U604" s="20" t="s">
        <v>81</v>
      </c>
    </row>
    <row r="605" spans="1:65" s="2" customFormat="1">
      <c r="A605" s="35"/>
      <c r="B605" s="36"/>
      <c r="C605" s="35"/>
      <c r="D605" s="166" t="s">
        <v>224</v>
      </c>
      <c r="E605" s="35"/>
      <c r="F605" s="190" t="s">
        <v>1569</v>
      </c>
      <c r="G605" s="35"/>
      <c r="H605" s="191">
        <v>103.455</v>
      </c>
      <c r="I605" s="35"/>
      <c r="J605" s="35"/>
      <c r="K605" s="35"/>
      <c r="L605" s="36"/>
      <c r="M605" s="163"/>
      <c r="N605" s="164"/>
      <c r="O605" s="56"/>
      <c r="P605" s="56"/>
      <c r="Q605" s="56"/>
      <c r="R605" s="56"/>
      <c r="S605" s="56"/>
      <c r="T605" s="57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U605" s="20" t="s">
        <v>81</v>
      </c>
    </row>
    <row r="606" spans="1:65" s="2" customFormat="1">
      <c r="A606" s="35"/>
      <c r="B606" s="36"/>
      <c r="C606" s="35"/>
      <c r="D606" s="166" t="s">
        <v>224</v>
      </c>
      <c r="E606" s="35"/>
      <c r="F606" s="190" t="s">
        <v>259</v>
      </c>
      <c r="G606" s="35"/>
      <c r="H606" s="191">
        <v>103.455</v>
      </c>
      <c r="I606" s="35"/>
      <c r="J606" s="35"/>
      <c r="K606" s="35"/>
      <c r="L606" s="36"/>
      <c r="M606" s="163"/>
      <c r="N606" s="164"/>
      <c r="O606" s="56"/>
      <c r="P606" s="56"/>
      <c r="Q606" s="56"/>
      <c r="R606" s="56"/>
      <c r="S606" s="56"/>
      <c r="T606" s="57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U606" s="20" t="s">
        <v>81</v>
      </c>
    </row>
    <row r="607" spans="1:65" s="2" customFormat="1">
      <c r="A607" s="35"/>
      <c r="B607" s="36"/>
      <c r="C607" s="35"/>
      <c r="D607" s="166" t="s">
        <v>224</v>
      </c>
      <c r="E607" s="35"/>
      <c r="F607" s="189" t="s">
        <v>1570</v>
      </c>
      <c r="G607" s="35"/>
      <c r="H607" s="35"/>
      <c r="I607" s="35"/>
      <c r="J607" s="35"/>
      <c r="K607" s="35"/>
      <c r="L607" s="36"/>
      <c r="M607" s="163"/>
      <c r="N607" s="164"/>
      <c r="O607" s="56"/>
      <c r="P607" s="56"/>
      <c r="Q607" s="56"/>
      <c r="R607" s="56"/>
      <c r="S607" s="56"/>
      <c r="T607" s="57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U607" s="20" t="s">
        <v>81</v>
      </c>
    </row>
    <row r="608" spans="1:65" s="2" customFormat="1">
      <c r="A608" s="35"/>
      <c r="B608" s="36"/>
      <c r="C608" s="35"/>
      <c r="D608" s="166" t="s">
        <v>224</v>
      </c>
      <c r="E608" s="35"/>
      <c r="F608" s="190" t="s">
        <v>1571</v>
      </c>
      <c r="G608" s="35"/>
      <c r="H608" s="191">
        <v>63.25</v>
      </c>
      <c r="I608" s="35"/>
      <c r="J608" s="35"/>
      <c r="K608" s="35"/>
      <c r="L608" s="36"/>
      <c r="M608" s="163"/>
      <c r="N608" s="164"/>
      <c r="O608" s="56"/>
      <c r="P608" s="56"/>
      <c r="Q608" s="56"/>
      <c r="R608" s="56"/>
      <c r="S608" s="56"/>
      <c r="T608" s="57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U608" s="20" t="s">
        <v>81</v>
      </c>
    </row>
    <row r="609" spans="1:65" s="2" customFormat="1">
      <c r="A609" s="35"/>
      <c r="B609" s="36"/>
      <c r="C609" s="35"/>
      <c r="D609" s="166" t="s">
        <v>224</v>
      </c>
      <c r="E609" s="35"/>
      <c r="F609" s="190" t="s">
        <v>259</v>
      </c>
      <c r="G609" s="35"/>
      <c r="H609" s="191">
        <v>63.25</v>
      </c>
      <c r="I609" s="35"/>
      <c r="J609" s="35"/>
      <c r="K609" s="35"/>
      <c r="L609" s="36"/>
      <c r="M609" s="163"/>
      <c r="N609" s="164"/>
      <c r="O609" s="56"/>
      <c r="P609" s="56"/>
      <c r="Q609" s="56"/>
      <c r="R609" s="56"/>
      <c r="S609" s="56"/>
      <c r="T609" s="57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U609" s="20" t="s">
        <v>81</v>
      </c>
    </row>
    <row r="610" spans="1:65" s="2" customFormat="1" ht="37.9" customHeight="1">
      <c r="A610" s="35"/>
      <c r="B610" s="146"/>
      <c r="C610" s="147" t="s">
        <v>476</v>
      </c>
      <c r="D610" s="147" t="s">
        <v>184</v>
      </c>
      <c r="E610" s="148" t="s">
        <v>1573</v>
      </c>
      <c r="F610" s="149" t="s">
        <v>1574</v>
      </c>
      <c r="G610" s="150" t="s">
        <v>238</v>
      </c>
      <c r="H610" s="151">
        <v>2.25</v>
      </c>
      <c r="I610" s="152"/>
      <c r="J610" s="153">
        <f>ROUND(I610*H610,2)</f>
        <v>0</v>
      </c>
      <c r="K610" s="149" t="s">
        <v>188</v>
      </c>
      <c r="L610" s="36"/>
      <c r="M610" s="154" t="s">
        <v>3</v>
      </c>
      <c r="N610" s="155" t="s">
        <v>44</v>
      </c>
      <c r="O610" s="56"/>
      <c r="P610" s="156">
        <f>O610*H610</f>
        <v>0</v>
      </c>
      <c r="Q610" s="156">
        <v>0</v>
      </c>
      <c r="R610" s="156">
        <f>Q610*H610</f>
        <v>0</v>
      </c>
      <c r="S610" s="156">
        <v>0.44</v>
      </c>
      <c r="T610" s="157">
        <f>S610*H610</f>
        <v>0.99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158" t="s">
        <v>189</v>
      </c>
      <c r="AT610" s="158" t="s">
        <v>184</v>
      </c>
      <c r="AU610" s="158" t="s">
        <v>81</v>
      </c>
      <c r="AY610" s="20" t="s">
        <v>182</v>
      </c>
      <c r="BE610" s="159">
        <f>IF(N610="základní",J610,0)</f>
        <v>0</v>
      </c>
      <c r="BF610" s="159">
        <f>IF(N610="snížená",J610,0)</f>
        <v>0</v>
      </c>
      <c r="BG610" s="159">
        <f>IF(N610="zákl. přenesená",J610,0)</f>
        <v>0</v>
      </c>
      <c r="BH610" s="159">
        <f>IF(N610="sníž. přenesená",J610,0)</f>
        <v>0</v>
      </c>
      <c r="BI610" s="159">
        <f>IF(N610="nulová",J610,0)</f>
        <v>0</v>
      </c>
      <c r="BJ610" s="20" t="s">
        <v>25</v>
      </c>
      <c r="BK610" s="159">
        <f>ROUND(I610*H610,2)</f>
        <v>0</v>
      </c>
      <c r="BL610" s="20" t="s">
        <v>189</v>
      </c>
      <c r="BM610" s="158" t="s">
        <v>1575</v>
      </c>
    </row>
    <row r="611" spans="1:65" s="2" customFormat="1">
      <c r="A611" s="35"/>
      <c r="B611" s="36"/>
      <c r="C611" s="35"/>
      <c r="D611" s="160" t="s">
        <v>191</v>
      </c>
      <c r="E611" s="35"/>
      <c r="F611" s="161" t="s">
        <v>1576</v>
      </c>
      <c r="G611" s="35"/>
      <c r="H611" s="35"/>
      <c r="I611" s="162"/>
      <c r="J611" s="35"/>
      <c r="K611" s="35"/>
      <c r="L611" s="36"/>
      <c r="M611" s="163"/>
      <c r="N611" s="164"/>
      <c r="O611" s="56"/>
      <c r="P611" s="56"/>
      <c r="Q611" s="56"/>
      <c r="R611" s="56"/>
      <c r="S611" s="56"/>
      <c r="T611" s="57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T611" s="20" t="s">
        <v>191</v>
      </c>
      <c r="AU611" s="20" t="s">
        <v>81</v>
      </c>
    </row>
    <row r="612" spans="1:65" s="14" customFormat="1">
      <c r="B612" s="173"/>
      <c r="D612" s="166" t="s">
        <v>193</v>
      </c>
      <c r="E612" s="174" t="s">
        <v>3</v>
      </c>
      <c r="F612" s="175" t="s">
        <v>1577</v>
      </c>
      <c r="H612" s="176">
        <v>2.25</v>
      </c>
      <c r="I612" s="177"/>
      <c r="L612" s="173"/>
      <c r="M612" s="178"/>
      <c r="N612" s="179"/>
      <c r="O612" s="179"/>
      <c r="P612" s="179"/>
      <c r="Q612" s="179"/>
      <c r="R612" s="179"/>
      <c r="S612" s="179"/>
      <c r="T612" s="180"/>
      <c r="AT612" s="174" t="s">
        <v>193</v>
      </c>
      <c r="AU612" s="174" t="s">
        <v>81</v>
      </c>
      <c r="AV612" s="14" t="s">
        <v>81</v>
      </c>
      <c r="AW612" s="14" t="s">
        <v>34</v>
      </c>
      <c r="AX612" s="14" t="s">
        <v>25</v>
      </c>
      <c r="AY612" s="174" t="s">
        <v>182</v>
      </c>
    </row>
    <row r="613" spans="1:65" s="2" customFormat="1">
      <c r="A613" s="35"/>
      <c r="B613" s="36"/>
      <c r="C613" s="35"/>
      <c r="D613" s="166" t="s">
        <v>224</v>
      </c>
      <c r="E613" s="35"/>
      <c r="F613" s="189" t="s">
        <v>1578</v>
      </c>
      <c r="G613" s="35"/>
      <c r="H613" s="35"/>
      <c r="I613" s="35"/>
      <c r="J613" s="35"/>
      <c r="K613" s="35"/>
      <c r="L613" s="36"/>
      <c r="M613" s="163"/>
      <c r="N613" s="164"/>
      <c r="O613" s="56"/>
      <c r="P613" s="56"/>
      <c r="Q613" s="56"/>
      <c r="R613" s="56"/>
      <c r="S613" s="56"/>
      <c r="T613" s="57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U613" s="20" t="s">
        <v>81</v>
      </c>
    </row>
    <row r="614" spans="1:65" s="2" customFormat="1">
      <c r="A614" s="35"/>
      <c r="B614" s="36"/>
      <c r="C614" s="35"/>
      <c r="D614" s="166" t="s">
        <v>224</v>
      </c>
      <c r="E614" s="35"/>
      <c r="F614" s="190" t="s">
        <v>1568</v>
      </c>
      <c r="G614" s="35"/>
      <c r="H614" s="191">
        <v>0</v>
      </c>
      <c r="I614" s="35"/>
      <c r="J614" s="35"/>
      <c r="K614" s="35"/>
      <c r="L614" s="36"/>
      <c r="M614" s="163"/>
      <c r="N614" s="164"/>
      <c r="O614" s="56"/>
      <c r="P614" s="56"/>
      <c r="Q614" s="56"/>
      <c r="R614" s="56"/>
      <c r="S614" s="56"/>
      <c r="T614" s="57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U614" s="20" t="s">
        <v>81</v>
      </c>
    </row>
    <row r="615" spans="1:65" s="2" customFormat="1">
      <c r="A615" s="35"/>
      <c r="B615" s="36"/>
      <c r="C615" s="35"/>
      <c r="D615" s="166" t="s">
        <v>224</v>
      </c>
      <c r="E615" s="35"/>
      <c r="F615" s="190" t="s">
        <v>1579</v>
      </c>
      <c r="G615" s="35"/>
      <c r="H615" s="191">
        <v>2.25</v>
      </c>
      <c r="I615" s="35"/>
      <c r="J615" s="35"/>
      <c r="K615" s="35"/>
      <c r="L615" s="36"/>
      <c r="M615" s="163"/>
      <c r="N615" s="164"/>
      <c r="O615" s="56"/>
      <c r="P615" s="56"/>
      <c r="Q615" s="56"/>
      <c r="R615" s="56"/>
      <c r="S615" s="56"/>
      <c r="T615" s="57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U615" s="20" t="s">
        <v>81</v>
      </c>
    </row>
    <row r="616" spans="1:65" s="2" customFormat="1">
      <c r="A616" s="35"/>
      <c r="B616" s="36"/>
      <c r="C616" s="35"/>
      <c r="D616" s="166" t="s">
        <v>224</v>
      </c>
      <c r="E616" s="35"/>
      <c r="F616" s="190" t="s">
        <v>213</v>
      </c>
      <c r="G616" s="35"/>
      <c r="H616" s="191">
        <v>2.25</v>
      </c>
      <c r="I616" s="35"/>
      <c r="J616" s="35"/>
      <c r="K616" s="35"/>
      <c r="L616" s="36"/>
      <c r="M616" s="163"/>
      <c r="N616" s="164"/>
      <c r="O616" s="56"/>
      <c r="P616" s="56"/>
      <c r="Q616" s="56"/>
      <c r="R616" s="56"/>
      <c r="S616" s="56"/>
      <c r="T616" s="57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U616" s="20" t="s">
        <v>81</v>
      </c>
    </row>
    <row r="617" spans="1:65" s="2" customFormat="1" ht="37.9" customHeight="1">
      <c r="A617" s="35"/>
      <c r="B617" s="146"/>
      <c r="C617" s="147" t="s">
        <v>483</v>
      </c>
      <c r="D617" s="147" t="s">
        <v>184</v>
      </c>
      <c r="E617" s="148" t="s">
        <v>1580</v>
      </c>
      <c r="F617" s="149" t="s">
        <v>1581</v>
      </c>
      <c r="G617" s="150" t="s">
        <v>238</v>
      </c>
      <c r="H617" s="151">
        <v>2.25</v>
      </c>
      <c r="I617" s="152"/>
      <c r="J617" s="153">
        <f>ROUND(I617*H617,2)</f>
        <v>0</v>
      </c>
      <c r="K617" s="149" t="s">
        <v>188</v>
      </c>
      <c r="L617" s="36"/>
      <c r="M617" s="154" t="s">
        <v>3</v>
      </c>
      <c r="N617" s="155" t="s">
        <v>44</v>
      </c>
      <c r="O617" s="56"/>
      <c r="P617" s="156">
        <f>O617*H617</f>
        <v>0</v>
      </c>
      <c r="Q617" s="156">
        <v>0</v>
      </c>
      <c r="R617" s="156">
        <f>Q617*H617</f>
        <v>0</v>
      </c>
      <c r="S617" s="156">
        <v>0.32</v>
      </c>
      <c r="T617" s="157">
        <f>S617*H617</f>
        <v>0.72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158" t="s">
        <v>189</v>
      </c>
      <c r="AT617" s="158" t="s">
        <v>184</v>
      </c>
      <c r="AU617" s="158" t="s">
        <v>81</v>
      </c>
      <c r="AY617" s="20" t="s">
        <v>182</v>
      </c>
      <c r="BE617" s="159">
        <f>IF(N617="základní",J617,0)</f>
        <v>0</v>
      </c>
      <c r="BF617" s="159">
        <f>IF(N617="snížená",J617,0)</f>
        <v>0</v>
      </c>
      <c r="BG617" s="159">
        <f>IF(N617="zákl. přenesená",J617,0)</f>
        <v>0</v>
      </c>
      <c r="BH617" s="159">
        <f>IF(N617="sníž. přenesená",J617,0)</f>
        <v>0</v>
      </c>
      <c r="BI617" s="159">
        <f>IF(N617="nulová",J617,0)</f>
        <v>0</v>
      </c>
      <c r="BJ617" s="20" t="s">
        <v>25</v>
      </c>
      <c r="BK617" s="159">
        <f>ROUND(I617*H617,2)</f>
        <v>0</v>
      </c>
      <c r="BL617" s="20" t="s">
        <v>189</v>
      </c>
      <c r="BM617" s="158" t="s">
        <v>1582</v>
      </c>
    </row>
    <row r="618" spans="1:65" s="2" customFormat="1">
      <c r="A618" s="35"/>
      <c r="B618" s="36"/>
      <c r="C618" s="35"/>
      <c r="D618" s="160" t="s">
        <v>191</v>
      </c>
      <c r="E618" s="35"/>
      <c r="F618" s="161" t="s">
        <v>1583</v>
      </c>
      <c r="G618" s="35"/>
      <c r="H618" s="35"/>
      <c r="I618" s="162"/>
      <c r="J618" s="35"/>
      <c r="K618" s="35"/>
      <c r="L618" s="36"/>
      <c r="M618" s="163"/>
      <c r="N618" s="164"/>
      <c r="O618" s="56"/>
      <c r="P618" s="56"/>
      <c r="Q618" s="56"/>
      <c r="R618" s="56"/>
      <c r="S618" s="56"/>
      <c r="T618" s="57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T618" s="20" t="s">
        <v>191</v>
      </c>
      <c r="AU618" s="20" t="s">
        <v>81</v>
      </c>
    </row>
    <row r="619" spans="1:65" s="14" customFormat="1">
      <c r="B619" s="173"/>
      <c r="D619" s="166" t="s">
        <v>193</v>
      </c>
      <c r="E619" s="174" t="s">
        <v>3</v>
      </c>
      <c r="F619" s="175" t="s">
        <v>1584</v>
      </c>
      <c r="H619" s="176">
        <v>2.25</v>
      </c>
      <c r="I619" s="177"/>
      <c r="L619" s="173"/>
      <c r="M619" s="178"/>
      <c r="N619" s="179"/>
      <c r="O619" s="179"/>
      <c r="P619" s="179"/>
      <c r="Q619" s="179"/>
      <c r="R619" s="179"/>
      <c r="S619" s="179"/>
      <c r="T619" s="180"/>
      <c r="AT619" s="174" t="s">
        <v>193</v>
      </c>
      <c r="AU619" s="174" t="s">
        <v>81</v>
      </c>
      <c r="AV619" s="14" t="s">
        <v>81</v>
      </c>
      <c r="AW619" s="14" t="s">
        <v>34</v>
      </c>
      <c r="AX619" s="14" t="s">
        <v>25</v>
      </c>
      <c r="AY619" s="174" t="s">
        <v>182</v>
      </c>
    </row>
    <row r="620" spans="1:65" s="2" customFormat="1">
      <c r="A620" s="35"/>
      <c r="B620" s="36"/>
      <c r="C620" s="35"/>
      <c r="D620" s="166" t="s">
        <v>224</v>
      </c>
      <c r="E620" s="35"/>
      <c r="F620" s="189" t="s">
        <v>1578</v>
      </c>
      <c r="G620" s="35"/>
      <c r="H620" s="35"/>
      <c r="I620" s="35"/>
      <c r="J620" s="35"/>
      <c r="K620" s="35"/>
      <c r="L620" s="36"/>
      <c r="M620" s="163"/>
      <c r="N620" s="164"/>
      <c r="O620" s="56"/>
      <c r="P620" s="56"/>
      <c r="Q620" s="56"/>
      <c r="R620" s="56"/>
      <c r="S620" s="56"/>
      <c r="T620" s="57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U620" s="20" t="s">
        <v>81</v>
      </c>
    </row>
    <row r="621" spans="1:65" s="2" customFormat="1">
      <c r="A621" s="35"/>
      <c r="B621" s="36"/>
      <c r="C621" s="35"/>
      <c r="D621" s="166" t="s">
        <v>224</v>
      </c>
      <c r="E621" s="35"/>
      <c r="F621" s="190" t="s">
        <v>1568</v>
      </c>
      <c r="G621" s="35"/>
      <c r="H621" s="191">
        <v>0</v>
      </c>
      <c r="I621" s="35"/>
      <c r="J621" s="35"/>
      <c r="K621" s="35"/>
      <c r="L621" s="36"/>
      <c r="M621" s="163"/>
      <c r="N621" s="164"/>
      <c r="O621" s="56"/>
      <c r="P621" s="56"/>
      <c r="Q621" s="56"/>
      <c r="R621" s="56"/>
      <c r="S621" s="56"/>
      <c r="T621" s="57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U621" s="20" t="s">
        <v>81</v>
      </c>
    </row>
    <row r="622" spans="1:65" s="2" customFormat="1">
      <c r="A622" s="35"/>
      <c r="B622" s="36"/>
      <c r="C622" s="35"/>
      <c r="D622" s="166" t="s">
        <v>224</v>
      </c>
      <c r="E622" s="35"/>
      <c r="F622" s="190" t="s">
        <v>1579</v>
      </c>
      <c r="G622" s="35"/>
      <c r="H622" s="191">
        <v>2.25</v>
      </c>
      <c r="I622" s="35"/>
      <c r="J622" s="35"/>
      <c r="K622" s="35"/>
      <c r="L622" s="36"/>
      <c r="M622" s="163"/>
      <c r="N622" s="164"/>
      <c r="O622" s="56"/>
      <c r="P622" s="56"/>
      <c r="Q622" s="56"/>
      <c r="R622" s="56"/>
      <c r="S622" s="56"/>
      <c r="T622" s="57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U622" s="20" t="s">
        <v>81</v>
      </c>
    </row>
    <row r="623" spans="1:65" s="2" customFormat="1">
      <c r="A623" s="35"/>
      <c r="B623" s="36"/>
      <c r="C623" s="35"/>
      <c r="D623" s="166" t="s">
        <v>224</v>
      </c>
      <c r="E623" s="35"/>
      <c r="F623" s="190" t="s">
        <v>213</v>
      </c>
      <c r="G623" s="35"/>
      <c r="H623" s="191">
        <v>2.25</v>
      </c>
      <c r="I623" s="35"/>
      <c r="J623" s="35"/>
      <c r="K623" s="35"/>
      <c r="L623" s="36"/>
      <c r="M623" s="163"/>
      <c r="N623" s="164"/>
      <c r="O623" s="56"/>
      <c r="P623" s="56"/>
      <c r="Q623" s="56"/>
      <c r="R623" s="56"/>
      <c r="S623" s="56"/>
      <c r="T623" s="57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U623" s="20" t="s">
        <v>81</v>
      </c>
    </row>
    <row r="624" spans="1:65" s="2" customFormat="1" ht="24.2" customHeight="1">
      <c r="A624" s="35"/>
      <c r="B624" s="146"/>
      <c r="C624" s="147" t="s">
        <v>489</v>
      </c>
      <c r="D624" s="147" t="s">
        <v>184</v>
      </c>
      <c r="E624" s="148" t="s">
        <v>288</v>
      </c>
      <c r="F624" s="149" t="s">
        <v>289</v>
      </c>
      <c r="G624" s="150" t="s">
        <v>207</v>
      </c>
      <c r="H624" s="151">
        <v>128.40600000000001</v>
      </c>
      <c r="I624" s="152"/>
      <c r="J624" s="153">
        <f>ROUND(I624*H624,2)</f>
        <v>0</v>
      </c>
      <c r="K624" s="149" t="s">
        <v>188</v>
      </c>
      <c r="L624" s="36"/>
      <c r="M624" s="154" t="s">
        <v>3</v>
      </c>
      <c r="N624" s="155" t="s">
        <v>44</v>
      </c>
      <c r="O624" s="56"/>
      <c r="P624" s="156">
        <f>O624*H624</f>
        <v>0</v>
      </c>
      <c r="Q624" s="156">
        <v>0</v>
      </c>
      <c r="R624" s="156">
        <f>Q624*H624</f>
        <v>0</v>
      </c>
      <c r="S624" s="156">
        <v>0</v>
      </c>
      <c r="T624" s="157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158" t="s">
        <v>189</v>
      </c>
      <c r="AT624" s="158" t="s">
        <v>184</v>
      </c>
      <c r="AU624" s="158" t="s">
        <v>81</v>
      </c>
      <c r="AY624" s="20" t="s">
        <v>182</v>
      </c>
      <c r="BE624" s="159">
        <f>IF(N624="základní",J624,0)</f>
        <v>0</v>
      </c>
      <c r="BF624" s="159">
        <f>IF(N624="snížená",J624,0)</f>
        <v>0</v>
      </c>
      <c r="BG624" s="159">
        <f>IF(N624="zákl. přenesená",J624,0)</f>
        <v>0</v>
      </c>
      <c r="BH624" s="159">
        <f>IF(N624="sníž. přenesená",J624,0)</f>
        <v>0</v>
      </c>
      <c r="BI624" s="159">
        <f>IF(N624="nulová",J624,0)</f>
        <v>0</v>
      </c>
      <c r="BJ624" s="20" t="s">
        <v>25</v>
      </c>
      <c r="BK624" s="159">
        <f>ROUND(I624*H624,2)</f>
        <v>0</v>
      </c>
      <c r="BL624" s="20" t="s">
        <v>189</v>
      </c>
      <c r="BM624" s="158" t="s">
        <v>1585</v>
      </c>
    </row>
    <row r="625" spans="1:65" s="2" customFormat="1">
      <c r="A625" s="35"/>
      <c r="B625" s="36"/>
      <c r="C625" s="35"/>
      <c r="D625" s="160" t="s">
        <v>191</v>
      </c>
      <c r="E625" s="35"/>
      <c r="F625" s="161" t="s">
        <v>291</v>
      </c>
      <c r="G625" s="35"/>
      <c r="H625" s="35"/>
      <c r="I625" s="162"/>
      <c r="J625" s="35"/>
      <c r="K625" s="35"/>
      <c r="L625" s="36"/>
      <c r="M625" s="163"/>
      <c r="N625" s="164"/>
      <c r="O625" s="56"/>
      <c r="P625" s="56"/>
      <c r="Q625" s="56"/>
      <c r="R625" s="56"/>
      <c r="S625" s="56"/>
      <c r="T625" s="57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T625" s="20" t="s">
        <v>191</v>
      </c>
      <c r="AU625" s="20" t="s">
        <v>81</v>
      </c>
    </row>
    <row r="626" spans="1:65" s="2" customFormat="1" ht="24.2" customHeight="1">
      <c r="A626" s="35"/>
      <c r="B626" s="146"/>
      <c r="C626" s="147" t="s">
        <v>497</v>
      </c>
      <c r="D626" s="147" t="s">
        <v>184</v>
      </c>
      <c r="E626" s="148" t="s">
        <v>293</v>
      </c>
      <c r="F626" s="149" t="s">
        <v>215</v>
      </c>
      <c r="G626" s="150" t="s">
        <v>207</v>
      </c>
      <c r="H626" s="151">
        <v>898.84199999999998</v>
      </c>
      <c r="I626" s="152"/>
      <c r="J626" s="153">
        <f>ROUND(I626*H626,2)</f>
        <v>0</v>
      </c>
      <c r="K626" s="149" t="s">
        <v>188</v>
      </c>
      <c r="L626" s="36"/>
      <c r="M626" s="154" t="s">
        <v>3</v>
      </c>
      <c r="N626" s="155" t="s">
        <v>44</v>
      </c>
      <c r="O626" s="56"/>
      <c r="P626" s="156">
        <f>O626*H626</f>
        <v>0</v>
      </c>
      <c r="Q626" s="156">
        <v>0</v>
      </c>
      <c r="R626" s="156">
        <f>Q626*H626</f>
        <v>0</v>
      </c>
      <c r="S626" s="156">
        <v>0</v>
      </c>
      <c r="T626" s="157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58" t="s">
        <v>189</v>
      </c>
      <c r="AT626" s="158" t="s">
        <v>184</v>
      </c>
      <c r="AU626" s="158" t="s">
        <v>81</v>
      </c>
      <c r="AY626" s="20" t="s">
        <v>182</v>
      </c>
      <c r="BE626" s="159">
        <f>IF(N626="základní",J626,0)</f>
        <v>0</v>
      </c>
      <c r="BF626" s="159">
        <f>IF(N626="snížená",J626,0)</f>
        <v>0</v>
      </c>
      <c r="BG626" s="159">
        <f>IF(N626="zákl. přenesená",J626,0)</f>
        <v>0</v>
      </c>
      <c r="BH626" s="159">
        <f>IF(N626="sníž. přenesená",J626,0)</f>
        <v>0</v>
      </c>
      <c r="BI626" s="159">
        <f>IF(N626="nulová",J626,0)</f>
        <v>0</v>
      </c>
      <c r="BJ626" s="20" t="s">
        <v>25</v>
      </c>
      <c r="BK626" s="159">
        <f>ROUND(I626*H626,2)</f>
        <v>0</v>
      </c>
      <c r="BL626" s="20" t="s">
        <v>189</v>
      </c>
      <c r="BM626" s="158" t="s">
        <v>1586</v>
      </c>
    </row>
    <row r="627" spans="1:65" s="2" customFormat="1">
      <c r="A627" s="35"/>
      <c r="B627" s="36"/>
      <c r="C627" s="35"/>
      <c r="D627" s="160" t="s">
        <v>191</v>
      </c>
      <c r="E627" s="35"/>
      <c r="F627" s="161" t="s">
        <v>295</v>
      </c>
      <c r="G627" s="35"/>
      <c r="H627" s="35"/>
      <c r="I627" s="162"/>
      <c r="J627" s="35"/>
      <c r="K627" s="35"/>
      <c r="L627" s="36"/>
      <c r="M627" s="163"/>
      <c r="N627" s="164"/>
      <c r="O627" s="56"/>
      <c r="P627" s="56"/>
      <c r="Q627" s="56"/>
      <c r="R627" s="56"/>
      <c r="S627" s="56"/>
      <c r="T627" s="57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T627" s="20" t="s">
        <v>191</v>
      </c>
      <c r="AU627" s="20" t="s">
        <v>81</v>
      </c>
    </row>
    <row r="628" spans="1:65" s="14" customFormat="1">
      <c r="B628" s="173"/>
      <c r="D628" s="166" t="s">
        <v>193</v>
      </c>
      <c r="E628" s="174" t="s">
        <v>3</v>
      </c>
      <c r="F628" s="175" t="s">
        <v>1587</v>
      </c>
      <c r="H628" s="176">
        <v>898.84199999999998</v>
      </c>
      <c r="I628" s="177"/>
      <c r="L628" s="173"/>
      <c r="M628" s="178"/>
      <c r="N628" s="179"/>
      <c r="O628" s="179"/>
      <c r="P628" s="179"/>
      <c r="Q628" s="179"/>
      <c r="R628" s="179"/>
      <c r="S628" s="179"/>
      <c r="T628" s="180"/>
      <c r="AT628" s="174" t="s">
        <v>193</v>
      </c>
      <c r="AU628" s="174" t="s">
        <v>81</v>
      </c>
      <c r="AV628" s="14" t="s">
        <v>81</v>
      </c>
      <c r="AW628" s="14" t="s">
        <v>34</v>
      </c>
      <c r="AX628" s="14" t="s">
        <v>25</v>
      </c>
      <c r="AY628" s="174" t="s">
        <v>182</v>
      </c>
    </row>
    <row r="629" spans="1:65" s="2" customFormat="1" ht="16.5" customHeight="1">
      <c r="A629" s="35"/>
      <c r="B629" s="146"/>
      <c r="C629" s="147" t="s">
        <v>504</v>
      </c>
      <c r="D629" s="147" t="s">
        <v>184</v>
      </c>
      <c r="E629" s="148" t="s">
        <v>1390</v>
      </c>
      <c r="F629" s="149" t="s">
        <v>221</v>
      </c>
      <c r="G629" s="150" t="s">
        <v>207</v>
      </c>
      <c r="H629" s="151">
        <v>128.40600000000001</v>
      </c>
      <c r="I629" s="152"/>
      <c r="J629" s="153">
        <f>ROUND(I629*H629,2)</f>
        <v>0</v>
      </c>
      <c r="K629" s="149" t="s">
        <v>222</v>
      </c>
      <c r="L629" s="36"/>
      <c r="M629" s="154" t="s">
        <v>3</v>
      </c>
      <c r="N629" s="155" t="s">
        <v>44</v>
      </c>
      <c r="O629" s="56"/>
      <c r="P629" s="156">
        <f>O629*H629</f>
        <v>0</v>
      </c>
      <c r="Q629" s="156">
        <v>0</v>
      </c>
      <c r="R629" s="156">
        <f>Q629*H629</f>
        <v>0</v>
      </c>
      <c r="S629" s="156">
        <v>0</v>
      </c>
      <c r="T629" s="157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58" t="s">
        <v>189</v>
      </c>
      <c r="AT629" s="158" t="s">
        <v>184</v>
      </c>
      <c r="AU629" s="158" t="s">
        <v>81</v>
      </c>
      <c r="AY629" s="20" t="s">
        <v>182</v>
      </c>
      <c r="BE629" s="159">
        <f>IF(N629="základní",J629,0)</f>
        <v>0</v>
      </c>
      <c r="BF629" s="159">
        <f>IF(N629="snížená",J629,0)</f>
        <v>0</v>
      </c>
      <c r="BG629" s="159">
        <f>IF(N629="zákl. přenesená",J629,0)</f>
        <v>0</v>
      </c>
      <c r="BH629" s="159">
        <f>IF(N629="sníž. přenesená",J629,0)</f>
        <v>0</v>
      </c>
      <c r="BI629" s="159">
        <f>IF(N629="nulová",J629,0)</f>
        <v>0</v>
      </c>
      <c r="BJ629" s="20" t="s">
        <v>25</v>
      </c>
      <c r="BK629" s="159">
        <f>ROUND(I629*H629,2)</f>
        <v>0</v>
      </c>
      <c r="BL629" s="20" t="s">
        <v>189</v>
      </c>
      <c r="BM629" s="158" t="s">
        <v>1588</v>
      </c>
    </row>
    <row r="630" spans="1:65" s="2" customFormat="1" ht="37.9" customHeight="1">
      <c r="A630" s="35"/>
      <c r="B630" s="146"/>
      <c r="C630" s="147" t="s">
        <v>509</v>
      </c>
      <c r="D630" s="147" t="s">
        <v>184</v>
      </c>
      <c r="E630" s="148" t="s">
        <v>875</v>
      </c>
      <c r="F630" s="149" t="s">
        <v>876</v>
      </c>
      <c r="G630" s="150" t="s">
        <v>238</v>
      </c>
      <c r="H630" s="151">
        <v>166.70500000000001</v>
      </c>
      <c r="I630" s="152"/>
      <c r="J630" s="153">
        <f>ROUND(I630*H630,2)</f>
        <v>0</v>
      </c>
      <c r="K630" s="149" t="s">
        <v>188</v>
      </c>
      <c r="L630" s="36"/>
      <c r="M630" s="154" t="s">
        <v>3</v>
      </c>
      <c r="N630" s="155" t="s">
        <v>44</v>
      </c>
      <c r="O630" s="56"/>
      <c r="P630" s="156">
        <f>O630*H630</f>
        <v>0</v>
      </c>
      <c r="Q630" s="156">
        <v>0</v>
      </c>
      <c r="R630" s="156">
        <f>Q630*H630</f>
        <v>0</v>
      </c>
      <c r="S630" s="156">
        <v>0.45</v>
      </c>
      <c r="T630" s="157">
        <f>S630*H630</f>
        <v>75.017250000000004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158" t="s">
        <v>189</v>
      </c>
      <c r="AT630" s="158" t="s">
        <v>184</v>
      </c>
      <c r="AU630" s="158" t="s">
        <v>81</v>
      </c>
      <c r="AY630" s="20" t="s">
        <v>182</v>
      </c>
      <c r="BE630" s="159">
        <f>IF(N630="základní",J630,0)</f>
        <v>0</v>
      </c>
      <c r="BF630" s="159">
        <f>IF(N630="snížená",J630,0)</f>
        <v>0</v>
      </c>
      <c r="BG630" s="159">
        <f>IF(N630="zákl. přenesená",J630,0)</f>
        <v>0</v>
      </c>
      <c r="BH630" s="159">
        <f>IF(N630="sníž. přenesená",J630,0)</f>
        <v>0</v>
      </c>
      <c r="BI630" s="159">
        <f>IF(N630="nulová",J630,0)</f>
        <v>0</v>
      </c>
      <c r="BJ630" s="20" t="s">
        <v>25</v>
      </c>
      <c r="BK630" s="159">
        <f>ROUND(I630*H630,2)</f>
        <v>0</v>
      </c>
      <c r="BL630" s="20" t="s">
        <v>189</v>
      </c>
      <c r="BM630" s="158" t="s">
        <v>1589</v>
      </c>
    </row>
    <row r="631" spans="1:65" s="2" customFormat="1">
      <c r="A631" s="35"/>
      <c r="B631" s="36"/>
      <c r="C631" s="35"/>
      <c r="D631" s="160" t="s">
        <v>191</v>
      </c>
      <c r="E631" s="35"/>
      <c r="F631" s="161" t="s">
        <v>878</v>
      </c>
      <c r="G631" s="35"/>
      <c r="H631" s="35"/>
      <c r="I631" s="162"/>
      <c r="J631" s="35"/>
      <c r="K631" s="35"/>
      <c r="L631" s="36"/>
      <c r="M631" s="163"/>
      <c r="N631" s="164"/>
      <c r="O631" s="56"/>
      <c r="P631" s="56"/>
      <c r="Q631" s="56"/>
      <c r="R631" s="56"/>
      <c r="S631" s="56"/>
      <c r="T631" s="57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T631" s="20" t="s">
        <v>191</v>
      </c>
      <c r="AU631" s="20" t="s">
        <v>81</v>
      </c>
    </row>
    <row r="632" spans="1:65" s="13" customFormat="1">
      <c r="B632" s="165"/>
      <c r="D632" s="166" t="s">
        <v>193</v>
      </c>
      <c r="E632" s="167" t="s">
        <v>3</v>
      </c>
      <c r="F632" s="168" t="s">
        <v>1568</v>
      </c>
      <c r="H632" s="167" t="s">
        <v>3</v>
      </c>
      <c r="I632" s="169"/>
      <c r="L632" s="165"/>
      <c r="M632" s="170"/>
      <c r="N632" s="171"/>
      <c r="O632" s="171"/>
      <c r="P632" s="171"/>
      <c r="Q632" s="171"/>
      <c r="R632" s="171"/>
      <c r="S632" s="171"/>
      <c r="T632" s="172"/>
      <c r="AT632" s="167" t="s">
        <v>193</v>
      </c>
      <c r="AU632" s="167" t="s">
        <v>81</v>
      </c>
      <c r="AV632" s="13" t="s">
        <v>25</v>
      </c>
      <c r="AW632" s="13" t="s">
        <v>34</v>
      </c>
      <c r="AX632" s="13" t="s">
        <v>73</v>
      </c>
      <c r="AY632" s="167" t="s">
        <v>182</v>
      </c>
    </row>
    <row r="633" spans="1:65" s="14" customFormat="1">
      <c r="B633" s="173"/>
      <c r="D633" s="166" t="s">
        <v>193</v>
      </c>
      <c r="E633" s="174" t="s">
        <v>3</v>
      </c>
      <c r="F633" s="175" t="s">
        <v>1569</v>
      </c>
      <c r="H633" s="176">
        <v>103.455</v>
      </c>
      <c r="I633" s="177"/>
      <c r="L633" s="173"/>
      <c r="M633" s="178"/>
      <c r="N633" s="179"/>
      <c r="O633" s="179"/>
      <c r="P633" s="179"/>
      <c r="Q633" s="179"/>
      <c r="R633" s="179"/>
      <c r="S633" s="179"/>
      <c r="T633" s="180"/>
      <c r="AT633" s="174" t="s">
        <v>193</v>
      </c>
      <c r="AU633" s="174" t="s">
        <v>81</v>
      </c>
      <c r="AV633" s="14" t="s">
        <v>81</v>
      </c>
      <c r="AW633" s="14" t="s">
        <v>34</v>
      </c>
      <c r="AX633" s="14" t="s">
        <v>73</v>
      </c>
      <c r="AY633" s="174" t="s">
        <v>182</v>
      </c>
    </row>
    <row r="634" spans="1:65" s="16" customFormat="1">
      <c r="B634" s="192"/>
      <c r="D634" s="166" t="s">
        <v>193</v>
      </c>
      <c r="E634" s="193" t="s">
        <v>127</v>
      </c>
      <c r="F634" s="194" t="s">
        <v>259</v>
      </c>
      <c r="H634" s="195">
        <v>103.455</v>
      </c>
      <c r="I634" s="196"/>
      <c r="L634" s="192"/>
      <c r="M634" s="197"/>
      <c r="N634" s="198"/>
      <c r="O634" s="198"/>
      <c r="P634" s="198"/>
      <c r="Q634" s="198"/>
      <c r="R634" s="198"/>
      <c r="S634" s="198"/>
      <c r="T634" s="199"/>
      <c r="AT634" s="193" t="s">
        <v>193</v>
      </c>
      <c r="AU634" s="193" t="s">
        <v>81</v>
      </c>
      <c r="AV634" s="16" t="s">
        <v>204</v>
      </c>
      <c r="AW634" s="16" t="s">
        <v>34</v>
      </c>
      <c r="AX634" s="16" t="s">
        <v>73</v>
      </c>
      <c r="AY634" s="193" t="s">
        <v>182</v>
      </c>
    </row>
    <row r="635" spans="1:65" s="14" customFormat="1">
      <c r="B635" s="173"/>
      <c r="D635" s="166" t="s">
        <v>193</v>
      </c>
      <c r="E635" s="174" t="s">
        <v>3</v>
      </c>
      <c r="F635" s="175" t="s">
        <v>1571</v>
      </c>
      <c r="H635" s="176">
        <v>63.25</v>
      </c>
      <c r="I635" s="177"/>
      <c r="L635" s="173"/>
      <c r="M635" s="178"/>
      <c r="N635" s="179"/>
      <c r="O635" s="179"/>
      <c r="P635" s="179"/>
      <c r="Q635" s="179"/>
      <c r="R635" s="179"/>
      <c r="S635" s="179"/>
      <c r="T635" s="180"/>
      <c r="AT635" s="174" t="s">
        <v>193</v>
      </c>
      <c r="AU635" s="174" t="s">
        <v>81</v>
      </c>
      <c r="AV635" s="14" t="s">
        <v>81</v>
      </c>
      <c r="AW635" s="14" t="s">
        <v>34</v>
      </c>
      <c r="AX635" s="14" t="s">
        <v>73</v>
      </c>
      <c r="AY635" s="174" t="s">
        <v>182</v>
      </c>
    </row>
    <row r="636" spans="1:65" s="16" customFormat="1">
      <c r="B636" s="192"/>
      <c r="D636" s="166" t="s">
        <v>193</v>
      </c>
      <c r="E636" s="193" t="s">
        <v>1284</v>
      </c>
      <c r="F636" s="194" t="s">
        <v>259</v>
      </c>
      <c r="H636" s="195">
        <v>63.25</v>
      </c>
      <c r="I636" s="196"/>
      <c r="L636" s="192"/>
      <c r="M636" s="197"/>
      <c r="N636" s="198"/>
      <c r="O636" s="198"/>
      <c r="P636" s="198"/>
      <c r="Q636" s="198"/>
      <c r="R636" s="198"/>
      <c r="S636" s="198"/>
      <c r="T636" s="199"/>
      <c r="AT636" s="193" t="s">
        <v>193</v>
      </c>
      <c r="AU636" s="193" t="s">
        <v>81</v>
      </c>
      <c r="AV636" s="16" t="s">
        <v>204</v>
      </c>
      <c r="AW636" s="16" t="s">
        <v>34</v>
      </c>
      <c r="AX636" s="16" t="s">
        <v>73</v>
      </c>
      <c r="AY636" s="193" t="s">
        <v>182</v>
      </c>
    </row>
    <row r="637" spans="1:65" s="15" customFormat="1">
      <c r="B637" s="181"/>
      <c r="D637" s="166" t="s">
        <v>193</v>
      </c>
      <c r="E637" s="182" t="s">
        <v>3</v>
      </c>
      <c r="F637" s="183" t="s">
        <v>213</v>
      </c>
      <c r="H637" s="184">
        <v>166.70500000000001</v>
      </c>
      <c r="I637" s="185"/>
      <c r="L637" s="181"/>
      <c r="M637" s="186"/>
      <c r="N637" s="187"/>
      <c r="O637" s="187"/>
      <c r="P637" s="187"/>
      <c r="Q637" s="187"/>
      <c r="R637" s="187"/>
      <c r="S637" s="187"/>
      <c r="T637" s="188"/>
      <c r="AT637" s="182" t="s">
        <v>193</v>
      </c>
      <c r="AU637" s="182" t="s">
        <v>81</v>
      </c>
      <c r="AV637" s="15" t="s">
        <v>189</v>
      </c>
      <c r="AW637" s="15" t="s">
        <v>34</v>
      </c>
      <c r="AX637" s="15" t="s">
        <v>25</v>
      </c>
      <c r="AY637" s="182" t="s">
        <v>182</v>
      </c>
    </row>
    <row r="638" spans="1:65" s="2" customFormat="1" ht="16.5" customHeight="1">
      <c r="A638" s="35"/>
      <c r="B638" s="146"/>
      <c r="C638" s="147" t="s">
        <v>520</v>
      </c>
      <c r="D638" s="147" t="s">
        <v>184</v>
      </c>
      <c r="E638" s="148" t="s">
        <v>1590</v>
      </c>
      <c r="F638" s="149" t="s">
        <v>1591</v>
      </c>
      <c r="G638" s="150" t="s">
        <v>187</v>
      </c>
      <c r="H638" s="151">
        <v>440.3</v>
      </c>
      <c r="I638" s="152"/>
      <c r="J638" s="153">
        <f>ROUND(I638*H638,2)</f>
        <v>0</v>
      </c>
      <c r="K638" s="149" t="s">
        <v>188</v>
      </c>
      <c r="L638" s="36"/>
      <c r="M638" s="154" t="s">
        <v>3</v>
      </c>
      <c r="N638" s="155" t="s">
        <v>44</v>
      </c>
      <c r="O638" s="56"/>
      <c r="P638" s="156">
        <f>O638*H638</f>
        <v>0</v>
      </c>
      <c r="Q638" s="156">
        <v>0</v>
      </c>
      <c r="R638" s="156">
        <f>Q638*H638</f>
        <v>0</v>
      </c>
      <c r="S638" s="156">
        <v>0</v>
      </c>
      <c r="T638" s="157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58" t="s">
        <v>189</v>
      </c>
      <c r="AT638" s="158" t="s">
        <v>184</v>
      </c>
      <c r="AU638" s="158" t="s">
        <v>81</v>
      </c>
      <c r="AY638" s="20" t="s">
        <v>182</v>
      </c>
      <c r="BE638" s="159">
        <f>IF(N638="základní",J638,0)</f>
        <v>0</v>
      </c>
      <c r="BF638" s="159">
        <f>IF(N638="snížená",J638,0)</f>
        <v>0</v>
      </c>
      <c r="BG638" s="159">
        <f>IF(N638="zákl. přenesená",J638,0)</f>
        <v>0</v>
      </c>
      <c r="BH638" s="159">
        <f>IF(N638="sníž. přenesená",J638,0)</f>
        <v>0</v>
      </c>
      <c r="BI638" s="159">
        <f>IF(N638="nulová",J638,0)</f>
        <v>0</v>
      </c>
      <c r="BJ638" s="20" t="s">
        <v>25</v>
      </c>
      <c r="BK638" s="159">
        <f>ROUND(I638*H638,2)</f>
        <v>0</v>
      </c>
      <c r="BL638" s="20" t="s">
        <v>189</v>
      </c>
      <c r="BM638" s="158" t="s">
        <v>1592</v>
      </c>
    </row>
    <row r="639" spans="1:65" s="2" customFormat="1">
      <c r="A639" s="35"/>
      <c r="B639" s="36"/>
      <c r="C639" s="35"/>
      <c r="D639" s="160" t="s">
        <v>191</v>
      </c>
      <c r="E639" s="35"/>
      <c r="F639" s="161" t="s">
        <v>1593</v>
      </c>
      <c r="G639" s="35"/>
      <c r="H639" s="35"/>
      <c r="I639" s="162"/>
      <c r="J639" s="35"/>
      <c r="K639" s="35"/>
      <c r="L639" s="36"/>
      <c r="M639" s="163"/>
      <c r="N639" s="164"/>
      <c r="O639" s="56"/>
      <c r="P639" s="56"/>
      <c r="Q639" s="56"/>
      <c r="R639" s="56"/>
      <c r="S639" s="56"/>
      <c r="T639" s="57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T639" s="20" t="s">
        <v>191</v>
      </c>
      <c r="AU639" s="20" t="s">
        <v>81</v>
      </c>
    </row>
    <row r="640" spans="1:65" s="13" customFormat="1">
      <c r="B640" s="165"/>
      <c r="D640" s="166" t="s">
        <v>193</v>
      </c>
      <c r="E640" s="167" t="s">
        <v>3</v>
      </c>
      <c r="F640" s="168" t="s">
        <v>1568</v>
      </c>
      <c r="H640" s="167" t="s">
        <v>3</v>
      </c>
      <c r="I640" s="169"/>
      <c r="L640" s="165"/>
      <c r="M640" s="170"/>
      <c r="N640" s="171"/>
      <c r="O640" s="171"/>
      <c r="P640" s="171"/>
      <c r="Q640" s="171"/>
      <c r="R640" s="171"/>
      <c r="S640" s="171"/>
      <c r="T640" s="172"/>
      <c r="AT640" s="167" t="s">
        <v>193</v>
      </c>
      <c r="AU640" s="167" t="s">
        <v>81</v>
      </c>
      <c r="AV640" s="13" t="s">
        <v>25</v>
      </c>
      <c r="AW640" s="13" t="s">
        <v>34</v>
      </c>
      <c r="AX640" s="13" t="s">
        <v>73</v>
      </c>
      <c r="AY640" s="167" t="s">
        <v>182</v>
      </c>
    </row>
    <row r="641" spans="1:65" s="14" customFormat="1">
      <c r="B641" s="173"/>
      <c r="D641" s="166" t="s">
        <v>193</v>
      </c>
      <c r="E641" s="174" t="s">
        <v>3</v>
      </c>
      <c r="F641" s="175" t="s">
        <v>1594</v>
      </c>
      <c r="H641" s="176">
        <v>190.3</v>
      </c>
      <c r="I641" s="177"/>
      <c r="L641" s="173"/>
      <c r="M641" s="178"/>
      <c r="N641" s="179"/>
      <c r="O641" s="179"/>
      <c r="P641" s="179"/>
      <c r="Q641" s="179"/>
      <c r="R641" s="179"/>
      <c r="S641" s="179"/>
      <c r="T641" s="180"/>
      <c r="AT641" s="174" t="s">
        <v>193</v>
      </c>
      <c r="AU641" s="174" t="s">
        <v>81</v>
      </c>
      <c r="AV641" s="14" t="s">
        <v>81</v>
      </c>
      <c r="AW641" s="14" t="s">
        <v>34</v>
      </c>
      <c r="AX641" s="14" t="s">
        <v>73</v>
      </c>
      <c r="AY641" s="174" t="s">
        <v>182</v>
      </c>
    </row>
    <row r="642" spans="1:65" s="14" customFormat="1">
      <c r="B642" s="173"/>
      <c r="D642" s="166" t="s">
        <v>193</v>
      </c>
      <c r="E642" s="174" t="s">
        <v>3</v>
      </c>
      <c r="F642" s="175" t="s">
        <v>1595</v>
      </c>
      <c r="H642" s="176">
        <v>250</v>
      </c>
      <c r="I642" s="177"/>
      <c r="L642" s="173"/>
      <c r="M642" s="178"/>
      <c r="N642" s="179"/>
      <c r="O642" s="179"/>
      <c r="P642" s="179"/>
      <c r="Q642" s="179"/>
      <c r="R642" s="179"/>
      <c r="S642" s="179"/>
      <c r="T642" s="180"/>
      <c r="AT642" s="174" t="s">
        <v>193</v>
      </c>
      <c r="AU642" s="174" t="s">
        <v>81</v>
      </c>
      <c r="AV642" s="14" t="s">
        <v>81</v>
      </c>
      <c r="AW642" s="14" t="s">
        <v>34</v>
      </c>
      <c r="AX642" s="14" t="s">
        <v>73</v>
      </c>
      <c r="AY642" s="174" t="s">
        <v>182</v>
      </c>
    </row>
    <row r="643" spans="1:65" s="15" customFormat="1">
      <c r="B643" s="181"/>
      <c r="D643" s="166" t="s">
        <v>193</v>
      </c>
      <c r="E643" s="182" t="s">
        <v>3</v>
      </c>
      <c r="F643" s="183" t="s">
        <v>213</v>
      </c>
      <c r="H643" s="184">
        <v>440.3</v>
      </c>
      <c r="I643" s="185"/>
      <c r="L643" s="181"/>
      <c r="M643" s="186"/>
      <c r="N643" s="187"/>
      <c r="O643" s="187"/>
      <c r="P643" s="187"/>
      <c r="Q643" s="187"/>
      <c r="R643" s="187"/>
      <c r="S643" s="187"/>
      <c r="T643" s="188"/>
      <c r="AT643" s="182" t="s">
        <v>193</v>
      </c>
      <c r="AU643" s="182" t="s">
        <v>81</v>
      </c>
      <c r="AV643" s="15" t="s">
        <v>189</v>
      </c>
      <c r="AW643" s="15" t="s">
        <v>34</v>
      </c>
      <c r="AX643" s="15" t="s">
        <v>25</v>
      </c>
      <c r="AY643" s="182" t="s">
        <v>182</v>
      </c>
    </row>
    <row r="644" spans="1:65" s="2" customFormat="1" ht="33" customHeight="1">
      <c r="A644" s="35"/>
      <c r="B644" s="146"/>
      <c r="C644" s="147" t="s">
        <v>525</v>
      </c>
      <c r="D644" s="147" t="s">
        <v>184</v>
      </c>
      <c r="E644" s="148" t="s">
        <v>1596</v>
      </c>
      <c r="F644" s="149" t="s">
        <v>1597</v>
      </c>
      <c r="G644" s="150" t="s">
        <v>238</v>
      </c>
      <c r="H644" s="151">
        <v>2.25</v>
      </c>
      <c r="I644" s="152"/>
      <c r="J644" s="153">
        <f>ROUND(I644*H644,2)</f>
        <v>0</v>
      </c>
      <c r="K644" s="149" t="s">
        <v>188</v>
      </c>
      <c r="L644" s="36"/>
      <c r="M644" s="154" t="s">
        <v>3</v>
      </c>
      <c r="N644" s="155" t="s">
        <v>44</v>
      </c>
      <c r="O644" s="56"/>
      <c r="P644" s="156">
        <f>O644*H644</f>
        <v>0</v>
      </c>
      <c r="Q644" s="156">
        <v>0</v>
      </c>
      <c r="R644" s="156">
        <f>Q644*H644</f>
        <v>0</v>
      </c>
      <c r="S644" s="156">
        <v>0.45</v>
      </c>
      <c r="T644" s="157">
        <f>S644*H644</f>
        <v>1.0125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158" t="s">
        <v>189</v>
      </c>
      <c r="AT644" s="158" t="s">
        <v>184</v>
      </c>
      <c r="AU644" s="158" t="s">
        <v>81</v>
      </c>
      <c r="AY644" s="20" t="s">
        <v>182</v>
      </c>
      <c r="BE644" s="159">
        <f>IF(N644="základní",J644,0)</f>
        <v>0</v>
      </c>
      <c r="BF644" s="159">
        <f>IF(N644="snížená",J644,0)</f>
        <v>0</v>
      </c>
      <c r="BG644" s="159">
        <f>IF(N644="zákl. přenesená",J644,0)</f>
        <v>0</v>
      </c>
      <c r="BH644" s="159">
        <f>IF(N644="sníž. přenesená",J644,0)</f>
        <v>0</v>
      </c>
      <c r="BI644" s="159">
        <f>IF(N644="nulová",J644,0)</f>
        <v>0</v>
      </c>
      <c r="BJ644" s="20" t="s">
        <v>25</v>
      </c>
      <c r="BK644" s="159">
        <f>ROUND(I644*H644,2)</f>
        <v>0</v>
      </c>
      <c r="BL644" s="20" t="s">
        <v>189</v>
      </c>
      <c r="BM644" s="158" t="s">
        <v>1598</v>
      </c>
    </row>
    <row r="645" spans="1:65" s="2" customFormat="1">
      <c r="A645" s="35"/>
      <c r="B645" s="36"/>
      <c r="C645" s="35"/>
      <c r="D645" s="160" t="s">
        <v>191</v>
      </c>
      <c r="E645" s="35"/>
      <c r="F645" s="161" t="s">
        <v>1599</v>
      </c>
      <c r="G645" s="35"/>
      <c r="H645" s="35"/>
      <c r="I645" s="162"/>
      <c r="J645" s="35"/>
      <c r="K645" s="35"/>
      <c r="L645" s="36"/>
      <c r="M645" s="163"/>
      <c r="N645" s="164"/>
      <c r="O645" s="56"/>
      <c r="P645" s="56"/>
      <c r="Q645" s="56"/>
      <c r="R645" s="56"/>
      <c r="S645" s="56"/>
      <c r="T645" s="57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T645" s="20" t="s">
        <v>191</v>
      </c>
      <c r="AU645" s="20" t="s">
        <v>81</v>
      </c>
    </row>
    <row r="646" spans="1:65" s="13" customFormat="1">
      <c r="B646" s="165"/>
      <c r="D646" s="166" t="s">
        <v>193</v>
      </c>
      <c r="E646" s="167" t="s">
        <v>3</v>
      </c>
      <c r="F646" s="168" t="s">
        <v>1568</v>
      </c>
      <c r="H646" s="167" t="s">
        <v>3</v>
      </c>
      <c r="I646" s="169"/>
      <c r="L646" s="165"/>
      <c r="M646" s="170"/>
      <c r="N646" s="171"/>
      <c r="O646" s="171"/>
      <c r="P646" s="171"/>
      <c r="Q646" s="171"/>
      <c r="R646" s="171"/>
      <c r="S646" s="171"/>
      <c r="T646" s="172"/>
      <c r="AT646" s="167" t="s">
        <v>193</v>
      </c>
      <c r="AU646" s="167" t="s">
        <v>81</v>
      </c>
      <c r="AV646" s="13" t="s">
        <v>25</v>
      </c>
      <c r="AW646" s="13" t="s">
        <v>34</v>
      </c>
      <c r="AX646" s="13" t="s">
        <v>73</v>
      </c>
      <c r="AY646" s="167" t="s">
        <v>182</v>
      </c>
    </row>
    <row r="647" spans="1:65" s="14" customFormat="1">
      <c r="B647" s="173"/>
      <c r="D647" s="166" t="s">
        <v>193</v>
      </c>
      <c r="E647" s="174" t="s">
        <v>3</v>
      </c>
      <c r="F647" s="175" t="s">
        <v>1579</v>
      </c>
      <c r="H647" s="176">
        <v>2.25</v>
      </c>
      <c r="I647" s="177"/>
      <c r="L647" s="173"/>
      <c r="M647" s="178"/>
      <c r="N647" s="179"/>
      <c r="O647" s="179"/>
      <c r="P647" s="179"/>
      <c r="Q647" s="179"/>
      <c r="R647" s="179"/>
      <c r="S647" s="179"/>
      <c r="T647" s="180"/>
      <c r="AT647" s="174" t="s">
        <v>193</v>
      </c>
      <c r="AU647" s="174" t="s">
        <v>81</v>
      </c>
      <c r="AV647" s="14" t="s">
        <v>81</v>
      </c>
      <c r="AW647" s="14" t="s">
        <v>34</v>
      </c>
      <c r="AX647" s="14" t="s">
        <v>73</v>
      </c>
      <c r="AY647" s="174" t="s">
        <v>182</v>
      </c>
    </row>
    <row r="648" spans="1:65" s="15" customFormat="1">
      <c r="B648" s="181"/>
      <c r="D648" s="166" t="s">
        <v>193</v>
      </c>
      <c r="E648" s="182" t="s">
        <v>1281</v>
      </c>
      <c r="F648" s="183" t="s">
        <v>213</v>
      </c>
      <c r="H648" s="184">
        <v>2.25</v>
      </c>
      <c r="I648" s="185"/>
      <c r="L648" s="181"/>
      <c r="M648" s="186"/>
      <c r="N648" s="187"/>
      <c r="O648" s="187"/>
      <c r="P648" s="187"/>
      <c r="Q648" s="187"/>
      <c r="R648" s="187"/>
      <c r="S648" s="187"/>
      <c r="T648" s="188"/>
      <c r="AT648" s="182" t="s">
        <v>193</v>
      </c>
      <c r="AU648" s="182" t="s">
        <v>81</v>
      </c>
      <c r="AV648" s="15" t="s">
        <v>189</v>
      </c>
      <c r="AW648" s="15" t="s">
        <v>34</v>
      </c>
      <c r="AX648" s="15" t="s">
        <v>25</v>
      </c>
      <c r="AY648" s="182" t="s">
        <v>182</v>
      </c>
    </row>
    <row r="649" spans="1:65" s="2" customFormat="1" ht="16.5" customHeight="1">
      <c r="A649" s="35"/>
      <c r="B649" s="146"/>
      <c r="C649" s="147" t="s">
        <v>530</v>
      </c>
      <c r="D649" s="147" t="s">
        <v>184</v>
      </c>
      <c r="E649" s="148" t="s">
        <v>1590</v>
      </c>
      <c r="F649" s="149" t="s">
        <v>1591</v>
      </c>
      <c r="G649" s="150" t="s">
        <v>187</v>
      </c>
      <c r="H649" s="151">
        <v>6</v>
      </c>
      <c r="I649" s="152"/>
      <c r="J649" s="153">
        <f>ROUND(I649*H649,2)</f>
        <v>0</v>
      </c>
      <c r="K649" s="149" t="s">
        <v>188</v>
      </c>
      <c r="L649" s="36"/>
      <c r="M649" s="154" t="s">
        <v>3</v>
      </c>
      <c r="N649" s="155" t="s">
        <v>44</v>
      </c>
      <c r="O649" s="56"/>
      <c r="P649" s="156">
        <f>O649*H649</f>
        <v>0</v>
      </c>
      <c r="Q649" s="156">
        <v>0</v>
      </c>
      <c r="R649" s="156">
        <f>Q649*H649</f>
        <v>0</v>
      </c>
      <c r="S649" s="156">
        <v>0</v>
      </c>
      <c r="T649" s="157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158" t="s">
        <v>189</v>
      </c>
      <c r="AT649" s="158" t="s">
        <v>184</v>
      </c>
      <c r="AU649" s="158" t="s">
        <v>81</v>
      </c>
      <c r="AY649" s="20" t="s">
        <v>182</v>
      </c>
      <c r="BE649" s="159">
        <f>IF(N649="základní",J649,0)</f>
        <v>0</v>
      </c>
      <c r="BF649" s="159">
        <f>IF(N649="snížená",J649,0)</f>
        <v>0</v>
      </c>
      <c r="BG649" s="159">
        <f>IF(N649="zákl. přenesená",J649,0)</f>
        <v>0</v>
      </c>
      <c r="BH649" s="159">
        <f>IF(N649="sníž. přenesená",J649,0)</f>
        <v>0</v>
      </c>
      <c r="BI649" s="159">
        <f>IF(N649="nulová",J649,0)</f>
        <v>0</v>
      </c>
      <c r="BJ649" s="20" t="s">
        <v>25</v>
      </c>
      <c r="BK649" s="159">
        <f>ROUND(I649*H649,2)</f>
        <v>0</v>
      </c>
      <c r="BL649" s="20" t="s">
        <v>189</v>
      </c>
      <c r="BM649" s="158" t="s">
        <v>1600</v>
      </c>
    </row>
    <row r="650" spans="1:65" s="2" customFormat="1">
      <c r="A650" s="35"/>
      <c r="B650" s="36"/>
      <c r="C650" s="35"/>
      <c r="D650" s="160" t="s">
        <v>191</v>
      </c>
      <c r="E650" s="35"/>
      <c r="F650" s="161" t="s">
        <v>1593</v>
      </c>
      <c r="G650" s="35"/>
      <c r="H650" s="35"/>
      <c r="I650" s="162"/>
      <c r="J650" s="35"/>
      <c r="K650" s="35"/>
      <c r="L650" s="36"/>
      <c r="M650" s="163"/>
      <c r="N650" s="164"/>
      <c r="O650" s="56"/>
      <c r="P650" s="56"/>
      <c r="Q650" s="56"/>
      <c r="R650" s="56"/>
      <c r="S650" s="56"/>
      <c r="T650" s="57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T650" s="20" t="s">
        <v>191</v>
      </c>
      <c r="AU650" s="20" t="s">
        <v>81</v>
      </c>
    </row>
    <row r="651" spans="1:65" s="13" customFormat="1">
      <c r="B651" s="165"/>
      <c r="D651" s="166" t="s">
        <v>193</v>
      </c>
      <c r="E651" s="167" t="s">
        <v>3</v>
      </c>
      <c r="F651" s="168" t="s">
        <v>1568</v>
      </c>
      <c r="H651" s="167" t="s">
        <v>3</v>
      </c>
      <c r="I651" s="169"/>
      <c r="L651" s="165"/>
      <c r="M651" s="170"/>
      <c r="N651" s="171"/>
      <c r="O651" s="171"/>
      <c r="P651" s="171"/>
      <c r="Q651" s="171"/>
      <c r="R651" s="171"/>
      <c r="S651" s="171"/>
      <c r="T651" s="172"/>
      <c r="AT651" s="167" t="s">
        <v>193</v>
      </c>
      <c r="AU651" s="167" t="s">
        <v>81</v>
      </c>
      <c r="AV651" s="13" t="s">
        <v>25</v>
      </c>
      <c r="AW651" s="13" t="s">
        <v>34</v>
      </c>
      <c r="AX651" s="13" t="s">
        <v>73</v>
      </c>
      <c r="AY651" s="167" t="s">
        <v>182</v>
      </c>
    </row>
    <row r="652" spans="1:65" s="14" customFormat="1">
      <c r="B652" s="173"/>
      <c r="D652" s="166" t="s">
        <v>193</v>
      </c>
      <c r="E652" s="174" t="s">
        <v>3</v>
      </c>
      <c r="F652" s="175" t="s">
        <v>1601</v>
      </c>
      <c r="H652" s="176">
        <v>6</v>
      </c>
      <c r="I652" s="177"/>
      <c r="L652" s="173"/>
      <c r="M652" s="178"/>
      <c r="N652" s="179"/>
      <c r="O652" s="179"/>
      <c r="P652" s="179"/>
      <c r="Q652" s="179"/>
      <c r="R652" s="179"/>
      <c r="S652" s="179"/>
      <c r="T652" s="180"/>
      <c r="AT652" s="174" t="s">
        <v>193</v>
      </c>
      <c r="AU652" s="174" t="s">
        <v>81</v>
      </c>
      <c r="AV652" s="14" t="s">
        <v>81</v>
      </c>
      <c r="AW652" s="14" t="s">
        <v>34</v>
      </c>
      <c r="AX652" s="14" t="s">
        <v>25</v>
      </c>
      <c r="AY652" s="174" t="s">
        <v>182</v>
      </c>
    </row>
    <row r="653" spans="1:65" s="2" customFormat="1" ht="24.2" customHeight="1">
      <c r="A653" s="35"/>
      <c r="B653" s="146"/>
      <c r="C653" s="147" t="s">
        <v>536</v>
      </c>
      <c r="D653" s="147" t="s">
        <v>184</v>
      </c>
      <c r="E653" s="148" t="s">
        <v>288</v>
      </c>
      <c r="F653" s="149" t="s">
        <v>289</v>
      </c>
      <c r="G653" s="150" t="s">
        <v>207</v>
      </c>
      <c r="H653" s="151">
        <v>76.03</v>
      </c>
      <c r="I653" s="152"/>
      <c r="J653" s="153">
        <f>ROUND(I653*H653,2)</f>
        <v>0</v>
      </c>
      <c r="K653" s="149" t="s">
        <v>188</v>
      </c>
      <c r="L653" s="36"/>
      <c r="M653" s="154" t="s">
        <v>3</v>
      </c>
      <c r="N653" s="155" t="s">
        <v>44</v>
      </c>
      <c r="O653" s="56"/>
      <c r="P653" s="156">
        <f>O653*H653</f>
        <v>0</v>
      </c>
      <c r="Q653" s="156">
        <v>0</v>
      </c>
      <c r="R653" s="156">
        <f>Q653*H653</f>
        <v>0</v>
      </c>
      <c r="S653" s="156">
        <v>0</v>
      </c>
      <c r="T653" s="157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158" t="s">
        <v>189</v>
      </c>
      <c r="AT653" s="158" t="s">
        <v>184</v>
      </c>
      <c r="AU653" s="158" t="s">
        <v>81</v>
      </c>
      <c r="AY653" s="20" t="s">
        <v>182</v>
      </c>
      <c r="BE653" s="159">
        <f>IF(N653="základní",J653,0)</f>
        <v>0</v>
      </c>
      <c r="BF653" s="159">
        <f>IF(N653="snížená",J653,0)</f>
        <v>0</v>
      </c>
      <c r="BG653" s="159">
        <f>IF(N653="zákl. přenesená",J653,0)</f>
        <v>0</v>
      </c>
      <c r="BH653" s="159">
        <f>IF(N653="sníž. přenesená",J653,0)</f>
        <v>0</v>
      </c>
      <c r="BI653" s="159">
        <f>IF(N653="nulová",J653,0)</f>
        <v>0</v>
      </c>
      <c r="BJ653" s="20" t="s">
        <v>25</v>
      </c>
      <c r="BK653" s="159">
        <f>ROUND(I653*H653,2)</f>
        <v>0</v>
      </c>
      <c r="BL653" s="20" t="s">
        <v>189</v>
      </c>
      <c r="BM653" s="158" t="s">
        <v>1602</v>
      </c>
    </row>
    <row r="654" spans="1:65" s="2" customFormat="1">
      <c r="A654" s="35"/>
      <c r="B654" s="36"/>
      <c r="C654" s="35"/>
      <c r="D654" s="160" t="s">
        <v>191</v>
      </c>
      <c r="E654" s="35"/>
      <c r="F654" s="161" t="s">
        <v>291</v>
      </c>
      <c r="G654" s="35"/>
      <c r="H654" s="35"/>
      <c r="I654" s="162"/>
      <c r="J654" s="35"/>
      <c r="K654" s="35"/>
      <c r="L654" s="36"/>
      <c r="M654" s="163"/>
      <c r="N654" s="164"/>
      <c r="O654" s="56"/>
      <c r="P654" s="56"/>
      <c r="Q654" s="56"/>
      <c r="R654" s="56"/>
      <c r="S654" s="56"/>
      <c r="T654" s="57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T654" s="20" t="s">
        <v>191</v>
      </c>
      <c r="AU654" s="20" t="s">
        <v>81</v>
      </c>
    </row>
    <row r="655" spans="1:65" s="2" customFormat="1" ht="24.2" customHeight="1">
      <c r="A655" s="35"/>
      <c r="B655" s="146"/>
      <c r="C655" s="147" t="s">
        <v>541</v>
      </c>
      <c r="D655" s="147" t="s">
        <v>184</v>
      </c>
      <c r="E655" s="148" t="s">
        <v>293</v>
      </c>
      <c r="F655" s="149" t="s">
        <v>215</v>
      </c>
      <c r="G655" s="150" t="s">
        <v>207</v>
      </c>
      <c r="H655" s="151">
        <v>532.21</v>
      </c>
      <c r="I655" s="152"/>
      <c r="J655" s="153">
        <f>ROUND(I655*H655,2)</f>
        <v>0</v>
      </c>
      <c r="K655" s="149" t="s">
        <v>188</v>
      </c>
      <c r="L655" s="36"/>
      <c r="M655" s="154" t="s">
        <v>3</v>
      </c>
      <c r="N655" s="155" t="s">
        <v>44</v>
      </c>
      <c r="O655" s="56"/>
      <c r="P655" s="156">
        <f>O655*H655</f>
        <v>0</v>
      </c>
      <c r="Q655" s="156">
        <v>0</v>
      </c>
      <c r="R655" s="156">
        <f>Q655*H655</f>
        <v>0</v>
      </c>
      <c r="S655" s="156">
        <v>0</v>
      </c>
      <c r="T655" s="157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158" t="s">
        <v>189</v>
      </c>
      <c r="AT655" s="158" t="s">
        <v>184</v>
      </c>
      <c r="AU655" s="158" t="s">
        <v>81</v>
      </c>
      <c r="AY655" s="20" t="s">
        <v>182</v>
      </c>
      <c r="BE655" s="159">
        <f>IF(N655="základní",J655,0)</f>
        <v>0</v>
      </c>
      <c r="BF655" s="159">
        <f>IF(N655="snížená",J655,0)</f>
        <v>0</v>
      </c>
      <c r="BG655" s="159">
        <f>IF(N655="zákl. přenesená",J655,0)</f>
        <v>0</v>
      </c>
      <c r="BH655" s="159">
        <f>IF(N655="sníž. přenesená",J655,0)</f>
        <v>0</v>
      </c>
      <c r="BI655" s="159">
        <f>IF(N655="nulová",J655,0)</f>
        <v>0</v>
      </c>
      <c r="BJ655" s="20" t="s">
        <v>25</v>
      </c>
      <c r="BK655" s="159">
        <f>ROUND(I655*H655,2)</f>
        <v>0</v>
      </c>
      <c r="BL655" s="20" t="s">
        <v>189</v>
      </c>
      <c r="BM655" s="158" t="s">
        <v>1603</v>
      </c>
    </row>
    <row r="656" spans="1:65" s="2" customFormat="1">
      <c r="A656" s="35"/>
      <c r="B656" s="36"/>
      <c r="C656" s="35"/>
      <c r="D656" s="160" t="s">
        <v>191</v>
      </c>
      <c r="E656" s="35"/>
      <c r="F656" s="161" t="s">
        <v>295</v>
      </c>
      <c r="G656" s="35"/>
      <c r="H656" s="35"/>
      <c r="I656" s="162"/>
      <c r="J656" s="35"/>
      <c r="K656" s="35"/>
      <c r="L656" s="36"/>
      <c r="M656" s="163"/>
      <c r="N656" s="164"/>
      <c r="O656" s="56"/>
      <c r="P656" s="56"/>
      <c r="Q656" s="56"/>
      <c r="R656" s="56"/>
      <c r="S656" s="56"/>
      <c r="T656" s="57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T656" s="20" t="s">
        <v>191</v>
      </c>
      <c r="AU656" s="20" t="s">
        <v>81</v>
      </c>
    </row>
    <row r="657" spans="1:65" s="14" customFormat="1">
      <c r="B657" s="173"/>
      <c r="D657" s="166" t="s">
        <v>193</v>
      </c>
      <c r="E657" s="174" t="s">
        <v>3</v>
      </c>
      <c r="F657" s="175" t="s">
        <v>1604</v>
      </c>
      <c r="H657" s="176">
        <v>532.21</v>
      </c>
      <c r="I657" s="177"/>
      <c r="L657" s="173"/>
      <c r="M657" s="178"/>
      <c r="N657" s="179"/>
      <c r="O657" s="179"/>
      <c r="P657" s="179"/>
      <c r="Q657" s="179"/>
      <c r="R657" s="179"/>
      <c r="S657" s="179"/>
      <c r="T657" s="180"/>
      <c r="AT657" s="174" t="s">
        <v>193</v>
      </c>
      <c r="AU657" s="174" t="s">
        <v>81</v>
      </c>
      <c r="AV657" s="14" t="s">
        <v>81</v>
      </c>
      <c r="AW657" s="14" t="s">
        <v>34</v>
      </c>
      <c r="AX657" s="14" t="s">
        <v>25</v>
      </c>
      <c r="AY657" s="174" t="s">
        <v>182</v>
      </c>
    </row>
    <row r="658" spans="1:65" s="2" customFormat="1" ht="16.5" customHeight="1">
      <c r="A658" s="35"/>
      <c r="B658" s="146"/>
      <c r="C658" s="147" t="s">
        <v>547</v>
      </c>
      <c r="D658" s="147" t="s">
        <v>184</v>
      </c>
      <c r="E658" s="148" t="s">
        <v>1428</v>
      </c>
      <c r="F658" s="149" t="s">
        <v>885</v>
      </c>
      <c r="G658" s="150" t="s">
        <v>207</v>
      </c>
      <c r="H658" s="151">
        <v>76.03</v>
      </c>
      <c r="I658" s="152"/>
      <c r="J658" s="153">
        <f>ROUND(I658*H658,2)</f>
        <v>0</v>
      </c>
      <c r="K658" s="149" t="s">
        <v>222</v>
      </c>
      <c r="L658" s="36"/>
      <c r="M658" s="154" t="s">
        <v>3</v>
      </c>
      <c r="N658" s="155" t="s">
        <v>44</v>
      </c>
      <c r="O658" s="56"/>
      <c r="P658" s="156">
        <f>O658*H658</f>
        <v>0</v>
      </c>
      <c r="Q658" s="156">
        <v>0</v>
      </c>
      <c r="R658" s="156">
        <f>Q658*H658</f>
        <v>0</v>
      </c>
      <c r="S658" s="156">
        <v>0</v>
      </c>
      <c r="T658" s="157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158" t="s">
        <v>189</v>
      </c>
      <c r="AT658" s="158" t="s">
        <v>184</v>
      </c>
      <c r="AU658" s="158" t="s">
        <v>81</v>
      </c>
      <c r="AY658" s="20" t="s">
        <v>182</v>
      </c>
      <c r="BE658" s="159">
        <f>IF(N658="základní",J658,0)</f>
        <v>0</v>
      </c>
      <c r="BF658" s="159">
        <f>IF(N658="snížená",J658,0)</f>
        <v>0</v>
      </c>
      <c r="BG658" s="159">
        <f>IF(N658="zákl. přenesená",J658,0)</f>
        <v>0</v>
      </c>
      <c r="BH658" s="159">
        <f>IF(N658="sníž. přenesená",J658,0)</f>
        <v>0</v>
      </c>
      <c r="BI658" s="159">
        <f>IF(N658="nulová",J658,0)</f>
        <v>0</v>
      </c>
      <c r="BJ658" s="20" t="s">
        <v>25</v>
      </c>
      <c r="BK658" s="159">
        <f>ROUND(I658*H658,2)</f>
        <v>0</v>
      </c>
      <c r="BL658" s="20" t="s">
        <v>189</v>
      </c>
      <c r="BM658" s="158" t="s">
        <v>1605</v>
      </c>
    </row>
    <row r="659" spans="1:65" s="2" customFormat="1" ht="49.15" customHeight="1">
      <c r="A659" s="35"/>
      <c r="B659" s="146"/>
      <c r="C659" s="147" t="s">
        <v>558</v>
      </c>
      <c r="D659" s="147" t="s">
        <v>184</v>
      </c>
      <c r="E659" s="148" t="s">
        <v>1444</v>
      </c>
      <c r="F659" s="149" t="s">
        <v>1445</v>
      </c>
      <c r="G659" s="150" t="s">
        <v>187</v>
      </c>
      <c r="H659" s="151">
        <v>6.6</v>
      </c>
      <c r="I659" s="152"/>
      <c r="J659" s="153">
        <f>ROUND(I659*H659,2)</f>
        <v>0</v>
      </c>
      <c r="K659" s="149" t="s">
        <v>188</v>
      </c>
      <c r="L659" s="36"/>
      <c r="M659" s="154" t="s">
        <v>3</v>
      </c>
      <c r="N659" s="155" t="s">
        <v>44</v>
      </c>
      <c r="O659" s="56"/>
      <c r="P659" s="156">
        <f>O659*H659</f>
        <v>0</v>
      </c>
      <c r="Q659" s="156">
        <v>8.6800000000000002E-3</v>
      </c>
      <c r="R659" s="156">
        <f>Q659*H659</f>
        <v>5.7287999999999999E-2</v>
      </c>
      <c r="S659" s="156">
        <v>0</v>
      </c>
      <c r="T659" s="157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158" t="s">
        <v>189</v>
      </c>
      <c r="AT659" s="158" t="s">
        <v>184</v>
      </c>
      <c r="AU659" s="158" t="s">
        <v>81</v>
      </c>
      <c r="AY659" s="20" t="s">
        <v>182</v>
      </c>
      <c r="BE659" s="159">
        <f>IF(N659="základní",J659,0)</f>
        <v>0</v>
      </c>
      <c r="BF659" s="159">
        <f>IF(N659="snížená",J659,0)</f>
        <v>0</v>
      </c>
      <c r="BG659" s="159">
        <f>IF(N659="zákl. přenesená",J659,0)</f>
        <v>0</v>
      </c>
      <c r="BH659" s="159">
        <f>IF(N659="sníž. přenesená",J659,0)</f>
        <v>0</v>
      </c>
      <c r="BI659" s="159">
        <f>IF(N659="nulová",J659,0)</f>
        <v>0</v>
      </c>
      <c r="BJ659" s="20" t="s">
        <v>25</v>
      </c>
      <c r="BK659" s="159">
        <f>ROUND(I659*H659,2)</f>
        <v>0</v>
      </c>
      <c r="BL659" s="20" t="s">
        <v>189</v>
      </c>
      <c r="BM659" s="158" t="s">
        <v>1606</v>
      </c>
    </row>
    <row r="660" spans="1:65" s="2" customFormat="1">
      <c r="A660" s="35"/>
      <c r="B660" s="36"/>
      <c r="C660" s="35"/>
      <c r="D660" s="160" t="s">
        <v>191</v>
      </c>
      <c r="E660" s="35"/>
      <c r="F660" s="161" t="s">
        <v>1447</v>
      </c>
      <c r="G660" s="35"/>
      <c r="H660" s="35"/>
      <c r="I660" s="162"/>
      <c r="J660" s="35"/>
      <c r="K660" s="35"/>
      <c r="L660" s="36"/>
      <c r="M660" s="163"/>
      <c r="N660" s="164"/>
      <c r="O660" s="56"/>
      <c r="P660" s="56"/>
      <c r="Q660" s="56"/>
      <c r="R660" s="56"/>
      <c r="S660" s="56"/>
      <c r="T660" s="57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T660" s="20" t="s">
        <v>191</v>
      </c>
      <c r="AU660" s="20" t="s">
        <v>81</v>
      </c>
    </row>
    <row r="661" spans="1:65" s="14" customFormat="1">
      <c r="B661" s="173"/>
      <c r="D661" s="166" t="s">
        <v>193</v>
      </c>
      <c r="E661" s="174" t="s">
        <v>3</v>
      </c>
      <c r="F661" s="175" t="s">
        <v>1472</v>
      </c>
      <c r="H661" s="176">
        <v>6.6</v>
      </c>
      <c r="I661" s="177"/>
      <c r="L661" s="173"/>
      <c r="M661" s="178"/>
      <c r="N661" s="179"/>
      <c r="O661" s="179"/>
      <c r="P661" s="179"/>
      <c r="Q661" s="179"/>
      <c r="R661" s="179"/>
      <c r="S661" s="179"/>
      <c r="T661" s="180"/>
      <c r="AT661" s="174" t="s">
        <v>193</v>
      </c>
      <c r="AU661" s="174" t="s">
        <v>81</v>
      </c>
      <c r="AV661" s="14" t="s">
        <v>81</v>
      </c>
      <c r="AW661" s="14" t="s">
        <v>34</v>
      </c>
      <c r="AX661" s="14" t="s">
        <v>73</v>
      </c>
      <c r="AY661" s="174" t="s">
        <v>182</v>
      </c>
    </row>
    <row r="662" spans="1:65" s="15" customFormat="1">
      <c r="B662" s="181"/>
      <c r="D662" s="166" t="s">
        <v>193</v>
      </c>
      <c r="E662" s="182" t="s">
        <v>1316</v>
      </c>
      <c r="F662" s="183" t="s">
        <v>213</v>
      </c>
      <c r="H662" s="184">
        <v>6.6</v>
      </c>
      <c r="I662" s="185"/>
      <c r="L662" s="181"/>
      <c r="M662" s="186"/>
      <c r="N662" s="187"/>
      <c r="O662" s="187"/>
      <c r="P662" s="187"/>
      <c r="Q662" s="187"/>
      <c r="R662" s="187"/>
      <c r="S662" s="187"/>
      <c r="T662" s="188"/>
      <c r="AT662" s="182" t="s">
        <v>193</v>
      </c>
      <c r="AU662" s="182" t="s">
        <v>81</v>
      </c>
      <c r="AV662" s="15" t="s">
        <v>189</v>
      </c>
      <c r="AW662" s="15" t="s">
        <v>34</v>
      </c>
      <c r="AX662" s="15" t="s">
        <v>25</v>
      </c>
      <c r="AY662" s="182" t="s">
        <v>182</v>
      </c>
    </row>
    <row r="663" spans="1:65" s="2" customFormat="1" ht="49.15" customHeight="1">
      <c r="A663" s="35"/>
      <c r="B663" s="146"/>
      <c r="C663" s="147" t="s">
        <v>567</v>
      </c>
      <c r="D663" s="147" t="s">
        <v>184</v>
      </c>
      <c r="E663" s="148" t="s">
        <v>1449</v>
      </c>
      <c r="F663" s="149" t="s">
        <v>1450</v>
      </c>
      <c r="G663" s="150" t="s">
        <v>187</v>
      </c>
      <c r="H663" s="151">
        <v>8.8000000000000007</v>
      </c>
      <c r="I663" s="152"/>
      <c r="J663" s="153">
        <f>ROUND(I663*H663,2)</f>
        <v>0</v>
      </c>
      <c r="K663" s="149" t="s">
        <v>188</v>
      </c>
      <c r="L663" s="36"/>
      <c r="M663" s="154" t="s">
        <v>3</v>
      </c>
      <c r="N663" s="155" t="s">
        <v>44</v>
      </c>
      <c r="O663" s="56"/>
      <c r="P663" s="156">
        <f>O663*H663</f>
        <v>0</v>
      </c>
      <c r="Q663" s="156">
        <v>3.6900000000000002E-2</v>
      </c>
      <c r="R663" s="156">
        <f>Q663*H663</f>
        <v>0.32472000000000006</v>
      </c>
      <c r="S663" s="156">
        <v>0</v>
      </c>
      <c r="T663" s="157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58" t="s">
        <v>189</v>
      </c>
      <c r="AT663" s="158" t="s">
        <v>184</v>
      </c>
      <c r="AU663" s="158" t="s">
        <v>81</v>
      </c>
      <c r="AY663" s="20" t="s">
        <v>182</v>
      </c>
      <c r="BE663" s="159">
        <f>IF(N663="základní",J663,0)</f>
        <v>0</v>
      </c>
      <c r="BF663" s="159">
        <f>IF(N663="snížená",J663,0)</f>
        <v>0</v>
      </c>
      <c r="BG663" s="159">
        <f>IF(N663="zákl. přenesená",J663,0)</f>
        <v>0</v>
      </c>
      <c r="BH663" s="159">
        <f>IF(N663="sníž. přenesená",J663,0)</f>
        <v>0</v>
      </c>
      <c r="BI663" s="159">
        <f>IF(N663="nulová",J663,0)</f>
        <v>0</v>
      </c>
      <c r="BJ663" s="20" t="s">
        <v>25</v>
      </c>
      <c r="BK663" s="159">
        <f>ROUND(I663*H663,2)</f>
        <v>0</v>
      </c>
      <c r="BL663" s="20" t="s">
        <v>189</v>
      </c>
      <c r="BM663" s="158" t="s">
        <v>1607</v>
      </c>
    </row>
    <row r="664" spans="1:65" s="2" customFormat="1">
      <c r="A664" s="35"/>
      <c r="B664" s="36"/>
      <c r="C664" s="35"/>
      <c r="D664" s="160" t="s">
        <v>191</v>
      </c>
      <c r="E664" s="35"/>
      <c r="F664" s="161" t="s">
        <v>1452</v>
      </c>
      <c r="G664" s="35"/>
      <c r="H664" s="35"/>
      <c r="I664" s="162"/>
      <c r="J664" s="35"/>
      <c r="K664" s="35"/>
      <c r="L664" s="36"/>
      <c r="M664" s="163"/>
      <c r="N664" s="164"/>
      <c r="O664" s="56"/>
      <c r="P664" s="56"/>
      <c r="Q664" s="56"/>
      <c r="R664" s="56"/>
      <c r="S664" s="56"/>
      <c r="T664" s="57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T664" s="20" t="s">
        <v>191</v>
      </c>
      <c r="AU664" s="20" t="s">
        <v>81</v>
      </c>
    </row>
    <row r="665" spans="1:65" s="14" customFormat="1">
      <c r="B665" s="173"/>
      <c r="D665" s="166" t="s">
        <v>193</v>
      </c>
      <c r="E665" s="174" t="s">
        <v>3</v>
      </c>
      <c r="F665" s="175" t="s">
        <v>1470</v>
      </c>
      <c r="H665" s="176">
        <v>8</v>
      </c>
      <c r="I665" s="177"/>
      <c r="L665" s="173"/>
      <c r="M665" s="178"/>
      <c r="N665" s="179"/>
      <c r="O665" s="179"/>
      <c r="P665" s="179"/>
      <c r="Q665" s="179"/>
      <c r="R665" s="179"/>
      <c r="S665" s="179"/>
      <c r="T665" s="180"/>
      <c r="AT665" s="174" t="s">
        <v>193</v>
      </c>
      <c r="AU665" s="174" t="s">
        <v>81</v>
      </c>
      <c r="AV665" s="14" t="s">
        <v>81</v>
      </c>
      <c r="AW665" s="14" t="s">
        <v>34</v>
      </c>
      <c r="AX665" s="14" t="s">
        <v>73</v>
      </c>
      <c r="AY665" s="174" t="s">
        <v>182</v>
      </c>
    </row>
    <row r="666" spans="1:65" s="15" customFormat="1">
      <c r="B666" s="181"/>
      <c r="D666" s="166" t="s">
        <v>193</v>
      </c>
      <c r="E666" s="182" t="s">
        <v>1302</v>
      </c>
      <c r="F666" s="183" t="s">
        <v>213</v>
      </c>
      <c r="H666" s="184">
        <v>8</v>
      </c>
      <c r="I666" s="185"/>
      <c r="L666" s="181"/>
      <c r="M666" s="186"/>
      <c r="N666" s="187"/>
      <c r="O666" s="187"/>
      <c r="P666" s="187"/>
      <c r="Q666" s="187"/>
      <c r="R666" s="187"/>
      <c r="S666" s="187"/>
      <c r="T666" s="188"/>
      <c r="AT666" s="182" t="s">
        <v>193</v>
      </c>
      <c r="AU666" s="182" t="s">
        <v>81</v>
      </c>
      <c r="AV666" s="15" t="s">
        <v>189</v>
      </c>
      <c r="AW666" s="15" t="s">
        <v>34</v>
      </c>
      <c r="AX666" s="15" t="s">
        <v>73</v>
      </c>
      <c r="AY666" s="182" t="s">
        <v>182</v>
      </c>
    </row>
    <row r="667" spans="1:65" s="13" customFormat="1">
      <c r="B667" s="165"/>
      <c r="D667" s="166" t="s">
        <v>193</v>
      </c>
      <c r="E667" s="167" t="s">
        <v>3</v>
      </c>
      <c r="F667" s="168" t="s">
        <v>1454</v>
      </c>
      <c r="H667" s="167" t="s">
        <v>3</v>
      </c>
      <c r="I667" s="169"/>
      <c r="L667" s="165"/>
      <c r="M667" s="170"/>
      <c r="N667" s="171"/>
      <c r="O667" s="171"/>
      <c r="P667" s="171"/>
      <c r="Q667" s="171"/>
      <c r="R667" s="171"/>
      <c r="S667" s="171"/>
      <c r="T667" s="172"/>
      <c r="AT667" s="167" t="s">
        <v>193</v>
      </c>
      <c r="AU667" s="167" t="s">
        <v>81</v>
      </c>
      <c r="AV667" s="13" t="s">
        <v>25</v>
      </c>
      <c r="AW667" s="13" t="s">
        <v>34</v>
      </c>
      <c r="AX667" s="13" t="s">
        <v>73</v>
      </c>
      <c r="AY667" s="167" t="s">
        <v>182</v>
      </c>
    </row>
    <row r="668" spans="1:65" s="14" customFormat="1">
      <c r="B668" s="173"/>
      <c r="D668" s="166" t="s">
        <v>193</v>
      </c>
      <c r="E668" s="174" t="s">
        <v>3</v>
      </c>
      <c r="F668" s="175" t="s">
        <v>1468</v>
      </c>
      <c r="H668" s="176">
        <v>8.8000000000000007</v>
      </c>
      <c r="I668" s="177"/>
      <c r="L668" s="173"/>
      <c r="M668" s="178"/>
      <c r="N668" s="179"/>
      <c r="O668" s="179"/>
      <c r="P668" s="179"/>
      <c r="Q668" s="179"/>
      <c r="R668" s="179"/>
      <c r="S668" s="179"/>
      <c r="T668" s="180"/>
      <c r="AT668" s="174" t="s">
        <v>193</v>
      </c>
      <c r="AU668" s="174" t="s">
        <v>81</v>
      </c>
      <c r="AV668" s="14" t="s">
        <v>81</v>
      </c>
      <c r="AW668" s="14" t="s">
        <v>34</v>
      </c>
      <c r="AX668" s="14" t="s">
        <v>73</v>
      </c>
      <c r="AY668" s="174" t="s">
        <v>182</v>
      </c>
    </row>
    <row r="669" spans="1:65" s="15" customFormat="1">
      <c r="B669" s="181"/>
      <c r="D669" s="166" t="s">
        <v>193</v>
      </c>
      <c r="E669" s="182" t="s">
        <v>1303</v>
      </c>
      <c r="F669" s="183" t="s">
        <v>213</v>
      </c>
      <c r="H669" s="184">
        <v>8.8000000000000007</v>
      </c>
      <c r="I669" s="185"/>
      <c r="L669" s="181"/>
      <c r="M669" s="186"/>
      <c r="N669" s="187"/>
      <c r="O669" s="187"/>
      <c r="P669" s="187"/>
      <c r="Q669" s="187"/>
      <c r="R669" s="187"/>
      <c r="S669" s="187"/>
      <c r="T669" s="188"/>
      <c r="AT669" s="182" t="s">
        <v>193</v>
      </c>
      <c r="AU669" s="182" t="s">
        <v>81</v>
      </c>
      <c r="AV669" s="15" t="s">
        <v>189</v>
      </c>
      <c r="AW669" s="15" t="s">
        <v>34</v>
      </c>
      <c r="AX669" s="15" t="s">
        <v>25</v>
      </c>
      <c r="AY669" s="182" t="s">
        <v>182</v>
      </c>
    </row>
    <row r="670" spans="1:65" s="2" customFormat="1">
      <c r="A670" s="35"/>
      <c r="B670" s="36"/>
      <c r="C670" s="35"/>
      <c r="D670" s="166" t="s">
        <v>224</v>
      </c>
      <c r="E670" s="35"/>
      <c r="F670" s="189" t="s">
        <v>1469</v>
      </c>
      <c r="G670" s="35"/>
      <c r="H670" s="35"/>
      <c r="I670" s="35"/>
      <c r="J670" s="35"/>
      <c r="K670" s="35"/>
      <c r="L670" s="36"/>
      <c r="M670" s="163"/>
      <c r="N670" s="164"/>
      <c r="O670" s="56"/>
      <c r="P670" s="56"/>
      <c r="Q670" s="56"/>
      <c r="R670" s="56"/>
      <c r="S670" s="56"/>
      <c r="T670" s="57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U670" s="20" t="s">
        <v>81</v>
      </c>
    </row>
    <row r="671" spans="1:65" s="2" customFormat="1">
      <c r="A671" s="35"/>
      <c r="B671" s="36"/>
      <c r="C671" s="35"/>
      <c r="D671" s="166" t="s">
        <v>224</v>
      </c>
      <c r="E671" s="35"/>
      <c r="F671" s="190" t="s">
        <v>1470</v>
      </c>
      <c r="G671" s="35"/>
      <c r="H671" s="191">
        <v>8</v>
      </c>
      <c r="I671" s="35"/>
      <c r="J671" s="35"/>
      <c r="K671" s="35"/>
      <c r="L671" s="36"/>
      <c r="M671" s="163"/>
      <c r="N671" s="164"/>
      <c r="O671" s="56"/>
      <c r="P671" s="56"/>
      <c r="Q671" s="56"/>
      <c r="R671" s="56"/>
      <c r="S671" s="56"/>
      <c r="T671" s="57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U671" s="20" t="s">
        <v>81</v>
      </c>
    </row>
    <row r="672" spans="1:65" s="2" customFormat="1">
      <c r="A672" s="35"/>
      <c r="B672" s="36"/>
      <c r="C672" s="35"/>
      <c r="D672" s="166" t="s">
        <v>224</v>
      </c>
      <c r="E672" s="35"/>
      <c r="F672" s="190" t="s">
        <v>213</v>
      </c>
      <c r="G672" s="35"/>
      <c r="H672" s="191">
        <v>8</v>
      </c>
      <c r="I672" s="35"/>
      <c r="J672" s="35"/>
      <c r="K672" s="35"/>
      <c r="L672" s="36"/>
      <c r="M672" s="163"/>
      <c r="N672" s="164"/>
      <c r="O672" s="56"/>
      <c r="P672" s="56"/>
      <c r="Q672" s="56"/>
      <c r="R672" s="56"/>
      <c r="S672" s="56"/>
      <c r="T672" s="57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U672" s="20" t="s">
        <v>81</v>
      </c>
    </row>
    <row r="673" spans="1:65" s="2" customFormat="1" ht="33" customHeight="1">
      <c r="A673" s="35"/>
      <c r="B673" s="146"/>
      <c r="C673" s="147" t="s">
        <v>573</v>
      </c>
      <c r="D673" s="147" t="s">
        <v>184</v>
      </c>
      <c r="E673" s="148" t="s">
        <v>890</v>
      </c>
      <c r="F673" s="149" t="s">
        <v>1608</v>
      </c>
      <c r="G673" s="150" t="s">
        <v>338</v>
      </c>
      <c r="H673" s="151">
        <v>22.216999999999999</v>
      </c>
      <c r="I673" s="152"/>
      <c r="J673" s="153">
        <f>ROUND(I673*H673,2)</f>
        <v>0</v>
      </c>
      <c r="K673" s="149" t="s">
        <v>188</v>
      </c>
      <c r="L673" s="36"/>
      <c r="M673" s="154" t="s">
        <v>3</v>
      </c>
      <c r="N673" s="155" t="s">
        <v>44</v>
      </c>
      <c r="O673" s="56"/>
      <c r="P673" s="156">
        <f>O673*H673</f>
        <v>0</v>
      </c>
      <c r="Q673" s="156">
        <v>0</v>
      </c>
      <c r="R673" s="156">
        <f>Q673*H673</f>
        <v>0</v>
      </c>
      <c r="S673" s="156">
        <v>0</v>
      </c>
      <c r="T673" s="157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158" t="s">
        <v>189</v>
      </c>
      <c r="AT673" s="158" t="s">
        <v>184</v>
      </c>
      <c r="AU673" s="158" t="s">
        <v>81</v>
      </c>
      <c r="AY673" s="20" t="s">
        <v>182</v>
      </c>
      <c r="BE673" s="159">
        <f>IF(N673="základní",J673,0)</f>
        <v>0</v>
      </c>
      <c r="BF673" s="159">
        <f>IF(N673="snížená",J673,0)</f>
        <v>0</v>
      </c>
      <c r="BG673" s="159">
        <f>IF(N673="zákl. přenesená",J673,0)</f>
        <v>0</v>
      </c>
      <c r="BH673" s="159">
        <f>IF(N673="sníž. přenesená",J673,0)</f>
        <v>0</v>
      </c>
      <c r="BI673" s="159">
        <f>IF(N673="nulová",J673,0)</f>
        <v>0</v>
      </c>
      <c r="BJ673" s="20" t="s">
        <v>25</v>
      </c>
      <c r="BK673" s="159">
        <f>ROUND(I673*H673,2)</f>
        <v>0</v>
      </c>
      <c r="BL673" s="20" t="s">
        <v>189</v>
      </c>
      <c r="BM673" s="158" t="s">
        <v>1609</v>
      </c>
    </row>
    <row r="674" spans="1:65" s="2" customFormat="1">
      <c r="A674" s="35"/>
      <c r="B674" s="36"/>
      <c r="C674" s="35"/>
      <c r="D674" s="160" t="s">
        <v>191</v>
      </c>
      <c r="E674" s="35"/>
      <c r="F674" s="161" t="s">
        <v>893</v>
      </c>
      <c r="G674" s="35"/>
      <c r="H674" s="35"/>
      <c r="I674" s="162"/>
      <c r="J674" s="35"/>
      <c r="K674" s="35"/>
      <c r="L674" s="36"/>
      <c r="M674" s="163"/>
      <c r="N674" s="164"/>
      <c r="O674" s="56"/>
      <c r="P674" s="56"/>
      <c r="Q674" s="56"/>
      <c r="R674" s="56"/>
      <c r="S674" s="56"/>
      <c r="T674" s="57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T674" s="20" t="s">
        <v>191</v>
      </c>
      <c r="AU674" s="20" t="s">
        <v>81</v>
      </c>
    </row>
    <row r="675" spans="1:65" s="13" customFormat="1">
      <c r="B675" s="165"/>
      <c r="D675" s="166" t="s">
        <v>193</v>
      </c>
      <c r="E675" s="167" t="s">
        <v>3</v>
      </c>
      <c r="F675" s="168" t="s">
        <v>1610</v>
      </c>
      <c r="H675" s="167" t="s">
        <v>3</v>
      </c>
      <c r="I675" s="169"/>
      <c r="L675" s="165"/>
      <c r="M675" s="170"/>
      <c r="N675" s="171"/>
      <c r="O675" s="171"/>
      <c r="P675" s="171"/>
      <c r="Q675" s="171"/>
      <c r="R675" s="171"/>
      <c r="S675" s="171"/>
      <c r="T675" s="172"/>
      <c r="AT675" s="167" t="s">
        <v>193</v>
      </c>
      <c r="AU675" s="167" t="s">
        <v>81</v>
      </c>
      <c r="AV675" s="13" t="s">
        <v>25</v>
      </c>
      <c r="AW675" s="13" t="s">
        <v>34</v>
      </c>
      <c r="AX675" s="13" t="s">
        <v>73</v>
      </c>
      <c r="AY675" s="167" t="s">
        <v>182</v>
      </c>
    </row>
    <row r="676" spans="1:65" s="14" customFormat="1">
      <c r="B676" s="173"/>
      <c r="D676" s="166" t="s">
        <v>193</v>
      </c>
      <c r="E676" s="174" t="s">
        <v>3</v>
      </c>
      <c r="F676" s="175" t="s">
        <v>1611</v>
      </c>
      <c r="H676" s="176">
        <v>51.424999999999997</v>
      </c>
      <c r="I676" s="177"/>
      <c r="L676" s="173"/>
      <c r="M676" s="178"/>
      <c r="N676" s="179"/>
      <c r="O676" s="179"/>
      <c r="P676" s="179"/>
      <c r="Q676" s="179"/>
      <c r="R676" s="179"/>
      <c r="S676" s="179"/>
      <c r="T676" s="180"/>
      <c r="AT676" s="174" t="s">
        <v>193</v>
      </c>
      <c r="AU676" s="174" t="s">
        <v>81</v>
      </c>
      <c r="AV676" s="14" t="s">
        <v>81</v>
      </c>
      <c r="AW676" s="14" t="s">
        <v>34</v>
      </c>
      <c r="AX676" s="14" t="s">
        <v>73</v>
      </c>
      <c r="AY676" s="174" t="s">
        <v>182</v>
      </c>
    </row>
    <row r="677" spans="1:65" s="14" customFormat="1">
      <c r="B677" s="173"/>
      <c r="D677" s="166" t="s">
        <v>193</v>
      </c>
      <c r="E677" s="174" t="s">
        <v>3</v>
      </c>
      <c r="F677" s="175" t="s">
        <v>1483</v>
      </c>
      <c r="H677" s="176">
        <v>4.05</v>
      </c>
      <c r="I677" s="177"/>
      <c r="L677" s="173"/>
      <c r="M677" s="178"/>
      <c r="N677" s="179"/>
      <c r="O677" s="179"/>
      <c r="P677" s="179"/>
      <c r="Q677" s="179"/>
      <c r="R677" s="179"/>
      <c r="S677" s="179"/>
      <c r="T677" s="180"/>
      <c r="AT677" s="174" t="s">
        <v>193</v>
      </c>
      <c r="AU677" s="174" t="s">
        <v>81</v>
      </c>
      <c r="AV677" s="14" t="s">
        <v>81</v>
      </c>
      <c r="AW677" s="14" t="s">
        <v>34</v>
      </c>
      <c r="AX677" s="14" t="s">
        <v>73</v>
      </c>
      <c r="AY677" s="174" t="s">
        <v>182</v>
      </c>
    </row>
    <row r="678" spans="1:65" s="16" customFormat="1">
      <c r="B678" s="192"/>
      <c r="D678" s="166" t="s">
        <v>193</v>
      </c>
      <c r="E678" s="193" t="s">
        <v>3</v>
      </c>
      <c r="F678" s="194" t="s">
        <v>259</v>
      </c>
      <c r="H678" s="195">
        <v>55.475000000000001</v>
      </c>
      <c r="I678" s="196"/>
      <c r="L678" s="192"/>
      <c r="M678" s="197"/>
      <c r="N678" s="198"/>
      <c r="O678" s="198"/>
      <c r="P678" s="198"/>
      <c r="Q678" s="198"/>
      <c r="R678" s="198"/>
      <c r="S678" s="198"/>
      <c r="T678" s="199"/>
      <c r="AT678" s="193" t="s">
        <v>193</v>
      </c>
      <c r="AU678" s="193" t="s">
        <v>81</v>
      </c>
      <c r="AV678" s="16" t="s">
        <v>204</v>
      </c>
      <c r="AW678" s="16" t="s">
        <v>34</v>
      </c>
      <c r="AX678" s="16" t="s">
        <v>73</v>
      </c>
      <c r="AY678" s="193" t="s">
        <v>182</v>
      </c>
    </row>
    <row r="679" spans="1:65" s="13" customFormat="1">
      <c r="B679" s="165"/>
      <c r="D679" s="166" t="s">
        <v>193</v>
      </c>
      <c r="E679" s="167" t="s">
        <v>3</v>
      </c>
      <c r="F679" s="168" t="s">
        <v>1484</v>
      </c>
      <c r="H679" s="167" t="s">
        <v>3</v>
      </c>
      <c r="I679" s="169"/>
      <c r="L679" s="165"/>
      <c r="M679" s="170"/>
      <c r="N679" s="171"/>
      <c r="O679" s="171"/>
      <c r="P679" s="171"/>
      <c r="Q679" s="171"/>
      <c r="R679" s="171"/>
      <c r="S679" s="171"/>
      <c r="T679" s="172"/>
      <c r="AT679" s="167" t="s">
        <v>193</v>
      </c>
      <c r="AU679" s="167" t="s">
        <v>81</v>
      </c>
      <c r="AV679" s="13" t="s">
        <v>25</v>
      </c>
      <c r="AW679" s="13" t="s">
        <v>34</v>
      </c>
      <c r="AX679" s="13" t="s">
        <v>73</v>
      </c>
      <c r="AY679" s="167" t="s">
        <v>182</v>
      </c>
    </row>
    <row r="680" spans="1:65" s="14" customFormat="1">
      <c r="B680" s="173"/>
      <c r="D680" s="166" t="s">
        <v>193</v>
      </c>
      <c r="E680" s="174" t="s">
        <v>3</v>
      </c>
      <c r="F680" s="175" t="s">
        <v>1612</v>
      </c>
      <c r="H680" s="176">
        <v>-32.064999999999998</v>
      </c>
      <c r="I680" s="177"/>
      <c r="L680" s="173"/>
      <c r="M680" s="178"/>
      <c r="N680" s="179"/>
      <c r="O680" s="179"/>
      <c r="P680" s="179"/>
      <c r="Q680" s="179"/>
      <c r="R680" s="179"/>
      <c r="S680" s="179"/>
      <c r="T680" s="180"/>
      <c r="AT680" s="174" t="s">
        <v>193</v>
      </c>
      <c r="AU680" s="174" t="s">
        <v>81</v>
      </c>
      <c r="AV680" s="14" t="s">
        <v>81</v>
      </c>
      <c r="AW680" s="14" t="s">
        <v>34</v>
      </c>
      <c r="AX680" s="14" t="s">
        <v>73</v>
      </c>
      <c r="AY680" s="174" t="s">
        <v>182</v>
      </c>
    </row>
    <row r="681" spans="1:65" s="14" customFormat="1">
      <c r="B681" s="173"/>
      <c r="D681" s="166" t="s">
        <v>193</v>
      </c>
      <c r="E681" s="174" t="s">
        <v>3</v>
      </c>
      <c r="F681" s="175" t="s">
        <v>1613</v>
      </c>
      <c r="H681" s="176">
        <v>-1.1930000000000001</v>
      </c>
      <c r="I681" s="177"/>
      <c r="L681" s="173"/>
      <c r="M681" s="178"/>
      <c r="N681" s="179"/>
      <c r="O681" s="179"/>
      <c r="P681" s="179"/>
      <c r="Q681" s="179"/>
      <c r="R681" s="179"/>
      <c r="S681" s="179"/>
      <c r="T681" s="180"/>
      <c r="AT681" s="174" t="s">
        <v>193</v>
      </c>
      <c r="AU681" s="174" t="s">
        <v>81</v>
      </c>
      <c r="AV681" s="14" t="s">
        <v>81</v>
      </c>
      <c r="AW681" s="14" t="s">
        <v>34</v>
      </c>
      <c r="AX681" s="14" t="s">
        <v>73</v>
      </c>
      <c r="AY681" s="174" t="s">
        <v>182</v>
      </c>
    </row>
    <row r="682" spans="1:65" s="15" customFormat="1">
      <c r="B682" s="181"/>
      <c r="D682" s="166" t="s">
        <v>193</v>
      </c>
      <c r="E682" s="182" t="s">
        <v>3</v>
      </c>
      <c r="F682" s="183" t="s">
        <v>213</v>
      </c>
      <c r="H682" s="184">
        <v>22.216999999999999</v>
      </c>
      <c r="I682" s="185"/>
      <c r="L682" s="181"/>
      <c r="M682" s="186"/>
      <c r="N682" s="187"/>
      <c r="O682" s="187"/>
      <c r="P682" s="187"/>
      <c r="Q682" s="187"/>
      <c r="R682" s="187"/>
      <c r="S682" s="187"/>
      <c r="T682" s="188"/>
      <c r="AT682" s="182" t="s">
        <v>193</v>
      </c>
      <c r="AU682" s="182" t="s">
        <v>81</v>
      </c>
      <c r="AV682" s="15" t="s">
        <v>189</v>
      </c>
      <c r="AW682" s="15" t="s">
        <v>34</v>
      </c>
      <c r="AX682" s="15" t="s">
        <v>25</v>
      </c>
      <c r="AY682" s="182" t="s">
        <v>182</v>
      </c>
    </row>
    <row r="683" spans="1:65" s="2" customFormat="1" ht="37.9" customHeight="1">
      <c r="A683" s="35"/>
      <c r="B683" s="146"/>
      <c r="C683" s="147" t="s">
        <v>578</v>
      </c>
      <c r="D683" s="147" t="s">
        <v>184</v>
      </c>
      <c r="E683" s="148" t="s">
        <v>1487</v>
      </c>
      <c r="F683" s="149" t="s">
        <v>1488</v>
      </c>
      <c r="G683" s="150" t="s">
        <v>338</v>
      </c>
      <c r="H683" s="151">
        <v>26.664000000000001</v>
      </c>
      <c r="I683" s="152"/>
      <c r="J683" s="153">
        <f>ROUND(I683*H683,2)</f>
        <v>0</v>
      </c>
      <c r="K683" s="149" t="s">
        <v>188</v>
      </c>
      <c r="L683" s="36"/>
      <c r="M683" s="154" t="s">
        <v>3</v>
      </c>
      <c r="N683" s="155" t="s">
        <v>44</v>
      </c>
      <c r="O683" s="56"/>
      <c r="P683" s="156">
        <f>O683*H683</f>
        <v>0</v>
      </c>
      <c r="Q683" s="156">
        <v>0</v>
      </c>
      <c r="R683" s="156">
        <f>Q683*H683</f>
        <v>0</v>
      </c>
      <c r="S683" s="156">
        <v>0</v>
      </c>
      <c r="T683" s="157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158" t="s">
        <v>189</v>
      </c>
      <c r="AT683" s="158" t="s">
        <v>184</v>
      </c>
      <c r="AU683" s="158" t="s">
        <v>81</v>
      </c>
      <c r="AY683" s="20" t="s">
        <v>182</v>
      </c>
      <c r="BE683" s="159">
        <f>IF(N683="základní",J683,0)</f>
        <v>0</v>
      </c>
      <c r="BF683" s="159">
        <f>IF(N683="snížená",J683,0)</f>
        <v>0</v>
      </c>
      <c r="BG683" s="159">
        <f>IF(N683="zákl. přenesená",J683,0)</f>
        <v>0</v>
      </c>
      <c r="BH683" s="159">
        <f>IF(N683="sníž. přenesená",J683,0)</f>
        <v>0</v>
      </c>
      <c r="BI683" s="159">
        <f>IF(N683="nulová",J683,0)</f>
        <v>0</v>
      </c>
      <c r="BJ683" s="20" t="s">
        <v>25</v>
      </c>
      <c r="BK683" s="159">
        <f>ROUND(I683*H683,2)</f>
        <v>0</v>
      </c>
      <c r="BL683" s="20" t="s">
        <v>189</v>
      </c>
      <c r="BM683" s="158" t="s">
        <v>1614</v>
      </c>
    </row>
    <row r="684" spans="1:65" s="2" customFormat="1">
      <c r="A684" s="35"/>
      <c r="B684" s="36"/>
      <c r="C684" s="35"/>
      <c r="D684" s="160" t="s">
        <v>191</v>
      </c>
      <c r="E684" s="35"/>
      <c r="F684" s="161" t="s">
        <v>1490</v>
      </c>
      <c r="G684" s="35"/>
      <c r="H684" s="35"/>
      <c r="I684" s="162"/>
      <c r="J684" s="35"/>
      <c r="K684" s="35"/>
      <c r="L684" s="36"/>
      <c r="M684" s="163"/>
      <c r="N684" s="164"/>
      <c r="O684" s="56"/>
      <c r="P684" s="56"/>
      <c r="Q684" s="56"/>
      <c r="R684" s="56"/>
      <c r="S684" s="56"/>
      <c r="T684" s="57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T684" s="20" t="s">
        <v>191</v>
      </c>
      <c r="AU684" s="20" t="s">
        <v>81</v>
      </c>
    </row>
    <row r="685" spans="1:65" s="14" customFormat="1">
      <c r="B685" s="173"/>
      <c r="D685" s="166" t="s">
        <v>193</v>
      </c>
      <c r="E685" s="174" t="s">
        <v>3</v>
      </c>
      <c r="F685" s="175" t="s">
        <v>1615</v>
      </c>
      <c r="H685" s="176">
        <v>13.464</v>
      </c>
      <c r="I685" s="177"/>
      <c r="L685" s="173"/>
      <c r="M685" s="178"/>
      <c r="N685" s="179"/>
      <c r="O685" s="179"/>
      <c r="P685" s="179"/>
      <c r="Q685" s="179"/>
      <c r="R685" s="179"/>
      <c r="S685" s="179"/>
      <c r="T685" s="180"/>
      <c r="AT685" s="174" t="s">
        <v>193</v>
      </c>
      <c r="AU685" s="174" t="s">
        <v>81</v>
      </c>
      <c r="AV685" s="14" t="s">
        <v>81</v>
      </c>
      <c r="AW685" s="14" t="s">
        <v>34</v>
      </c>
      <c r="AX685" s="14" t="s">
        <v>73</v>
      </c>
      <c r="AY685" s="174" t="s">
        <v>182</v>
      </c>
    </row>
    <row r="686" spans="1:65" s="14" customFormat="1">
      <c r="B686" s="173"/>
      <c r="D686" s="166" t="s">
        <v>193</v>
      </c>
      <c r="E686" s="174" t="s">
        <v>3</v>
      </c>
      <c r="F686" s="175" t="s">
        <v>1616</v>
      </c>
      <c r="H686" s="176">
        <v>13.2</v>
      </c>
      <c r="I686" s="177"/>
      <c r="L686" s="173"/>
      <c r="M686" s="178"/>
      <c r="N686" s="179"/>
      <c r="O686" s="179"/>
      <c r="P686" s="179"/>
      <c r="Q686" s="179"/>
      <c r="R686" s="179"/>
      <c r="S686" s="179"/>
      <c r="T686" s="180"/>
      <c r="AT686" s="174" t="s">
        <v>193</v>
      </c>
      <c r="AU686" s="174" t="s">
        <v>81</v>
      </c>
      <c r="AV686" s="14" t="s">
        <v>81</v>
      </c>
      <c r="AW686" s="14" t="s">
        <v>34</v>
      </c>
      <c r="AX686" s="14" t="s">
        <v>73</v>
      </c>
      <c r="AY686" s="174" t="s">
        <v>182</v>
      </c>
    </row>
    <row r="687" spans="1:65" s="15" customFormat="1">
      <c r="B687" s="181"/>
      <c r="D687" s="166" t="s">
        <v>193</v>
      </c>
      <c r="E687" s="182" t="s">
        <v>3</v>
      </c>
      <c r="F687" s="183" t="s">
        <v>213</v>
      </c>
      <c r="H687" s="184">
        <v>26.664000000000001</v>
      </c>
      <c r="I687" s="185"/>
      <c r="L687" s="181"/>
      <c r="M687" s="186"/>
      <c r="N687" s="187"/>
      <c r="O687" s="187"/>
      <c r="P687" s="187"/>
      <c r="Q687" s="187"/>
      <c r="R687" s="187"/>
      <c r="S687" s="187"/>
      <c r="T687" s="188"/>
      <c r="AT687" s="182" t="s">
        <v>193</v>
      </c>
      <c r="AU687" s="182" t="s">
        <v>81</v>
      </c>
      <c r="AV687" s="15" t="s">
        <v>189</v>
      </c>
      <c r="AW687" s="15" t="s">
        <v>34</v>
      </c>
      <c r="AX687" s="15" t="s">
        <v>73</v>
      </c>
      <c r="AY687" s="182" t="s">
        <v>182</v>
      </c>
    </row>
    <row r="688" spans="1:65" s="13" customFormat="1">
      <c r="B688" s="165"/>
      <c r="D688" s="166" t="s">
        <v>193</v>
      </c>
      <c r="E688" s="167" t="s">
        <v>3</v>
      </c>
      <c r="F688" s="168" t="s">
        <v>1493</v>
      </c>
      <c r="H688" s="167" t="s">
        <v>3</v>
      </c>
      <c r="I688" s="169"/>
      <c r="L688" s="165"/>
      <c r="M688" s="170"/>
      <c r="N688" s="171"/>
      <c r="O688" s="171"/>
      <c r="P688" s="171"/>
      <c r="Q688" s="171"/>
      <c r="R688" s="171"/>
      <c r="S688" s="171"/>
      <c r="T688" s="172"/>
      <c r="AT688" s="167" t="s">
        <v>193</v>
      </c>
      <c r="AU688" s="167" t="s">
        <v>81</v>
      </c>
      <c r="AV688" s="13" t="s">
        <v>25</v>
      </c>
      <c r="AW688" s="13" t="s">
        <v>34</v>
      </c>
      <c r="AX688" s="13" t="s">
        <v>73</v>
      </c>
      <c r="AY688" s="167" t="s">
        <v>182</v>
      </c>
    </row>
    <row r="689" spans="1:65" s="14" customFormat="1">
      <c r="B689" s="173"/>
      <c r="D689" s="166" t="s">
        <v>193</v>
      </c>
      <c r="E689" s="174" t="s">
        <v>3</v>
      </c>
      <c r="F689" s="175" t="s">
        <v>1336</v>
      </c>
      <c r="H689" s="176">
        <v>26.664000000000001</v>
      </c>
      <c r="I689" s="177"/>
      <c r="L689" s="173"/>
      <c r="M689" s="178"/>
      <c r="N689" s="179"/>
      <c r="O689" s="179"/>
      <c r="P689" s="179"/>
      <c r="Q689" s="179"/>
      <c r="R689" s="179"/>
      <c r="S689" s="179"/>
      <c r="T689" s="180"/>
      <c r="AT689" s="174" t="s">
        <v>193</v>
      </c>
      <c r="AU689" s="174" t="s">
        <v>81</v>
      </c>
      <c r="AV689" s="14" t="s">
        <v>81</v>
      </c>
      <c r="AW689" s="14" t="s">
        <v>34</v>
      </c>
      <c r="AX689" s="14" t="s">
        <v>25</v>
      </c>
      <c r="AY689" s="174" t="s">
        <v>182</v>
      </c>
    </row>
    <row r="690" spans="1:65" s="2" customFormat="1">
      <c r="A690" s="35"/>
      <c r="B690" s="36"/>
      <c r="C690" s="35"/>
      <c r="D690" s="166" t="s">
        <v>224</v>
      </c>
      <c r="E690" s="35"/>
      <c r="F690" s="189" t="s">
        <v>1471</v>
      </c>
      <c r="G690" s="35"/>
      <c r="H690" s="35"/>
      <c r="I690" s="35"/>
      <c r="J690" s="35"/>
      <c r="K690" s="35"/>
      <c r="L690" s="36"/>
      <c r="M690" s="163"/>
      <c r="N690" s="164"/>
      <c r="O690" s="56"/>
      <c r="P690" s="56"/>
      <c r="Q690" s="56"/>
      <c r="R690" s="56"/>
      <c r="S690" s="56"/>
      <c r="T690" s="57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U690" s="20" t="s">
        <v>81</v>
      </c>
    </row>
    <row r="691" spans="1:65" s="2" customFormat="1">
      <c r="A691" s="35"/>
      <c r="B691" s="36"/>
      <c r="C691" s="35"/>
      <c r="D691" s="166" t="s">
        <v>224</v>
      </c>
      <c r="E691" s="35"/>
      <c r="F691" s="190" t="s">
        <v>1472</v>
      </c>
      <c r="G691" s="35"/>
      <c r="H691" s="191">
        <v>6.6</v>
      </c>
      <c r="I691" s="35"/>
      <c r="J691" s="35"/>
      <c r="K691" s="35"/>
      <c r="L691" s="36"/>
      <c r="M691" s="163"/>
      <c r="N691" s="164"/>
      <c r="O691" s="56"/>
      <c r="P691" s="56"/>
      <c r="Q691" s="56"/>
      <c r="R691" s="56"/>
      <c r="S691" s="56"/>
      <c r="T691" s="57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U691" s="20" t="s">
        <v>81</v>
      </c>
    </row>
    <row r="692" spans="1:65" s="2" customFormat="1">
      <c r="A692" s="35"/>
      <c r="B692" s="36"/>
      <c r="C692" s="35"/>
      <c r="D692" s="166" t="s">
        <v>224</v>
      </c>
      <c r="E692" s="35"/>
      <c r="F692" s="190" t="s">
        <v>213</v>
      </c>
      <c r="G692" s="35"/>
      <c r="H692" s="191">
        <v>6.6</v>
      </c>
      <c r="I692" s="35"/>
      <c r="J692" s="35"/>
      <c r="K692" s="35"/>
      <c r="L692" s="36"/>
      <c r="M692" s="163"/>
      <c r="N692" s="164"/>
      <c r="O692" s="56"/>
      <c r="P692" s="56"/>
      <c r="Q692" s="56"/>
      <c r="R692" s="56"/>
      <c r="S692" s="56"/>
      <c r="T692" s="57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U692" s="20" t="s">
        <v>81</v>
      </c>
    </row>
    <row r="693" spans="1:65" s="2" customFormat="1">
      <c r="A693" s="35"/>
      <c r="B693" s="36"/>
      <c r="C693" s="35"/>
      <c r="D693" s="166" t="s">
        <v>224</v>
      </c>
      <c r="E693" s="35"/>
      <c r="F693" s="189" t="s">
        <v>1467</v>
      </c>
      <c r="G693" s="35"/>
      <c r="H693" s="35"/>
      <c r="I693" s="35"/>
      <c r="J693" s="35"/>
      <c r="K693" s="35"/>
      <c r="L693" s="36"/>
      <c r="M693" s="163"/>
      <c r="N693" s="164"/>
      <c r="O693" s="56"/>
      <c r="P693" s="56"/>
      <c r="Q693" s="56"/>
      <c r="R693" s="56"/>
      <c r="S693" s="56"/>
      <c r="T693" s="57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U693" s="20" t="s">
        <v>81</v>
      </c>
    </row>
    <row r="694" spans="1:65" s="2" customFormat="1">
      <c r="A694" s="35"/>
      <c r="B694" s="36"/>
      <c r="C694" s="35"/>
      <c r="D694" s="166" t="s">
        <v>224</v>
      </c>
      <c r="E694" s="35"/>
      <c r="F694" s="190" t="s">
        <v>1454</v>
      </c>
      <c r="G694" s="35"/>
      <c r="H694" s="191">
        <v>0</v>
      </c>
      <c r="I694" s="35"/>
      <c r="J694" s="35"/>
      <c r="K694" s="35"/>
      <c r="L694" s="36"/>
      <c r="M694" s="163"/>
      <c r="N694" s="164"/>
      <c r="O694" s="56"/>
      <c r="P694" s="56"/>
      <c r="Q694" s="56"/>
      <c r="R694" s="56"/>
      <c r="S694" s="56"/>
      <c r="T694" s="57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U694" s="20" t="s">
        <v>81</v>
      </c>
    </row>
    <row r="695" spans="1:65" s="2" customFormat="1">
      <c r="A695" s="35"/>
      <c r="B695" s="36"/>
      <c r="C695" s="35"/>
      <c r="D695" s="166" t="s">
        <v>224</v>
      </c>
      <c r="E695" s="35"/>
      <c r="F695" s="190" t="s">
        <v>1468</v>
      </c>
      <c r="G695" s="35"/>
      <c r="H695" s="191">
        <v>8.8000000000000007</v>
      </c>
      <c r="I695" s="35"/>
      <c r="J695" s="35"/>
      <c r="K695" s="35"/>
      <c r="L695" s="36"/>
      <c r="M695" s="163"/>
      <c r="N695" s="164"/>
      <c r="O695" s="56"/>
      <c r="P695" s="56"/>
      <c r="Q695" s="56"/>
      <c r="R695" s="56"/>
      <c r="S695" s="56"/>
      <c r="T695" s="57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U695" s="20" t="s">
        <v>81</v>
      </c>
    </row>
    <row r="696" spans="1:65" s="2" customFormat="1">
      <c r="A696" s="35"/>
      <c r="B696" s="36"/>
      <c r="C696" s="35"/>
      <c r="D696" s="166" t="s">
        <v>224</v>
      </c>
      <c r="E696" s="35"/>
      <c r="F696" s="190" t="s">
        <v>213</v>
      </c>
      <c r="G696" s="35"/>
      <c r="H696" s="191">
        <v>8.8000000000000007</v>
      </c>
      <c r="I696" s="35"/>
      <c r="J696" s="35"/>
      <c r="K696" s="35"/>
      <c r="L696" s="36"/>
      <c r="M696" s="163"/>
      <c r="N696" s="164"/>
      <c r="O696" s="56"/>
      <c r="P696" s="56"/>
      <c r="Q696" s="56"/>
      <c r="R696" s="56"/>
      <c r="S696" s="56"/>
      <c r="T696" s="57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U696" s="20" t="s">
        <v>81</v>
      </c>
    </row>
    <row r="697" spans="1:65" s="2" customFormat="1">
      <c r="A697" s="35"/>
      <c r="B697" s="36"/>
      <c r="C697" s="35"/>
      <c r="D697" s="166" t="s">
        <v>224</v>
      </c>
      <c r="E697" s="35"/>
      <c r="F697" s="200" t="s">
        <v>1469</v>
      </c>
      <c r="G697" s="35"/>
      <c r="H697" s="35"/>
      <c r="I697" s="35"/>
      <c r="J697" s="35"/>
      <c r="K697" s="35"/>
      <c r="L697" s="36"/>
      <c r="M697" s="163"/>
      <c r="N697" s="164"/>
      <c r="O697" s="56"/>
      <c r="P697" s="56"/>
      <c r="Q697" s="56"/>
      <c r="R697" s="56"/>
      <c r="S697" s="56"/>
      <c r="T697" s="57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U697" s="20" t="s">
        <v>81</v>
      </c>
    </row>
    <row r="698" spans="1:65" s="2" customFormat="1">
      <c r="A698" s="35"/>
      <c r="B698" s="36"/>
      <c r="C698" s="35"/>
      <c r="D698" s="166" t="s">
        <v>224</v>
      </c>
      <c r="E698" s="35"/>
      <c r="F698" s="201" t="s">
        <v>1470</v>
      </c>
      <c r="G698" s="35"/>
      <c r="H698" s="191">
        <v>8</v>
      </c>
      <c r="I698" s="35"/>
      <c r="J698" s="35"/>
      <c r="K698" s="35"/>
      <c r="L698" s="36"/>
      <c r="M698" s="163"/>
      <c r="N698" s="164"/>
      <c r="O698" s="56"/>
      <c r="P698" s="56"/>
      <c r="Q698" s="56"/>
      <c r="R698" s="56"/>
      <c r="S698" s="56"/>
      <c r="T698" s="57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U698" s="20" t="s">
        <v>81</v>
      </c>
    </row>
    <row r="699" spans="1:65" s="2" customFormat="1">
      <c r="A699" s="35"/>
      <c r="B699" s="36"/>
      <c r="C699" s="35"/>
      <c r="D699" s="166" t="s">
        <v>224</v>
      </c>
      <c r="E699" s="35"/>
      <c r="F699" s="201" t="s">
        <v>213</v>
      </c>
      <c r="G699" s="35"/>
      <c r="H699" s="191">
        <v>8</v>
      </c>
      <c r="I699" s="35"/>
      <c r="J699" s="35"/>
      <c r="K699" s="35"/>
      <c r="L699" s="36"/>
      <c r="M699" s="163"/>
      <c r="N699" s="164"/>
      <c r="O699" s="56"/>
      <c r="P699" s="56"/>
      <c r="Q699" s="56"/>
      <c r="R699" s="56"/>
      <c r="S699" s="56"/>
      <c r="T699" s="57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U699" s="20" t="s">
        <v>81</v>
      </c>
    </row>
    <row r="700" spans="1:65" s="2" customFormat="1">
      <c r="A700" s="35"/>
      <c r="B700" s="36"/>
      <c r="C700" s="35"/>
      <c r="D700" s="166" t="s">
        <v>224</v>
      </c>
      <c r="E700" s="35"/>
      <c r="F700" s="189" t="s">
        <v>1617</v>
      </c>
      <c r="G700" s="35"/>
      <c r="H700" s="35"/>
      <c r="I700" s="35"/>
      <c r="J700" s="35"/>
      <c r="K700" s="35"/>
      <c r="L700" s="36"/>
      <c r="M700" s="163"/>
      <c r="N700" s="164"/>
      <c r="O700" s="56"/>
      <c r="P700" s="56"/>
      <c r="Q700" s="56"/>
      <c r="R700" s="56"/>
      <c r="S700" s="56"/>
      <c r="T700" s="57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U700" s="20" t="s">
        <v>81</v>
      </c>
    </row>
    <row r="701" spans="1:65" s="2" customFormat="1">
      <c r="A701" s="35"/>
      <c r="B701" s="36"/>
      <c r="C701" s="35"/>
      <c r="D701" s="166" t="s">
        <v>224</v>
      </c>
      <c r="E701" s="35"/>
      <c r="F701" s="190" t="s">
        <v>1615</v>
      </c>
      <c r="G701" s="35"/>
      <c r="H701" s="191">
        <v>13.464</v>
      </c>
      <c r="I701" s="35"/>
      <c r="J701" s="35"/>
      <c r="K701" s="35"/>
      <c r="L701" s="36"/>
      <c r="M701" s="163"/>
      <c r="N701" s="164"/>
      <c r="O701" s="56"/>
      <c r="P701" s="56"/>
      <c r="Q701" s="56"/>
      <c r="R701" s="56"/>
      <c r="S701" s="56"/>
      <c r="T701" s="57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U701" s="20" t="s">
        <v>81</v>
      </c>
    </row>
    <row r="702" spans="1:65" s="2" customFormat="1">
      <c r="A702" s="35"/>
      <c r="B702" s="36"/>
      <c r="C702" s="35"/>
      <c r="D702" s="166" t="s">
        <v>224</v>
      </c>
      <c r="E702" s="35"/>
      <c r="F702" s="190" t="s">
        <v>1616</v>
      </c>
      <c r="G702" s="35"/>
      <c r="H702" s="191">
        <v>13.2</v>
      </c>
      <c r="I702" s="35"/>
      <c r="J702" s="35"/>
      <c r="K702" s="35"/>
      <c r="L702" s="36"/>
      <c r="M702" s="163"/>
      <c r="N702" s="164"/>
      <c r="O702" s="56"/>
      <c r="P702" s="56"/>
      <c r="Q702" s="56"/>
      <c r="R702" s="56"/>
      <c r="S702" s="56"/>
      <c r="T702" s="57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U702" s="20" t="s">
        <v>81</v>
      </c>
    </row>
    <row r="703" spans="1:65" s="2" customFormat="1">
      <c r="A703" s="35"/>
      <c r="B703" s="36"/>
      <c r="C703" s="35"/>
      <c r="D703" s="166" t="s">
        <v>224</v>
      </c>
      <c r="E703" s="35"/>
      <c r="F703" s="190" t="s">
        <v>213</v>
      </c>
      <c r="G703" s="35"/>
      <c r="H703" s="191">
        <v>26.664000000000001</v>
      </c>
      <c r="I703" s="35"/>
      <c r="J703" s="35"/>
      <c r="K703" s="35"/>
      <c r="L703" s="36"/>
      <c r="M703" s="163"/>
      <c r="N703" s="164"/>
      <c r="O703" s="56"/>
      <c r="P703" s="56"/>
      <c r="Q703" s="56"/>
      <c r="R703" s="56"/>
      <c r="S703" s="56"/>
      <c r="T703" s="57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U703" s="20" t="s">
        <v>81</v>
      </c>
    </row>
    <row r="704" spans="1:65" s="2" customFormat="1" ht="37.9" customHeight="1">
      <c r="A704" s="35"/>
      <c r="B704" s="146"/>
      <c r="C704" s="147" t="s">
        <v>584</v>
      </c>
      <c r="D704" s="147" t="s">
        <v>184</v>
      </c>
      <c r="E704" s="148" t="s">
        <v>1618</v>
      </c>
      <c r="F704" s="149" t="s">
        <v>630</v>
      </c>
      <c r="G704" s="150" t="s">
        <v>338</v>
      </c>
      <c r="H704" s="151">
        <v>130.25899999999999</v>
      </c>
      <c r="I704" s="152"/>
      <c r="J704" s="153">
        <f>ROUND(I704*H704,2)</f>
        <v>0</v>
      </c>
      <c r="K704" s="149" t="s">
        <v>188</v>
      </c>
      <c r="L704" s="36"/>
      <c r="M704" s="154" t="s">
        <v>3</v>
      </c>
      <c r="N704" s="155" t="s">
        <v>44</v>
      </c>
      <c r="O704" s="56"/>
      <c r="P704" s="156">
        <f>O704*H704</f>
        <v>0</v>
      </c>
      <c r="Q704" s="156">
        <v>0</v>
      </c>
      <c r="R704" s="156">
        <f>Q704*H704</f>
        <v>0</v>
      </c>
      <c r="S704" s="156">
        <v>0</v>
      </c>
      <c r="T704" s="157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58" t="s">
        <v>189</v>
      </c>
      <c r="AT704" s="158" t="s">
        <v>184</v>
      </c>
      <c r="AU704" s="158" t="s">
        <v>81</v>
      </c>
      <c r="AY704" s="20" t="s">
        <v>182</v>
      </c>
      <c r="BE704" s="159">
        <f>IF(N704="základní",J704,0)</f>
        <v>0</v>
      </c>
      <c r="BF704" s="159">
        <f>IF(N704="snížená",J704,0)</f>
        <v>0</v>
      </c>
      <c r="BG704" s="159">
        <f>IF(N704="zákl. přenesená",J704,0)</f>
        <v>0</v>
      </c>
      <c r="BH704" s="159">
        <f>IF(N704="sníž. přenesená",J704,0)</f>
        <v>0</v>
      </c>
      <c r="BI704" s="159">
        <f>IF(N704="nulová",J704,0)</f>
        <v>0</v>
      </c>
      <c r="BJ704" s="20" t="s">
        <v>25</v>
      </c>
      <c r="BK704" s="159">
        <f>ROUND(I704*H704,2)</f>
        <v>0</v>
      </c>
      <c r="BL704" s="20" t="s">
        <v>189</v>
      </c>
      <c r="BM704" s="158" t="s">
        <v>1619</v>
      </c>
    </row>
    <row r="705" spans="1:65" s="2" customFormat="1">
      <c r="A705" s="35"/>
      <c r="B705" s="36"/>
      <c r="C705" s="35"/>
      <c r="D705" s="160" t="s">
        <v>191</v>
      </c>
      <c r="E705" s="35"/>
      <c r="F705" s="161" t="s">
        <v>1620</v>
      </c>
      <c r="G705" s="35"/>
      <c r="H705" s="35"/>
      <c r="I705" s="162"/>
      <c r="J705" s="35"/>
      <c r="K705" s="35"/>
      <c r="L705" s="36"/>
      <c r="M705" s="163"/>
      <c r="N705" s="164"/>
      <c r="O705" s="56"/>
      <c r="P705" s="56"/>
      <c r="Q705" s="56"/>
      <c r="R705" s="56"/>
      <c r="S705" s="56"/>
      <c r="T705" s="57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T705" s="20" t="s">
        <v>191</v>
      </c>
      <c r="AU705" s="20" t="s">
        <v>81</v>
      </c>
    </row>
    <row r="706" spans="1:65" s="13" customFormat="1">
      <c r="B706" s="165"/>
      <c r="D706" s="166" t="s">
        <v>193</v>
      </c>
      <c r="E706" s="167" t="s">
        <v>3</v>
      </c>
      <c r="F706" s="168" t="s">
        <v>1621</v>
      </c>
      <c r="H706" s="167" t="s">
        <v>3</v>
      </c>
      <c r="I706" s="169"/>
      <c r="L706" s="165"/>
      <c r="M706" s="170"/>
      <c r="N706" s="171"/>
      <c r="O706" s="171"/>
      <c r="P706" s="171"/>
      <c r="Q706" s="171"/>
      <c r="R706" s="171"/>
      <c r="S706" s="171"/>
      <c r="T706" s="172"/>
      <c r="AT706" s="167" t="s">
        <v>193</v>
      </c>
      <c r="AU706" s="167" t="s">
        <v>81</v>
      </c>
      <c r="AV706" s="13" t="s">
        <v>25</v>
      </c>
      <c r="AW706" s="13" t="s">
        <v>34</v>
      </c>
      <c r="AX706" s="13" t="s">
        <v>73</v>
      </c>
      <c r="AY706" s="167" t="s">
        <v>182</v>
      </c>
    </row>
    <row r="707" spans="1:65" s="14" customFormat="1">
      <c r="B707" s="173"/>
      <c r="D707" s="166" t="s">
        <v>193</v>
      </c>
      <c r="E707" s="174" t="s">
        <v>3</v>
      </c>
      <c r="F707" s="175" t="s">
        <v>1622</v>
      </c>
      <c r="H707" s="176">
        <v>6.7679999999999998</v>
      </c>
      <c r="I707" s="177"/>
      <c r="L707" s="173"/>
      <c r="M707" s="178"/>
      <c r="N707" s="179"/>
      <c r="O707" s="179"/>
      <c r="P707" s="179"/>
      <c r="Q707" s="179"/>
      <c r="R707" s="179"/>
      <c r="S707" s="179"/>
      <c r="T707" s="180"/>
      <c r="AT707" s="174" t="s">
        <v>193</v>
      </c>
      <c r="AU707" s="174" t="s">
        <v>81</v>
      </c>
      <c r="AV707" s="14" t="s">
        <v>81</v>
      </c>
      <c r="AW707" s="14" t="s">
        <v>34</v>
      </c>
      <c r="AX707" s="14" t="s">
        <v>73</v>
      </c>
      <c r="AY707" s="174" t="s">
        <v>182</v>
      </c>
    </row>
    <row r="708" spans="1:65" s="14" customFormat="1">
      <c r="B708" s="173"/>
      <c r="D708" s="166" t="s">
        <v>193</v>
      </c>
      <c r="E708" s="174" t="s">
        <v>3</v>
      </c>
      <c r="F708" s="175" t="s">
        <v>1623</v>
      </c>
      <c r="H708" s="176">
        <v>17.920000000000002</v>
      </c>
      <c r="I708" s="177"/>
      <c r="L708" s="173"/>
      <c r="M708" s="178"/>
      <c r="N708" s="179"/>
      <c r="O708" s="179"/>
      <c r="P708" s="179"/>
      <c r="Q708" s="179"/>
      <c r="R708" s="179"/>
      <c r="S708" s="179"/>
      <c r="T708" s="180"/>
      <c r="AT708" s="174" t="s">
        <v>193</v>
      </c>
      <c r="AU708" s="174" t="s">
        <v>81</v>
      </c>
      <c r="AV708" s="14" t="s">
        <v>81</v>
      </c>
      <c r="AW708" s="14" t="s">
        <v>34</v>
      </c>
      <c r="AX708" s="14" t="s">
        <v>73</v>
      </c>
      <c r="AY708" s="174" t="s">
        <v>182</v>
      </c>
    </row>
    <row r="709" spans="1:65" s="14" customFormat="1">
      <c r="B709" s="173"/>
      <c r="D709" s="166" t="s">
        <v>193</v>
      </c>
      <c r="E709" s="174" t="s">
        <v>3</v>
      </c>
      <c r="F709" s="175" t="s">
        <v>1624</v>
      </c>
      <c r="H709" s="176">
        <v>74.793999999999997</v>
      </c>
      <c r="I709" s="177"/>
      <c r="L709" s="173"/>
      <c r="M709" s="178"/>
      <c r="N709" s="179"/>
      <c r="O709" s="179"/>
      <c r="P709" s="179"/>
      <c r="Q709" s="179"/>
      <c r="R709" s="179"/>
      <c r="S709" s="179"/>
      <c r="T709" s="180"/>
      <c r="AT709" s="174" t="s">
        <v>193</v>
      </c>
      <c r="AU709" s="174" t="s">
        <v>81</v>
      </c>
      <c r="AV709" s="14" t="s">
        <v>81</v>
      </c>
      <c r="AW709" s="14" t="s">
        <v>34</v>
      </c>
      <c r="AX709" s="14" t="s">
        <v>73</v>
      </c>
      <c r="AY709" s="174" t="s">
        <v>182</v>
      </c>
    </row>
    <row r="710" spans="1:65" s="14" customFormat="1">
      <c r="B710" s="173"/>
      <c r="D710" s="166" t="s">
        <v>193</v>
      </c>
      <c r="E710" s="174" t="s">
        <v>3</v>
      </c>
      <c r="F710" s="175" t="s">
        <v>1625</v>
      </c>
      <c r="H710" s="176">
        <v>71.786000000000001</v>
      </c>
      <c r="I710" s="177"/>
      <c r="L710" s="173"/>
      <c r="M710" s="178"/>
      <c r="N710" s="179"/>
      <c r="O710" s="179"/>
      <c r="P710" s="179"/>
      <c r="Q710" s="179"/>
      <c r="R710" s="179"/>
      <c r="S710" s="179"/>
      <c r="T710" s="180"/>
      <c r="AT710" s="174" t="s">
        <v>193</v>
      </c>
      <c r="AU710" s="174" t="s">
        <v>81</v>
      </c>
      <c r="AV710" s="14" t="s">
        <v>81</v>
      </c>
      <c r="AW710" s="14" t="s">
        <v>34</v>
      </c>
      <c r="AX710" s="14" t="s">
        <v>73</v>
      </c>
      <c r="AY710" s="174" t="s">
        <v>182</v>
      </c>
    </row>
    <row r="711" spans="1:65" s="14" customFormat="1">
      <c r="B711" s="173"/>
      <c r="D711" s="166" t="s">
        <v>193</v>
      </c>
      <c r="E711" s="174" t="s">
        <v>3</v>
      </c>
      <c r="F711" s="175" t="s">
        <v>1626</v>
      </c>
      <c r="H711" s="176">
        <v>13.821999999999999</v>
      </c>
      <c r="I711" s="177"/>
      <c r="L711" s="173"/>
      <c r="M711" s="178"/>
      <c r="N711" s="179"/>
      <c r="O711" s="179"/>
      <c r="P711" s="179"/>
      <c r="Q711" s="179"/>
      <c r="R711" s="179"/>
      <c r="S711" s="179"/>
      <c r="T711" s="180"/>
      <c r="AT711" s="174" t="s">
        <v>193</v>
      </c>
      <c r="AU711" s="174" t="s">
        <v>81</v>
      </c>
      <c r="AV711" s="14" t="s">
        <v>81</v>
      </c>
      <c r="AW711" s="14" t="s">
        <v>34</v>
      </c>
      <c r="AX711" s="14" t="s">
        <v>73</v>
      </c>
      <c r="AY711" s="174" t="s">
        <v>182</v>
      </c>
    </row>
    <row r="712" spans="1:65" s="16" customFormat="1">
      <c r="B712" s="192"/>
      <c r="D712" s="166" t="s">
        <v>193</v>
      </c>
      <c r="E712" s="193" t="s">
        <v>3</v>
      </c>
      <c r="F712" s="194" t="s">
        <v>259</v>
      </c>
      <c r="H712" s="195">
        <v>185.09</v>
      </c>
      <c r="I712" s="196"/>
      <c r="L712" s="192"/>
      <c r="M712" s="197"/>
      <c r="N712" s="198"/>
      <c r="O712" s="198"/>
      <c r="P712" s="198"/>
      <c r="Q712" s="198"/>
      <c r="R712" s="198"/>
      <c r="S712" s="198"/>
      <c r="T712" s="199"/>
      <c r="AT712" s="193" t="s">
        <v>193</v>
      </c>
      <c r="AU712" s="193" t="s">
        <v>81</v>
      </c>
      <c r="AV712" s="16" t="s">
        <v>204</v>
      </c>
      <c r="AW712" s="16" t="s">
        <v>34</v>
      </c>
      <c r="AX712" s="16" t="s">
        <v>73</v>
      </c>
      <c r="AY712" s="193" t="s">
        <v>182</v>
      </c>
    </row>
    <row r="713" spans="1:65" s="13" customFormat="1">
      <c r="B713" s="165"/>
      <c r="D713" s="166" t="s">
        <v>193</v>
      </c>
      <c r="E713" s="167" t="s">
        <v>3</v>
      </c>
      <c r="F713" s="168" t="s">
        <v>1501</v>
      </c>
      <c r="H713" s="167" t="s">
        <v>3</v>
      </c>
      <c r="I713" s="169"/>
      <c r="L713" s="165"/>
      <c r="M713" s="170"/>
      <c r="N713" s="171"/>
      <c r="O713" s="171"/>
      <c r="P713" s="171"/>
      <c r="Q713" s="171"/>
      <c r="R713" s="171"/>
      <c r="S713" s="171"/>
      <c r="T713" s="172"/>
      <c r="AT713" s="167" t="s">
        <v>193</v>
      </c>
      <c r="AU713" s="167" t="s">
        <v>81</v>
      </c>
      <c r="AV713" s="13" t="s">
        <v>25</v>
      </c>
      <c r="AW713" s="13" t="s">
        <v>34</v>
      </c>
      <c r="AX713" s="13" t="s">
        <v>73</v>
      </c>
      <c r="AY713" s="167" t="s">
        <v>182</v>
      </c>
    </row>
    <row r="714" spans="1:65" s="14" customFormat="1">
      <c r="B714" s="173"/>
      <c r="D714" s="166" t="s">
        <v>193</v>
      </c>
      <c r="E714" s="174" t="s">
        <v>3</v>
      </c>
      <c r="F714" s="175" t="s">
        <v>1627</v>
      </c>
      <c r="H714" s="176">
        <v>-54.831000000000003</v>
      </c>
      <c r="I714" s="177"/>
      <c r="L714" s="173"/>
      <c r="M714" s="178"/>
      <c r="N714" s="179"/>
      <c r="O714" s="179"/>
      <c r="P714" s="179"/>
      <c r="Q714" s="179"/>
      <c r="R714" s="179"/>
      <c r="S714" s="179"/>
      <c r="T714" s="180"/>
      <c r="AT714" s="174" t="s">
        <v>193</v>
      </c>
      <c r="AU714" s="174" t="s">
        <v>81</v>
      </c>
      <c r="AV714" s="14" t="s">
        <v>81</v>
      </c>
      <c r="AW714" s="14" t="s">
        <v>34</v>
      </c>
      <c r="AX714" s="14" t="s">
        <v>73</v>
      </c>
      <c r="AY714" s="174" t="s">
        <v>182</v>
      </c>
    </row>
    <row r="715" spans="1:65" s="15" customFormat="1">
      <c r="B715" s="181"/>
      <c r="D715" s="166" t="s">
        <v>193</v>
      </c>
      <c r="E715" s="182" t="s">
        <v>3</v>
      </c>
      <c r="F715" s="183" t="s">
        <v>213</v>
      </c>
      <c r="H715" s="184">
        <v>130.25899999999999</v>
      </c>
      <c r="I715" s="185"/>
      <c r="L715" s="181"/>
      <c r="M715" s="186"/>
      <c r="N715" s="187"/>
      <c r="O715" s="187"/>
      <c r="P715" s="187"/>
      <c r="Q715" s="187"/>
      <c r="R715" s="187"/>
      <c r="S715" s="187"/>
      <c r="T715" s="188"/>
      <c r="AT715" s="182" t="s">
        <v>193</v>
      </c>
      <c r="AU715" s="182" t="s">
        <v>81</v>
      </c>
      <c r="AV715" s="15" t="s">
        <v>189</v>
      </c>
      <c r="AW715" s="15" t="s">
        <v>34</v>
      </c>
      <c r="AX715" s="15" t="s">
        <v>25</v>
      </c>
      <c r="AY715" s="182" t="s">
        <v>182</v>
      </c>
    </row>
    <row r="716" spans="1:65" s="2" customFormat="1">
      <c r="A716" s="35"/>
      <c r="B716" s="36"/>
      <c r="C716" s="35"/>
      <c r="D716" s="166" t="s">
        <v>224</v>
      </c>
      <c r="E716" s="35"/>
      <c r="F716" s="189" t="s">
        <v>272</v>
      </c>
      <c r="G716" s="35"/>
      <c r="H716" s="35"/>
      <c r="I716" s="35"/>
      <c r="J716" s="35"/>
      <c r="K716" s="35"/>
      <c r="L716" s="36"/>
      <c r="M716" s="163"/>
      <c r="N716" s="164"/>
      <c r="O716" s="56"/>
      <c r="P716" s="56"/>
      <c r="Q716" s="56"/>
      <c r="R716" s="56"/>
      <c r="S716" s="56"/>
      <c r="T716" s="57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U716" s="20" t="s">
        <v>81</v>
      </c>
    </row>
    <row r="717" spans="1:65" s="2" customFormat="1">
      <c r="A717" s="35"/>
      <c r="B717" s="36"/>
      <c r="C717" s="35"/>
      <c r="D717" s="166" t="s">
        <v>224</v>
      </c>
      <c r="E717" s="35"/>
      <c r="F717" s="190" t="s">
        <v>1568</v>
      </c>
      <c r="G717" s="35"/>
      <c r="H717" s="191">
        <v>0</v>
      </c>
      <c r="I717" s="35"/>
      <c r="J717" s="35"/>
      <c r="K717" s="35"/>
      <c r="L717" s="36"/>
      <c r="M717" s="163"/>
      <c r="N717" s="164"/>
      <c r="O717" s="56"/>
      <c r="P717" s="56"/>
      <c r="Q717" s="56"/>
      <c r="R717" s="56"/>
      <c r="S717" s="56"/>
      <c r="T717" s="57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U717" s="20" t="s">
        <v>81</v>
      </c>
    </row>
    <row r="718" spans="1:65" s="2" customFormat="1">
      <c r="A718" s="35"/>
      <c r="B718" s="36"/>
      <c r="C718" s="35"/>
      <c r="D718" s="166" t="s">
        <v>224</v>
      </c>
      <c r="E718" s="35"/>
      <c r="F718" s="190" t="s">
        <v>1569</v>
      </c>
      <c r="G718" s="35"/>
      <c r="H718" s="191">
        <v>103.455</v>
      </c>
      <c r="I718" s="35"/>
      <c r="J718" s="35"/>
      <c r="K718" s="35"/>
      <c r="L718" s="36"/>
      <c r="M718" s="163"/>
      <c r="N718" s="164"/>
      <c r="O718" s="56"/>
      <c r="P718" s="56"/>
      <c r="Q718" s="56"/>
      <c r="R718" s="56"/>
      <c r="S718" s="56"/>
      <c r="T718" s="57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U718" s="20" t="s">
        <v>81</v>
      </c>
    </row>
    <row r="719" spans="1:65" s="2" customFormat="1">
      <c r="A719" s="35"/>
      <c r="B719" s="36"/>
      <c r="C719" s="35"/>
      <c r="D719" s="166" t="s">
        <v>224</v>
      </c>
      <c r="E719" s="35"/>
      <c r="F719" s="190" t="s">
        <v>259</v>
      </c>
      <c r="G719" s="35"/>
      <c r="H719" s="191">
        <v>103.455</v>
      </c>
      <c r="I719" s="35"/>
      <c r="J719" s="35"/>
      <c r="K719" s="35"/>
      <c r="L719" s="36"/>
      <c r="M719" s="163"/>
      <c r="N719" s="164"/>
      <c r="O719" s="56"/>
      <c r="P719" s="56"/>
      <c r="Q719" s="56"/>
      <c r="R719" s="56"/>
      <c r="S719" s="56"/>
      <c r="T719" s="57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U719" s="20" t="s">
        <v>81</v>
      </c>
    </row>
    <row r="720" spans="1:65" s="2" customFormat="1" ht="21.75" customHeight="1">
      <c r="A720" s="35"/>
      <c r="B720" s="146"/>
      <c r="C720" s="147" t="s">
        <v>591</v>
      </c>
      <c r="D720" s="147" t="s">
        <v>184</v>
      </c>
      <c r="E720" s="148" t="s">
        <v>1503</v>
      </c>
      <c r="F720" s="149" t="s">
        <v>1504</v>
      </c>
      <c r="G720" s="150" t="s">
        <v>238</v>
      </c>
      <c r="H720" s="151">
        <v>336.52699999999999</v>
      </c>
      <c r="I720" s="152"/>
      <c r="J720" s="153">
        <f>ROUND(I720*H720,2)</f>
        <v>0</v>
      </c>
      <c r="K720" s="149" t="s">
        <v>188</v>
      </c>
      <c r="L720" s="36"/>
      <c r="M720" s="154" t="s">
        <v>3</v>
      </c>
      <c r="N720" s="155" t="s">
        <v>44</v>
      </c>
      <c r="O720" s="56"/>
      <c r="P720" s="156">
        <f>O720*H720</f>
        <v>0</v>
      </c>
      <c r="Q720" s="156">
        <v>8.4000000000000003E-4</v>
      </c>
      <c r="R720" s="156">
        <f>Q720*H720</f>
        <v>0.28268268000000002</v>
      </c>
      <c r="S720" s="156">
        <v>0</v>
      </c>
      <c r="T720" s="157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158" t="s">
        <v>189</v>
      </c>
      <c r="AT720" s="158" t="s">
        <v>184</v>
      </c>
      <c r="AU720" s="158" t="s">
        <v>81</v>
      </c>
      <c r="AY720" s="20" t="s">
        <v>182</v>
      </c>
      <c r="BE720" s="159">
        <f>IF(N720="základní",J720,0)</f>
        <v>0</v>
      </c>
      <c r="BF720" s="159">
        <f>IF(N720="snížená",J720,0)</f>
        <v>0</v>
      </c>
      <c r="BG720" s="159">
        <f>IF(N720="zákl. přenesená",J720,0)</f>
        <v>0</v>
      </c>
      <c r="BH720" s="159">
        <f>IF(N720="sníž. přenesená",J720,0)</f>
        <v>0</v>
      </c>
      <c r="BI720" s="159">
        <f>IF(N720="nulová",J720,0)</f>
        <v>0</v>
      </c>
      <c r="BJ720" s="20" t="s">
        <v>25</v>
      </c>
      <c r="BK720" s="159">
        <f>ROUND(I720*H720,2)</f>
        <v>0</v>
      </c>
      <c r="BL720" s="20" t="s">
        <v>189</v>
      </c>
      <c r="BM720" s="158" t="s">
        <v>1628</v>
      </c>
    </row>
    <row r="721" spans="1:65" s="2" customFormat="1">
      <c r="A721" s="35"/>
      <c r="B721" s="36"/>
      <c r="C721" s="35"/>
      <c r="D721" s="160" t="s">
        <v>191</v>
      </c>
      <c r="E721" s="35"/>
      <c r="F721" s="161" t="s">
        <v>1506</v>
      </c>
      <c r="G721" s="35"/>
      <c r="H721" s="35"/>
      <c r="I721" s="162"/>
      <c r="J721" s="35"/>
      <c r="K721" s="35"/>
      <c r="L721" s="36"/>
      <c r="M721" s="163"/>
      <c r="N721" s="164"/>
      <c r="O721" s="56"/>
      <c r="P721" s="56"/>
      <c r="Q721" s="56"/>
      <c r="R721" s="56"/>
      <c r="S721" s="56"/>
      <c r="T721" s="57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T721" s="20" t="s">
        <v>191</v>
      </c>
      <c r="AU721" s="20" t="s">
        <v>81</v>
      </c>
    </row>
    <row r="722" spans="1:65" s="13" customFormat="1">
      <c r="B722" s="165"/>
      <c r="D722" s="166" t="s">
        <v>193</v>
      </c>
      <c r="E722" s="167" t="s">
        <v>3</v>
      </c>
      <c r="F722" s="168" t="s">
        <v>1621</v>
      </c>
      <c r="H722" s="167" t="s">
        <v>3</v>
      </c>
      <c r="I722" s="169"/>
      <c r="L722" s="165"/>
      <c r="M722" s="170"/>
      <c r="N722" s="171"/>
      <c r="O722" s="171"/>
      <c r="P722" s="171"/>
      <c r="Q722" s="171"/>
      <c r="R722" s="171"/>
      <c r="S722" s="171"/>
      <c r="T722" s="172"/>
      <c r="AT722" s="167" t="s">
        <v>193</v>
      </c>
      <c r="AU722" s="167" t="s">
        <v>81</v>
      </c>
      <c r="AV722" s="13" t="s">
        <v>25</v>
      </c>
      <c r="AW722" s="13" t="s">
        <v>34</v>
      </c>
      <c r="AX722" s="13" t="s">
        <v>73</v>
      </c>
      <c r="AY722" s="167" t="s">
        <v>182</v>
      </c>
    </row>
    <row r="723" spans="1:65" s="14" customFormat="1">
      <c r="B723" s="173"/>
      <c r="D723" s="166" t="s">
        <v>193</v>
      </c>
      <c r="E723" s="174" t="s">
        <v>3</v>
      </c>
      <c r="F723" s="175" t="s">
        <v>1629</v>
      </c>
      <c r="H723" s="176">
        <v>12.305</v>
      </c>
      <c r="I723" s="177"/>
      <c r="L723" s="173"/>
      <c r="M723" s="178"/>
      <c r="N723" s="179"/>
      <c r="O723" s="179"/>
      <c r="P723" s="179"/>
      <c r="Q723" s="179"/>
      <c r="R723" s="179"/>
      <c r="S723" s="179"/>
      <c r="T723" s="180"/>
      <c r="AT723" s="174" t="s">
        <v>193</v>
      </c>
      <c r="AU723" s="174" t="s">
        <v>81</v>
      </c>
      <c r="AV723" s="14" t="s">
        <v>81</v>
      </c>
      <c r="AW723" s="14" t="s">
        <v>34</v>
      </c>
      <c r="AX723" s="14" t="s">
        <v>73</v>
      </c>
      <c r="AY723" s="174" t="s">
        <v>182</v>
      </c>
    </row>
    <row r="724" spans="1:65" s="14" customFormat="1">
      <c r="B724" s="173"/>
      <c r="D724" s="166" t="s">
        <v>193</v>
      </c>
      <c r="E724" s="174" t="s">
        <v>3</v>
      </c>
      <c r="F724" s="175" t="s">
        <v>1630</v>
      </c>
      <c r="H724" s="176">
        <v>32.582999999999998</v>
      </c>
      <c r="I724" s="177"/>
      <c r="L724" s="173"/>
      <c r="M724" s="178"/>
      <c r="N724" s="179"/>
      <c r="O724" s="179"/>
      <c r="P724" s="179"/>
      <c r="Q724" s="179"/>
      <c r="R724" s="179"/>
      <c r="S724" s="179"/>
      <c r="T724" s="180"/>
      <c r="AT724" s="174" t="s">
        <v>193</v>
      </c>
      <c r="AU724" s="174" t="s">
        <v>81</v>
      </c>
      <c r="AV724" s="14" t="s">
        <v>81</v>
      </c>
      <c r="AW724" s="14" t="s">
        <v>34</v>
      </c>
      <c r="AX724" s="14" t="s">
        <v>73</v>
      </c>
      <c r="AY724" s="174" t="s">
        <v>182</v>
      </c>
    </row>
    <row r="725" spans="1:65" s="14" customFormat="1">
      <c r="B725" s="173"/>
      <c r="D725" s="166" t="s">
        <v>193</v>
      </c>
      <c r="E725" s="174" t="s">
        <v>3</v>
      </c>
      <c r="F725" s="175" t="s">
        <v>1631</v>
      </c>
      <c r="H725" s="176">
        <v>135.989</v>
      </c>
      <c r="I725" s="177"/>
      <c r="L725" s="173"/>
      <c r="M725" s="178"/>
      <c r="N725" s="179"/>
      <c r="O725" s="179"/>
      <c r="P725" s="179"/>
      <c r="Q725" s="179"/>
      <c r="R725" s="179"/>
      <c r="S725" s="179"/>
      <c r="T725" s="180"/>
      <c r="AT725" s="174" t="s">
        <v>193</v>
      </c>
      <c r="AU725" s="174" t="s">
        <v>81</v>
      </c>
      <c r="AV725" s="14" t="s">
        <v>81</v>
      </c>
      <c r="AW725" s="14" t="s">
        <v>34</v>
      </c>
      <c r="AX725" s="14" t="s">
        <v>73</v>
      </c>
      <c r="AY725" s="174" t="s">
        <v>182</v>
      </c>
    </row>
    <row r="726" spans="1:65" s="14" customFormat="1">
      <c r="B726" s="173"/>
      <c r="D726" s="166" t="s">
        <v>193</v>
      </c>
      <c r="E726" s="174" t="s">
        <v>3</v>
      </c>
      <c r="F726" s="175" t="s">
        <v>1632</v>
      </c>
      <c r="H726" s="176">
        <v>130.52000000000001</v>
      </c>
      <c r="I726" s="177"/>
      <c r="L726" s="173"/>
      <c r="M726" s="178"/>
      <c r="N726" s="179"/>
      <c r="O726" s="179"/>
      <c r="P726" s="179"/>
      <c r="Q726" s="179"/>
      <c r="R726" s="179"/>
      <c r="S726" s="179"/>
      <c r="T726" s="180"/>
      <c r="AT726" s="174" t="s">
        <v>193</v>
      </c>
      <c r="AU726" s="174" t="s">
        <v>81</v>
      </c>
      <c r="AV726" s="14" t="s">
        <v>81</v>
      </c>
      <c r="AW726" s="14" t="s">
        <v>34</v>
      </c>
      <c r="AX726" s="14" t="s">
        <v>73</v>
      </c>
      <c r="AY726" s="174" t="s">
        <v>182</v>
      </c>
    </row>
    <row r="727" spans="1:65" s="14" customFormat="1">
      <c r="B727" s="173"/>
      <c r="D727" s="166" t="s">
        <v>193</v>
      </c>
      <c r="E727" s="174" t="s">
        <v>3</v>
      </c>
      <c r="F727" s="175" t="s">
        <v>1633</v>
      </c>
      <c r="H727" s="176">
        <v>25.13</v>
      </c>
      <c r="I727" s="177"/>
      <c r="L727" s="173"/>
      <c r="M727" s="178"/>
      <c r="N727" s="179"/>
      <c r="O727" s="179"/>
      <c r="P727" s="179"/>
      <c r="Q727" s="179"/>
      <c r="R727" s="179"/>
      <c r="S727" s="179"/>
      <c r="T727" s="180"/>
      <c r="AT727" s="174" t="s">
        <v>193</v>
      </c>
      <c r="AU727" s="174" t="s">
        <v>81</v>
      </c>
      <c r="AV727" s="14" t="s">
        <v>81</v>
      </c>
      <c r="AW727" s="14" t="s">
        <v>34</v>
      </c>
      <c r="AX727" s="14" t="s">
        <v>73</v>
      </c>
      <c r="AY727" s="174" t="s">
        <v>182</v>
      </c>
    </row>
    <row r="728" spans="1:65" s="15" customFormat="1">
      <c r="B728" s="181"/>
      <c r="D728" s="166" t="s">
        <v>193</v>
      </c>
      <c r="E728" s="182" t="s">
        <v>3</v>
      </c>
      <c r="F728" s="183" t="s">
        <v>213</v>
      </c>
      <c r="H728" s="184">
        <v>336.52699999999999</v>
      </c>
      <c r="I728" s="185"/>
      <c r="L728" s="181"/>
      <c r="M728" s="186"/>
      <c r="N728" s="187"/>
      <c r="O728" s="187"/>
      <c r="P728" s="187"/>
      <c r="Q728" s="187"/>
      <c r="R728" s="187"/>
      <c r="S728" s="187"/>
      <c r="T728" s="188"/>
      <c r="AT728" s="182" t="s">
        <v>193</v>
      </c>
      <c r="AU728" s="182" t="s">
        <v>81</v>
      </c>
      <c r="AV728" s="15" t="s">
        <v>189</v>
      </c>
      <c r="AW728" s="15" t="s">
        <v>34</v>
      </c>
      <c r="AX728" s="15" t="s">
        <v>25</v>
      </c>
      <c r="AY728" s="182" t="s">
        <v>182</v>
      </c>
    </row>
    <row r="729" spans="1:65" s="2" customFormat="1" ht="24.2" customHeight="1">
      <c r="A729" s="35"/>
      <c r="B729" s="146"/>
      <c r="C729" s="147" t="s">
        <v>570</v>
      </c>
      <c r="D729" s="147" t="s">
        <v>184</v>
      </c>
      <c r="E729" s="148" t="s">
        <v>1511</v>
      </c>
      <c r="F729" s="149" t="s">
        <v>1512</v>
      </c>
      <c r="G729" s="150" t="s">
        <v>238</v>
      </c>
      <c r="H729" s="151">
        <v>336.52699999999999</v>
      </c>
      <c r="I729" s="152"/>
      <c r="J729" s="153">
        <f>ROUND(I729*H729,2)</f>
        <v>0</v>
      </c>
      <c r="K729" s="149" t="s">
        <v>188</v>
      </c>
      <c r="L729" s="36"/>
      <c r="M729" s="154" t="s">
        <v>3</v>
      </c>
      <c r="N729" s="155" t="s">
        <v>44</v>
      </c>
      <c r="O729" s="56"/>
      <c r="P729" s="156">
        <f>O729*H729</f>
        <v>0</v>
      </c>
      <c r="Q729" s="156">
        <v>0</v>
      </c>
      <c r="R729" s="156">
        <f>Q729*H729</f>
        <v>0</v>
      </c>
      <c r="S729" s="156">
        <v>0</v>
      </c>
      <c r="T729" s="157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158" t="s">
        <v>189</v>
      </c>
      <c r="AT729" s="158" t="s">
        <v>184</v>
      </c>
      <c r="AU729" s="158" t="s">
        <v>81</v>
      </c>
      <c r="AY729" s="20" t="s">
        <v>182</v>
      </c>
      <c r="BE729" s="159">
        <f>IF(N729="základní",J729,0)</f>
        <v>0</v>
      </c>
      <c r="BF729" s="159">
        <f>IF(N729="snížená",J729,0)</f>
        <v>0</v>
      </c>
      <c r="BG729" s="159">
        <f>IF(N729="zákl. přenesená",J729,0)</f>
        <v>0</v>
      </c>
      <c r="BH729" s="159">
        <f>IF(N729="sníž. přenesená",J729,0)</f>
        <v>0</v>
      </c>
      <c r="BI729" s="159">
        <f>IF(N729="nulová",J729,0)</f>
        <v>0</v>
      </c>
      <c r="BJ729" s="20" t="s">
        <v>25</v>
      </c>
      <c r="BK729" s="159">
        <f>ROUND(I729*H729,2)</f>
        <v>0</v>
      </c>
      <c r="BL729" s="20" t="s">
        <v>189</v>
      </c>
      <c r="BM729" s="158" t="s">
        <v>1634</v>
      </c>
    </row>
    <row r="730" spans="1:65" s="2" customFormat="1">
      <c r="A730" s="35"/>
      <c r="B730" s="36"/>
      <c r="C730" s="35"/>
      <c r="D730" s="160" t="s">
        <v>191</v>
      </c>
      <c r="E730" s="35"/>
      <c r="F730" s="161" t="s">
        <v>1514</v>
      </c>
      <c r="G730" s="35"/>
      <c r="H730" s="35"/>
      <c r="I730" s="162"/>
      <c r="J730" s="35"/>
      <c r="K730" s="35"/>
      <c r="L730" s="36"/>
      <c r="M730" s="163"/>
      <c r="N730" s="164"/>
      <c r="O730" s="56"/>
      <c r="P730" s="56"/>
      <c r="Q730" s="56"/>
      <c r="R730" s="56"/>
      <c r="S730" s="56"/>
      <c r="T730" s="57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T730" s="20" t="s">
        <v>191</v>
      </c>
      <c r="AU730" s="20" t="s">
        <v>81</v>
      </c>
    </row>
    <row r="731" spans="1:65" s="2" customFormat="1" ht="24.2" customHeight="1">
      <c r="A731" s="35"/>
      <c r="B731" s="146"/>
      <c r="C731" s="147" t="s">
        <v>601</v>
      </c>
      <c r="D731" s="147" t="s">
        <v>184</v>
      </c>
      <c r="E731" s="148" t="s">
        <v>1635</v>
      </c>
      <c r="F731" s="149" t="s">
        <v>1636</v>
      </c>
      <c r="G731" s="150" t="s">
        <v>338</v>
      </c>
      <c r="H731" s="151">
        <v>2.8570000000000002</v>
      </c>
      <c r="I731" s="152"/>
      <c r="J731" s="153">
        <f>ROUND(I731*H731,2)</f>
        <v>0</v>
      </c>
      <c r="K731" s="149" t="s">
        <v>188</v>
      </c>
      <c r="L731" s="36"/>
      <c r="M731" s="154" t="s">
        <v>3</v>
      </c>
      <c r="N731" s="155" t="s">
        <v>44</v>
      </c>
      <c r="O731" s="56"/>
      <c r="P731" s="156">
        <f>O731*H731</f>
        <v>0</v>
      </c>
      <c r="Q731" s="156">
        <v>0</v>
      </c>
      <c r="R731" s="156">
        <f>Q731*H731</f>
        <v>0</v>
      </c>
      <c r="S731" s="156">
        <v>0</v>
      </c>
      <c r="T731" s="157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158" t="s">
        <v>189</v>
      </c>
      <c r="AT731" s="158" t="s">
        <v>184</v>
      </c>
      <c r="AU731" s="158" t="s">
        <v>81</v>
      </c>
      <c r="AY731" s="20" t="s">
        <v>182</v>
      </c>
      <c r="BE731" s="159">
        <f>IF(N731="základní",J731,0)</f>
        <v>0</v>
      </c>
      <c r="BF731" s="159">
        <f>IF(N731="snížená",J731,0)</f>
        <v>0</v>
      </c>
      <c r="BG731" s="159">
        <f>IF(N731="zákl. přenesená",J731,0)</f>
        <v>0</v>
      </c>
      <c r="BH731" s="159">
        <f>IF(N731="sníž. přenesená",J731,0)</f>
        <v>0</v>
      </c>
      <c r="BI731" s="159">
        <f>IF(N731="nulová",J731,0)</f>
        <v>0</v>
      </c>
      <c r="BJ731" s="20" t="s">
        <v>25</v>
      </c>
      <c r="BK731" s="159">
        <f>ROUND(I731*H731,2)</f>
        <v>0</v>
      </c>
      <c r="BL731" s="20" t="s">
        <v>189</v>
      </c>
      <c r="BM731" s="158" t="s">
        <v>1637</v>
      </c>
    </row>
    <row r="732" spans="1:65" s="2" customFormat="1">
      <c r="A732" s="35"/>
      <c r="B732" s="36"/>
      <c r="C732" s="35"/>
      <c r="D732" s="160" t="s">
        <v>191</v>
      </c>
      <c r="E732" s="35"/>
      <c r="F732" s="161" t="s">
        <v>1638</v>
      </c>
      <c r="G732" s="35"/>
      <c r="H732" s="35"/>
      <c r="I732" s="162"/>
      <c r="J732" s="35"/>
      <c r="K732" s="35"/>
      <c r="L732" s="36"/>
      <c r="M732" s="163"/>
      <c r="N732" s="164"/>
      <c r="O732" s="56"/>
      <c r="P732" s="56"/>
      <c r="Q732" s="56"/>
      <c r="R732" s="56"/>
      <c r="S732" s="56"/>
      <c r="T732" s="57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T732" s="20" t="s">
        <v>191</v>
      </c>
      <c r="AU732" s="20" t="s">
        <v>81</v>
      </c>
    </row>
    <row r="733" spans="1:65" s="14" customFormat="1">
      <c r="B733" s="173"/>
      <c r="D733" s="166" t="s">
        <v>193</v>
      </c>
      <c r="E733" s="174" t="s">
        <v>3</v>
      </c>
      <c r="F733" s="175" t="s">
        <v>1639</v>
      </c>
      <c r="H733" s="176">
        <v>4.05</v>
      </c>
      <c r="I733" s="177"/>
      <c r="L733" s="173"/>
      <c r="M733" s="178"/>
      <c r="N733" s="179"/>
      <c r="O733" s="179"/>
      <c r="P733" s="179"/>
      <c r="Q733" s="179"/>
      <c r="R733" s="179"/>
      <c r="S733" s="179"/>
      <c r="T733" s="180"/>
      <c r="AT733" s="174" t="s">
        <v>193</v>
      </c>
      <c r="AU733" s="174" t="s">
        <v>81</v>
      </c>
      <c r="AV733" s="14" t="s">
        <v>81</v>
      </c>
      <c r="AW733" s="14" t="s">
        <v>34</v>
      </c>
      <c r="AX733" s="14" t="s">
        <v>73</v>
      </c>
      <c r="AY733" s="174" t="s">
        <v>182</v>
      </c>
    </row>
    <row r="734" spans="1:65" s="16" customFormat="1">
      <c r="B734" s="192"/>
      <c r="D734" s="166" t="s">
        <v>193</v>
      </c>
      <c r="E734" s="193" t="s">
        <v>3</v>
      </c>
      <c r="F734" s="194" t="s">
        <v>259</v>
      </c>
      <c r="H734" s="195">
        <v>4.05</v>
      </c>
      <c r="I734" s="196"/>
      <c r="L734" s="192"/>
      <c r="M734" s="197"/>
      <c r="N734" s="198"/>
      <c r="O734" s="198"/>
      <c r="P734" s="198"/>
      <c r="Q734" s="198"/>
      <c r="R734" s="198"/>
      <c r="S734" s="198"/>
      <c r="T734" s="199"/>
      <c r="AT734" s="193" t="s">
        <v>193</v>
      </c>
      <c r="AU734" s="193" t="s">
        <v>81</v>
      </c>
      <c r="AV734" s="16" t="s">
        <v>204</v>
      </c>
      <c r="AW734" s="16" t="s">
        <v>34</v>
      </c>
      <c r="AX734" s="16" t="s">
        <v>73</v>
      </c>
      <c r="AY734" s="193" t="s">
        <v>182</v>
      </c>
    </row>
    <row r="735" spans="1:65" s="13" customFormat="1">
      <c r="B735" s="165"/>
      <c r="D735" s="166" t="s">
        <v>193</v>
      </c>
      <c r="E735" s="167" t="s">
        <v>3</v>
      </c>
      <c r="F735" s="168" t="s">
        <v>1501</v>
      </c>
      <c r="H735" s="167" t="s">
        <v>3</v>
      </c>
      <c r="I735" s="169"/>
      <c r="L735" s="165"/>
      <c r="M735" s="170"/>
      <c r="N735" s="171"/>
      <c r="O735" s="171"/>
      <c r="P735" s="171"/>
      <c r="Q735" s="171"/>
      <c r="R735" s="171"/>
      <c r="S735" s="171"/>
      <c r="T735" s="172"/>
      <c r="AT735" s="167" t="s">
        <v>193</v>
      </c>
      <c r="AU735" s="167" t="s">
        <v>81</v>
      </c>
      <c r="AV735" s="13" t="s">
        <v>25</v>
      </c>
      <c r="AW735" s="13" t="s">
        <v>34</v>
      </c>
      <c r="AX735" s="13" t="s">
        <v>73</v>
      </c>
      <c r="AY735" s="167" t="s">
        <v>182</v>
      </c>
    </row>
    <row r="736" spans="1:65" s="14" customFormat="1">
      <c r="B736" s="173"/>
      <c r="D736" s="166" t="s">
        <v>193</v>
      </c>
      <c r="E736" s="174" t="s">
        <v>3</v>
      </c>
      <c r="F736" s="175" t="s">
        <v>1640</v>
      </c>
      <c r="H736" s="176">
        <v>-1.1930000000000001</v>
      </c>
      <c r="I736" s="177"/>
      <c r="L736" s="173"/>
      <c r="M736" s="178"/>
      <c r="N736" s="179"/>
      <c r="O736" s="179"/>
      <c r="P736" s="179"/>
      <c r="Q736" s="179"/>
      <c r="R736" s="179"/>
      <c r="S736" s="179"/>
      <c r="T736" s="180"/>
      <c r="AT736" s="174" t="s">
        <v>193</v>
      </c>
      <c r="AU736" s="174" t="s">
        <v>81</v>
      </c>
      <c r="AV736" s="14" t="s">
        <v>81</v>
      </c>
      <c r="AW736" s="14" t="s">
        <v>34</v>
      </c>
      <c r="AX736" s="14" t="s">
        <v>73</v>
      </c>
      <c r="AY736" s="174" t="s">
        <v>182</v>
      </c>
    </row>
    <row r="737" spans="1:65" s="15" customFormat="1">
      <c r="B737" s="181"/>
      <c r="D737" s="166" t="s">
        <v>193</v>
      </c>
      <c r="E737" s="182" t="s">
        <v>3</v>
      </c>
      <c r="F737" s="183" t="s">
        <v>213</v>
      </c>
      <c r="H737" s="184">
        <v>2.8570000000000002</v>
      </c>
      <c r="I737" s="185"/>
      <c r="L737" s="181"/>
      <c r="M737" s="186"/>
      <c r="N737" s="187"/>
      <c r="O737" s="187"/>
      <c r="P737" s="187"/>
      <c r="Q737" s="187"/>
      <c r="R737" s="187"/>
      <c r="S737" s="187"/>
      <c r="T737" s="188"/>
      <c r="AT737" s="182" t="s">
        <v>193</v>
      </c>
      <c r="AU737" s="182" t="s">
        <v>81</v>
      </c>
      <c r="AV737" s="15" t="s">
        <v>189</v>
      </c>
      <c r="AW737" s="15" t="s">
        <v>34</v>
      </c>
      <c r="AX737" s="15" t="s">
        <v>25</v>
      </c>
      <c r="AY737" s="182" t="s">
        <v>182</v>
      </c>
    </row>
    <row r="738" spans="1:65" s="2" customFormat="1">
      <c r="A738" s="35"/>
      <c r="B738" s="36"/>
      <c r="C738" s="35"/>
      <c r="D738" s="166" t="s">
        <v>224</v>
      </c>
      <c r="E738" s="35"/>
      <c r="F738" s="189" t="s">
        <v>1578</v>
      </c>
      <c r="G738" s="35"/>
      <c r="H738" s="35"/>
      <c r="I738" s="35"/>
      <c r="J738" s="35"/>
      <c r="K738" s="35"/>
      <c r="L738" s="36"/>
      <c r="M738" s="163"/>
      <c r="N738" s="164"/>
      <c r="O738" s="56"/>
      <c r="P738" s="56"/>
      <c r="Q738" s="56"/>
      <c r="R738" s="56"/>
      <c r="S738" s="56"/>
      <c r="T738" s="57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U738" s="20" t="s">
        <v>81</v>
      </c>
    </row>
    <row r="739" spans="1:65" s="2" customFormat="1">
      <c r="A739" s="35"/>
      <c r="B739" s="36"/>
      <c r="C739" s="35"/>
      <c r="D739" s="166" t="s">
        <v>224</v>
      </c>
      <c r="E739" s="35"/>
      <c r="F739" s="190" t="s">
        <v>1568</v>
      </c>
      <c r="G739" s="35"/>
      <c r="H739" s="191">
        <v>0</v>
      </c>
      <c r="I739" s="35"/>
      <c r="J739" s="35"/>
      <c r="K739" s="35"/>
      <c r="L739" s="36"/>
      <c r="M739" s="163"/>
      <c r="N739" s="164"/>
      <c r="O739" s="56"/>
      <c r="P739" s="56"/>
      <c r="Q739" s="56"/>
      <c r="R739" s="56"/>
      <c r="S739" s="56"/>
      <c r="T739" s="57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U739" s="20" t="s">
        <v>81</v>
      </c>
    </row>
    <row r="740" spans="1:65" s="2" customFormat="1">
      <c r="A740" s="35"/>
      <c r="B740" s="36"/>
      <c r="C740" s="35"/>
      <c r="D740" s="166" t="s">
        <v>224</v>
      </c>
      <c r="E740" s="35"/>
      <c r="F740" s="190" t="s">
        <v>1579</v>
      </c>
      <c r="G740" s="35"/>
      <c r="H740" s="191">
        <v>2.25</v>
      </c>
      <c r="I740" s="35"/>
      <c r="J740" s="35"/>
      <c r="K740" s="35"/>
      <c r="L740" s="36"/>
      <c r="M740" s="163"/>
      <c r="N740" s="164"/>
      <c r="O740" s="56"/>
      <c r="P740" s="56"/>
      <c r="Q740" s="56"/>
      <c r="R740" s="56"/>
      <c r="S740" s="56"/>
      <c r="T740" s="57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U740" s="20" t="s">
        <v>81</v>
      </c>
    </row>
    <row r="741" spans="1:65" s="2" customFormat="1">
      <c r="A741" s="35"/>
      <c r="B741" s="36"/>
      <c r="C741" s="35"/>
      <c r="D741" s="166" t="s">
        <v>224</v>
      </c>
      <c r="E741" s="35"/>
      <c r="F741" s="190" t="s">
        <v>213</v>
      </c>
      <c r="G741" s="35"/>
      <c r="H741" s="191">
        <v>2.25</v>
      </c>
      <c r="I741" s="35"/>
      <c r="J741" s="35"/>
      <c r="K741" s="35"/>
      <c r="L741" s="36"/>
      <c r="M741" s="163"/>
      <c r="N741" s="164"/>
      <c r="O741" s="56"/>
      <c r="P741" s="56"/>
      <c r="Q741" s="56"/>
      <c r="R741" s="56"/>
      <c r="S741" s="56"/>
      <c r="T741" s="57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U741" s="20" t="s">
        <v>81</v>
      </c>
    </row>
    <row r="742" spans="1:65" s="2" customFormat="1" ht="16.5" customHeight="1">
      <c r="A742" s="35"/>
      <c r="B742" s="146"/>
      <c r="C742" s="147" t="s">
        <v>605</v>
      </c>
      <c r="D742" s="147" t="s">
        <v>184</v>
      </c>
      <c r="E742" s="148" t="s">
        <v>1641</v>
      </c>
      <c r="F742" s="149" t="s">
        <v>1642</v>
      </c>
      <c r="G742" s="150" t="s">
        <v>238</v>
      </c>
      <c r="H742" s="151">
        <v>10.8</v>
      </c>
      <c r="I742" s="152"/>
      <c r="J742" s="153">
        <f>ROUND(I742*H742,2)</f>
        <v>0</v>
      </c>
      <c r="K742" s="149" t="s">
        <v>188</v>
      </c>
      <c r="L742" s="36"/>
      <c r="M742" s="154" t="s">
        <v>3</v>
      </c>
      <c r="N742" s="155" t="s">
        <v>44</v>
      </c>
      <c r="O742" s="56"/>
      <c r="P742" s="156">
        <f>O742*H742</f>
        <v>0</v>
      </c>
      <c r="Q742" s="156">
        <v>6.9999999999999999E-4</v>
      </c>
      <c r="R742" s="156">
        <f>Q742*H742</f>
        <v>7.5600000000000007E-3</v>
      </c>
      <c r="S742" s="156">
        <v>0</v>
      </c>
      <c r="T742" s="157">
        <f>S742*H742</f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158" t="s">
        <v>189</v>
      </c>
      <c r="AT742" s="158" t="s">
        <v>184</v>
      </c>
      <c r="AU742" s="158" t="s">
        <v>81</v>
      </c>
      <c r="AY742" s="20" t="s">
        <v>182</v>
      </c>
      <c r="BE742" s="159">
        <f>IF(N742="základní",J742,0)</f>
        <v>0</v>
      </c>
      <c r="BF742" s="159">
        <f>IF(N742="snížená",J742,0)</f>
        <v>0</v>
      </c>
      <c r="BG742" s="159">
        <f>IF(N742="zákl. přenesená",J742,0)</f>
        <v>0</v>
      </c>
      <c r="BH742" s="159">
        <f>IF(N742="sníž. přenesená",J742,0)</f>
        <v>0</v>
      </c>
      <c r="BI742" s="159">
        <f>IF(N742="nulová",J742,0)</f>
        <v>0</v>
      </c>
      <c r="BJ742" s="20" t="s">
        <v>25</v>
      </c>
      <c r="BK742" s="159">
        <f>ROUND(I742*H742,2)</f>
        <v>0</v>
      </c>
      <c r="BL742" s="20" t="s">
        <v>189</v>
      </c>
      <c r="BM742" s="158" t="s">
        <v>1643</v>
      </c>
    </row>
    <row r="743" spans="1:65" s="2" customFormat="1">
      <c r="A743" s="35"/>
      <c r="B743" s="36"/>
      <c r="C743" s="35"/>
      <c r="D743" s="160" t="s">
        <v>191</v>
      </c>
      <c r="E743" s="35"/>
      <c r="F743" s="161" t="s">
        <v>1644</v>
      </c>
      <c r="G743" s="35"/>
      <c r="H743" s="35"/>
      <c r="I743" s="162"/>
      <c r="J743" s="35"/>
      <c r="K743" s="35"/>
      <c r="L743" s="36"/>
      <c r="M743" s="163"/>
      <c r="N743" s="164"/>
      <c r="O743" s="56"/>
      <c r="P743" s="56"/>
      <c r="Q743" s="56"/>
      <c r="R743" s="56"/>
      <c r="S743" s="56"/>
      <c r="T743" s="57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T743" s="20" t="s">
        <v>191</v>
      </c>
      <c r="AU743" s="20" t="s">
        <v>81</v>
      </c>
    </row>
    <row r="744" spans="1:65" s="14" customFormat="1">
      <c r="B744" s="173"/>
      <c r="D744" s="166" t="s">
        <v>193</v>
      </c>
      <c r="E744" s="174" t="s">
        <v>3</v>
      </c>
      <c r="F744" s="175" t="s">
        <v>1645</v>
      </c>
      <c r="H744" s="176">
        <v>10.8</v>
      </c>
      <c r="I744" s="177"/>
      <c r="L744" s="173"/>
      <c r="M744" s="178"/>
      <c r="N744" s="179"/>
      <c r="O744" s="179"/>
      <c r="P744" s="179"/>
      <c r="Q744" s="179"/>
      <c r="R744" s="179"/>
      <c r="S744" s="179"/>
      <c r="T744" s="180"/>
      <c r="AT744" s="174" t="s">
        <v>193</v>
      </c>
      <c r="AU744" s="174" t="s">
        <v>81</v>
      </c>
      <c r="AV744" s="14" t="s">
        <v>81</v>
      </c>
      <c r="AW744" s="14" t="s">
        <v>34</v>
      </c>
      <c r="AX744" s="14" t="s">
        <v>25</v>
      </c>
      <c r="AY744" s="174" t="s">
        <v>182</v>
      </c>
    </row>
    <row r="745" spans="1:65" s="2" customFormat="1" ht="24.2" customHeight="1">
      <c r="A745" s="35"/>
      <c r="B745" s="146"/>
      <c r="C745" s="147" t="s">
        <v>610</v>
      </c>
      <c r="D745" s="147" t="s">
        <v>184</v>
      </c>
      <c r="E745" s="148" t="s">
        <v>1646</v>
      </c>
      <c r="F745" s="149" t="s">
        <v>1647</v>
      </c>
      <c r="G745" s="150" t="s">
        <v>238</v>
      </c>
      <c r="H745" s="151">
        <v>10.8</v>
      </c>
      <c r="I745" s="152"/>
      <c r="J745" s="153">
        <f>ROUND(I745*H745,2)</f>
        <v>0</v>
      </c>
      <c r="K745" s="149" t="s">
        <v>188</v>
      </c>
      <c r="L745" s="36"/>
      <c r="M745" s="154" t="s">
        <v>3</v>
      </c>
      <c r="N745" s="155" t="s">
        <v>44</v>
      </c>
      <c r="O745" s="56"/>
      <c r="P745" s="156">
        <f>O745*H745</f>
        <v>0</v>
      </c>
      <c r="Q745" s="156">
        <v>0</v>
      </c>
      <c r="R745" s="156">
        <f>Q745*H745</f>
        <v>0</v>
      </c>
      <c r="S745" s="156">
        <v>0</v>
      </c>
      <c r="T745" s="157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158" t="s">
        <v>189</v>
      </c>
      <c r="AT745" s="158" t="s">
        <v>184</v>
      </c>
      <c r="AU745" s="158" t="s">
        <v>81</v>
      </c>
      <c r="AY745" s="20" t="s">
        <v>182</v>
      </c>
      <c r="BE745" s="159">
        <f>IF(N745="základní",J745,0)</f>
        <v>0</v>
      </c>
      <c r="BF745" s="159">
        <f>IF(N745="snížená",J745,0)</f>
        <v>0</v>
      </c>
      <c r="BG745" s="159">
        <f>IF(N745="zákl. přenesená",J745,0)</f>
        <v>0</v>
      </c>
      <c r="BH745" s="159">
        <f>IF(N745="sníž. přenesená",J745,0)</f>
        <v>0</v>
      </c>
      <c r="BI745" s="159">
        <f>IF(N745="nulová",J745,0)</f>
        <v>0</v>
      </c>
      <c r="BJ745" s="20" t="s">
        <v>25</v>
      </c>
      <c r="BK745" s="159">
        <f>ROUND(I745*H745,2)</f>
        <v>0</v>
      </c>
      <c r="BL745" s="20" t="s">
        <v>189</v>
      </c>
      <c r="BM745" s="158" t="s">
        <v>1648</v>
      </c>
    </row>
    <row r="746" spans="1:65" s="2" customFormat="1">
      <c r="A746" s="35"/>
      <c r="B746" s="36"/>
      <c r="C746" s="35"/>
      <c r="D746" s="160" t="s">
        <v>191</v>
      </c>
      <c r="E746" s="35"/>
      <c r="F746" s="161" t="s">
        <v>1649</v>
      </c>
      <c r="G746" s="35"/>
      <c r="H746" s="35"/>
      <c r="I746" s="162"/>
      <c r="J746" s="35"/>
      <c r="K746" s="35"/>
      <c r="L746" s="36"/>
      <c r="M746" s="163"/>
      <c r="N746" s="164"/>
      <c r="O746" s="56"/>
      <c r="P746" s="56"/>
      <c r="Q746" s="56"/>
      <c r="R746" s="56"/>
      <c r="S746" s="56"/>
      <c r="T746" s="57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T746" s="20" t="s">
        <v>191</v>
      </c>
      <c r="AU746" s="20" t="s">
        <v>81</v>
      </c>
    </row>
    <row r="747" spans="1:65" s="2" customFormat="1" ht="21.75" customHeight="1">
      <c r="A747" s="35"/>
      <c r="B747" s="146"/>
      <c r="C747" s="147" t="s">
        <v>612</v>
      </c>
      <c r="D747" s="147" t="s">
        <v>184</v>
      </c>
      <c r="E747" s="148" t="s">
        <v>1650</v>
      </c>
      <c r="F747" s="149" t="s">
        <v>1651</v>
      </c>
      <c r="G747" s="150" t="s">
        <v>338</v>
      </c>
      <c r="H747" s="151">
        <v>2.8570000000000002</v>
      </c>
      <c r="I747" s="152"/>
      <c r="J747" s="153">
        <f>ROUND(I747*H747,2)</f>
        <v>0</v>
      </c>
      <c r="K747" s="149" t="s">
        <v>188</v>
      </c>
      <c r="L747" s="36"/>
      <c r="M747" s="154" t="s">
        <v>3</v>
      </c>
      <c r="N747" s="155" t="s">
        <v>44</v>
      </c>
      <c r="O747" s="56"/>
      <c r="P747" s="156">
        <f>O747*H747</f>
        <v>0</v>
      </c>
      <c r="Q747" s="156">
        <v>4.6000000000000001E-4</v>
      </c>
      <c r="R747" s="156">
        <f>Q747*H747</f>
        <v>1.3142200000000001E-3</v>
      </c>
      <c r="S747" s="156">
        <v>0</v>
      </c>
      <c r="T747" s="157">
        <f>S747*H747</f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158" t="s">
        <v>189</v>
      </c>
      <c r="AT747" s="158" t="s">
        <v>184</v>
      </c>
      <c r="AU747" s="158" t="s">
        <v>81</v>
      </c>
      <c r="AY747" s="20" t="s">
        <v>182</v>
      </c>
      <c r="BE747" s="159">
        <f>IF(N747="základní",J747,0)</f>
        <v>0</v>
      </c>
      <c r="BF747" s="159">
        <f>IF(N747="snížená",J747,0)</f>
        <v>0</v>
      </c>
      <c r="BG747" s="159">
        <f>IF(N747="zákl. přenesená",J747,0)</f>
        <v>0</v>
      </c>
      <c r="BH747" s="159">
        <f>IF(N747="sníž. přenesená",J747,0)</f>
        <v>0</v>
      </c>
      <c r="BI747" s="159">
        <f>IF(N747="nulová",J747,0)</f>
        <v>0</v>
      </c>
      <c r="BJ747" s="20" t="s">
        <v>25</v>
      </c>
      <c r="BK747" s="159">
        <f>ROUND(I747*H747,2)</f>
        <v>0</v>
      </c>
      <c r="BL747" s="20" t="s">
        <v>189</v>
      </c>
      <c r="BM747" s="158" t="s">
        <v>1652</v>
      </c>
    </row>
    <row r="748" spans="1:65" s="2" customFormat="1">
      <c r="A748" s="35"/>
      <c r="B748" s="36"/>
      <c r="C748" s="35"/>
      <c r="D748" s="160" t="s">
        <v>191</v>
      </c>
      <c r="E748" s="35"/>
      <c r="F748" s="161" t="s">
        <v>1653</v>
      </c>
      <c r="G748" s="35"/>
      <c r="H748" s="35"/>
      <c r="I748" s="162"/>
      <c r="J748" s="35"/>
      <c r="K748" s="35"/>
      <c r="L748" s="36"/>
      <c r="M748" s="163"/>
      <c r="N748" s="164"/>
      <c r="O748" s="56"/>
      <c r="P748" s="56"/>
      <c r="Q748" s="56"/>
      <c r="R748" s="56"/>
      <c r="S748" s="56"/>
      <c r="T748" s="57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T748" s="20" t="s">
        <v>191</v>
      </c>
      <c r="AU748" s="20" t="s">
        <v>81</v>
      </c>
    </row>
    <row r="749" spans="1:65" s="14" customFormat="1">
      <c r="B749" s="173"/>
      <c r="D749" s="166" t="s">
        <v>193</v>
      </c>
      <c r="E749" s="174" t="s">
        <v>3</v>
      </c>
      <c r="F749" s="175" t="s">
        <v>1654</v>
      </c>
      <c r="H749" s="176">
        <v>2.8570000000000002</v>
      </c>
      <c r="I749" s="177"/>
      <c r="L749" s="173"/>
      <c r="M749" s="178"/>
      <c r="N749" s="179"/>
      <c r="O749" s="179"/>
      <c r="P749" s="179"/>
      <c r="Q749" s="179"/>
      <c r="R749" s="179"/>
      <c r="S749" s="179"/>
      <c r="T749" s="180"/>
      <c r="AT749" s="174" t="s">
        <v>193</v>
      </c>
      <c r="AU749" s="174" t="s">
        <v>81</v>
      </c>
      <c r="AV749" s="14" t="s">
        <v>81</v>
      </c>
      <c r="AW749" s="14" t="s">
        <v>34</v>
      </c>
      <c r="AX749" s="14" t="s">
        <v>25</v>
      </c>
      <c r="AY749" s="174" t="s">
        <v>182</v>
      </c>
    </row>
    <row r="750" spans="1:65" s="2" customFormat="1">
      <c r="A750" s="35"/>
      <c r="B750" s="36"/>
      <c r="C750" s="35"/>
      <c r="D750" s="166" t="s">
        <v>224</v>
      </c>
      <c r="E750" s="35"/>
      <c r="F750" s="189" t="s">
        <v>1655</v>
      </c>
      <c r="G750" s="35"/>
      <c r="H750" s="35"/>
      <c r="I750" s="35"/>
      <c r="J750" s="35"/>
      <c r="K750" s="35"/>
      <c r="L750" s="36"/>
      <c r="M750" s="163"/>
      <c r="N750" s="164"/>
      <c r="O750" s="56"/>
      <c r="P750" s="56"/>
      <c r="Q750" s="56"/>
      <c r="R750" s="56"/>
      <c r="S750" s="56"/>
      <c r="T750" s="57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U750" s="20" t="s">
        <v>81</v>
      </c>
    </row>
    <row r="751" spans="1:65" s="2" customFormat="1">
      <c r="A751" s="35"/>
      <c r="B751" s="36"/>
      <c r="C751" s="35"/>
      <c r="D751" s="166" t="s">
        <v>224</v>
      </c>
      <c r="E751" s="35"/>
      <c r="F751" s="190" t="s">
        <v>1639</v>
      </c>
      <c r="G751" s="35"/>
      <c r="H751" s="191">
        <v>4.05</v>
      </c>
      <c r="I751" s="35"/>
      <c r="J751" s="35"/>
      <c r="K751" s="35"/>
      <c r="L751" s="36"/>
      <c r="M751" s="163"/>
      <c r="N751" s="164"/>
      <c r="O751" s="56"/>
      <c r="P751" s="56"/>
      <c r="Q751" s="56"/>
      <c r="R751" s="56"/>
      <c r="S751" s="56"/>
      <c r="T751" s="57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U751" s="20" t="s">
        <v>81</v>
      </c>
    </row>
    <row r="752" spans="1:65" s="2" customFormat="1">
      <c r="A752" s="35"/>
      <c r="B752" s="36"/>
      <c r="C752" s="35"/>
      <c r="D752" s="166" t="s">
        <v>224</v>
      </c>
      <c r="E752" s="35"/>
      <c r="F752" s="190" t="s">
        <v>1501</v>
      </c>
      <c r="G752" s="35"/>
      <c r="H752" s="191">
        <v>0</v>
      </c>
      <c r="I752" s="35"/>
      <c r="J752" s="35"/>
      <c r="K752" s="35"/>
      <c r="L752" s="36"/>
      <c r="M752" s="163"/>
      <c r="N752" s="164"/>
      <c r="O752" s="56"/>
      <c r="P752" s="56"/>
      <c r="Q752" s="56"/>
      <c r="R752" s="56"/>
      <c r="S752" s="56"/>
      <c r="T752" s="57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U752" s="20" t="s">
        <v>81</v>
      </c>
    </row>
    <row r="753" spans="1:65" s="2" customFormat="1">
      <c r="A753" s="35"/>
      <c r="B753" s="36"/>
      <c r="C753" s="35"/>
      <c r="D753" s="166" t="s">
        <v>224</v>
      </c>
      <c r="E753" s="35"/>
      <c r="F753" s="190" t="s">
        <v>1640</v>
      </c>
      <c r="G753" s="35"/>
      <c r="H753" s="191">
        <v>-1.1930000000000001</v>
      </c>
      <c r="I753" s="35"/>
      <c r="J753" s="35"/>
      <c r="K753" s="35"/>
      <c r="L753" s="36"/>
      <c r="M753" s="163"/>
      <c r="N753" s="164"/>
      <c r="O753" s="56"/>
      <c r="P753" s="56"/>
      <c r="Q753" s="56"/>
      <c r="R753" s="56"/>
      <c r="S753" s="56"/>
      <c r="T753" s="57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U753" s="20" t="s">
        <v>81</v>
      </c>
    </row>
    <row r="754" spans="1:65" s="2" customFormat="1">
      <c r="A754" s="35"/>
      <c r="B754" s="36"/>
      <c r="C754" s="35"/>
      <c r="D754" s="166" t="s">
        <v>224</v>
      </c>
      <c r="E754" s="35"/>
      <c r="F754" s="190" t="s">
        <v>213</v>
      </c>
      <c r="G754" s="35"/>
      <c r="H754" s="191">
        <v>2.8570000000000002</v>
      </c>
      <c r="I754" s="35"/>
      <c r="J754" s="35"/>
      <c r="K754" s="35"/>
      <c r="L754" s="36"/>
      <c r="M754" s="163"/>
      <c r="N754" s="164"/>
      <c r="O754" s="56"/>
      <c r="P754" s="56"/>
      <c r="Q754" s="56"/>
      <c r="R754" s="56"/>
      <c r="S754" s="56"/>
      <c r="T754" s="57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U754" s="20" t="s">
        <v>81</v>
      </c>
    </row>
    <row r="755" spans="1:65" s="2" customFormat="1">
      <c r="A755" s="35"/>
      <c r="B755" s="36"/>
      <c r="C755" s="35"/>
      <c r="D755" s="166" t="s">
        <v>224</v>
      </c>
      <c r="E755" s="35"/>
      <c r="F755" s="200" t="s">
        <v>1578</v>
      </c>
      <c r="G755" s="35"/>
      <c r="H755" s="35"/>
      <c r="I755" s="35"/>
      <c r="J755" s="35"/>
      <c r="K755" s="35"/>
      <c r="L755" s="36"/>
      <c r="M755" s="163"/>
      <c r="N755" s="164"/>
      <c r="O755" s="56"/>
      <c r="P755" s="56"/>
      <c r="Q755" s="56"/>
      <c r="R755" s="56"/>
      <c r="S755" s="56"/>
      <c r="T755" s="57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U755" s="20" t="s">
        <v>81</v>
      </c>
    </row>
    <row r="756" spans="1:65" s="2" customFormat="1">
      <c r="A756" s="35"/>
      <c r="B756" s="36"/>
      <c r="C756" s="35"/>
      <c r="D756" s="166" t="s">
        <v>224</v>
      </c>
      <c r="E756" s="35"/>
      <c r="F756" s="201" t="s">
        <v>1568</v>
      </c>
      <c r="G756" s="35"/>
      <c r="H756" s="191">
        <v>0</v>
      </c>
      <c r="I756" s="35"/>
      <c r="J756" s="35"/>
      <c r="K756" s="35"/>
      <c r="L756" s="36"/>
      <c r="M756" s="163"/>
      <c r="N756" s="164"/>
      <c r="O756" s="56"/>
      <c r="P756" s="56"/>
      <c r="Q756" s="56"/>
      <c r="R756" s="56"/>
      <c r="S756" s="56"/>
      <c r="T756" s="57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U756" s="20" t="s">
        <v>81</v>
      </c>
    </row>
    <row r="757" spans="1:65" s="2" customFormat="1">
      <c r="A757" s="35"/>
      <c r="B757" s="36"/>
      <c r="C757" s="35"/>
      <c r="D757" s="166" t="s">
        <v>224</v>
      </c>
      <c r="E757" s="35"/>
      <c r="F757" s="201" t="s">
        <v>1579</v>
      </c>
      <c r="G757" s="35"/>
      <c r="H757" s="191">
        <v>2.25</v>
      </c>
      <c r="I757" s="35"/>
      <c r="J757" s="35"/>
      <c r="K757" s="35"/>
      <c r="L757" s="36"/>
      <c r="M757" s="163"/>
      <c r="N757" s="164"/>
      <c r="O757" s="56"/>
      <c r="P757" s="56"/>
      <c r="Q757" s="56"/>
      <c r="R757" s="56"/>
      <c r="S757" s="56"/>
      <c r="T757" s="57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U757" s="20" t="s">
        <v>81</v>
      </c>
    </row>
    <row r="758" spans="1:65" s="2" customFormat="1">
      <c r="A758" s="35"/>
      <c r="B758" s="36"/>
      <c r="C758" s="35"/>
      <c r="D758" s="166" t="s">
        <v>224</v>
      </c>
      <c r="E758" s="35"/>
      <c r="F758" s="201" t="s">
        <v>213</v>
      </c>
      <c r="G758" s="35"/>
      <c r="H758" s="191">
        <v>2.25</v>
      </c>
      <c r="I758" s="35"/>
      <c r="J758" s="35"/>
      <c r="K758" s="35"/>
      <c r="L758" s="36"/>
      <c r="M758" s="163"/>
      <c r="N758" s="164"/>
      <c r="O758" s="56"/>
      <c r="P758" s="56"/>
      <c r="Q758" s="56"/>
      <c r="R758" s="56"/>
      <c r="S758" s="56"/>
      <c r="T758" s="57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U758" s="20" t="s">
        <v>81</v>
      </c>
    </row>
    <row r="759" spans="1:65" s="2" customFormat="1" ht="24.2" customHeight="1">
      <c r="A759" s="35"/>
      <c r="B759" s="146"/>
      <c r="C759" s="147" t="s">
        <v>616</v>
      </c>
      <c r="D759" s="147" t="s">
        <v>184</v>
      </c>
      <c r="E759" s="148" t="s">
        <v>1656</v>
      </c>
      <c r="F759" s="149" t="s">
        <v>1657</v>
      </c>
      <c r="G759" s="150" t="s">
        <v>338</v>
      </c>
      <c r="H759" s="151">
        <v>2.8570000000000002</v>
      </c>
      <c r="I759" s="152"/>
      <c r="J759" s="153">
        <f>ROUND(I759*H759,2)</f>
        <v>0</v>
      </c>
      <c r="K759" s="149" t="s">
        <v>188</v>
      </c>
      <c r="L759" s="36"/>
      <c r="M759" s="154" t="s">
        <v>3</v>
      </c>
      <c r="N759" s="155" t="s">
        <v>44</v>
      </c>
      <c r="O759" s="56"/>
      <c r="P759" s="156">
        <f>O759*H759</f>
        <v>0</v>
      </c>
      <c r="Q759" s="156">
        <v>0</v>
      </c>
      <c r="R759" s="156">
        <f>Q759*H759</f>
        <v>0</v>
      </c>
      <c r="S759" s="156">
        <v>0</v>
      </c>
      <c r="T759" s="157">
        <f>S759*H759</f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158" t="s">
        <v>189</v>
      </c>
      <c r="AT759" s="158" t="s">
        <v>184</v>
      </c>
      <c r="AU759" s="158" t="s">
        <v>81</v>
      </c>
      <c r="AY759" s="20" t="s">
        <v>182</v>
      </c>
      <c r="BE759" s="159">
        <f>IF(N759="základní",J759,0)</f>
        <v>0</v>
      </c>
      <c r="BF759" s="159">
        <f>IF(N759="snížená",J759,0)</f>
        <v>0</v>
      </c>
      <c r="BG759" s="159">
        <f>IF(N759="zákl. přenesená",J759,0)</f>
        <v>0</v>
      </c>
      <c r="BH759" s="159">
        <f>IF(N759="sníž. přenesená",J759,0)</f>
        <v>0</v>
      </c>
      <c r="BI759" s="159">
        <f>IF(N759="nulová",J759,0)</f>
        <v>0</v>
      </c>
      <c r="BJ759" s="20" t="s">
        <v>25</v>
      </c>
      <c r="BK759" s="159">
        <f>ROUND(I759*H759,2)</f>
        <v>0</v>
      </c>
      <c r="BL759" s="20" t="s">
        <v>189</v>
      </c>
      <c r="BM759" s="158" t="s">
        <v>1658</v>
      </c>
    </row>
    <row r="760" spans="1:65" s="2" customFormat="1">
      <c r="A760" s="35"/>
      <c r="B760" s="36"/>
      <c r="C760" s="35"/>
      <c r="D760" s="160" t="s">
        <v>191</v>
      </c>
      <c r="E760" s="35"/>
      <c r="F760" s="161" t="s">
        <v>1659</v>
      </c>
      <c r="G760" s="35"/>
      <c r="H760" s="35"/>
      <c r="I760" s="162"/>
      <c r="J760" s="35"/>
      <c r="K760" s="35"/>
      <c r="L760" s="36"/>
      <c r="M760" s="163"/>
      <c r="N760" s="164"/>
      <c r="O760" s="56"/>
      <c r="P760" s="56"/>
      <c r="Q760" s="56"/>
      <c r="R760" s="56"/>
      <c r="S760" s="56"/>
      <c r="T760" s="57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T760" s="20" t="s">
        <v>191</v>
      </c>
      <c r="AU760" s="20" t="s">
        <v>81</v>
      </c>
    </row>
    <row r="761" spans="1:65" s="2" customFormat="1" ht="37.9" customHeight="1">
      <c r="A761" s="35"/>
      <c r="B761" s="146"/>
      <c r="C761" s="147" t="s">
        <v>1660</v>
      </c>
      <c r="D761" s="147" t="s">
        <v>184</v>
      </c>
      <c r="E761" s="148" t="s">
        <v>355</v>
      </c>
      <c r="F761" s="149" t="s">
        <v>356</v>
      </c>
      <c r="G761" s="150" t="s">
        <v>338</v>
      </c>
      <c r="H761" s="151">
        <v>181.99700000000001</v>
      </c>
      <c r="I761" s="152"/>
      <c r="J761" s="153">
        <f>ROUND(I761*H761,2)</f>
        <v>0</v>
      </c>
      <c r="K761" s="149" t="s">
        <v>188</v>
      </c>
      <c r="L761" s="36"/>
      <c r="M761" s="154" t="s">
        <v>3</v>
      </c>
      <c r="N761" s="155" t="s">
        <v>44</v>
      </c>
      <c r="O761" s="56"/>
      <c r="P761" s="156">
        <f>O761*H761</f>
        <v>0</v>
      </c>
      <c r="Q761" s="156">
        <v>0</v>
      </c>
      <c r="R761" s="156">
        <f>Q761*H761</f>
        <v>0</v>
      </c>
      <c r="S761" s="156">
        <v>0</v>
      </c>
      <c r="T761" s="157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158" t="s">
        <v>189</v>
      </c>
      <c r="AT761" s="158" t="s">
        <v>184</v>
      </c>
      <c r="AU761" s="158" t="s">
        <v>81</v>
      </c>
      <c r="AY761" s="20" t="s">
        <v>182</v>
      </c>
      <c r="BE761" s="159">
        <f>IF(N761="základní",J761,0)</f>
        <v>0</v>
      </c>
      <c r="BF761" s="159">
        <f>IF(N761="snížená",J761,0)</f>
        <v>0</v>
      </c>
      <c r="BG761" s="159">
        <f>IF(N761="zákl. přenesená",J761,0)</f>
        <v>0</v>
      </c>
      <c r="BH761" s="159">
        <f>IF(N761="sníž. přenesená",J761,0)</f>
        <v>0</v>
      </c>
      <c r="BI761" s="159">
        <f>IF(N761="nulová",J761,0)</f>
        <v>0</v>
      </c>
      <c r="BJ761" s="20" t="s">
        <v>25</v>
      </c>
      <c r="BK761" s="159">
        <f>ROUND(I761*H761,2)</f>
        <v>0</v>
      </c>
      <c r="BL761" s="20" t="s">
        <v>189</v>
      </c>
      <c r="BM761" s="158" t="s">
        <v>1661</v>
      </c>
    </row>
    <row r="762" spans="1:65" s="2" customFormat="1">
      <c r="A762" s="35"/>
      <c r="B762" s="36"/>
      <c r="C762" s="35"/>
      <c r="D762" s="160" t="s">
        <v>191</v>
      </c>
      <c r="E762" s="35"/>
      <c r="F762" s="161" t="s">
        <v>358</v>
      </c>
      <c r="G762" s="35"/>
      <c r="H762" s="35"/>
      <c r="I762" s="162"/>
      <c r="J762" s="35"/>
      <c r="K762" s="35"/>
      <c r="L762" s="36"/>
      <c r="M762" s="163"/>
      <c r="N762" s="164"/>
      <c r="O762" s="56"/>
      <c r="P762" s="56"/>
      <c r="Q762" s="56"/>
      <c r="R762" s="56"/>
      <c r="S762" s="56"/>
      <c r="T762" s="57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T762" s="20" t="s">
        <v>191</v>
      </c>
      <c r="AU762" s="20" t="s">
        <v>81</v>
      </c>
    </row>
    <row r="763" spans="1:65" s="14" customFormat="1">
      <c r="B763" s="173"/>
      <c r="D763" s="166" t="s">
        <v>193</v>
      </c>
      <c r="E763" s="174" t="s">
        <v>3</v>
      </c>
      <c r="F763" s="175" t="s">
        <v>1662</v>
      </c>
      <c r="H763" s="176">
        <v>181.99700000000001</v>
      </c>
      <c r="I763" s="177"/>
      <c r="L763" s="173"/>
      <c r="M763" s="178"/>
      <c r="N763" s="179"/>
      <c r="O763" s="179"/>
      <c r="P763" s="179"/>
      <c r="Q763" s="179"/>
      <c r="R763" s="179"/>
      <c r="S763" s="179"/>
      <c r="T763" s="180"/>
      <c r="AT763" s="174" t="s">
        <v>193</v>
      </c>
      <c r="AU763" s="174" t="s">
        <v>81</v>
      </c>
      <c r="AV763" s="14" t="s">
        <v>81</v>
      </c>
      <c r="AW763" s="14" t="s">
        <v>34</v>
      </c>
      <c r="AX763" s="14" t="s">
        <v>73</v>
      </c>
      <c r="AY763" s="174" t="s">
        <v>182</v>
      </c>
    </row>
    <row r="764" spans="1:65" s="15" customFormat="1">
      <c r="B764" s="181"/>
      <c r="D764" s="166" t="s">
        <v>193</v>
      </c>
      <c r="E764" s="182" t="s">
        <v>3</v>
      </c>
      <c r="F764" s="183" t="s">
        <v>213</v>
      </c>
      <c r="H764" s="184">
        <v>181.99700000000001</v>
      </c>
      <c r="I764" s="185"/>
      <c r="L764" s="181"/>
      <c r="M764" s="186"/>
      <c r="N764" s="187"/>
      <c r="O764" s="187"/>
      <c r="P764" s="187"/>
      <c r="Q764" s="187"/>
      <c r="R764" s="187"/>
      <c r="S764" s="187"/>
      <c r="T764" s="188"/>
      <c r="AT764" s="182" t="s">
        <v>193</v>
      </c>
      <c r="AU764" s="182" t="s">
        <v>81</v>
      </c>
      <c r="AV764" s="15" t="s">
        <v>189</v>
      </c>
      <c r="AW764" s="15" t="s">
        <v>34</v>
      </c>
      <c r="AX764" s="15" t="s">
        <v>25</v>
      </c>
      <c r="AY764" s="182" t="s">
        <v>182</v>
      </c>
    </row>
    <row r="765" spans="1:65" s="2" customFormat="1">
      <c r="A765" s="35"/>
      <c r="B765" s="36"/>
      <c r="C765" s="35"/>
      <c r="D765" s="166" t="s">
        <v>224</v>
      </c>
      <c r="E765" s="35"/>
      <c r="F765" s="189" t="s">
        <v>1663</v>
      </c>
      <c r="G765" s="35"/>
      <c r="H765" s="35"/>
      <c r="I765" s="35"/>
      <c r="J765" s="35"/>
      <c r="K765" s="35"/>
      <c r="L765" s="36"/>
      <c r="M765" s="163"/>
      <c r="N765" s="164"/>
      <c r="O765" s="56"/>
      <c r="P765" s="56"/>
      <c r="Q765" s="56"/>
      <c r="R765" s="56"/>
      <c r="S765" s="56"/>
      <c r="T765" s="57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U765" s="20" t="s">
        <v>81</v>
      </c>
    </row>
    <row r="766" spans="1:65" s="2" customFormat="1">
      <c r="A766" s="35"/>
      <c r="B766" s="36"/>
      <c r="C766" s="35"/>
      <c r="D766" s="166" t="s">
        <v>224</v>
      </c>
      <c r="E766" s="35"/>
      <c r="F766" s="190" t="s">
        <v>1621</v>
      </c>
      <c r="G766" s="35"/>
      <c r="H766" s="191">
        <v>0</v>
      </c>
      <c r="I766" s="35"/>
      <c r="J766" s="35"/>
      <c r="K766" s="35"/>
      <c r="L766" s="36"/>
      <c r="M766" s="163"/>
      <c r="N766" s="164"/>
      <c r="O766" s="56"/>
      <c r="P766" s="56"/>
      <c r="Q766" s="56"/>
      <c r="R766" s="56"/>
      <c r="S766" s="56"/>
      <c r="T766" s="57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U766" s="20" t="s">
        <v>81</v>
      </c>
    </row>
    <row r="767" spans="1:65" s="2" customFormat="1">
      <c r="A767" s="35"/>
      <c r="B767" s="36"/>
      <c r="C767" s="35"/>
      <c r="D767" s="166" t="s">
        <v>224</v>
      </c>
      <c r="E767" s="35"/>
      <c r="F767" s="190" t="s">
        <v>1622</v>
      </c>
      <c r="G767" s="35"/>
      <c r="H767" s="191">
        <v>6.7679999999999998</v>
      </c>
      <c r="I767" s="35"/>
      <c r="J767" s="35"/>
      <c r="K767" s="35"/>
      <c r="L767" s="36"/>
      <c r="M767" s="163"/>
      <c r="N767" s="164"/>
      <c r="O767" s="56"/>
      <c r="P767" s="56"/>
      <c r="Q767" s="56"/>
      <c r="R767" s="56"/>
      <c r="S767" s="56"/>
      <c r="T767" s="57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U767" s="20" t="s">
        <v>81</v>
      </c>
    </row>
    <row r="768" spans="1:65" s="2" customFormat="1">
      <c r="A768" s="35"/>
      <c r="B768" s="36"/>
      <c r="C768" s="35"/>
      <c r="D768" s="166" t="s">
        <v>224</v>
      </c>
      <c r="E768" s="35"/>
      <c r="F768" s="190" t="s">
        <v>1623</v>
      </c>
      <c r="G768" s="35"/>
      <c r="H768" s="191">
        <v>17.920000000000002</v>
      </c>
      <c r="I768" s="35"/>
      <c r="J768" s="35"/>
      <c r="K768" s="35"/>
      <c r="L768" s="36"/>
      <c r="M768" s="163"/>
      <c r="N768" s="164"/>
      <c r="O768" s="56"/>
      <c r="P768" s="56"/>
      <c r="Q768" s="56"/>
      <c r="R768" s="56"/>
      <c r="S768" s="56"/>
      <c r="T768" s="57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U768" s="20" t="s">
        <v>81</v>
      </c>
    </row>
    <row r="769" spans="1:47" s="2" customFormat="1">
      <c r="A769" s="35"/>
      <c r="B769" s="36"/>
      <c r="C769" s="35"/>
      <c r="D769" s="166" t="s">
        <v>224</v>
      </c>
      <c r="E769" s="35"/>
      <c r="F769" s="190" t="s">
        <v>1624</v>
      </c>
      <c r="G769" s="35"/>
      <c r="H769" s="191">
        <v>74.793999999999997</v>
      </c>
      <c r="I769" s="35"/>
      <c r="J769" s="35"/>
      <c r="K769" s="35"/>
      <c r="L769" s="36"/>
      <c r="M769" s="163"/>
      <c r="N769" s="164"/>
      <c r="O769" s="56"/>
      <c r="P769" s="56"/>
      <c r="Q769" s="56"/>
      <c r="R769" s="56"/>
      <c r="S769" s="56"/>
      <c r="T769" s="57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U769" s="20" t="s">
        <v>81</v>
      </c>
    </row>
    <row r="770" spans="1:47" s="2" customFormat="1">
      <c r="A770" s="35"/>
      <c r="B770" s="36"/>
      <c r="C770" s="35"/>
      <c r="D770" s="166" t="s">
        <v>224</v>
      </c>
      <c r="E770" s="35"/>
      <c r="F770" s="190" t="s">
        <v>1625</v>
      </c>
      <c r="G770" s="35"/>
      <c r="H770" s="191">
        <v>71.786000000000001</v>
      </c>
      <c r="I770" s="35"/>
      <c r="J770" s="35"/>
      <c r="K770" s="35"/>
      <c r="L770" s="36"/>
      <c r="M770" s="163"/>
      <c r="N770" s="164"/>
      <c r="O770" s="56"/>
      <c r="P770" s="56"/>
      <c r="Q770" s="56"/>
      <c r="R770" s="56"/>
      <c r="S770" s="56"/>
      <c r="T770" s="57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U770" s="20" t="s">
        <v>81</v>
      </c>
    </row>
    <row r="771" spans="1:47" s="2" customFormat="1">
      <c r="A771" s="35"/>
      <c r="B771" s="36"/>
      <c r="C771" s="35"/>
      <c r="D771" s="166" t="s">
        <v>224</v>
      </c>
      <c r="E771" s="35"/>
      <c r="F771" s="190" t="s">
        <v>1626</v>
      </c>
      <c r="G771" s="35"/>
      <c r="H771" s="191">
        <v>13.821999999999999</v>
      </c>
      <c r="I771" s="35"/>
      <c r="J771" s="35"/>
      <c r="K771" s="35"/>
      <c r="L771" s="36"/>
      <c r="M771" s="163"/>
      <c r="N771" s="164"/>
      <c r="O771" s="56"/>
      <c r="P771" s="56"/>
      <c r="Q771" s="56"/>
      <c r="R771" s="56"/>
      <c r="S771" s="56"/>
      <c r="T771" s="57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U771" s="20" t="s">
        <v>81</v>
      </c>
    </row>
    <row r="772" spans="1:47" s="2" customFormat="1">
      <c r="A772" s="35"/>
      <c r="B772" s="36"/>
      <c r="C772" s="35"/>
      <c r="D772" s="166" t="s">
        <v>224</v>
      </c>
      <c r="E772" s="35"/>
      <c r="F772" s="190" t="s">
        <v>1501</v>
      </c>
      <c r="G772" s="35"/>
      <c r="H772" s="191">
        <v>0</v>
      </c>
      <c r="I772" s="35"/>
      <c r="J772" s="35"/>
      <c r="K772" s="35"/>
      <c r="L772" s="36"/>
      <c r="M772" s="163"/>
      <c r="N772" s="164"/>
      <c r="O772" s="56"/>
      <c r="P772" s="56"/>
      <c r="Q772" s="56"/>
      <c r="R772" s="56"/>
      <c r="S772" s="56"/>
      <c r="T772" s="57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U772" s="20" t="s">
        <v>81</v>
      </c>
    </row>
    <row r="773" spans="1:47" s="2" customFormat="1">
      <c r="A773" s="35"/>
      <c r="B773" s="36"/>
      <c r="C773" s="35"/>
      <c r="D773" s="166" t="s">
        <v>224</v>
      </c>
      <c r="E773" s="35"/>
      <c r="F773" s="190" t="s">
        <v>1627</v>
      </c>
      <c r="G773" s="35"/>
      <c r="H773" s="191">
        <v>-54.831000000000003</v>
      </c>
      <c r="I773" s="35"/>
      <c r="J773" s="35"/>
      <c r="K773" s="35"/>
      <c r="L773" s="36"/>
      <c r="M773" s="163"/>
      <c r="N773" s="164"/>
      <c r="O773" s="56"/>
      <c r="P773" s="56"/>
      <c r="Q773" s="56"/>
      <c r="R773" s="56"/>
      <c r="S773" s="56"/>
      <c r="T773" s="57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U773" s="20" t="s">
        <v>81</v>
      </c>
    </row>
    <row r="774" spans="1:47" s="2" customFormat="1">
      <c r="A774" s="35"/>
      <c r="B774" s="36"/>
      <c r="C774" s="35"/>
      <c r="D774" s="166" t="s">
        <v>224</v>
      </c>
      <c r="E774" s="35"/>
      <c r="F774" s="190" t="s">
        <v>213</v>
      </c>
      <c r="G774" s="35"/>
      <c r="H774" s="191">
        <v>130.25899999999999</v>
      </c>
      <c r="I774" s="35"/>
      <c r="J774" s="35"/>
      <c r="K774" s="35"/>
      <c r="L774" s="36"/>
      <c r="M774" s="163"/>
      <c r="N774" s="164"/>
      <c r="O774" s="56"/>
      <c r="P774" s="56"/>
      <c r="Q774" s="56"/>
      <c r="R774" s="56"/>
      <c r="S774" s="56"/>
      <c r="T774" s="57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U774" s="20" t="s">
        <v>81</v>
      </c>
    </row>
    <row r="775" spans="1:47" s="2" customFormat="1">
      <c r="A775" s="35"/>
      <c r="B775" s="36"/>
      <c r="C775" s="35"/>
      <c r="D775" s="166" t="s">
        <v>224</v>
      </c>
      <c r="E775" s="35"/>
      <c r="F775" s="200" t="s">
        <v>272</v>
      </c>
      <c r="G775" s="35"/>
      <c r="H775" s="35"/>
      <c r="I775" s="35"/>
      <c r="J775" s="35"/>
      <c r="K775" s="35"/>
      <c r="L775" s="36"/>
      <c r="M775" s="163"/>
      <c r="N775" s="164"/>
      <c r="O775" s="56"/>
      <c r="P775" s="56"/>
      <c r="Q775" s="56"/>
      <c r="R775" s="56"/>
      <c r="S775" s="56"/>
      <c r="T775" s="57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U775" s="20" t="s">
        <v>81</v>
      </c>
    </row>
    <row r="776" spans="1:47" s="2" customFormat="1">
      <c r="A776" s="35"/>
      <c r="B776" s="36"/>
      <c r="C776" s="35"/>
      <c r="D776" s="166" t="s">
        <v>224</v>
      </c>
      <c r="E776" s="35"/>
      <c r="F776" s="201" t="s">
        <v>1568</v>
      </c>
      <c r="G776" s="35"/>
      <c r="H776" s="191">
        <v>0</v>
      </c>
      <c r="I776" s="35"/>
      <c r="J776" s="35"/>
      <c r="K776" s="35"/>
      <c r="L776" s="36"/>
      <c r="M776" s="163"/>
      <c r="N776" s="164"/>
      <c r="O776" s="56"/>
      <c r="P776" s="56"/>
      <c r="Q776" s="56"/>
      <c r="R776" s="56"/>
      <c r="S776" s="56"/>
      <c r="T776" s="57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U776" s="20" t="s">
        <v>81</v>
      </c>
    </row>
    <row r="777" spans="1:47" s="2" customFormat="1">
      <c r="A777" s="35"/>
      <c r="B777" s="36"/>
      <c r="C777" s="35"/>
      <c r="D777" s="166" t="s">
        <v>224</v>
      </c>
      <c r="E777" s="35"/>
      <c r="F777" s="201" t="s">
        <v>1569</v>
      </c>
      <c r="G777" s="35"/>
      <c r="H777" s="191">
        <v>103.455</v>
      </c>
      <c r="I777" s="35"/>
      <c r="J777" s="35"/>
      <c r="K777" s="35"/>
      <c r="L777" s="36"/>
      <c r="M777" s="163"/>
      <c r="N777" s="164"/>
      <c r="O777" s="56"/>
      <c r="P777" s="56"/>
      <c r="Q777" s="56"/>
      <c r="R777" s="56"/>
      <c r="S777" s="56"/>
      <c r="T777" s="57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U777" s="20" t="s">
        <v>81</v>
      </c>
    </row>
    <row r="778" spans="1:47" s="2" customFormat="1">
      <c r="A778" s="35"/>
      <c r="B778" s="36"/>
      <c r="C778" s="35"/>
      <c r="D778" s="166" t="s">
        <v>224</v>
      </c>
      <c r="E778" s="35"/>
      <c r="F778" s="201" t="s">
        <v>259</v>
      </c>
      <c r="G778" s="35"/>
      <c r="H778" s="191">
        <v>103.455</v>
      </c>
      <c r="I778" s="35"/>
      <c r="J778" s="35"/>
      <c r="K778" s="35"/>
      <c r="L778" s="36"/>
      <c r="M778" s="163"/>
      <c r="N778" s="164"/>
      <c r="O778" s="56"/>
      <c r="P778" s="56"/>
      <c r="Q778" s="56"/>
      <c r="R778" s="56"/>
      <c r="S778" s="56"/>
      <c r="T778" s="57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U778" s="20" t="s">
        <v>81</v>
      </c>
    </row>
    <row r="779" spans="1:47" s="2" customFormat="1">
      <c r="A779" s="35"/>
      <c r="B779" s="36"/>
      <c r="C779" s="35"/>
      <c r="D779" s="166" t="s">
        <v>224</v>
      </c>
      <c r="E779" s="35"/>
      <c r="F779" s="189" t="s">
        <v>1617</v>
      </c>
      <c r="G779" s="35"/>
      <c r="H779" s="35"/>
      <c r="I779" s="35"/>
      <c r="J779" s="35"/>
      <c r="K779" s="35"/>
      <c r="L779" s="36"/>
      <c r="M779" s="163"/>
      <c r="N779" s="164"/>
      <c r="O779" s="56"/>
      <c r="P779" s="56"/>
      <c r="Q779" s="56"/>
      <c r="R779" s="56"/>
      <c r="S779" s="56"/>
      <c r="T779" s="57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U779" s="20" t="s">
        <v>81</v>
      </c>
    </row>
    <row r="780" spans="1:47" s="2" customFormat="1">
      <c r="A780" s="35"/>
      <c r="B780" s="36"/>
      <c r="C780" s="35"/>
      <c r="D780" s="166" t="s">
        <v>224</v>
      </c>
      <c r="E780" s="35"/>
      <c r="F780" s="190" t="s">
        <v>1615</v>
      </c>
      <c r="G780" s="35"/>
      <c r="H780" s="191">
        <v>13.464</v>
      </c>
      <c r="I780" s="35"/>
      <c r="J780" s="35"/>
      <c r="K780" s="35"/>
      <c r="L780" s="36"/>
      <c r="M780" s="163"/>
      <c r="N780" s="164"/>
      <c r="O780" s="56"/>
      <c r="P780" s="56"/>
      <c r="Q780" s="56"/>
      <c r="R780" s="56"/>
      <c r="S780" s="56"/>
      <c r="T780" s="57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U780" s="20" t="s">
        <v>81</v>
      </c>
    </row>
    <row r="781" spans="1:47" s="2" customFormat="1">
      <c r="A781" s="35"/>
      <c r="B781" s="36"/>
      <c r="C781" s="35"/>
      <c r="D781" s="166" t="s">
        <v>224</v>
      </c>
      <c r="E781" s="35"/>
      <c r="F781" s="190" t="s">
        <v>1616</v>
      </c>
      <c r="G781" s="35"/>
      <c r="H781" s="191">
        <v>13.2</v>
      </c>
      <c r="I781" s="35"/>
      <c r="J781" s="35"/>
      <c r="K781" s="35"/>
      <c r="L781" s="36"/>
      <c r="M781" s="163"/>
      <c r="N781" s="164"/>
      <c r="O781" s="56"/>
      <c r="P781" s="56"/>
      <c r="Q781" s="56"/>
      <c r="R781" s="56"/>
      <c r="S781" s="56"/>
      <c r="T781" s="57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U781" s="20" t="s">
        <v>81</v>
      </c>
    </row>
    <row r="782" spans="1:47" s="2" customFormat="1">
      <c r="A782" s="35"/>
      <c r="B782" s="36"/>
      <c r="C782" s="35"/>
      <c r="D782" s="166" t="s">
        <v>224</v>
      </c>
      <c r="E782" s="35"/>
      <c r="F782" s="190" t="s">
        <v>213</v>
      </c>
      <c r="G782" s="35"/>
      <c r="H782" s="191">
        <v>26.664000000000001</v>
      </c>
      <c r="I782" s="35"/>
      <c r="J782" s="35"/>
      <c r="K782" s="35"/>
      <c r="L782" s="36"/>
      <c r="M782" s="163"/>
      <c r="N782" s="164"/>
      <c r="O782" s="56"/>
      <c r="P782" s="56"/>
      <c r="Q782" s="56"/>
      <c r="R782" s="56"/>
      <c r="S782" s="56"/>
      <c r="T782" s="57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U782" s="20" t="s">
        <v>81</v>
      </c>
    </row>
    <row r="783" spans="1:47" s="2" customFormat="1">
      <c r="A783" s="35"/>
      <c r="B783" s="36"/>
      <c r="C783" s="35"/>
      <c r="D783" s="166" t="s">
        <v>224</v>
      </c>
      <c r="E783" s="35"/>
      <c r="F783" s="200" t="s">
        <v>1471</v>
      </c>
      <c r="G783" s="35"/>
      <c r="H783" s="35"/>
      <c r="I783" s="35"/>
      <c r="J783" s="35"/>
      <c r="K783" s="35"/>
      <c r="L783" s="36"/>
      <c r="M783" s="163"/>
      <c r="N783" s="164"/>
      <c r="O783" s="56"/>
      <c r="P783" s="56"/>
      <c r="Q783" s="56"/>
      <c r="R783" s="56"/>
      <c r="S783" s="56"/>
      <c r="T783" s="57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U783" s="20" t="s">
        <v>81</v>
      </c>
    </row>
    <row r="784" spans="1:47" s="2" customFormat="1">
      <c r="A784" s="35"/>
      <c r="B784" s="36"/>
      <c r="C784" s="35"/>
      <c r="D784" s="166" t="s">
        <v>224</v>
      </c>
      <c r="E784" s="35"/>
      <c r="F784" s="201" t="s">
        <v>1472</v>
      </c>
      <c r="G784" s="35"/>
      <c r="H784" s="191">
        <v>6.6</v>
      </c>
      <c r="I784" s="35"/>
      <c r="J784" s="35"/>
      <c r="K784" s="35"/>
      <c r="L784" s="36"/>
      <c r="M784" s="163"/>
      <c r="N784" s="164"/>
      <c r="O784" s="56"/>
      <c r="P784" s="56"/>
      <c r="Q784" s="56"/>
      <c r="R784" s="56"/>
      <c r="S784" s="56"/>
      <c r="T784" s="57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U784" s="20" t="s">
        <v>81</v>
      </c>
    </row>
    <row r="785" spans="1:47" s="2" customFormat="1">
      <c r="A785" s="35"/>
      <c r="B785" s="36"/>
      <c r="C785" s="35"/>
      <c r="D785" s="166" t="s">
        <v>224</v>
      </c>
      <c r="E785" s="35"/>
      <c r="F785" s="201" t="s">
        <v>213</v>
      </c>
      <c r="G785" s="35"/>
      <c r="H785" s="191">
        <v>6.6</v>
      </c>
      <c r="I785" s="35"/>
      <c r="J785" s="35"/>
      <c r="K785" s="35"/>
      <c r="L785" s="36"/>
      <c r="M785" s="163"/>
      <c r="N785" s="164"/>
      <c r="O785" s="56"/>
      <c r="P785" s="56"/>
      <c r="Q785" s="56"/>
      <c r="R785" s="56"/>
      <c r="S785" s="56"/>
      <c r="T785" s="57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U785" s="20" t="s">
        <v>81</v>
      </c>
    </row>
    <row r="786" spans="1:47" s="2" customFormat="1">
      <c r="A786" s="35"/>
      <c r="B786" s="36"/>
      <c r="C786" s="35"/>
      <c r="D786" s="166" t="s">
        <v>224</v>
      </c>
      <c r="E786" s="35"/>
      <c r="F786" s="200" t="s">
        <v>1467</v>
      </c>
      <c r="G786" s="35"/>
      <c r="H786" s="35"/>
      <c r="I786" s="35"/>
      <c r="J786" s="35"/>
      <c r="K786" s="35"/>
      <c r="L786" s="36"/>
      <c r="M786" s="163"/>
      <c r="N786" s="164"/>
      <c r="O786" s="56"/>
      <c r="P786" s="56"/>
      <c r="Q786" s="56"/>
      <c r="R786" s="56"/>
      <c r="S786" s="56"/>
      <c r="T786" s="57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U786" s="20" t="s">
        <v>81</v>
      </c>
    </row>
    <row r="787" spans="1:47" s="2" customFormat="1">
      <c r="A787" s="35"/>
      <c r="B787" s="36"/>
      <c r="C787" s="35"/>
      <c r="D787" s="166" t="s">
        <v>224</v>
      </c>
      <c r="E787" s="35"/>
      <c r="F787" s="201" t="s">
        <v>1454</v>
      </c>
      <c r="G787" s="35"/>
      <c r="H787" s="191">
        <v>0</v>
      </c>
      <c r="I787" s="35"/>
      <c r="J787" s="35"/>
      <c r="K787" s="35"/>
      <c r="L787" s="36"/>
      <c r="M787" s="163"/>
      <c r="N787" s="164"/>
      <c r="O787" s="56"/>
      <c r="P787" s="56"/>
      <c r="Q787" s="56"/>
      <c r="R787" s="56"/>
      <c r="S787" s="56"/>
      <c r="T787" s="57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U787" s="20" t="s">
        <v>81</v>
      </c>
    </row>
    <row r="788" spans="1:47" s="2" customFormat="1">
      <c r="A788" s="35"/>
      <c r="B788" s="36"/>
      <c r="C788" s="35"/>
      <c r="D788" s="166" t="s">
        <v>224</v>
      </c>
      <c r="E788" s="35"/>
      <c r="F788" s="201" t="s">
        <v>1468</v>
      </c>
      <c r="G788" s="35"/>
      <c r="H788" s="191">
        <v>8.8000000000000007</v>
      </c>
      <c r="I788" s="35"/>
      <c r="J788" s="35"/>
      <c r="K788" s="35"/>
      <c r="L788" s="36"/>
      <c r="M788" s="163"/>
      <c r="N788" s="164"/>
      <c r="O788" s="56"/>
      <c r="P788" s="56"/>
      <c r="Q788" s="56"/>
      <c r="R788" s="56"/>
      <c r="S788" s="56"/>
      <c r="T788" s="57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U788" s="20" t="s">
        <v>81</v>
      </c>
    </row>
    <row r="789" spans="1:47" s="2" customFormat="1">
      <c r="A789" s="35"/>
      <c r="B789" s="36"/>
      <c r="C789" s="35"/>
      <c r="D789" s="166" t="s">
        <v>224</v>
      </c>
      <c r="E789" s="35"/>
      <c r="F789" s="201" t="s">
        <v>213</v>
      </c>
      <c r="G789" s="35"/>
      <c r="H789" s="191">
        <v>8.8000000000000007</v>
      </c>
      <c r="I789" s="35"/>
      <c r="J789" s="35"/>
      <c r="K789" s="35"/>
      <c r="L789" s="36"/>
      <c r="M789" s="163"/>
      <c r="N789" s="164"/>
      <c r="O789" s="56"/>
      <c r="P789" s="56"/>
      <c r="Q789" s="56"/>
      <c r="R789" s="56"/>
      <c r="S789" s="56"/>
      <c r="T789" s="57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U789" s="20" t="s">
        <v>81</v>
      </c>
    </row>
    <row r="790" spans="1:47" s="2" customFormat="1">
      <c r="A790" s="35"/>
      <c r="B790" s="36"/>
      <c r="C790" s="35"/>
      <c r="D790" s="166" t="s">
        <v>224</v>
      </c>
      <c r="E790" s="35"/>
      <c r="F790" s="219" t="s">
        <v>1469</v>
      </c>
      <c r="G790" s="35"/>
      <c r="H790" s="35"/>
      <c r="I790" s="35"/>
      <c r="J790" s="35"/>
      <c r="K790" s="35"/>
      <c r="L790" s="36"/>
      <c r="M790" s="163"/>
      <c r="N790" s="164"/>
      <c r="O790" s="56"/>
      <c r="P790" s="56"/>
      <c r="Q790" s="56"/>
      <c r="R790" s="56"/>
      <c r="S790" s="56"/>
      <c r="T790" s="57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U790" s="20" t="s">
        <v>81</v>
      </c>
    </row>
    <row r="791" spans="1:47" s="2" customFormat="1">
      <c r="A791" s="35"/>
      <c r="B791" s="36"/>
      <c r="C791" s="35"/>
      <c r="D791" s="166" t="s">
        <v>224</v>
      </c>
      <c r="E791" s="35"/>
      <c r="F791" s="220" t="s">
        <v>1470</v>
      </c>
      <c r="G791" s="35"/>
      <c r="H791" s="191">
        <v>8</v>
      </c>
      <c r="I791" s="35"/>
      <c r="J791" s="35"/>
      <c r="K791" s="35"/>
      <c r="L791" s="36"/>
      <c r="M791" s="163"/>
      <c r="N791" s="164"/>
      <c r="O791" s="56"/>
      <c r="P791" s="56"/>
      <c r="Q791" s="56"/>
      <c r="R791" s="56"/>
      <c r="S791" s="56"/>
      <c r="T791" s="57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U791" s="20" t="s">
        <v>81</v>
      </c>
    </row>
    <row r="792" spans="1:47" s="2" customFormat="1">
      <c r="A792" s="35"/>
      <c r="B792" s="36"/>
      <c r="C792" s="35"/>
      <c r="D792" s="166" t="s">
        <v>224</v>
      </c>
      <c r="E792" s="35"/>
      <c r="F792" s="220" t="s">
        <v>213</v>
      </c>
      <c r="G792" s="35"/>
      <c r="H792" s="191">
        <v>8</v>
      </c>
      <c r="I792" s="35"/>
      <c r="J792" s="35"/>
      <c r="K792" s="35"/>
      <c r="L792" s="36"/>
      <c r="M792" s="163"/>
      <c r="N792" s="164"/>
      <c r="O792" s="56"/>
      <c r="P792" s="56"/>
      <c r="Q792" s="56"/>
      <c r="R792" s="56"/>
      <c r="S792" s="56"/>
      <c r="T792" s="57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U792" s="20" t="s">
        <v>81</v>
      </c>
    </row>
    <row r="793" spans="1:47" s="2" customFormat="1">
      <c r="A793" s="35"/>
      <c r="B793" s="36"/>
      <c r="C793" s="35"/>
      <c r="D793" s="166" t="s">
        <v>224</v>
      </c>
      <c r="E793" s="35"/>
      <c r="F793" s="189" t="s">
        <v>1655</v>
      </c>
      <c r="G793" s="35"/>
      <c r="H793" s="35"/>
      <c r="I793" s="35"/>
      <c r="J793" s="35"/>
      <c r="K793" s="35"/>
      <c r="L793" s="36"/>
      <c r="M793" s="163"/>
      <c r="N793" s="164"/>
      <c r="O793" s="56"/>
      <c r="P793" s="56"/>
      <c r="Q793" s="56"/>
      <c r="R793" s="56"/>
      <c r="S793" s="56"/>
      <c r="T793" s="57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U793" s="20" t="s">
        <v>81</v>
      </c>
    </row>
    <row r="794" spans="1:47" s="2" customFormat="1">
      <c r="A794" s="35"/>
      <c r="B794" s="36"/>
      <c r="C794" s="35"/>
      <c r="D794" s="166" t="s">
        <v>224</v>
      </c>
      <c r="E794" s="35"/>
      <c r="F794" s="190" t="s">
        <v>1639</v>
      </c>
      <c r="G794" s="35"/>
      <c r="H794" s="191">
        <v>4.05</v>
      </c>
      <c r="I794" s="35"/>
      <c r="J794" s="35"/>
      <c r="K794" s="35"/>
      <c r="L794" s="36"/>
      <c r="M794" s="163"/>
      <c r="N794" s="164"/>
      <c r="O794" s="56"/>
      <c r="P794" s="56"/>
      <c r="Q794" s="56"/>
      <c r="R794" s="56"/>
      <c r="S794" s="56"/>
      <c r="T794" s="57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U794" s="20" t="s">
        <v>81</v>
      </c>
    </row>
    <row r="795" spans="1:47" s="2" customFormat="1">
      <c r="A795" s="35"/>
      <c r="B795" s="36"/>
      <c r="C795" s="35"/>
      <c r="D795" s="166" t="s">
        <v>224</v>
      </c>
      <c r="E795" s="35"/>
      <c r="F795" s="190" t="s">
        <v>1501</v>
      </c>
      <c r="G795" s="35"/>
      <c r="H795" s="191">
        <v>0</v>
      </c>
      <c r="I795" s="35"/>
      <c r="J795" s="35"/>
      <c r="K795" s="35"/>
      <c r="L795" s="36"/>
      <c r="M795" s="163"/>
      <c r="N795" s="164"/>
      <c r="O795" s="56"/>
      <c r="P795" s="56"/>
      <c r="Q795" s="56"/>
      <c r="R795" s="56"/>
      <c r="S795" s="56"/>
      <c r="T795" s="57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U795" s="20" t="s">
        <v>81</v>
      </c>
    </row>
    <row r="796" spans="1:47" s="2" customFormat="1">
      <c r="A796" s="35"/>
      <c r="B796" s="36"/>
      <c r="C796" s="35"/>
      <c r="D796" s="166" t="s">
        <v>224</v>
      </c>
      <c r="E796" s="35"/>
      <c r="F796" s="190" t="s">
        <v>1640</v>
      </c>
      <c r="G796" s="35"/>
      <c r="H796" s="191">
        <v>-1.1930000000000001</v>
      </c>
      <c r="I796" s="35"/>
      <c r="J796" s="35"/>
      <c r="K796" s="35"/>
      <c r="L796" s="36"/>
      <c r="M796" s="163"/>
      <c r="N796" s="164"/>
      <c r="O796" s="56"/>
      <c r="P796" s="56"/>
      <c r="Q796" s="56"/>
      <c r="R796" s="56"/>
      <c r="S796" s="56"/>
      <c r="T796" s="57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U796" s="20" t="s">
        <v>81</v>
      </c>
    </row>
    <row r="797" spans="1:47" s="2" customFormat="1">
      <c r="A797" s="35"/>
      <c r="B797" s="36"/>
      <c r="C797" s="35"/>
      <c r="D797" s="166" t="s">
        <v>224</v>
      </c>
      <c r="E797" s="35"/>
      <c r="F797" s="190" t="s">
        <v>213</v>
      </c>
      <c r="G797" s="35"/>
      <c r="H797" s="191">
        <v>2.8570000000000002</v>
      </c>
      <c r="I797" s="35"/>
      <c r="J797" s="35"/>
      <c r="K797" s="35"/>
      <c r="L797" s="36"/>
      <c r="M797" s="163"/>
      <c r="N797" s="164"/>
      <c r="O797" s="56"/>
      <c r="P797" s="56"/>
      <c r="Q797" s="56"/>
      <c r="R797" s="56"/>
      <c r="S797" s="56"/>
      <c r="T797" s="57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U797" s="20" t="s">
        <v>81</v>
      </c>
    </row>
    <row r="798" spans="1:47" s="2" customFormat="1">
      <c r="A798" s="35"/>
      <c r="B798" s="36"/>
      <c r="C798" s="35"/>
      <c r="D798" s="166" t="s">
        <v>224</v>
      </c>
      <c r="E798" s="35"/>
      <c r="F798" s="200" t="s">
        <v>1578</v>
      </c>
      <c r="G798" s="35"/>
      <c r="H798" s="35"/>
      <c r="I798" s="35"/>
      <c r="J798" s="35"/>
      <c r="K798" s="35"/>
      <c r="L798" s="36"/>
      <c r="M798" s="163"/>
      <c r="N798" s="164"/>
      <c r="O798" s="56"/>
      <c r="P798" s="56"/>
      <c r="Q798" s="56"/>
      <c r="R798" s="56"/>
      <c r="S798" s="56"/>
      <c r="T798" s="57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U798" s="20" t="s">
        <v>81</v>
      </c>
    </row>
    <row r="799" spans="1:47" s="2" customFormat="1">
      <c r="A799" s="35"/>
      <c r="B799" s="36"/>
      <c r="C799" s="35"/>
      <c r="D799" s="166" t="s">
        <v>224</v>
      </c>
      <c r="E799" s="35"/>
      <c r="F799" s="201" t="s">
        <v>1568</v>
      </c>
      <c r="G799" s="35"/>
      <c r="H799" s="191">
        <v>0</v>
      </c>
      <c r="I799" s="35"/>
      <c r="J799" s="35"/>
      <c r="K799" s="35"/>
      <c r="L799" s="36"/>
      <c r="M799" s="163"/>
      <c r="N799" s="164"/>
      <c r="O799" s="56"/>
      <c r="P799" s="56"/>
      <c r="Q799" s="56"/>
      <c r="R799" s="56"/>
      <c r="S799" s="56"/>
      <c r="T799" s="57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U799" s="20" t="s">
        <v>81</v>
      </c>
    </row>
    <row r="800" spans="1:47" s="2" customFormat="1">
      <c r="A800" s="35"/>
      <c r="B800" s="36"/>
      <c r="C800" s="35"/>
      <c r="D800" s="166" t="s">
        <v>224</v>
      </c>
      <c r="E800" s="35"/>
      <c r="F800" s="201" t="s">
        <v>1579</v>
      </c>
      <c r="G800" s="35"/>
      <c r="H800" s="191">
        <v>2.25</v>
      </c>
      <c r="I800" s="35"/>
      <c r="J800" s="35"/>
      <c r="K800" s="35"/>
      <c r="L800" s="36"/>
      <c r="M800" s="163"/>
      <c r="N800" s="164"/>
      <c r="O800" s="56"/>
      <c r="P800" s="56"/>
      <c r="Q800" s="56"/>
      <c r="R800" s="56"/>
      <c r="S800" s="56"/>
      <c r="T800" s="57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U800" s="20" t="s">
        <v>81</v>
      </c>
    </row>
    <row r="801" spans="1:65" s="2" customFormat="1">
      <c r="A801" s="35"/>
      <c r="B801" s="36"/>
      <c r="C801" s="35"/>
      <c r="D801" s="166" t="s">
        <v>224</v>
      </c>
      <c r="E801" s="35"/>
      <c r="F801" s="201" t="s">
        <v>213</v>
      </c>
      <c r="G801" s="35"/>
      <c r="H801" s="191">
        <v>2.25</v>
      </c>
      <c r="I801" s="35"/>
      <c r="J801" s="35"/>
      <c r="K801" s="35"/>
      <c r="L801" s="36"/>
      <c r="M801" s="163"/>
      <c r="N801" s="164"/>
      <c r="O801" s="56"/>
      <c r="P801" s="56"/>
      <c r="Q801" s="56"/>
      <c r="R801" s="56"/>
      <c r="S801" s="56"/>
      <c r="T801" s="57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U801" s="20" t="s">
        <v>81</v>
      </c>
    </row>
    <row r="802" spans="1:65" s="2" customFormat="1">
      <c r="A802" s="35"/>
      <c r="B802" s="36"/>
      <c r="C802" s="35"/>
      <c r="D802" s="166" t="s">
        <v>224</v>
      </c>
      <c r="E802" s="35"/>
      <c r="F802" s="189" t="s">
        <v>1664</v>
      </c>
      <c r="G802" s="35"/>
      <c r="H802" s="35"/>
      <c r="I802" s="35"/>
      <c r="J802" s="35"/>
      <c r="K802" s="35"/>
      <c r="L802" s="36"/>
      <c r="M802" s="163"/>
      <c r="N802" s="164"/>
      <c r="O802" s="56"/>
      <c r="P802" s="56"/>
      <c r="Q802" s="56"/>
      <c r="R802" s="56"/>
      <c r="S802" s="56"/>
      <c r="T802" s="57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U802" s="20" t="s">
        <v>81</v>
      </c>
    </row>
    <row r="803" spans="1:65" s="2" customFormat="1">
      <c r="A803" s="35"/>
      <c r="B803" s="36"/>
      <c r="C803" s="35"/>
      <c r="D803" s="166" t="s">
        <v>224</v>
      </c>
      <c r="E803" s="35"/>
      <c r="F803" s="190" t="s">
        <v>1610</v>
      </c>
      <c r="G803" s="35"/>
      <c r="H803" s="191">
        <v>0</v>
      </c>
      <c r="I803" s="35"/>
      <c r="J803" s="35"/>
      <c r="K803" s="35"/>
      <c r="L803" s="36"/>
      <c r="M803" s="163"/>
      <c r="N803" s="164"/>
      <c r="O803" s="56"/>
      <c r="P803" s="56"/>
      <c r="Q803" s="56"/>
      <c r="R803" s="56"/>
      <c r="S803" s="56"/>
      <c r="T803" s="57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U803" s="20" t="s">
        <v>81</v>
      </c>
    </row>
    <row r="804" spans="1:65" s="2" customFormat="1">
      <c r="A804" s="35"/>
      <c r="B804" s="36"/>
      <c r="C804" s="35"/>
      <c r="D804" s="166" t="s">
        <v>224</v>
      </c>
      <c r="E804" s="35"/>
      <c r="F804" s="190" t="s">
        <v>1611</v>
      </c>
      <c r="G804" s="35"/>
      <c r="H804" s="191">
        <v>51.424999999999997</v>
      </c>
      <c r="I804" s="35"/>
      <c r="J804" s="35"/>
      <c r="K804" s="35"/>
      <c r="L804" s="36"/>
      <c r="M804" s="163"/>
      <c r="N804" s="164"/>
      <c r="O804" s="56"/>
      <c r="P804" s="56"/>
      <c r="Q804" s="56"/>
      <c r="R804" s="56"/>
      <c r="S804" s="56"/>
      <c r="T804" s="57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U804" s="20" t="s">
        <v>81</v>
      </c>
    </row>
    <row r="805" spans="1:65" s="2" customFormat="1">
      <c r="A805" s="35"/>
      <c r="B805" s="36"/>
      <c r="C805" s="35"/>
      <c r="D805" s="166" t="s">
        <v>224</v>
      </c>
      <c r="E805" s="35"/>
      <c r="F805" s="190" t="s">
        <v>1483</v>
      </c>
      <c r="G805" s="35"/>
      <c r="H805" s="191">
        <v>4.05</v>
      </c>
      <c r="I805" s="35"/>
      <c r="J805" s="35"/>
      <c r="K805" s="35"/>
      <c r="L805" s="36"/>
      <c r="M805" s="163"/>
      <c r="N805" s="164"/>
      <c r="O805" s="56"/>
      <c r="P805" s="56"/>
      <c r="Q805" s="56"/>
      <c r="R805" s="56"/>
      <c r="S805" s="56"/>
      <c r="T805" s="57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U805" s="20" t="s">
        <v>81</v>
      </c>
    </row>
    <row r="806" spans="1:65" s="2" customFormat="1">
      <c r="A806" s="35"/>
      <c r="B806" s="36"/>
      <c r="C806" s="35"/>
      <c r="D806" s="166" t="s">
        <v>224</v>
      </c>
      <c r="E806" s="35"/>
      <c r="F806" s="190" t="s">
        <v>1484</v>
      </c>
      <c r="G806" s="35"/>
      <c r="H806" s="191">
        <v>0</v>
      </c>
      <c r="I806" s="35"/>
      <c r="J806" s="35"/>
      <c r="K806" s="35"/>
      <c r="L806" s="36"/>
      <c r="M806" s="163"/>
      <c r="N806" s="164"/>
      <c r="O806" s="56"/>
      <c r="P806" s="56"/>
      <c r="Q806" s="56"/>
      <c r="R806" s="56"/>
      <c r="S806" s="56"/>
      <c r="T806" s="57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U806" s="20" t="s">
        <v>81</v>
      </c>
    </row>
    <row r="807" spans="1:65" s="2" customFormat="1">
      <c r="A807" s="35"/>
      <c r="B807" s="36"/>
      <c r="C807" s="35"/>
      <c r="D807" s="166" t="s">
        <v>224</v>
      </c>
      <c r="E807" s="35"/>
      <c r="F807" s="190" t="s">
        <v>1612</v>
      </c>
      <c r="G807" s="35"/>
      <c r="H807" s="191">
        <v>-32.064999999999998</v>
      </c>
      <c r="I807" s="35"/>
      <c r="J807" s="35"/>
      <c r="K807" s="35"/>
      <c r="L807" s="36"/>
      <c r="M807" s="163"/>
      <c r="N807" s="164"/>
      <c r="O807" s="56"/>
      <c r="P807" s="56"/>
      <c r="Q807" s="56"/>
      <c r="R807" s="56"/>
      <c r="S807" s="56"/>
      <c r="T807" s="57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U807" s="20" t="s">
        <v>81</v>
      </c>
    </row>
    <row r="808" spans="1:65" s="2" customFormat="1">
      <c r="A808" s="35"/>
      <c r="B808" s="36"/>
      <c r="C808" s="35"/>
      <c r="D808" s="166" t="s">
        <v>224</v>
      </c>
      <c r="E808" s="35"/>
      <c r="F808" s="190" t="s">
        <v>1613</v>
      </c>
      <c r="G808" s="35"/>
      <c r="H808" s="191">
        <v>-1.1930000000000001</v>
      </c>
      <c r="I808" s="35"/>
      <c r="J808" s="35"/>
      <c r="K808" s="35"/>
      <c r="L808" s="36"/>
      <c r="M808" s="163"/>
      <c r="N808" s="164"/>
      <c r="O808" s="56"/>
      <c r="P808" s="56"/>
      <c r="Q808" s="56"/>
      <c r="R808" s="56"/>
      <c r="S808" s="56"/>
      <c r="T808" s="57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U808" s="20" t="s">
        <v>81</v>
      </c>
    </row>
    <row r="809" spans="1:65" s="2" customFormat="1">
      <c r="A809" s="35"/>
      <c r="B809" s="36"/>
      <c r="C809" s="35"/>
      <c r="D809" s="166" t="s">
        <v>224</v>
      </c>
      <c r="E809" s="35"/>
      <c r="F809" s="190" t="s">
        <v>213</v>
      </c>
      <c r="G809" s="35"/>
      <c r="H809" s="191">
        <v>22.216999999999999</v>
      </c>
      <c r="I809" s="35"/>
      <c r="J809" s="35"/>
      <c r="K809" s="35"/>
      <c r="L809" s="36"/>
      <c r="M809" s="163"/>
      <c r="N809" s="164"/>
      <c r="O809" s="56"/>
      <c r="P809" s="56"/>
      <c r="Q809" s="56"/>
      <c r="R809" s="56"/>
      <c r="S809" s="56"/>
      <c r="T809" s="57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U809" s="20" t="s">
        <v>81</v>
      </c>
    </row>
    <row r="810" spans="1:65" s="2" customFormat="1" ht="24.2" customHeight="1">
      <c r="A810" s="35"/>
      <c r="B810" s="146"/>
      <c r="C810" s="147" t="s">
        <v>1665</v>
      </c>
      <c r="D810" s="147" t="s">
        <v>184</v>
      </c>
      <c r="E810" s="148" t="s">
        <v>364</v>
      </c>
      <c r="F810" s="149" t="s">
        <v>365</v>
      </c>
      <c r="G810" s="150" t="s">
        <v>338</v>
      </c>
      <c r="H810" s="151">
        <v>181.99700000000001</v>
      </c>
      <c r="I810" s="152"/>
      <c r="J810" s="153">
        <f>ROUND(I810*H810,2)</f>
        <v>0</v>
      </c>
      <c r="K810" s="149" t="s">
        <v>188</v>
      </c>
      <c r="L810" s="36"/>
      <c r="M810" s="154" t="s">
        <v>3</v>
      </c>
      <c r="N810" s="155" t="s">
        <v>44</v>
      </c>
      <c r="O810" s="56"/>
      <c r="P810" s="156">
        <f>O810*H810</f>
        <v>0</v>
      </c>
      <c r="Q810" s="156">
        <v>0</v>
      </c>
      <c r="R810" s="156">
        <f>Q810*H810</f>
        <v>0</v>
      </c>
      <c r="S810" s="156">
        <v>0</v>
      </c>
      <c r="T810" s="157">
        <f>S810*H810</f>
        <v>0</v>
      </c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R810" s="158" t="s">
        <v>189</v>
      </c>
      <c r="AT810" s="158" t="s">
        <v>184</v>
      </c>
      <c r="AU810" s="158" t="s">
        <v>81</v>
      </c>
      <c r="AY810" s="20" t="s">
        <v>182</v>
      </c>
      <c r="BE810" s="159">
        <f>IF(N810="základní",J810,0)</f>
        <v>0</v>
      </c>
      <c r="BF810" s="159">
        <f>IF(N810="snížená",J810,0)</f>
        <v>0</v>
      </c>
      <c r="BG810" s="159">
        <f>IF(N810="zákl. přenesená",J810,0)</f>
        <v>0</v>
      </c>
      <c r="BH810" s="159">
        <f>IF(N810="sníž. přenesená",J810,0)</f>
        <v>0</v>
      </c>
      <c r="BI810" s="159">
        <f>IF(N810="nulová",J810,0)</f>
        <v>0</v>
      </c>
      <c r="BJ810" s="20" t="s">
        <v>25</v>
      </c>
      <c r="BK810" s="159">
        <f>ROUND(I810*H810,2)</f>
        <v>0</v>
      </c>
      <c r="BL810" s="20" t="s">
        <v>189</v>
      </c>
      <c r="BM810" s="158" t="s">
        <v>1666</v>
      </c>
    </row>
    <row r="811" spans="1:65" s="2" customFormat="1">
      <c r="A811" s="35"/>
      <c r="B811" s="36"/>
      <c r="C811" s="35"/>
      <c r="D811" s="160" t="s">
        <v>191</v>
      </c>
      <c r="E811" s="35"/>
      <c r="F811" s="161" t="s">
        <v>367</v>
      </c>
      <c r="G811" s="35"/>
      <c r="H811" s="35"/>
      <c r="I811" s="162"/>
      <c r="J811" s="35"/>
      <c r="K811" s="35"/>
      <c r="L811" s="36"/>
      <c r="M811" s="163"/>
      <c r="N811" s="164"/>
      <c r="O811" s="56"/>
      <c r="P811" s="56"/>
      <c r="Q811" s="56"/>
      <c r="R811" s="56"/>
      <c r="S811" s="56"/>
      <c r="T811" s="57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T811" s="20" t="s">
        <v>191</v>
      </c>
      <c r="AU811" s="20" t="s">
        <v>81</v>
      </c>
    </row>
    <row r="812" spans="1:65" s="14" customFormat="1">
      <c r="B812" s="173"/>
      <c r="D812" s="166" t="s">
        <v>193</v>
      </c>
      <c r="E812" s="174" t="s">
        <v>3</v>
      </c>
      <c r="F812" s="175" t="s">
        <v>1662</v>
      </c>
      <c r="H812" s="176">
        <v>181.99700000000001</v>
      </c>
      <c r="I812" s="177"/>
      <c r="L812" s="173"/>
      <c r="M812" s="178"/>
      <c r="N812" s="179"/>
      <c r="O812" s="179"/>
      <c r="P812" s="179"/>
      <c r="Q812" s="179"/>
      <c r="R812" s="179"/>
      <c r="S812" s="179"/>
      <c r="T812" s="180"/>
      <c r="AT812" s="174" t="s">
        <v>193</v>
      </c>
      <c r="AU812" s="174" t="s">
        <v>81</v>
      </c>
      <c r="AV812" s="14" t="s">
        <v>81</v>
      </c>
      <c r="AW812" s="14" t="s">
        <v>34</v>
      </c>
      <c r="AX812" s="14" t="s">
        <v>73</v>
      </c>
      <c r="AY812" s="174" t="s">
        <v>182</v>
      </c>
    </row>
    <row r="813" spans="1:65" s="15" customFormat="1">
      <c r="B813" s="181"/>
      <c r="D813" s="166" t="s">
        <v>193</v>
      </c>
      <c r="E813" s="182" t="s">
        <v>3</v>
      </c>
      <c r="F813" s="183" t="s">
        <v>213</v>
      </c>
      <c r="H813" s="184">
        <v>181.99700000000001</v>
      </c>
      <c r="I813" s="185"/>
      <c r="L813" s="181"/>
      <c r="M813" s="186"/>
      <c r="N813" s="187"/>
      <c r="O813" s="187"/>
      <c r="P813" s="187"/>
      <c r="Q813" s="187"/>
      <c r="R813" s="187"/>
      <c r="S813" s="187"/>
      <c r="T813" s="188"/>
      <c r="AT813" s="182" t="s">
        <v>193</v>
      </c>
      <c r="AU813" s="182" t="s">
        <v>81</v>
      </c>
      <c r="AV813" s="15" t="s">
        <v>189</v>
      </c>
      <c r="AW813" s="15" t="s">
        <v>34</v>
      </c>
      <c r="AX813" s="15" t="s">
        <v>25</v>
      </c>
      <c r="AY813" s="182" t="s">
        <v>182</v>
      </c>
    </row>
    <row r="814" spans="1:65" s="2" customFormat="1">
      <c r="A814" s="35"/>
      <c r="B814" s="36"/>
      <c r="C814" s="35"/>
      <c r="D814" s="166" t="s">
        <v>224</v>
      </c>
      <c r="E814" s="35"/>
      <c r="F814" s="189" t="s">
        <v>1663</v>
      </c>
      <c r="G814" s="35"/>
      <c r="H814" s="35"/>
      <c r="I814" s="35"/>
      <c r="J814" s="35"/>
      <c r="K814" s="35"/>
      <c r="L814" s="36"/>
      <c r="M814" s="163"/>
      <c r="N814" s="164"/>
      <c r="O814" s="56"/>
      <c r="P814" s="56"/>
      <c r="Q814" s="56"/>
      <c r="R814" s="56"/>
      <c r="S814" s="56"/>
      <c r="T814" s="57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U814" s="20" t="s">
        <v>81</v>
      </c>
    </row>
    <row r="815" spans="1:65" s="2" customFormat="1">
      <c r="A815" s="35"/>
      <c r="B815" s="36"/>
      <c r="C815" s="35"/>
      <c r="D815" s="166" t="s">
        <v>224</v>
      </c>
      <c r="E815" s="35"/>
      <c r="F815" s="190" t="s">
        <v>1621</v>
      </c>
      <c r="G815" s="35"/>
      <c r="H815" s="191">
        <v>0</v>
      </c>
      <c r="I815" s="35"/>
      <c r="J815" s="35"/>
      <c r="K815" s="35"/>
      <c r="L815" s="36"/>
      <c r="M815" s="163"/>
      <c r="N815" s="164"/>
      <c r="O815" s="56"/>
      <c r="P815" s="56"/>
      <c r="Q815" s="56"/>
      <c r="R815" s="56"/>
      <c r="S815" s="56"/>
      <c r="T815" s="57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U815" s="20" t="s">
        <v>81</v>
      </c>
    </row>
    <row r="816" spans="1:65" s="2" customFormat="1">
      <c r="A816" s="35"/>
      <c r="B816" s="36"/>
      <c r="C816" s="35"/>
      <c r="D816" s="166" t="s">
        <v>224</v>
      </c>
      <c r="E816" s="35"/>
      <c r="F816" s="190" t="s">
        <v>1622</v>
      </c>
      <c r="G816" s="35"/>
      <c r="H816" s="191">
        <v>6.7679999999999998</v>
      </c>
      <c r="I816" s="35"/>
      <c r="J816" s="35"/>
      <c r="K816" s="35"/>
      <c r="L816" s="36"/>
      <c r="M816" s="163"/>
      <c r="N816" s="164"/>
      <c r="O816" s="56"/>
      <c r="P816" s="56"/>
      <c r="Q816" s="56"/>
      <c r="R816" s="56"/>
      <c r="S816" s="56"/>
      <c r="T816" s="57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U816" s="20" t="s">
        <v>81</v>
      </c>
    </row>
    <row r="817" spans="1:47" s="2" customFormat="1">
      <c r="A817" s="35"/>
      <c r="B817" s="36"/>
      <c r="C817" s="35"/>
      <c r="D817" s="166" t="s">
        <v>224</v>
      </c>
      <c r="E817" s="35"/>
      <c r="F817" s="190" t="s">
        <v>1623</v>
      </c>
      <c r="G817" s="35"/>
      <c r="H817" s="191">
        <v>17.920000000000002</v>
      </c>
      <c r="I817" s="35"/>
      <c r="J817" s="35"/>
      <c r="K817" s="35"/>
      <c r="L817" s="36"/>
      <c r="M817" s="163"/>
      <c r="N817" s="164"/>
      <c r="O817" s="56"/>
      <c r="P817" s="56"/>
      <c r="Q817" s="56"/>
      <c r="R817" s="56"/>
      <c r="S817" s="56"/>
      <c r="T817" s="57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U817" s="20" t="s">
        <v>81</v>
      </c>
    </row>
    <row r="818" spans="1:47" s="2" customFormat="1">
      <c r="A818" s="35"/>
      <c r="B818" s="36"/>
      <c r="C818" s="35"/>
      <c r="D818" s="166" t="s">
        <v>224</v>
      </c>
      <c r="E818" s="35"/>
      <c r="F818" s="190" t="s">
        <v>1624</v>
      </c>
      <c r="G818" s="35"/>
      <c r="H818" s="191">
        <v>74.793999999999997</v>
      </c>
      <c r="I818" s="35"/>
      <c r="J818" s="35"/>
      <c r="K818" s="35"/>
      <c r="L818" s="36"/>
      <c r="M818" s="163"/>
      <c r="N818" s="164"/>
      <c r="O818" s="56"/>
      <c r="P818" s="56"/>
      <c r="Q818" s="56"/>
      <c r="R818" s="56"/>
      <c r="S818" s="56"/>
      <c r="T818" s="57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U818" s="20" t="s">
        <v>81</v>
      </c>
    </row>
    <row r="819" spans="1:47" s="2" customFormat="1">
      <c r="A819" s="35"/>
      <c r="B819" s="36"/>
      <c r="C819" s="35"/>
      <c r="D819" s="166" t="s">
        <v>224</v>
      </c>
      <c r="E819" s="35"/>
      <c r="F819" s="190" t="s">
        <v>1625</v>
      </c>
      <c r="G819" s="35"/>
      <c r="H819" s="191">
        <v>71.786000000000001</v>
      </c>
      <c r="I819" s="35"/>
      <c r="J819" s="35"/>
      <c r="K819" s="35"/>
      <c r="L819" s="36"/>
      <c r="M819" s="163"/>
      <c r="N819" s="164"/>
      <c r="O819" s="56"/>
      <c r="P819" s="56"/>
      <c r="Q819" s="56"/>
      <c r="R819" s="56"/>
      <c r="S819" s="56"/>
      <c r="T819" s="57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U819" s="20" t="s">
        <v>81</v>
      </c>
    </row>
    <row r="820" spans="1:47" s="2" customFormat="1">
      <c r="A820" s="35"/>
      <c r="B820" s="36"/>
      <c r="C820" s="35"/>
      <c r="D820" s="166" t="s">
        <v>224</v>
      </c>
      <c r="E820" s="35"/>
      <c r="F820" s="190" t="s">
        <v>1626</v>
      </c>
      <c r="G820" s="35"/>
      <c r="H820" s="191">
        <v>13.821999999999999</v>
      </c>
      <c r="I820" s="35"/>
      <c r="J820" s="35"/>
      <c r="K820" s="35"/>
      <c r="L820" s="36"/>
      <c r="M820" s="163"/>
      <c r="N820" s="164"/>
      <c r="O820" s="56"/>
      <c r="P820" s="56"/>
      <c r="Q820" s="56"/>
      <c r="R820" s="56"/>
      <c r="S820" s="56"/>
      <c r="T820" s="57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U820" s="20" t="s">
        <v>81</v>
      </c>
    </row>
    <row r="821" spans="1:47" s="2" customFormat="1">
      <c r="A821" s="35"/>
      <c r="B821" s="36"/>
      <c r="C821" s="35"/>
      <c r="D821" s="166" t="s">
        <v>224</v>
      </c>
      <c r="E821" s="35"/>
      <c r="F821" s="190" t="s">
        <v>1501</v>
      </c>
      <c r="G821" s="35"/>
      <c r="H821" s="191">
        <v>0</v>
      </c>
      <c r="I821" s="35"/>
      <c r="J821" s="35"/>
      <c r="K821" s="35"/>
      <c r="L821" s="36"/>
      <c r="M821" s="163"/>
      <c r="N821" s="164"/>
      <c r="O821" s="56"/>
      <c r="P821" s="56"/>
      <c r="Q821" s="56"/>
      <c r="R821" s="56"/>
      <c r="S821" s="56"/>
      <c r="T821" s="57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U821" s="20" t="s">
        <v>81</v>
      </c>
    </row>
    <row r="822" spans="1:47" s="2" customFormat="1">
      <c r="A822" s="35"/>
      <c r="B822" s="36"/>
      <c r="C822" s="35"/>
      <c r="D822" s="166" t="s">
        <v>224</v>
      </c>
      <c r="E822" s="35"/>
      <c r="F822" s="190" t="s">
        <v>1627</v>
      </c>
      <c r="G822" s="35"/>
      <c r="H822" s="191">
        <v>-54.831000000000003</v>
      </c>
      <c r="I822" s="35"/>
      <c r="J822" s="35"/>
      <c r="K822" s="35"/>
      <c r="L822" s="36"/>
      <c r="M822" s="163"/>
      <c r="N822" s="164"/>
      <c r="O822" s="56"/>
      <c r="P822" s="56"/>
      <c r="Q822" s="56"/>
      <c r="R822" s="56"/>
      <c r="S822" s="56"/>
      <c r="T822" s="57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U822" s="20" t="s">
        <v>81</v>
      </c>
    </row>
    <row r="823" spans="1:47" s="2" customFormat="1">
      <c r="A823" s="35"/>
      <c r="B823" s="36"/>
      <c r="C823" s="35"/>
      <c r="D823" s="166" t="s">
        <v>224</v>
      </c>
      <c r="E823" s="35"/>
      <c r="F823" s="190" t="s">
        <v>213</v>
      </c>
      <c r="G823" s="35"/>
      <c r="H823" s="191">
        <v>130.25899999999999</v>
      </c>
      <c r="I823" s="35"/>
      <c r="J823" s="35"/>
      <c r="K823" s="35"/>
      <c r="L823" s="36"/>
      <c r="M823" s="163"/>
      <c r="N823" s="164"/>
      <c r="O823" s="56"/>
      <c r="P823" s="56"/>
      <c r="Q823" s="56"/>
      <c r="R823" s="56"/>
      <c r="S823" s="56"/>
      <c r="T823" s="57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U823" s="20" t="s">
        <v>81</v>
      </c>
    </row>
    <row r="824" spans="1:47" s="2" customFormat="1">
      <c r="A824" s="35"/>
      <c r="B824" s="36"/>
      <c r="C824" s="35"/>
      <c r="D824" s="166" t="s">
        <v>224</v>
      </c>
      <c r="E824" s="35"/>
      <c r="F824" s="200" t="s">
        <v>272</v>
      </c>
      <c r="G824" s="35"/>
      <c r="H824" s="35"/>
      <c r="I824" s="35"/>
      <c r="J824" s="35"/>
      <c r="K824" s="35"/>
      <c r="L824" s="36"/>
      <c r="M824" s="163"/>
      <c r="N824" s="164"/>
      <c r="O824" s="56"/>
      <c r="P824" s="56"/>
      <c r="Q824" s="56"/>
      <c r="R824" s="56"/>
      <c r="S824" s="56"/>
      <c r="T824" s="57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U824" s="20" t="s">
        <v>81</v>
      </c>
    </row>
    <row r="825" spans="1:47" s="2" customFormat="1">
      <c r="A825" s="35"/>
      <c r="B825" s="36"/>
      <c r="C825" s="35"/>
      <c r="D825" s="166" t="s">
        <v>224</v>
      </c>
      <c r="E825" s="35"/>
      <c r="F825" s="201" t="s">
        <v>1568</v>
      </c>
      <c r="G825" s="35"/>
      <c r="H825" s="191">
        <v>0</v>
      </c>
      <c r="I825" s="35"/>
      <c r="J825" s="35"/>
      <c r="K825" s="35"/>
      <c r="L825" s="36"/>
      <c r="M825" s="163"/>
      <c r="N825" s="164"/>
      <c r="O825" s="56"/>
      <c r="P825" s="56"/>
      <c r="Q825" s="56"/>
      <c r="R825" s="56"/>
      <c r="S825" s="56"/>
      <c r="T825" s="57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U825" s="20" t="s">
        <v>81</v>
      </c>
    </row>
    <row r="826" spans="1:47" s="2" customFormat="1">
      <c r="A826" s="35"/>
      <c r="B826" s="36"/>
      <c r="C826" s="35"/>
      <c r="D826" s="166" t="s">
        <v>224</v>
      </c>
      <c r="E826" s="35"/>
      <c r="F826" s="201" t="s">
        <v>1569</v>
      </c>
      <c r="G826" s="35"/>
      <c r="H826" s="191">
        <v>103.455</v>
      </c>
      <c r="I826" s="35"/>
      <c r="J826" s="35"/>
      <c r="K826" s="35"/>
      <c r="L826" s="36"/>
      <c r="M826" s="163"/>
      <c r="N826" s="164"/>
      <c r="O826" s="56"/>
      <c r="P826" s="56"/>
      <c r="Q826" s="56"/>
      <c r="R826" s="56"/>
      <c r="S826" s="56"/>
      <c r="T826" s="57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U826" s="20" t="s">
        <v>81</v>
      </c>
    </row>
    <row r="827" spans="1:47" s="2" customFormat="1">
      <c r="A827" s="35"/>
      <c r="B827" s="36"/>
      <c r="C827" s="35"/>
      <c r="D827" s="166" t="s">
        <v>224</v>
      </c>
      <c r="E827" s="35"/>
      <c r="F827" s="201" t="s">
        <v>259</v>
      </c>
      <c r="G827" s="35"/>
      <c r="H827" s="191">
        <v>103.455</v>
      </c>
      <c r="I827" s="35"/>
      <c r="J827" s="35"/>
      <c r="K827" s="35"/>
      <c r="L827" s="36"/>
      <c r="M827" s="163"/>
      <c r="N827" s="164"/>
      <c r="O827" s="56"/>
      <c r="P827" s="56"/>
      <c r="Q827" s="56"/>
      <c r="R827" s="56"/>
      <c r="S827" s="56"/>
      <c r="T827" s="57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U827" s="20" t="s">
        <v>81</v>
      </c>
    </row>
    <row r="828" spans="1:47" s="2" customFormat="1">
      <c r="A828" s="35"/>
      <c r="B828" s="36"/>
      <c r="C828" s="35"/>
      <c r="D828" s="166" t="s">
        <v>224</v>
      </c>
      <c r="E828" s="35"/>
      <c r="F828" s="189" t="s">
        <v>1617</v>
      </c>
      <c r="G828" s="35"/>
      <c r="H828" s="35"/>
      <c r="I828" s="35"/>
      <c r="J828" s="35"/>
      <c r="K828" s="35"/>
      <c r="L828" s="36"/>
      <c r="M828" s="163"/>
      <c r="N828" s="164"/>
      <c r="O828" s="56"/>
      <c r="P828" s="56"/>
      <c r="Q828" s="56"/>
      <c r="R828" s="56"/>
      <c r="S828" s="56"/>
      <c r="T828" s="57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U828" s="20" t="s">
        <v>81</v>
      </c>
    </row>
    <row r="829" spans="1:47" s="2" customFormat="1">
      <c r="A829" s="35"/>
      <c r="B829" s="36"/>
      <c r="C829" s="35"/>
      <c r="D829" s="166" t="s">
        <v>224</v>
      </c>
      <c r="E829" s="35"/>
      <c r="F829" s="190" t="s">
        <v>1615</v>
      </c>
      <c r="G829" s="35"/>
      <c r="H829" s="191">
        <v>13.464</v>
      </c>
      <c r="I829" s="35"/>
      <c r="J829" s="35"/>
      <c r="K829" s="35"/>
      <c r="L829" s="36"/>
      <c r="M829" s="163"/>
      <c r="N829" s="164"/>
      <c r="O829" s="56"/>
      <c r="P829" s="56"/>
      <c r="Q829" s="56"/>
      <c r="R829" s="56"/>
      <c r="S829" s="56"/>
      <c r="T829" s="57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U829" s="20" t="s">
        <v>81</v>
      </c>
    </row>
    <row r="830" spans="1:47" s="2" customFormat="1">
      <c r="A830" s="35"/>
      <c r="B830" s="36"/>
      <c r="C830" s="35"/>
      <c r="D830" s="166" t="s">
        <v>224</v>
      </c>
      <c r="E830" s="35"/>
      <c r="F830" s="190" t="s">
        <v>1616</v>
      </c>
      <c r="G830" s="35"/>
      <c r="H830" s="191">
        <v>13.2</v>
      </c>
      <c r="I830" s="35"/>
      <c r="J830" s="35"/>
      <c r="K830" s="35"/>
      <c r="L830" s="36"/>
      <c r="M830" s="163"/>
      <c r="N830" s="164"/>
      <c r="O830" s="56"/>
      <c r="P830" s="56"/>
      <c r="Q830" s="56"/>
      <c r="R830" s="56"/>
      <c r="S830" s="56"/>
      <c r="T830" s="57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U830" s="20" t="s">
        <v>81</v>
      </c>
    </row>
    <row r="831" spans="1:47" s="2" customFormat="1">
      <c r="A831" s="35"/>
      <c r="B831" s="36"/>
      <c r="C831" s="35"/>
      <c r="D831" s="166" t="s">
        <v>224</v>
      </c>
      <c r="E831" s="35"/>
      <c r="F831" s="190" t="s">
        <v>213</v>
      </c>
      <c r="G831" s="35"/>
      <c r="H831" s="191">
        <v>26.664000000000001</v>
      </c>
      <c r="I831" s="35"/>
      <c r="J831" s="35"/>
      <c r="K831" s="35"/>
      <c r="L831" s="36"/>
      <c r="M831" s="163"/>
      <c r="N831" s="164"/>
      <c r="O831" s="56"/>
      <c r="P831" s="56"/>
      <c r="Q831" s="56"/>
      <c r="R831" s="56"/>
      <c r="S831" s="56"/>
      <c r="T831" s="57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U831" s="20" t="s">
        <v>81</v>
      </c>
    </row>
    <row r="832" spans="1:47" s="2" customFormat="1">
      <c r="A832" s="35"/>
      <c r="B832" s="36"/>
      <c r="C832" s="35"/>
      <c r="D832" s="166" t="s">
        <v>224</v>
      </c>
      <c r="E832" s="35"/>
      <c r="F832" s="200" t="s">
        <v>1471</v>
      </c>
      <c r="G832" s="35"/>
      <c r="H832" s="35"/>
      <c r="I832" s="35"/>
      <c r="J832" s="35"/>
      <c r="K832" s="35"/>
      <c r="L832" s="36"/>
      <c r="M832" s="163"/>
      <c r="N832" s="164"/>
      <c r="O832" s="56"/>
      <c r="P832" s="56"/>
      <c r="Q832" s="56"/>
      <c r="R832" s="56"/>
      <c r="S832" s="56"/>
      <c r="T832" s="57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U832" s="20" t="s">
        <v>81</v>
      </c>
    </row>
    <row r="833" spans="1:47" s="2" customFormat="1">
      <c r="A833" s="35"/>
      <c r="B833" s="36"/>
      <c r="C833" s="35"/>
      <c r="D833" s="166" t="s">
        <v>224</v>
      </c>
      <c r="E833" s="35"/>
      <c r="F833" s="201" t="s">
        <v>1472</v>
      </c>
      <c r="G833" s="35"/>
      <c r="H833" s="191">
        <v>6.6</v>
      </c>
      <c r="I833" s="35"/>
      <c r="J833" s="35"/>
      <c r="K833" s="35"/>
      <c r="L833" s="36"/>
      <c r="M833" s="163"/>
      <c r="N833" s="164"/>
      <c r="O833" s="56"/>
      <c r="P833" s="56"/>
      <c r="Q833" s="56"/>
      <c r="R833" s="56"/>
      <c r="S833" s="56"/>
      <c r="T833" s="57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U833" s="20" t="s">
        <v>81</v>
      </c>
    </row>
    <row r="834" spans="1:47" s="2" customFormat="1">
      <c r="A834" s="35"/>
      <c r="B834" s="36"/>
      <c r="C834" s="35"/>
      <c r="D834" s="166" t="s">
        <v>224</v>
      </c>
      <c r="E834" s="35"/>
      <c r="F834" s="201" t="s">
        <v>213</v>
      </c>
      <c r="G834" s="35"/>
      <c r="H834" s="191">
        <v>6.6</v>
      </c>
      <c r="I834" s="35"/>
      <c r="J834" s="35"/>
      <c r="K834" s="35"/>
      <c r="L834" s="36"/>
      <c r="M834" s="163"/>
      <c r="N834" s="164"/>
      <c r="O834" s="56"/>
      <c r="P834" s="56"/>
      <c r="Q834" s="56"/>
      <c r="R834" s="56"/>
      <c r="S834" s="56"/>
      <c r="T834" s="57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U834" s="20" t="s">
        <v>81</v>
      </c>
    </row>
    <row r="835" spans="1:47" s="2" customFormat="1">
      <c r="A835" s="35"/>
      <c r="B835" s="36"/>
      <c r="C835" s="35"/>
      <c r="D835" s="166" t="s">
        <v>224</v>
      </c>
      <c r="E835" s="35"/>
      <c r="F835" s="200" t="s">
        <v>1467</v>
      </c>
      <c r="G835" s="35"/>
      <c r="H835" s="35"/>
      <c r="I835" s="35"/>
      <c r="J835" s="35"/>
      <c r="K835" s="35"/>
      <c r="L835" s="36"/>
      <c r="M835" s="163"/>
      <c r="N835" s="164"/>
      <c r="O835" s="56"/>
      <c r="P835" s="56"/>
      <c r="Q835" s="56"/>
      <c r="R835" s="56"/>
      <c r="S835" s="56"/>
      <c r="T835" s="57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U835" s="20" t="s">
        <v>81</v>
      </c>
    </row>
    <row r="836" spans="1:47" s="2" customFormat="1">
      <c r="A836" s="35"/>
      <c r="B836" s="36"/>
      <c r="C836" s="35"/>
      <c r="D836" s="166" t="s">
        <v>224</v>
      </c>
      <c r="E836" s="35"/>
      <c r="F836" s="201" t="s">
        <v>1454</v>
      </c>
      <c r="G836" s="35"/>
      <c r="H836" s="191">
        <v>0</v>
      </c>
      <c r="I836" s="35"/>
      <c r="J836" s="35"/>
      <c r="K836" s="35"/>
      <c r="L836" s="36"/>
      <c r="M836" s="163"/>
      <c r="N836" s="164"/>
      <c r="O836" s="56"/>
      <c r="P836" s="56"/>
      <c r="Q836" s="56"/>
      <c r="R836" s="56"/>
      <c r="S836" s="56"/>
      <c r="T836" s="57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U836" s="20" t="s">
        <v>81</v>
      </c>
    </row>
    <row r="837" spans="1:47" s="2" customFormat="1">
      <c r="A837" s="35"/>
      <c r="B837" s="36"/>
      <c r="C837" s="35"/>
      <c r="D837" s="166" t="s">
        <v>224</v>
      </c>
      <c r="E837" s="35"/>
      <c r="F837" s="201" t="s">
        <v>1468</v>
      </c>
      <c r="G837" s="35"/>
      <c r="H837" s="191">
        <v>8.8000000000000007</v>
      </c>
      <c r="I837" s="35"/>
      <c r="J837" s="35"/>
      <c r="K837" s="35"/>
      <c r="L837" s="36"/>
      <c r="M837" s="163"/>
      <c r="N837" s="164"/>
      <c r="O837" s="56"/>
      <c r="P837" s="56"/>
      <c r="Q837" s="56"/>
      <c r="R837" s="56"/>
      <c r="S837" s="56"/>
      <c r="T837" s="57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U837" s="20" t="s">
        <v>81</v>
      </c>
    </row>
    <row r="838" spans="1:47" s="2" customFormat="1">
      <c r="A838" s="35"/>
      <c r="B838" s="36"/>
      <c r="C838" s="35"/>
      <c r="D838" s="166" t="s">
        <v>224</v>
      </c>
      <c r="E838" s="35"/>
      <c r="F838" s="201" t="s">
        <v>213</v>
      </c>
      <c r="G838" s="35"/>
      <c r="H838" s="191">
        <v>8.8000000000000007</v>
      </c>
      <c r="I838" s="35"/>
      <c r="J838" s="35"/>
      <c r="K838" s="35"/>
      <c r="L838" s="36"/>
      <c r="M838" s="163"/>
      <c r="N838" s="164"/>
      <c r="O838" s="56"/>
      <c r="P838" s="56"/>
      <c r="Q838" s="56"/>
      <c r="R838" s="56"/>
      <c r="S838" s="56"/>
      <c r="T838" s="57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U838" s="20" t="s">
        <v>81</v>
      </c>
    </row>
    <row r="839" spans="1:47" s="2" customFormat="1">
      <c r="A839" s="35"/>
      <c r="B839" s="36"/>
      <c r="C839" s="35"/>
      <c r="D839" s="166" t="s">
        <v>224</v>
      </c>
      <c r="E839" s="35"/>
      <c r="F839" s="219" t="s">
        <v>1469</v>
      </c>
      <c r="G839" s="35"/>
      <c r="H839" s="35"/>
      <c r="I839" s="35"/>
      <c r="J839" s="35"/>
      <c r="K839" s="35"/>
      <c r="L839" s="36"/>
      <c r="M839" s="163"/>
      <c r="N839" s="164"/>
      <c r="O839" s="56"/>
      <c r="P839" s="56"/>
      <c r="Q839" s="56"/>
      <c r="R839" s="56"/>
      <c r="S839" s="56"/>
      <c r="T839" s="57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U839" s="20" t="s">
        <v>81</v>
      </c>
    </row>
    <row r="840" spans="1:47" s="2" customFormat="1">
      <c r="A840" s="35"/>
      <c r="B840" s="36"/>
      <c r="C840" s="35"/>
      <c r="D840" s="166" t="s">
        <v>224</v>
      </c>
      <c r="E840" s="35"/>
      <c r="F840" s="220" t="s">
        <v>1470</v>
      </c>
      <c r="G840" s="35"/>
      <c r="H840" s="191">
        <v>8</v>
      </c>
      <c r="I840" s="35"/>
      <c r="J840" s="35"/>
      <c r="K840" s="35"/>
      <c r="L840" s="36"/>
      <c r="M840" s="163"/>
      <c r="N840" s="164"/>
      <c r="O840" s="56"/>
      <c r="P840" s="56"/>
      <c r="Q840" s="56"/>
      <c r="R840" s="56"/>
      <c r="S840" s="56"/>
      <c r="T840" s="57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U840" s="20" t="s">
        <v>81</v>
      </c>
    </row>
    <row r="841" spans="1:47" s="2" customFormat="1">
      <c r="A841" s="35"/>
      <c r="B841" s="36"/>
      <c r="C841" s="35"/>
      <c r="D841" s="166" t="s">
        <v>224</v>
      </c>
      <c r="E841" s="35"/>
      <c r="F841" s="220" t="s">
        <v>213</v>
      </c>
      <c r="G841" s="35"/>
      <c r="H841" s="191">
        <v>8</v>
      </c>
      <c r="I841" s="35"/>
      <c r="J841" s="35"/>
      <c r="K841" s="35"/>
      <c r="L841" s="36"/>
      <c r="M841" s="163"/>
      <c r="N841" s="164"/>
      <c r="O841" s="56"/>
      <c r="P841" s="56"/>
      <c r="Q841" s="56"/>
      <c r="R841" s="56"/>
      <c r="S841" s="56"/>
      <c r="T841" s="57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U841" s="20" t="s">
        <v>81</v>
      </c>
    </row>
    <row r="842" spans="1:47" s="2" customFormat="1">
      <c r="A842" s="35"/>
      <c r="B842" s="36"/>
      <c r="C842" s="35"/>
      <c r="D842" s="166" t="s">
        <v>224</v>
      </c>
      <c r="E842" s="35"/>
      <c r="F842" s="189" t="s">
        <v>1655</v>
      </c>
      <c r="G842" s="35"/>
      <c r="H842" s="35"/>
      <c r="I842" s="35"/>
      <c r="J842" s="35"/>
      <c r="K842" s="35"/>
      <c r="L842" s="36"/>
      <c r="M842" s="163"/>
      <c r="N842" s="164"/>
      <c r="O842" s="56"/>
      <c r="P842" s="56"/>
      <c r="Q842" s="56"/>
      <c r="R842" s="56"/>
      <c r="S842" s="56"/>
      <c r="T842" s="57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U842" s="20" t="s">
        <v>81</v>
      </c>
    </row>
    <row r="843" spans="1:47" s="2" customFormat="1">
      <c r="A843" s="35"/>
      <c r="B843" s="36"/>
      <c r="C843" s="35"/>
      <c r="D843" s="166" t="s">
        <v>224</v>
      </c>
      <c r="E843" s="35"/>
      <c r="F843" s="190" t="s">
        <v>1639</v>
      </c>
      <c r="G843" s="35"/>
      <c r="H843" s="191">
        <v>4.05</v>
      </c>
      <c r="I843" s="35"/>
      <c r="J843" s="35"/>
      <c r="K843" s="35"/>
      <c r="L843" s="36"/>
      <c r="M843" s="163"/>
      <c r="N843" s="164"/>
      <c r="O843" s="56"/>
      <c r="P843" s="56"/>
      <c r="Q843" s="56"/>
      <c r="R843" s="56"/>
      <c r="S843" s="56"/>
      <c r="T843" s="57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U843" s="20" t="s">
        <v>81</v>
      </c>
    </row>
    <row r="844" spans="1:47" s="2" customFormat="1">
      <c r="A844" s="35"/>
      <c r="B844" s="36"/>
      <c r="C844" s="35"/>
      <c r="D844" s="166" t="s">
        <v>224</v>
      </c>
      <c r="E844" s="35"/>
      <c r="F844" s="190" t="s">
        <v>1501</v>
      </c>
      <c r="G844" s="35"/>
      <c r="H844" s="191">
        <v>0</v>
      </c>
      <c r="I844" s="35"/>
      <c r="J844" s="35"/>
      <c r="K844" s="35"/>
      <c r="L844" s="36"/>
      <c r="M844" s="163"/>
      <c r="N844" s="164"/>
      <c r="O844" s="56"/>
      <c r="P844" s="56"/>
      <c r="Q844" s="56"/>
      <c r="R844" s="56"/>
      <c r="S844" s="56"/>
      <c r="T844" s="57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U844" s="20" t="s">
        <v>81</v>
      </c>
    </row>
    <row r="845" spans="1:47" s="2" customFormat="1">
      <c r="A845" s="35"/>
      <c r="B845" s="36"/>
      <c r="C845" s="35"/>
      <c r="D845" s="166" t="s">
        <v>224</v>
      </c>
      <c r="E845" s="35"/>
      <c r="F845" s="190" t="s">
        <v>1640</v>
      </c>
      <c r="G845" s="35"/>
      <c r="H845" s="191">
        <v>-1.1930000000000001</v>
      </c>
      <c r="I845" s="35"/>
      <c r="J845" s="35"/>
      <c r="K845" s="35"/>
      <c r="L845" s="36"/>
      <c r="M845" s="163"/>
      <c r="N845" s="164"/>
      <c r="O845" s="56"/>
      <c r="P845" s="56"/>
      <c r="Q845" s="56"/>
      <c r="R845" s="56"/>
      <c r="S845" s="56"/>
      <c r="T845" s="57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U845" s="20" t="s">
        <v>81</v>
      </c>
    </row>
    <row r="846" spans="1:47" s="2" customFormat="1">
      <c r="A846" s="35"/>
      <c r="B846" s="36"/>
      <c r="C846" s="35"/>
      <c r="D846" s="166" t="s">
        <v>224</v>
      </c>
      <c r="E846" s="35"/>
      <c r="F846" s="190" t="s">
        <v>213</v>
      </c>
      <c r="G846" s="35"/>
      <c r="H846" s="191">
        <v>2.8570000000000002</v>
      </c>
      <c r="I846" s="35"/>
      <c r="J846" s="35"/>
      <c r="K846" s="35"/>
      <c r="L846" s="36"/>
      <c r="M846" s="163"/>
      <c r="N846" s="164"/>
      <c r="O846" s="56"/>
      <c r="P846" s="56"/>
      <c r="Q846" s="56"/>
      <c r="R846" s="56"/>
      <c r="S846" s="56"/>
      <c r="T846" s="57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U846" s="20" t="s">
        <v>81</v>
      </c>
    </row>
    <row r="847" spans="1:47" s="2" customFormat="1">
      <c r="A847" s="35"/>
      <c r="B847" s="36"/>
      <c r="C847" s="35"/>
      <c r="D847" s="166" t="s">
        <v>224</v>
      </c>
      <c r="E847" s="35"/>
      <c r="F847" s="200" t="s">
        <v>1578</v>
      </c>
      <c r="G847" s="35"/>
      <c r="H847" s="35"/>
      <c r="I847" s="35"/>
      <c r="J847" s="35"/>
      <c r="K847" s="35"/>
      <c r="L847" s="36"/>
      <c r="M847" s="163"/>
      <c r="N847" s="164"/>
      <c r="O847" s="56"/>
      <c r="P847" s="56"/>
      <c r="Q847" s="56"/>
      <c r="R847" s="56"/>
      <c r="S847" s="56"/>
      <c r="T847" s="57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U847" s="20" t="s">
        <v>81</v>
      </c>
    </row>
    <row r="848" spans="1:47" s="2" customFormat="1">
      <c r="A848" s="35"/>
      <c r="B848" s="36"/>
      <c r="C848" s="35"/>
      <c r="D848" s="166" t="s">
        <v>224</v>
      </c>
      <c r="E848" s="35"/>
      <c r="F848" s="201" t="s">
        <v>1568</v>
      </c>
      <c r="G848" s="35"/>
      <c r="H848" s="191">
        <v>0</v>
      </c>
      <c r="I848" s="35"/>
      <c r="J848" s="35"/>
      <c r="K848" s="35"/>
      <c r="L848" s="36"/>
      <c r="M848" s="163"/>
      <c r="N848" s="164"/>
      <c r="O848" s="56"/>
      <c r="P848" s="56"/>
      <c r="Q848" s="56"/>
      <c r="R848" s="56"/>
      <c r="S848" s="56"/>
      <c r="T848" s="57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U848" s="20" t="s">
        <v>81</v>
      </c>
    </row>
    <row r="849" spans="1:65" s="2" customFormat="1">
      <c r="A849" s="35"/>
      <c r="B849" s="36"/>
      <c r="C849" s="35"/>
      <c r="D849" s="166" t="s">
        <v>224</v>
      </c>
      <c r="E849" s="35"/>
      <c r="F849" s="201" t="s">
        <v>1579</v>
      </c>
      <c r="G849" s="35"/>
      <c r="H849" s="191">
        <v>2.25</v>
      </c>
      <c r="I849" s="35"/>
      <c r="J849" s="35"/>
      <c r="K849" s="35"/>
      <c r="L849" s="36"/>
      <c r="M849" s="163"/>
      <c r="N849" s="164"/>
      <c r="O849" s="56"/>
      <c r="P849" s="56"/>
      <c r="Q849" s="56"/>
      <c r="R849" s="56"/>
      <c r="S849" s="56"/>
      <c r="T849" s="57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U849" s="20" t="s">
        <v>81</v>
      </c>
    </row>
    <row r="850" spans="1:65" s="2" customFormat="1">
      <c r="A850" s="35"/>
      <c r="B850" s="36"/>
      <c r="C850" s="35"/>
      <c r="D850" s="166" t="s">
        <v>224</v>
      </c>
      <c r="E850" s="35"/>
      <c r="F850" s="201" t="s">
        <v>213</v>
      </c>
      <c r="G850" s="35"/>
      <c r="H850" s="191">
        <v>2.25</v>
      </c>
      <c r="I850" s="35"/>
      <c r="J850" s="35"/>
      <c r="K850" s="35"/>
      <c r="L850" s="36"/>
      <c r="M850" s="163"/>
      <c r="N850" s="164"/>
      <c r="O850" s="56"/>
      <c r="P850" s="56"/>
      <c r="Q850" s="56"/>
      <c r="R850" s="56"/>
      <c r="S850" s="56"/>
      <c r="T850" s="57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U850" s="20" t="s">
        <v>81</v>
      </c>
    </row>
    <row r="851" spans="1:65" s="2" customFormat="1">
      <c r="A851" s="35"/>
      <c r="B851" s="36"/>
      <c r="C851" s="35"/>
      <c r="D851" s="166" t="s">
        <v>224</v>
      </c>
      <c r="E851" s="35"/>
      <c r="F851" s="189" t="s">
        <v>1664</v>
      </c>
      <c r="G851" s="35"/>
      <c r="H851" s="35"/>
      <c r="I851" s="35"/>
      <c r="J851" s="35"/>
      <c r="K851" s="35"/>
      <c r="L851" s="36"/>
      <c r="M851" s="163"/>
      <c r="N851" s="164"/>
      <c r="O851" s="56"/>
      <c r="P851" s="56"/>
      <c r="Q851" s="56"/>
      <c r="R851" s="56"/>
      <c r="S851" s="56"/>
      <c r="T851" s="57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U851" s="20" t="s">
        <v>81</v>
      </c>
    </row>
    <row r="852" spans="1:65" s="2" customFormat="1">
      <c r="A852" s="35"/>
      <c r="B852" s="36"/>
      <c r="C852" s="35"/>
      <c r="D852" s="166" t="s">
        <v>224</v>
      </c>
      <c r="E852" s="35"/>
      <c r="F852" s="190" t="s">
        <v>1610</v>
      </c>
      <c r="G852" s="35"/>
      <c r="H852" s="191">
        <v>0</v>
      </c>
      <c r="I852" s="35"/>
      <c r="J852" s="35"/>
      <c r="K852" s="35"/>
      <c r="L852" s="36"/>
      <c r="M852" s="163"/>
      <c r="N852" s="164"/>
      <c r="O852" s="56"/>
      <c r="P852" s="56"/>
      <c r="Q852" s="56"/>
      <c r="R852" s="56"/>
      <c r="S852" s="56"/>
      <c r="T852" s="57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U852" s="20" t="s">
        <v>81</v>
      </c>
    </row>
    <row r="853" spans="1:65" s="2" customFormat="1">
      <c r="A853" s="35"/>
      <c r="B853" s="36"/>
      <c r="C853" s="35"/>
      <c r="D853" s="166" t="s">
        <v>224</v>
      </c>
      <c r="E853" s="35"/>
      <c r="F853" s="190" t="s">
        <v>1611</v>
      </c>
      <c r="G853" s="35"/>
      <c r="H853" s="191">
        <v>51.424999999999997</v>
      </c>
      <c r="I853" s="35"/>
      <c r="J853" s="35"/>
      <c r="K853" s="35"/>
      <c r="L853" s="36"/>
      <c r="M853" s="163"/>
      <c r="N853" s="164"/>
      <c r="O853" s="56"/>
      <c r="P853" s="56"/>
      <c r="Q853" s="56"/>
      <c r="R853" s="56"/>
      <c r="S853" s="56"/>
      <c r="T853" s="57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U853" s="20" t="s">
        <v>81</v>
      </c>
    </row>
    <row r="854" spans="1:65" s="2" customFormat="1">
      <c r="A854" s="35"/>
      <c r="B854" s="36"/>
      <c r="C854" s="35"/>
      <c r="D854" s="166" t="s">
        <v>224</v>
      </c>
      <c r="E854" s="35"/>
      <c r="F854" s="190" t="s">
        <v>1483</v>
      </c>
      <c r="G854" s="35"/>
      <c r="H854" s="191">
        <v>4.05</v>
      </c>
      <c r="I854" s="35"/>
      <c r="J854" s="35"/>
      <c r="K854" s="35"/>
      <c r="L854" s="36"/>
      <c r="M854" s="163"/>
      <c r="N854" s="164"/>
      <c r="O854" s="56"/>
      <c r="P854" s="56"/>
      <c r="Q854" s="56"/>
      <c r="R854" s="56"/>
      <c r="S854" s="56"/>
      <c r="T854" s="57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U854" s="20" t="s">
        <v>81</v>
      </c>
    </row>
    <row r="855" spans="1:65" s="2" customFormat="1">
      <c r="A855" s="35"/>
      <c r="B855" s="36"/>
      <c r="C855" s="35"/>
      <c r="D855" s="166" t="s">
        <v>224</v>
      </c>
      <c r="E855" s="35"/>
      <c r="F855" s="190" t="s">
        <v>1484</v>
      </c>
      <c r="G855" s="35"/>
      <c r="H855" s="191">
        <v>0</v>
      </c>
      <c r="I855" s="35"/>
      <c r="J855" s="35"/>
      <c r="K855" s="35"/>
      <c r="L855" s="36"/>
      <c r="M855" s="163"/>
      <c r="N855" s="164"/>
      <c r="O855" s="56"/>
      <c r="P855" s="56"/>
      <c r="Q855" s="56"/>
      <c r="R855" s="56"/>
      <c r="S855" s="56"/>
      <c r="T855" s="57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U855" s="20" t="s">
        <v>81</v>
      </c>
    </row>
    <row r="856" spans="1:65" s="2" customFormat="1">
      <c r="A856" s="35"/>
      <c r="B856" s="36"/>
      <c r="C856" s="35"/>
      <c r="D856" s="166" t="s">
        <v>224</v>
      </c>
      <c r="E856" s="35"/>
      <c r="F856" s="190" t="s">
        <v>1612</v>
      </c>
      <c r="G856" s="35"/>
      <c r="H856" s="191">
        <v>-32.064999999999998</v>
      </c>
      <c r="I856" s="35"/>
      <c r="J856" s="35"/>
      <c r="K856" s="35"/>
      <c r="L856" s="36"/>
      <c r="M856" s="163"/>
      <c r="N856" s="164"/>
      <c r="O856" s="56"/>
      <c r="P856" s="56"/>
      <c r="Q856" s="56"/>
      <c r="R856" s="56"/>
      <c r="S856" s="56"/>
      <c r="T856" s="57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U856" s="20" t="s">
        <v>81</v>
      </c>
    </row>
    <row r="857" spans="1:65" s="2" customFormat="1">
      <c r="A857" s="35"/>
      <c r="B857" s="36"/>
      <c r="C857" s="35"/>
      <c r="D857" s="166" t="s">
        <v>224</v>
      </c>
      <c r="E857" s="35"/>
      <c r="F857" s="190" t="s">
        <v>1613</v>
      </c>
      <c r="G857" s="35"/>
      <c r="H857" s="191">
        <v>-1.1930000000000001</v>
      </c>
      <c r="I857" s="35"/>
      <c r="J857" s="35"/>
      <c r="K857" s="35"/>
      <c r="L857" s="36"/>
      <c r="M857" s="163"/>
      <c r="N857" s="164"/>
      <c r="O857" s="56"/>
      <c r="P857" s="56"/>
      <c r="Q857" s="56"/>
      <c r="R857" s="56"/>
      <c r="S857" s="56"/>
      <c r="T857" s="57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U857" s="20" t="s">
        <v>81</v>
      </c>
    </row>
    <row r="858" spans="1:65" s="2" customFormat="1">
      <c r="A858" s="35"/>
      <c r="B858" s="36"/>
      <c r="C858" s="35"/>
      <c r="D858" s="166" t="s">
        <v>224</v>
      </c>
      <c r="E858" s="35"/>
      <c r="F858" s="190" t="s">
        <v>213</v>
      </c>
      <c r="G858" s="35"/>
      <c r="H858" s="191">
        <v>22.216999999999999</v>
      </c>
      <c r="I858" s="35"/>
      <c r="J858" s="35"/>
      <c r="K858" s="35"/>
      <c r="L858" s="36"/>
      <c r="M858" s="163"/>
      <c r="N858" s="164"/>
      <c r="O858" s="56"/>
      <c r="P858" s="56"/>
      <c r="Q858" s="56"/>
      <c r="R858" s="56"/>
      <c r="S858" s="56"/>
      <c r="T858" s="57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U858" s="20" t="s">
        <v>81</v>
      </c>
    </row>
    <row r="859" spans="1:65" s="2" customFormat="1" ht="16.5" customHeight="1">
      <c r="A859" s="35"/>
      <c r="B859" s="146"/>
      <c r="C859" s="147" t="s">
        <v>1667</v>
      </c>
      <c r="D859" s="147" t="s">
        <v>184</v>
      </c>
      <c r="E859" s="148" t="s">
        <v>369</v>
      </c>
      <c r="F859" s="149" t="s">
        <v>370</v>
      </c>
      <c r="G859" s="150" t="s">
        <v>338</v>
      </c>
      <c r="H859" s="151">
        <v>100.098</v>
      </c>
      <c r="I859" s="152"/>
      <c r="J859" s="153">
        <f>ROUND(I859*H859,2)</f>
        <v>0</v>
      </c>
      <c r="K859" s="149" t="s">
        <v>3</v>
      </c>
      <c r="L859" s="36"/>
      <c r="M859" s="154" t="s">
        <v>3</v>
      </c>
      <c r="N859" s="155" t="s">
        <v>44</v>
      </c>
      <c r="O859" s="56"/>
      <c r="P859" s="156">
        <f>O859*H859</f>
        <v>0</v>
      </c>
      <c r="Q859" s="156">
        <v>0</v>
      </c>
      <c r="R859" s="156">
        <f>Q859*H859</f>
        <v>0</v>
      </c>
      <c r="S859" s="156">
        <v>0</v>
      </c>
      <c r="T859" s="157">
        <f>S859*H859</f>
        <v>0</v>
      </c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R859" s="158" t="s">
        <v>189</v>
      </c>
      <c r="AT859" s="158" t="s">
        <v>184</v>
      </c>
      <c r="AU859" s="158" t="s">
        <v>81</v>
      </c>
      <c r="AY859" s="20" t="s">
        <v>182</v>
      </c>
      <c r="BE859" s="159">
        <f>IF(N859="základní",J859,0)</f>
        <v>0</v>
      </c>
      <c r="BF859" s="159">
        <f>IF(N859="snížená",J859,0)</f>
        <v>0</v>
      </c>
      <c r="BG859" s="159">
        <f>IF(N859="zákl. přenesená",J859,0)</f>
        <v>0</v>
      </c>
      <c r="BH859" s="159">
        <f>IF(N859="sníž. přenesená",J859,0)</f>
        <v>0</v>
      </c>
      <c r="BI859" s="159">
        <f>IF(N859="nulová",J859,0)</f>
        <v>0</v>
      </c>
      <c r="BJ859" s="20" t="s">
        <v>25</v>
      </c>
      <c r="BK859" s="159">
        <f>ROUND(I859*H859,2)</f>
        <v>0</v>
      </c>
      <c r="BL859" s="20" t="s">
        <v>189</v>
      </c>
      <c r="BM859" s="158" t="s">
        <v>1668</v>
      </c>
    </row>
    <row r="860" spans="1:65" s="13" customFormat="1">
      <c r="B860" s="165"/>
      <c r="D860" s="166" t="s">
        <v>193</v>
      </c>
      <c r="E860" s="167" t="s">
        <v>3</v>
      </c>
      <c r="F860" s="168" t="s">
        <v>1519</v>
      </c>
      <c r="H860" s="167" t="s">
        <v>3</v>
      </c>
      <c r="I860" s="169"/>
      <c r="L860" s="165"/>
      <c r="M860" s="170"/>
      <c r="N860" s="171"/>
      <c r="O860" s="171"/>
      <c r="P860" s="171"/>
      <c r="Q860" s="171"/>
      <c r="R860" s="171"/>
      <c r="S860" s="171"/>
      <c r="T860" s="172"/>
      <c r="AT860" s="167" t="s">
        <v>193</v>
      </c>
      <c r="AU860" s="167" t="s">
        <v>81</v>
      </c>
      <c r="AV860" s="13" t="s">
        <v>25</v>
      </c>
      <c r="AW860" s="13" t="s">
        <v>34</v>
      </c>
      <c r="AX860" s="13" t="s">
        <v>73</v>
      </c>
      <c r="AY860" s="167" t="s">
        <v>182</v>
      </c>
    </row>
    <row r="861" spans="1:65" s="14" customFormat="1">
      <c r="B861" s="173"/>
      <c r="D861" s="166" t="s">
        <v>193</v>
      </c>
      <c r="E861" s="174" t="s">
        <v>3</v>
      </c>
      <c r="F861" s="175" t="s">
        <v>1669</v>
      </c>
      <c r="H861" s="176">
        <v>100.098</v>
      </c>
      <c r="I861" s="177"/>
      <c r="L861" s="173"/>
      <c r="M861" s="178"/>
      <c r="N861" s="179"/>
      <c r="O861" s="179"/>
      <c r="P861" s="179"/>
      <c r="Q861" s="179"/>
      <c r="R861" s="179"/>
      <c r="S861" s="179"/>
      <c r="T861" s="180"/>
      <c r="AT861" s="174" t="s">
        <v>193</v>
      </c>
      <c r="AU861" s="174" t="s">
        <v>81</v>
      </c>
      <c r="AV861" s="14" t="s">
        <v>81</v>
      </c>
      <c r="AW861" s="14" t="s">
        <v>34</v>
      </c>
      <c r="AX861" s="14" t="s">
        <v>25</v>
      </c>
      <c r="AY861" s="174" t="s">
        <v>182</v>
      </c>
    </row>
    <row r="862" spans="1:65" s="2" customFormat="1">
      <c r="A862" s="35"/>
      <c r="B862" s="36"/>
      <c r="C862" s="35"/>
      <c r="D862" s="166" t="s">
        <v>224</v>
      </c>
      <c r="E862" s="35"/>
      <c r="F862" s="189" t="s">
        <v>1670</v>
      </c>
      <c r="G862" s="35"/>
      <c r="H862" s="35"/>
      <c r="I862" s="35"/>
      <c r="J862" s="35"/>
      <c r="K862" s="35"/>
      <c r="L862" s="36"/>
      <c r="M862" s="163"/>
      <c r="N862" s="164"/>
      <c r="O862" s="56"/>
      <c r="P862" s="56"/>
      <c r="Q862" s="56"/>
      <c r="R862" s="56"/>
      <c r="S862" s="56"/>
      <c r="T862" s="57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U862" s="20" t="s">
        <v>81</v>
      </c>
    </row>
    <row r="863" spans="1:65" s="2" customFormat="1">
      <c r="A863" s="35"/>
      <c r="B863" s="36"/>
      <c r="C863" s="35"/>
      <c r="D863" s="166" t="s">
        <v>224</v>
      </c>
      <c r="E863" s="35"/>
      <c r="F863" s="190" t="s">
        <v>1662</v>
      </c>
      <c r="G863" s="35"/>
      <c r="H863" s="191">
        <v>181.99700000000001</v>
      </c>
      <c r="I863" s="35"/>
      <c r="J863" s="35"/>
      <c r="K863" s="35"/>
      <c r="L863" s="36"/>
      <c r="M863" s="163"/>
      <c r="N863" s="164"/>
      <c r="O863" s="56"/>
      <c r="P863" s="56"/>
      <c r="Q863" s="56"/>
      <c r="R863" s="56"/>
      <c r="S863" s="56"/>
      <c r="T863" s="57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U863" s="20" t="s">
        <v>81</v>
      </c>
    </row>
    <row r="864" spans="1:65" s="2" customFormat="1">
      <c r="A864" s="35"/>
      <c r="B864" s="36"/>
      <c r="C864" s="35"/>
      <c r="D864" s="166" t="s">
        <v>224</v>
      </c>
      <c r="E864" s="35"/>
      <c r="F864" s="190" t="s">
        <v>213</v>
      </c>
      <c r="G864" s="35"/>
      <c r="H864" s="191">
        <v>181.99700000000001</v>
      </c>
      <c r="I864" s="35"/>
      <c r="J864" s="35"/>
      <c r="K864" s="35"/>
      <c r="L864" s="36"/>
      <c r="M864" s="163"/>
      <c r="N864" s="164"/>
      <c r="O864" s="56"/>
      <c r="P864" s="56"/>
      <c r="Q864" s="56"/>
      <c r="R864" s="56"/>
      <c r="S864" s="56"/>
      <c r="T864" s="57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U864" s="20" t="s">
        <v>81</v>
      </c>
    </row>
    <row r="865" spans="1:47" s="2" customFormat="1">
      <c r="A865" s="35"/>
      <c r="B865" s="36"/>
      <c r="C865" s="35"/>
      <c r="D865" s="166" t="s">
        <v>224</v>
      </c>
      <c r="E865" s="35"/>
      <c r="F865" s="200" t="s">
        <v>1663</v>
      </c>
      <c r="G865" s="35"/>
      <c r="H865" s="35"/>
      <c r="I865" s="35"/>
      <c r="J865" s="35"/>
      <c r="K865" s="35"/>
      <c r="L865" s="36"/>
      <c r="M865" s="163"/>
      <c r="N865" s="164"/>
      <c r="O865" s="56"/>
      <c r="P865" s="56"/>
      <c r="Q865" s="56"/>
      <c r="R865" s="56"/>
      <c r="S865" s="56"/>
      <c r="T865" s="57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U865" s="20" t="s">
        <v>81</v>
      </c>
    </row>
    <row r="866" spans="1:47" s="2" customFormat="1">
      <c r="A866" s="35"/>
      <c r="B866" s="36"/>
      <c r="C866" s="35"/>
      <c r="D866" s="166" t="s">
        <v>224</v>
      </c>
      <c r="E866" s="35"/>
      <c r="F866" s="201" t="s">
        <v>1621</v>
      </c>
      <c r="G866" s="35"/>
      <c r="H866" s="191">
        <v>0</v>
      </c>
      <c r="I866" s="35"/>
      <c r="J866" s="35"/>
      <c r="K866" s="35"/>
      <c r="L866" s="36"/>
      <c r="M866" s="163"/>
      <c r="N866" s="164"/>
      <c r="O866" s="56"/>
      <c r="P866" s="56"/>
      <c r="Q866" s="56"/>
      <c r="R866" s="56"/>
      <c r="S866" s="56"/>
      <c r="T866" s="57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U866" s="20" t="s">
        <v>81</v>
      </c>
    </row>
    <row r="867" spans="1:47" s="2" customFormat="1">
      <c r="A867" s="35"/>
      <c r="B867" s="36"/>
      <c r="C867" s="35"/>
      <c r="D867" s="166" t="s">
        <v>224</v>
      </c>
      <c r="E867" s="35"/>
      <c r="F867" s="201" t="s">
        <v>1622</v>
      </c>
      <c r="G867" s="35"/>
      <c r="H867" s="191">
        <v>6.7679999999999998</v>
      </c>
      <c r="I867" s="35"/>
      <c r="J867" s="35"/>
      <c r="K867" s="35"/>
      <c r="L867" s="36"/>
      <c r="M867" s="163"/>
      <c r="N867" s="164"/>
      <c r="O867" s="56"/>
      <c r="P867" s="56"/>
      <c r="Q867" s="56"/>
      <c r="R867" s="56"/>
      <c r="S867" s="56"/>
      <c r="T867" s="57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U867" s="20" t="s">
        <v>81</v>
      </c>
    </row>
    <row r="868" spans="1:47" s="2" customFormat="1">
      <c r="A868" s="35"/>
      <c r="B868" s="36"/>
      <c r="C868" s="35"/>
      <c r="D868" s="166" t="s">
        <v>224</v>
      </c>
      <c r="E868" s="35"/>
      <c r="F868" s="201" t="s">
        <v>1623</v>
      </c>
      <c r="G868" s="35"/>
      <c r="H868" s="191">
        <v>17.920000000000002</v>
      </c>
      <c r="I868" s="35"/>
      <c r="J868" s="35"/>
      <c r="K868" s="35"/>
      <c r="L868" s="36"/>
      <c r="M868" s="163"/>
      <c r="N868" s="164"/>
      <c r="O868" s="56"/>
      <c r="P868" s="56"/>
      <c r="Q868" s="56"/>
      <c r="R868" s="56"/>
      <c r="S868" s="56"/>
      <c r="T868" s="57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U868" s="20" t="s">
        <v>81</v>
      </c>
    </row>
    <row r="869" spans="1:47" s="2" customFormat="1">
      <c r="A869" s="35"/>
      <c r="B869" s="36"/>
      <c r="C869" s="35"/>
      <c r="D869" s="166" t="s">
        <v>224</v>
      </c>
      <c r="E869" s="35"/>
      <c r="F869" s="201" t="s">
        <v>1624</v>
      </c>
      <c r="G869" s="35"/>
      <c r="H869" s="191">
        <v>74.793999999999997</v>
      </c>
      <c r="I869" s="35"/>
      <c r="J869" s="35"/>
      <c r="K869" s="35"/>
      <c r="L869" s="36"/>
      <c r="M869" s="163"/>
      <c r="N869" s="164"/>
      <c r="O869" s="56"/>
      <c r="P869" s="56"/>
      <c r="Q869" s="56"/>
      <c r="R869" s="56"/>
      <c r="S869" s="56"/>
      <c r="T869" s="57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U869" s="20" t="s">
        <v>81</v>
      </c>
    </row>
    <row r="870" spans="1:47" s="2" customFormat="1">
      <c r="A870" s="35"/>
      <c r="B870" s="36"/>
      <c r="C870" s="35"/>
      <c r="D870" s="166" t="s">
        <v>224</v>
      </c>
      <c r="E870" s="35"/>
      <c r="F870" s="201" t="s">
        <v>1625</v>
      </c>
      <c r="G870" s="35"/>
      <c r="H870" s="191">
        <v>71.786000000000001</v>
      </c>
      <c r="I870" s="35"/>
      <c r="J870" s="35"/>
      <c r="K870" s="35"/>
      <c r="L870" s="36"/>
      <c r="M870" s="163"/>
      <c r="N870" s="164"/>
      <c r="O870" s="56"/>
      <c r="P870" s="56"/>
      <c r="Q870" s="56"/>
      <c r="R870" s="56"/>
      <c r="S870" s="56"/>
      <c r="T870" s="57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U870" s="20" t="s">
        <v>81</v>
      </c>
    </row>
    <row r="871" spans="1:47" s="2" customFormat="1">
      <c r="A871" s="35"/>
      <c r="B871" s="36"/>
      <c r="C871" s="35"/>
      <c r="D871" s="166" t="s">
        <v>224</v>
      </c>
      <c r="E871" s="35"/>
      <c r="F871" s="201" t="s">
        <v>1626</v>
      </c>
      <c r="G871" s="35"/>
      <c r="H871" s="191">
        <v>13.821999999999999</v>
      </c>
      <c r="I871" s="35"/>
      <c r="J871" s="35"/>
      <c r="K871" s="35"/>
      <c r="L871" s="36"/>
      <c r="M871" s="163"/>
      <c r="N871" s="164"/>
      <c r="O871" s="56"/>
      <c r="P871" s="56"/>
      <c r="Q871" s="56"/>
      <c r="R871" s="56"/>
      <c r="S871" s="56"/>
      <c r="T871" s="57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U871" s="20" t="s">
        <v>81</v>
      </c>
    </row>
    <row r="872" spans="1:47" s="2" customFormat="1">
      <c r="A872" s="35"/>
      <c r="B872" s="36"/>
      <c r="C872" s="35"/>
      <c r="D872" s="166" t="s">
        <v>224</v>
      </c>
      <c r="E872" s="35"/>
      <c r="F872" s="201" t="s">
        <v>1501</v>
      </c>
      <c r="G872" s="35"/>
      <c r="H872" s="191">
        <v>0</v>
      </c>
      <c r="I872" s="35"/>
      <c r="J872" s="35"/>
      <c r="K872" s="35"/>
      <c r="L872" s="36"/>
      <c r="M872" s="163"/>
      <c r="N872" s="164"/>
      <c r="O872" s="56"/>
      <c r="P872" s="56"/>
      <c r="Q872" s="56"/>
      <c r="R872" s="56"/>
      <c r="S872" s="56"/>
      <c r="T872" s="57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U872" s="20" t="s">
        <v>81</v>
      </c>
    </row>
    <row r="873" spans="1:47" s="2" customFormat="1">
      <c r="A873" s="35"/>
      <c r="B873" s="36"/>
      <c r="C873" s="35"/>
      <c r="D873" s="166" t="s">
        <v>224</v>
      </c>
      <c r="E873" s="35"/>
      <c r="F873" s="201" t="s">
        <v>1627</v>
      </c>
      <c r="G873" s="35"/>
      <c r="H873" s="191">
        <v>-54.831000000000003</v>
      </c>
      <c r="I873" s="35"/>
      <c r="J873" s="35"/>
      <c r="K873" s="35"/>
      <c r="L873" s="36"/>
      <c r="M873" s="163"/>
      <c r="N873" s="164"/>
      <c r="O873" s="56"/>
      <c r="P873" s="56"/>
      <c r="Q873" s="56"/>
      <c r="R873" s="56"/>
      <c r="S873" s="56"/>
      <c r="T873" s="57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U873" s="20" t="s">
        <v>81</v>
      </c>
    </row>
    <row r="874" spans="1:47" s="2" customFormat="1">
      <c r="A874" s="35"/>
      <c r="B874" s="36"/>
      <c r="C874" s="35"/>
      <c r="D874" s="166" t="s">
        <v>224</v>
      </c>
      <c r="E874" s="35"/>
      <c r="F874" s="201" t="s">
        <v>213</v>
      </c>
      <c r="G874" s="35"/>
      <c r="H874" s="191">
        <v>130.25899999999999</v>
      </c>
      <c r="I874" s="35"/>
      <c r="J874" s="35"/>
      <c r="K874" s="35"/>
      <c r="L874" s="36"/>
      <c r="M874" s="163"/>
      <c r="N874" s="164"/>
      <c r="O874" s="56"/>
      <c r="P874" s="56"/>
      <c r="Q874" s="56"/>
      <c r="R874" s="56"/>
      <c r="S874" s="56"/>
      <c r="T874" s="57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U874" s="20" t="s">
        <v>81</v>
      </c>
    </row>
    <row r="875" spans="1:47" s="2" customFormat="1">
      <c r="A875" s="35"/>
      <c r="B875" s="36"/>
      <c r="C875" s="35"/>
      <c r="D875" s="166" t="s">
        <v>224</v>
      </c>
      <c r="E875" s="35"/>
      <c r="F875" s="219" t="s">
        <v>272</v>
      </c>
      <c r="G875" s="35"/>
      <c r="H875" s="35"/>
      <c r="I875" s="35"/>
      <c r="J875" s="35"/>
      <c r="K875" s="35"/>
      <c r="L875" s="36"/>
      <c r="M875" s="163"/>
      <c r="N875" s="164"/>
      <c r="O875" s="56"/>
      <c r="P875" s="56"/>
      <c r="Q875" s="56"/>
      <c r="R875" s="56"/>
      <c r="S875" s="56"/>
      <c r="T875" s="57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U875" s="20" t="s">
        <v>81</v>
      </c>
    </row>
    <row r="876" spans="1:47" s="2" customFormat="1">
      <c r="A876" s="35"/>
      <c r="B876" s="36"/>
      <c r="C876" s="35"/>
      <c r="D876" s="166" t="s">
        <v>224</v>
      </c>
      <c r="E876" s="35"/>
      <c r="F876" s="220" t="s">
        <v>1568</v>
      </c>
      <c r="G876" s="35"/>
      <c r="H876" s="191">
        <v>0</v>
      </c>
      <c r="I876" s="35"/>
      <c r="J876" s="35"/>
      <c r="K876" s="35"/>
      <c r="L876" s="36"/>
      <c r="M876" s="163"/>
      <c r="N876" s="164"/>
      <c r="O876" s="56"/>
      <c r="P876" s="56"/>
      <c r="Q876" s="56"/>
      <c r="R876" s="56"/>
      <c r="S876" s="56"/>
      <c r="T876" s="57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U876" s="20" t="s">
        <v>81</v>
      </c>
    </row>
    <row r="877" spans="1:47" s="2" customFormat="1">
      <c r="A877" s="35"/>
      <c r="B877" s="36"/>
      <c r="C877" s="35"/>
      <c r="D877" s="166" t="s">
        <v>224</v>
      </c>
      <c r="E877" s="35"/>
      <c r="F877" s="220" t="s">
        <v>1569</v>
      </c>
      <c r="G877" s="35"/>
      <c r="H877" s="191">
        <v>103.455</v>
      </c>
      <c r="I877" s="35"/>
      <c r="J877" s="35"/>
      <c r="K877" s="35"/>
      <c r="L877" s="36"/>
      <c r="M877" s="163"/>
      <c r="N877" s="164"/>
      <c r="O877" s="56"/>
      <c r="P877" s="56"/>
      <c r="Q877" s="56"/>
      <c r="R877" s="56"/>
      <c r="S877" s="56"/>
      <c r="T877" s="57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U877" s="20" t="s">
        <v>81</v>
      </c>
    </row>
    <row r="878" spans="1:47" s="2" customFormat="1">
      <c r="A878" s="35"/>
      <c r="B878" s="36"/>
      <c r="C878" s="35"/>
      <c r="D878" s="166" t="s">
        <v>224</v>
      </c>
      <c r="E878" s="35"/>
      <c r="F878" s="220" t="s">
        <v>259</v>
      </c>
      <c r="G878" s="35"/>
      <c r="H878" s="191">
        <v>103.455</v>
      </c>
      <c r="I878" s="35"/>
      <c r="J878" s="35"/>
      <c r="K878" s="35"/>
      <c r="L878" s="36"/>
      <c r="M878" s="163"/>
      <c r="N878" s="164"/>
      <c r="O878" s="56"/>
      <c r="P878" s="56"/>
      <c r="Q878" s="56"/>
      <c r="R878" s="56"/>
      <c r="S878" s="56"/>
      <c r="T878" s="57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U878" s="20" t="s">
        <v>81</v>
      </c>
    </row>
    <row r="879" spans="1:47" s="2" customFormat="1">
      <c r="A879" s="35"/>
      <c r="B879" s="36"/>
      <c r="C879" s="35"/>
      <c r="D879" s="166" t="s">
        <v>224</v>
      </c>
      <c r="E879" s="35"/>
      <c r="F879" s="200" t="s">
        <v>1617</v>
      </c>
      <c r="G879" s="35"/>
      <c r="H879" s="35"/>
      <c r="I879" s="35"/>
      <c r="J879" s="35"/>
      <c r="K879" s="35"/>
      <c r="L879" s="36"/>
      <c r="M879" s="163"/>
      <c r="N879" s="164"/>
      <c r="O879" s="56"/>
      <c r="P879" s="56"/>
      <c r="Q879" s="56"/>
      <c r="R879" s="56"/>
      <c r="S879" s="56"/>
      <c r="T879" s="57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U879" s="20" t="s">
        <v>81</v>
      </c>
    </row>
    <row r="880" spans="1:47" s="2" customFormat="1">
      <c r="A880" s="35"/>
      <c r="B880" s="36"/>
      <c r="C880" s="35"/>
      <c r="D880" s="166" t="s">
        <v>224</v>
      </c>
      <c r="E880" s="35"/>
      <c r="F880" s="201" t="s">
        <v>1615</v>
      </c>
      <c r="G880" s="35"/>
      <c r="H880" s="191">
        <v>13.464</v>
      </c>
      <c r="I880" s="35"/>
      <c r="J880" s="35"/>
      <c r="K880" s="35"/>
      <c r="L880" s="36"/>
      <c r="M880" s="163"/>
      <c r="N880" s="164"/>
      <c r="O880" s="56"/>
      <c r="P880" s="56"/>
      <c r="Q880" s="56"/>
      <c r="R880" s="56"/>
      <c r="S880" s="56"/>
      <c r="T880" s="57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U880" s="20" t="s">
        <v>81</v>
      </c>
    </row>
    <row r="881" spans="1:47" s="2" customFormat="1">
      <c r="A881" s="35"/>
      <c r="B881" s="36"/>
      <c r="C881" s="35"/>
      <c r="D881" s="166" t="s">
        <v>224</v>
      </c>
      <c r="E881" s="35"/>
      <c r="F881" s="201" t="s">
        <v>1616</v>
      </c>
      <c r="G881" s="35"/>
      <c r="H881" s="191">
        <v>13.2</v>
      </c>
      <c r="I881" s="35"/>
      <c r="J881" s="35"/>
      <c r="K881" s="35"/>
      <c r="L881" s="36"/>
      <c r="M881" s="163"/>
      <c r="N881" s="164"/>
      <c r="O881" s="56"/>
      <c r="P881" s="56"/>
      <c r="Q881" s="56"/>
      <c r="R881" s="56"/>
      <c r="S881" s="56"/>
      <c r="T881" s="57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U881" s="20" t="s">
        <v>81</v>
      </c>
    </row>
    <row r="882" spans="1:47" s="2" customFormat="1">
      <c r="A882" s="35"/>
      <c r="B882" s="36"/>
      <c r="C882" s="35"/>
      <c r="D882" s="166" t="s">
        <v>224</v>
      </c>
      <c r="E882" s="35"/>
      <c r="F882" s="201" t="s">
        <v>213</v>
      </c>
      <c r="G882" s="35"/>
      <c r="H882" s="191">
        <v>26.664000000000001</v>
      </c>
      <c r="I882" s="35"/>
      <c r="J882" s="35"/>
      <c r="K882" s="35"/>
      <c r="L882" s="36"/>
      <c r="M882" s="163"/>
      <c r="N882" s="164"/>
      <c r="O882" s="56"/>
      <c r="P882" s="56"/>
      <c r="Q882" s="56"/>
      <c r="R882" s="56"/>
      <c r="S882" s="56"/>
      <c r="T882" s="57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U882" s="20" t="s">
        <v>81</v>
      </c>
    </row>
    <row r="883" spans="1:47" s="2" customFormat="1">
      <c r="A883" s="35"/>
      <c r="B883" s="36"/>
      <c r="C883" s="35"/>
      <c r="D883" s="166" t="s">
        <v>224</v>
      </c>
      <c r="E883" s="35"/>
      <c r="F883" s="219" t="s">
        <v>1471</v>
      </c>
      <c r="G883" s="35"/>
      <c r="H883" s="35"/>
      <c r="I883" s="35"/>
      <c r="J883" s="35"/>
      <c r="K883" s="35"/>
      <c r="L883" s="36"/>
      <c r="M883" s="163"/>
      <c r="N883" s="164"/>
      <c r="O883" s="56"/>
      <c r="P883" s="56"/>
      <c r="Q883" s="56"/>
      <c r="R883" s="56"/>
      <c r="S883" s="56"/>
      <c r="T883" s="57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U883" s="20" t="s">
        <v>81</v>
      </c>
    </row>
    <row r="884" spans="1:47" s="2" customFormat="1">
      <c r="A884" s="35"/>
      <c r="B884" s="36"/>
      <c r="C884" s="35"/>
      <c r="D884" s="166" t="s">
        <v>224</v>
      </c>
      <c r="E884" s="35"/>
      <c r="F884" s="220" t="s">
        <v>1472</v>
      </c>
      <c r="G884" s="35"/>
      <c r="H884" s="191">
        <v>6.6</v>
      </c>
      <c r="I884" s="35"/>
      <c r="J884" s="35"/>
      <c r="K884" s="35"/>
      <c r="L884" s="36"/>
      <c r="M884" s="163"/>
      <c r="N884" s="164"/>
      <c r="O884" s="56"/>
      <c r="P884" s="56"/>
      <c r="Q884" s="56"/>
      <c r="R884" s="56"/>
      <c r="S884" s="56"/>
      <c r="T884" s="57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U884" s="20" t="s">
        <v>81</v>
      </c>
    </row>
    <row r="885" spans="1:47" s="2" customFormat="1">
      <c r="A885" s="35"/>
      <c r="B885" s="36"/>
      <c r="C885" s="35"/>
      <c r="D885" s="166" t="s">
        <v>224</v>
      </c>
      <c r="E885" s="35"/>
      <c r="F885" s="220" t="s">
        <v>213</v>
      </c>
      <c r="G885" s="35"/>
      <c r="H885" s="191">
        <v>6.6</v>
      </c>
      <c r="I885" s="35"/>
      <c r="J885" s="35"/>
      <c r="K885" s="35"/>
      <c r="L885" s="36"/>
      <c r="M885" s="163"/>
      <c r="N885" s="164"/>
      <c r="O885" s="56"/>
      <c r="P885" s="56"/>
      <c r="Q885" s="56"/>
      <c r="R885" s="56"/>
      <c r="S885" s="56"/>
      <c r="T885" s="57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U885" s="20" t="s">
        <v>81</v>
      </c>
    </row>
    <row r="886" spans="1:47" s="2" customFormat="1">
      <c r="A886" s="35"/>
      <c r="B886" s="36"/>
      <c r="C886" s="35"/>
      <c r="D886" s="166" t="s">
        <v>224</v>
      </c>
      <c r="E886" s="35"/>
      <c r="F886" s="219" t="s">
        <v>1467</v>
      </c>
      <c r="G886" s="35"/>
      <c r="H886" s="35"/>
      <c r="I886" s="35"/>
      <c r="J886" s="35"/>
      <c r="K886" s="35"/>
      <c r="L886" s="36"/>
      <c r="M886" s="163"/>
      <c r="N886" s="164"/>
      <c r="O886" s="56"/>
      <c r="P886" s="56"/>
      <c r="Q886" s="56"/>
      <c r="R886" s="56"/>
      <c r="S886" s="56"/>
      <c r="T886" s="57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U886" s="20" t="s">
        <v>81</v>
      </c>
    </row>
    <row r="887" spans="1:47" s="2" customFormat="1">
      <c r="A887" s="35"/>
      <c r="B887" s="36"/>
      <c r="C887" s="35"/>
      <c r="D887" s="166" t="s">
        <v>224</v>
      </c>
      <c r="E887" s="35"/>
      <c r="F887" s="220" t="s">
        <v>1454</v>
      </c>
      <c r="G887" s="35"/>
      <c r="H887" s="191">
        <v>0</v>
      </c>
      <c r="I887" s="35"/>
      <c r="J887" s="35"/>
      <c r="K887" s="35"/>
      <c r="L887" s="36"/>
      <c r="M887" s="163"/>
      <c r="N887" s="164"/>
      <c r="O887" s="56"/>
      <c r="P887" s="56"/>
      <c r="Q887" s="56"/>
      <c r="R887" s="56"/>
      <c r="S887" s="56"/>
      <c r="T887" s="57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U887" s="20" t="s">
        <v>81</v>
      </c>
    </row>
    <row r="888" spans="1:47" s="2" customFormat="1">
      <c r="A888" s="35"/>
      <c r="B888" s="36"/>
      <c r="C888" s="35"/>
      <c r="D888" s="166" t="s">
        <v>224</v>
      </c>
      <c r="E888" s="35"/>
      <c r="F888" s="220" t="s">
        <v>1468</v>
      </c>
      <c r="G888" s="35"/>
      <c r="H888" s="191">
        <v>8.8000000000000007</v>
      </c>
      <c r="I888" s="35"/>
      <c r="J888" s="35"/>
      <c r="K888" s="35"/>
      <c r="L888" s="36"/>
      <c r="M888" s="163"/>
      <c r="N888" s="164"/>
      <c r="O888" s="56"/>
      <c r="P888" s="56"/>
      <c r="Q888" s="56"/>
      <c r="R888" s="56"/>
      <c r="S888" s="56"/>
      <c r="T888" s="57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U888" s="20" t="s">
        <v>81</v>
      </c>
    </row>
    <row r="889" spans="1:47" s="2" customFormat="1">
      <c r="A889" s="35"/>
      <c r="B889" s="36"/>
      <c r="C889" s="35"/>
      <c r="D889" s="166" t="s">
        <v>224</v>
      </c>
      <c r="E889" s="35"/>
      <c r="F889" s="220" t="s">
        <v>213</v>
      </c>
      <c r="G889" s="35"/>
      <c r="H889" s="191">
        <v>8.8000000000000007</v>
      </c>
      <c r="I889" s="35"/>
      <c r="J889" s="35"/>
      <c r="K889" s="35"/>
      <c r="L889" s="36"/>
      <c r="M889" s="163"/>
      <c r="N889" s="164"/>
      <c r="O889" s="56"/>
      <c r="P889" s="56"/>
      <c r="Q889" s="56"/>
      <c r="R889" s="56"/>
      <c r="S889" s="56"/>
      <c r="T889" s="57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U889" s="20" t="s">
        <v>81</v>
      </c>
    </row>
    <row r="890" spans="1:47" s="2" customFormat="1">
      <c r="A890" s="35"/>
      <c r="B890" s="36"/>
      <c r="C890" s="35"/>
      <c r="D890" s="166" t="s">
        <v>224</v>
      </c>
      <c r="E890" s="35"/>
      <c r="F890" s="226" t="s">
        <v>1469</v>
      </c>
      <c r="G890" s="35"/>
      <c r="H890" s="35"/>
      <c r="I890" s="35"/>
      <c r="J890" s="35"/>
      <c r="K890" s="35"/>
      <c r="L890" s="36"/>
      <c r="M890" s="163"/>
      <c r="N890" s="164"/>
      <c r="O890" s="56"/>
      <c r="P890" s="56"/>
      <c r="Q890" s="56"/>
      <c r="R890" s="56"/>
      <c r="S890" s="56"/>
      <c r="T890" s="57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U890" s="20" t="s">
        <v>81</v>
      </c>
    </row>
    <row r="891" spans="1:47" s="2" customFormat="1">
      <c r="A891" s="35"/>
      <c r="B891" s="36"/>
      <c r="C891" s="35"/>
      <c r="D891" s="166" t="s">
        <v>224</v>
      </c>
      <c r="E891" s="35"/>
      <c r="F891" s="227" t="s">
        <v>1470</v>
      </c>
      <c r="G891" s="35"/>
      <c r="H891" s="191">
        <v>8</v>
      </c>
      <c r="I891" s="35"/>
      <c r="J891" s="35"/>
      <c r="K891" s="35"/>
      <c r="L891" s="36"/>
      <c r="M891" s="163"/>
      <c r="N891" s="164"/>
      <c r="O891" s="56"/>
      <c r="P891" s="56"/>
      <c r="Q891" s="56"/>
      <c r="R891" s="56"/>
      <c r="S891" s="56"/>
      <c r="T891" s="57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U891" s="20" t="s">
        <v>81</v>
      </c>
    </row>
    <row r="892" spans="1:47" s="2" customFormat="1">
      <c r="A892" s="35"/>
      <c r="B892" s="36"/>
      <c r="C892" s="35"/>
      <c r="D892" s="166" t="s">
        <v>224</v>
      </c>
      <c r="E892" s="35"/>
      <c r="F892" s="227" t="s">
        <v>213</v>
      </c>
      <c r="G892" s="35"/>
      <c r="H892" s="191">
        <v>8</v>
      </c>
      <c r="I892" s="35"/>
      <c r="J892" s="35"/>
      <c r="K892" s="35"/>
      <c r="L892" s="36"/>
      <c r="M892" s="163"/>
      <c r="N892" s="164"/>
      <c r="O892" s="56"/>
      <c r="P892" s="56"/>
      <c r="Q892" s="56"/>
      <c r="R892" s="56"/>
      <c r="S892" s="56"/>
      <c r="T892" s="57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U892" s="20" t="s">
        <v>81</v>
      </c>
    </row>
    <row r="893" spans="1:47" s="2" customFormat="1">
      <c r="A893" s="35"/>
      <c r="B893" s="36"/>
      <c r="C893" s="35"/>
      <c r="D893" s="166" t="s">
        <v>224</v>
      </c>
      <c r="E893" s="35"/>
      <c r="F893" s="200" t="s">
        <v>1655</v>
      </c>
      <c r="G893" s="35"/>
      <c r="H893" s="35"/>
      <c r="I893" s="35"/>
      <c r="J893" s="35"/>
      <c r="K893" s="35"/>
      <c r="L893" s="36"/>
      <c r="M893" s="163"/>
      <c r="N893" s="164"/>
      <c r="O893" s="56"/>
      <c r="P893" s="56"/>
      <c r="Q893" s="56"/>
      <c r="R893" s="56"/>
      <c r="S893" s="56"/>
      <c r="T893" s="57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U893" s="20" t="s">
        <v>81</v>
      </c>
    </row>
    <row r="894" spans="1:47" s="2" customFormat="1">
      <c r="A894" s="35"/>
      <c r="B894" s="36"/>
      <c r="C894" s="35"/>
      <c r="D894" s="166" t="s">
        <v>224</v>
      </c>
      <c r="E894" s="35"/>
      <c r="F894" s="201" t="s">
        <v>1639</v>
      </c>
      <c r="G894" s="35"/>
      <c r="H894" s="191">
        <v>4.05</v>
      </c>
      <c r="I894" s="35"/>
      <c r="J894" s="35"/>
      <c r="K894" s="35"/>
      <c r="L894" s="36"/>
      <c r="M894" s="163"/>
      <c r="N894" s="164"/>
      <c r="O894" s="56"/>
      <c r="P894" s="56"/>
      <c r="Q894" s="56"/>
      <c r="R894" s="56"/>
      <c r="S894" s="56"/>
      <c r="T894" s="57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U894" s="20" t="s">
        <v>81</v>
      </c>
    </row>
    <row r="895" spans="1:47" s="2" customFormat="1">
      <c r="A895" s="35"/>
      <c r="B895" s="36"/>
      <c r="C895" s="35"/>
      <c r="D895" s="166" t="s">
        <v>224</v>
      </c>
      <c r="E895" s="35"/>
      <c r="F895" s="201" t="s">
        <v>1501</v>
      </c>
      <c r="G895" s="35"/>
      <c r="H895" s="191">
        <v>0</v>
      </c>
      <c r="I895" s="35"/>
      <c r="J895" s="35"/>
      <c r="K895" s="35"/>
      <c r="L895" s="36"/>
      <c r="M895" s="163"/>
      <c r="N895" s="164"/>
      <c r="O895" s="56"/>
      <c r="P895" s="56"/>
      <c r="Q895" s="56"/>
      <c r="R895" s="56"/>
      <c r="S895" s="56"/>
      <c r="T895" s="57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U895" s="20" t="s">
        <v>81</v>
      </c>
    </row>
    <row r="896" spans="1:47" s="2" customFormat="1">
      <c r="A896" s="35"/>
      <c r="B896" s="36"/>
      <c r="C896" s="35"/>
      <c r="D896" s="166" t="s">
        <v>224</v>
      </c>
      <c r="E896" s="35"/>
      <c r="F896" s="201" t="s">
        <v>1640</v>
      </c>
      <c r="G896" s="35"/>
      <c r="H896" s="191">
        <v>-1.1930000000000001</v>
      </c>
      <c r="I896" s="35"/>
      <c r="J896" s="35"/>
      <c r="K896" s="35"/>
      <c r="L896" s="36"/>
      <c r="M896" s="163"/>
      <c r="N896" s="164"/>
      <c r="O896" s="56"/>
      <c r="P896" s="56"/>
      <c r="Q896" s="56"/>
      <c r="R896" s="56"/>
      <c r="S896" s="56"/>
      <c r="T896" s="57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U896" s="20" t="s">
        <v>81</v>
      </c>
    </row>
    <row r="897" spans="1:65" s="2" customFormat="1">
      <c r="A897" s="35"/>
      <c r="B897" s="36"/>
      <c r="C897" s="35"/>
      <c r="D897" s="166" t="s">
        <v>224</v>
      </c>
      <c r="E897" s="35"/>
      <c r="F897" s="201" t="s">
        <v>213</v>
      </c>
      <c r="G897" s="35"/>
      <c r="H897" s="191">
        <v>2.8570000000000002</v>
      </c>
      <c r="I897" s="35"/>
      <c r="J897" s="35"/>
      <c r="K897" s="35"/>
      <c r="L897" s="36"/>
      <c r="M897" s="163"/>
      <c r="N897" s="164"/>
      <c r="O897" s="56"/>
      <c r="P897" s="56"/>
      <c r="Q897" s="56"/>
      <c r="R897" s="56"/>
      <c r="S897" s="56"/>
      <c r="T897" s="57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U897" s="20" t="s">
        <v>81</v>
      </c>
    </row>
    <row r="898" spans="1:65" s="2" customFormat="1">
      <c r="A898" s="35"/>
      <c r="B898" s="36"/>
      <c r="C898" s="35"/>
      <c r="D898" s="166" t="s">
        <v>224</v>
      </c>
      <c r="E898" s="35"/>
      <c r="F898" s="219" t="s">
        <v>1578</v>
      </c>
      <c r="G898" s="35"/>
      <c r="H898" s="35"/>
      <c r="I898" s="35"/>
      <c r="J898" s="35"/>
      <c r="K898" s="35"/>
      <c r="L898" s="36"/>
      <c r="M898" s="163"/>
      <c r="N898" s="164"/>
      <c r="O898" s="56"/>
      <c r="P898" s="56"/>
      <c r="Q898" s="56"/>
      <c r="R898" s="56"/>
      <c r="S898" s="56"/>
      <c r="T898" s="57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U898" s="20" t="s">
        <v>81</v>
      </c>
    </row>
    <row r="899" spans="1:65" s="2" customFormat="1">
      <c r="A899" s="35"/>
      <c r="B899" s="36"/>
      <c r="C899" s="35"/>
      <c r="D899" s="166" t="s">
        <v>224</v>
      </c>
      <c r="E899" s="35"/>
      <c r="F899" s="220" t="s">
        <v>1568</v>
      </c>
      <c r="G899" s="35"/>
      <c r="H899" s="191">
        <v>0</v>
      </c>
      <c r="I899" s="35"/>
      <c r="J899" s="35"/>
      <c r="K899" s="35"/>
      <c r="L899" s="36"/>
      <c r="M899" s="163"/>
      <c r="N899" s="164"/>
      <c r="O899" s="56"/>
      <c r="P899" s="56"/>
      <c r="Q899" s="56"/>
      <c r="R899" s="56"/>
      <c r="S899" s="56"/>
      <c r="T899" s="57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U899" s="20" t="s">
        <v>81</v>
      </c>
    </row>
    <row r="900" spans="1:65" s="2" customFormat="1">
      <c r="A900" s="35"/>
      <c r="B900" s="36"/>
      <c r="C900" s="35"/>
      <c r="D900" s="166" t="s">
        <v>224</v>
      </c>
      <c r="E900" s="35"/>
      <c r="F900" s="220" t="s">
        <v>1579</v>
      </c>
      <c r="G900" s="35"/>
      <c r="H900" s="191">
        <v>2.25</v>
      </c>
      <c r="I900" s="35"/>
      <c r="J900" s="35"/>
      <c r="K900" s="35"/>
      <c r="L900" s="36"/>
      <c r="M900" s="163"/>
      <c r="N900" s="164"/>
      <c r="O900" s="56"/>
      <c r="P900" s="56"/>
      <c r="Q900" s="56"/>
      <c r="R900" s="56"/>
      <c r="S900" s="56"/>
      <c r="T900" s="57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U900" s="20" t="s">
        <v>81</v>
      </c>
    </row>
    <row r="901" spans="1:65" s="2" customFormat="1">
      <c r="A901" s="35"/>
      <c r="B901" s="36"/>
      <c r="C901" s="35"/>
      <c r="D901" s="166" t="s">
        <v>224</v>
      </c>
      <c r="E901" s="35"/>
      <c r="F901" s="220" t="s">
        <v>213</v>
      </c>
      <c r="G901" s="35"/>
      <c r="H901" s="191">
        <v>2.25</v>
      </c>
      <c r="I901" s="35"/>
      <c r="J901" s="35"/>
      <c r="K901" s="35"/>
      <c r="L901" s="36"/>
      <c r="M901" s="163"/>
      <c r="N901" s="164"/>
      <c r="O901" s="56"/>
      <c r="P901" s="56"/>
      <c r="Q901" s="56"/>
      <c r="R901" s="56"/>
      <c r="S901" s="56"/>
      <c r="T901" s="57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U901" s="20" t="s">
        <v>81</v>
      </c>
    </row>
    <row r="902" spans="1:65" s="2" customFormat="1">
      <c r="A902" s="35"/>
      <c r="B902" s="36"/>
      <c r="C902" s="35"/>
      <c r="D902" s="166" t="s">
        <v>224</v>
      </c>
      <c r="E902" s="35"/>
      <c r="F902" s="200" t="s">
        <v>1664</v>
      </c>
      <c r="G902" s="35"/>
      <c r="H902" s="35"/>
      <c r="I902" s="35"/>
      <c r="J902" s="35"/>
      <c r="K902" s="35"/>
      <c r="L902" s="36"/>
      <c r="M902" s="163"/>
      <c r="N902" s="164"/>
      <c r="O902" s="56"/>
      <c r="P902" s="56"/>
      <c r="Q902" s="56"/>
      <c r="R902" s="56"/>
      <c r="S902" s="56"/>
      <c r="T902" s="57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U902" s="20" t="s">
        <v>81</v>
      </c>
    </row>
    <row r="903" spans="1:65" s="2" customFormat="1">
      <c r="A903" s="35"/>
      <c r="B903" s="36"/>
      <c r="C903" s="35"/>
      <c r="D903" s="166" t="s">
        <v>224</v>
      </c>
      <c r="E903" s="35"/>
      <c r="F903" s="201" t="s">
        <v>1610</v>
      </c>
      <c r="G903" s="35"/>
      <c r="H903" s="191">
        <v>0</v>
      </c>
      <c r="I903" s="35"/>
      <c r="J903" s="35"/>
      <c r="K903" s="35"/>
      <c r="L903" s="36"/>
      <c r="M903" s="163"/>
      <c r="N903" s="164"/>
      <c r="O903" s="56"/>
      <c r="P903" s="56"/>
      <c r="Q903" s="56"/>
      <c r="R903" s="56"/>
      <c r="S903" s="56"/>
      <c r="T903" s="57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U903" s="20" t="s">
        <v>81</v>
      </c>
    </row>
    <row r="904" spans="1:65" s="2" customFormat="1">
      <c r="A904" s="35"/>
      <c r="B904" s="36"/>
      <c r="C904" s="35"/>
      <c r="D904" s="166" t="s">
        <v>224</v>
      </c>
      <c r="E904" s="35"/>
      <c r="F904" s="201" t="s">
        <v>1611</v>
      </c>
      <c r="G904" s="35"/>
      <c r="H904" s="191">
        <v>51.424999999999997</v>
      </c>
      <c r="I904" s="35"/>
      <c r="J904" s="35"/>
      <c r="K904" s="35"/>
      <c r="L904" s="36"/>
      <c r="M904" s="163"/>
      <c r="N904" s="164"/>
      <c r="O904" s="56"/>
      <c r="P904" s="56"/>
      <c r="Q904" s="56"/>
      <c r="R904" s="56"/>
      <c r="S904" s="56"/>
      <c r="T904" s="57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U904" s="20" t="s">
        <v>81</v>
      </c>
    </row>
    <row r="905" spans="1:65" s="2" customFormat="1">
      <c r="A905" s="35"/>
      <c r="B905" s="36"/>
      <c r="C905" s="35"/>
      <c r="D905" s="166" t="s">
        <v>224</v>
      </c>
      <c r="E905" s="35"/>
      <c r="F905" s="201" t="s">
        <v>1483</v>
      </c>
      <c r="G905" s="35"/>
      <c r="H905" s="191">
        <v>4.05</v>
      </c>
      <c r="I905" s="35"/>
      <c r="J905" s="35"/>
      <c r="K905" s="35"/>
      <c r="L905" s="36"/>
      <c r="M905" s="163"/>
      <c r="N905" s="164"/>
      <c r="O905" s="56"/>
      <c r="P905" s="56"/>
      <c r="Q905" s="56"/>
      <c r="R905" s="56"/>
      <c r="S905" s="56"/>
      <c r="T905" s="57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U905" s="20" t="s">
        <v>81</v>
      </c>
    </row>
    <row r="906" spans="1:65" s="2" customFormat="1">
      <c r="A906" s="35"/>
      <c r="B906" s="36"/>
      <c r="C906" s="35"/>
      <c r="D906" s="166" t="s">
        <v>224</v>
      </c>
      <c r="E906" s="35"/>
      <c r="F906" s="201" t="s">
        <v>1484</v>
      </c>
      <c r="G906" s="35"/>
      <c r="H906" s="191">
        <v>0</v>
      </c>
      <c r="I906" s="35"/>
      <c r="J906" s="35"/>
      <c r="K906" s="35"/>
      <c r="L906" s="36"/>
      <c r="M906" s="163"/>
      <c r="N906" s="164"/>
      <c r="O906" s="56"/>
      <c r="P906" s="56"/>
      <c r="Q906" s="56"/>
      <c r="R906" s="56"/>
      <c r="S906" s="56"/>
      <c r="T906" s="57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U906" s="20" t="s">
        <v>81</v>
      </c>
    </row>
    <row r="907" spans="1:65" s="2" customFormat="1">
      <c r="A907" s="35"/>
      <c r="B907" s="36"/>
      <c r="C907" s="35"/>
      <c r="D907" s="166" t="s">
        <v>224</v>
      </c>
      <c r="E907" s="35"/>
      <c r="F907" s="201" t="s">
        <v>1612</v>
      </c>
      <c r="G907" s="35"/>
      <c r="H907" s="191">
        <v>-32.064999999999998</v>
      </c>
      <c r="I907" s="35"/>
      <c r="J907" s="35"/>
      <c r="K907" s="35"/>
      <c r="L907" s="36"/>
      <c r="M907" s="163"/>
      <c r="N907" s="164"/>
      <c r="O907" s="56"/>
      <c r="P907" s="56"/>
      <c r="Q907" s="56"/>
      <c r="R907" s="56"/>
      <c r="S907" s="56"/>
      <c r="T907" s="57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U907" s="20" t="s">
        <v>81</v>
      </c>
    </row>
    <row r="908" spans="1:65" s="2" customFormat="1">
      <c r="A908" s="35"/>
      <c r="B908" s="36"/>
      <c r="C908" s="35"/>
      <c r="D908" s="166" t="s">
        <v>224</v>
      </c>
      <c r="E908" s="35"/>
      <c r="F908" s="201" t="s">
        <v>1613</v>
      </c>
      <c r="G908" s="35"/>
      <c r="H908" s="191">
        <v>-1.1930000000000001</v>
      </c>
      <c r="I908" s="35"/>
      <c r="J908" s="35"/>
      <c r="K908" s="35"/>
      <c r="L908" s="36"/>
      <c r="M908" s="163"/>
      <c r="N908" s="164"/>
      <c r="O908" s="56"/>
      <c r="P908" s="56"/>
      <c r="Q908" s="56"/>
      <c r="R908" s="56"/>
      <c r="S908" s="56"/>
      <c r="T908" s="57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U908" s="20" t="s">
        <v>81</v>
      </c>
    </row>
    <row r="909" spans="1:65" s="2" customFormat="1">
      <c r="A909" s="35"/>
      <c r="B909" s="36"/>
      <c r="C909" s="35"/>
      <c r="D909" s="166" t="s">
        <v>224</v>
      </c>
      <c r="E909" s="35"/>
      <c r="F909" s="201" t="s">
        <v>213</v>
      </c>
      <c r="G909" s="35"/>
      <c r="H909" s="191">
        <v>22.216999999999999</v>
      </c>
      <c r="I909" s="35"/>
      <c r="J909" s="35"/>
      <c r="K909" s="35"/>
      <c r="L909" s="36"/>
      <c r="M909" s="163"/>
      <c r="N909" s="164"/>
      <c r="O909" s="56"/>
      <c r="P909" s="56"/>
      <c r="Q909" s="56"/>
      <c r="R909" s="56"/>
      <c r="S909" s="56"/>
      <c r="T909" s="57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U909" s="20" t="s">
        <v>81</v>
      </c>
    </row>
    <row r="910" spans="1:65" s="2" customFormat="1" ht="16.5" customHeight="1">
      <c r="A910" s="35"/>
      <c r="B910" s="146"/>
      <c r="C910" s="147" t="s">
        <v>1671</v>
      </c>
      <c r="D910" s="147" t="s">
        <v>184</v>
      </c>
      <c r="E910" s="148" t="s">
        <v>377</v>
      </c>
      <c r="F910" s="149" t="s">
        <v>378</v>
      </c>
      <c r="G910" s="150" t="s">
        <v>338</v>
      </c>
      <c r="H910" s="151">
        <v>81.899000000000001</v>
      </c>
      <c r="I910" s="152"/>
      <c r="J910" s="153">
        <f>ROUND(I910*H910,2)</f>
        <v>0</v>
      </c>
      <c r="K910" s="149" t="s">
        <v>3</v>
      </c>
      <c r="L910" s="36"/>
      <c r="M910" s="154" t="s">
        <v>3</v>
      </c>
      <c r="N910" s="155" t="s">
        <v>44</v>
      </c>
      <c r="O910" s="56"/>
      <c r="P910" s="156">
        <f>O910*H910</f>
        <v>0</v>
      </c>
      <c r="Q910" s="156">
        <v>0</v>
      </c>
      <c r="R910" s="156">
        <f>Q910*H910</f>
        <v>0</v>
      </c>
      <c r="S910" s="156">
        <v>0</v>
      </c>
      <c r="T910" s="157">
        <f>S910*H910</f>
        <v>0</v>
      </c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R910" s="158" t="s">
        <v>189</v>
      </c>
      <c r="AT910" s="158" t="s">
        <v>184</v>
      </c>
      <c r="AU910" s="158" t="s">
        <v>81</v>
      </c>
      <c r="AY910" s="20" t="s">
        <v>182</v>
      </c>
      <c r="BE910" s="159">
        <f>IF(N910="základní",J910,0)</f>
        <v>0</v>
      </c>
      <c r="BF910" s="159">
        <f>IF(N910="snížená",J910,0)</f>
        <v>0</v>
      </c>
      <c r="BG910" s="159">
        <f>IF(N910="zákl. přenesená",J910,0)</f>
        <v>0</v>
      </c>
      <c r="BH910" s="159">
        <f>IF(N910="sníž. přenesená",J910,0)</f>
        <v>0</v>
      </c>
      <c r="BI910" s="159">
        <f>IF(N910="nulová",J910,0)</f>
        <v>0</v>
      </c>
      <c r="BJ910" s="20" t="s">
        <v>25</v>
      </c>
      <c r="BK910" s="159">
        <f>ROUND(I910*H910,2)</f>
        <v>0</v>
      </c>
      <c r="BL910" s="20" t="s">
        <v>189</v>
      </c>
      <c r="BM910" s="158" t="s">
        <v>1672</v>
      </c>
    </row>
    <row r="911" spans="1:65" s="14" customFormat="1">
      <c r="B911" s="173"/>
      <c r="D911" s="166" t="s">
        <v>193</v>
      </c>
      <c r="E911" s="174" t="s">
        <v>3</v>
      </c>
      <c r="F911" s="175" t="s">
        <v>1673</v>
      </c>
      <c r="H911" s="176">
        <v>81.899000000000001</v>
      </c>
      <c r="I911" s="177"/>
      <c r="L911" s="173"/>
      <c r="M911" s="178"/>
      <c r="N911" s="179"/>
      <c r="O911" s="179"/>
      <c r="P911" s="179"/>
      <c r="Q911" s="179"/>
      <c r="R911" s="179"/>
      <c r="S911" s="179"/>
      <c r="T911" s="180"/>
      <c r="AT911" s="174" t="s">
        <v>193</v>
      </c>
      <c r="AU911" s="174" t="s">
        <v>81</v>
      </c>
      <c r="AV911" s="14" t="s">
        <v>81</v>
      </c>
      <c r="AW911" s="14" t="s">
        <v>34</v>
      </c>
      <c r="AX911" s="14" t="s">
        <v>25</v>
      </c>
      <c r="AY911" s="174" t="s">
        <v>182</v>
      </c>
    </row>
    <row r="912" spans="1:65" s="2" customFormat="1">
      <c r="A912" s="35"/>
      <c r="B912" s="36"/>
      <c r="C912" s="35"/>
      <c r="D912" s="166" t="s">
        <v>224</v>
      </c>
      <c r="E912" s="35"/>
      <c r="F912" s="189" t="s">
        <v>1670</v>
      </c>
      <c r="G912" s="35"/>
      <c r="H912" s="35"/>
      <c r="I912" s="35"/>
      <c r="J912" s="35"/>
      <c r="K912" s="35"/>
      <c r="L912" s="36"/>
      <c r="M912" s="163"/>
      <c r="N912" s="164"/>
      <c r="O912" s="56"/>
      <c r="P912" s="56"/>
      <c r="Q912" s="56"/>
      <c r="R912" s="56"/>
      <c r="S912" s="56"/>
      <c r="T912" s="57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U912" s="20" t="s">
        <v>81</v>
      </c>
    </row>
    <row r="913" spans="1:47" s="2" customFormat="1">
      <c r="A913" s="35"/>
      <c r="B913" s="36"/>
      <c r="C913" s="35"/>
      <c r="D913" s="166" t="s">
        <v>224</v>
      </c>
      <c r="E913" s="35"/>
      <c r="F913" s="190" t="s">
        <v>1662</v>
      </c>
      <c r="G913" s="35"/>
      <c r="H913" s="191">
        <v>181.99700000000001</v>
      </c>
      <c r="I913" s="35"/>
      <c r="J913" s="35"/>
      <c r="K913" s="35"/>
      <c r="L913" s="36"/>
      <c r="M913" s="163"/>
      <c r="N913" s="164"/>
      <c r="O913" s="56"/>
      <c r="P913" s="56"/>
      <c r="Q913" s="56"/>
      <c r="R913" s="56"/>
      <c r="S913" s="56"/>
      <c r="T913" s="57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U913" s="20" t="s">
        <v>81</v>
      </c>
    </row>
    <row r="914" spans="1:47" s="2" customFormat="1">
      <c r="A914" s="35"/>
      <c r="B914" s="36"/>
      <c r="C914" s="35"/>
      <c r="D914" s="166" t="s">
        <v>224</v>
      </c>
      <c r="E914" s="35"/>
      <c r="F914" s="190" t="s">
        <v>213</v>
      </c>
      <c r="G914" s="35"/>
      <c r="H914" s="191">
        <v>181.99700000000001</v>
      </c>
      <c r="I914" s="35"/>
      <c r="J914" s="35"/>
      <c r="K914" s="35"/>
      <c r="L914" s="36"/>
      <c r="M914" s="163"/>
      <c r="N914" s="164"/>
      <c r="O914" s="56"/>
      <c r="P914" s="56"/>
      <c r="Q914" s="56"/>
      <c r="R914" s="56"/>
      <c r="S914" s="56"/>
      <c r="T914" s="57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U914" s="20" t="s">
        <v>81</v>
      </c>
    </row>
    <row r="915" spans="1:47" s="2" customFormat="1">
      <c r="A915" s="35"/>
      <c r="B915" s="36"/>
      <c r="C915" s="35"/>
      <c r="D915" s="166" t="s">
        <v>224</v>
      </c>
      <c r="E915" s="35"/>
      <c r="F915" s="200" t="s">
        <v>1663</v>
      </c>
      <c r="G915" s="35"/>
      <c r="H915" s="35"/>
      <c r="I915" s="35"/>
      <c r="J915" s="35"/>
      <c r="K915" s="35"/>
      <c r="L915" s="36"/>
      <c r="M915" s="163"/>
      <c r="N915" s="164"/>
      <c r="O915" s="56"/>
      <c r="P915" s="56"/>
      <c r="Q915" s="56"/>
      <c r="R915" s="56"/>
      <c r="S915" s="56"/>
      <c r="T915" s="57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U915" s="20" t="s">
        <v>81</v>
      </c>
    </row>
    <row r="916" spans="1:47" s="2" customFormat="1">
      <c r="A916" s="35"/>
      <c r="B916" s="36"/>
      <c r="C916" s="35"/>
      <c r="D916" s="166" t="s">
        <v>224</v>
      </c>
      <c r="E916" s="35"/>
      <c r="F916" s="201" t="s">
        <v>1621</v>
      </c>
      <c r="G916" s="35"/>
      <c r="H916" s="191">
        <v>0</v>
      </c>
      <c r="I916" s="35"/>
      <c r="J916" s="35"/>
      <c r="K916" s="35"/>
      <c r="L916" s="36"/>
      <c r="M916" s="163"/>
      <c r="N916" s="164"/>
      <c r="O916" s="56"/>
      <c r="P916" s="56"/>
      <c r="Q916" s="56"/>
      <c r="R916" s="56"/>
      <c r="S916" s="56"/>
      <c r="T916" s="57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U916" s="20" t="s">
        <v>81</v>
      </c>
    </row>
    <row r="917" spans="1:47" s="2" customFormat="1">
      <c r="A917" s="35"/>
      <c r="B917" s="36"/>
      <c r="C917" s="35"/>
      <c r="D917" s="166" t="s">
        <v>224</v>
      </c>
      <c r="E917" s="35"/>
      <c r="F917" s="201" t="s">
        <v>1622</v>
      </c>
      <c r="G917" s="35"/>
      <c r="H917" s="191">
        <v>6.7679999999999998</v>
      </c>
      <c r="I917" s="35"/>
      <c r="J917" s="35"/>
      <c r="K917" s="35"/>
      <c r="L917" s="36"/>
      <c r="M917" s="163"/>
      <c r="N917" s="164"/>
      <c r="O917" s="56"/>
      <c r="P917" s="56"/>
      <c r="Q917" s="56"/>
      <c r="R917" s="56"/>
      <c r="S917" s="56"/>
      <c r="T917" s="57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U917" s="20" t="s">
        <v>81</v>
      </c>
    </row>
    <row r="918" spans="1:47" s="2" customFormat="1">
      <c r="A918" s="35"/>
      <c r="B918" s="36"/>
      <c r="C918" s="35"/>
      <c r="D918" s="166" t="s">
        <v>224</v>
      </c>
      <c r="E918" s="35"/>
      <c r="F918" s="201" t="s">
        <v>1623</v>
      </c>
      <c r="G918" s="35"/>
      <c r="H918" s="191">
        <v>17.920000000000002</v>
      </c>
      <c r="I918" s="35"/>
      <c r="J918" s="35"/>
      <c r="K918" s="35"/>
      <c r="L918" s="36"/>
      <c r="M918" s="163"/>
      <c r="N918" s="164"/>
      <c r="O918" s="56"/>
      <c r="P918" s="56"/>
      <c r="Q918" s="56"/>
      <c r="R918" s="56"/>
      <c r="S918" s="56"/>
      <c r="T918" s="57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U918" s="20" t="s">
        <v>81</v>
      </c>
    </row>
    <row r="919" spans="1:47" s="2" customFormat="1">
      <c r="A919" s="35"/>
      <c r="B919" s="36"/>
      <c r="C919" s="35"/>
      <c r="D919" s="166" t="s">
        <v>224</v>
      </c>
      <c r="E919" s="35"/>
      <c r="F919" s="201" t="s">
        <v>1624</v>
      </c>
      <c r="G919" s="35"/>
      <c r="H919" s="191">
        <v>74.793999999999997</v>
      </c>
      <c r="I919" s="35"/>
      <c r="J919" s="35"/>
      <c r="K919" s="35"/>
      <c r="L919" s="36"/>
      <c r="M919" s="163"/>
      <c r="N919" s="164"/>
      <c r="O919" s="56"/>
      <c r="P919" s="56"/>
      <c r="Q919" s="56"/>
      <c r="R919" s="56"/>
      <c r="S919" s="56"/>
      <c r="T919" s="57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U919" s="20" t="s">
        <v>81</v>
      </c>
    </row>
    <row r="920" spans="1:47" s="2" customFormat="1">
      <c r="A920" s="35"/>
      <c r="B920" s="36"/>
      <c r="C920" s="35"/>
      <c r="D920" s="166" t="s">
        <v>224</v>
      </c>
      <c r="E920" s="35"/>
      <c r="F920" s="201" t="s">
        <v>1625</v>
      </c>
      <c r="G920" s="35"/>
      <c r="H920" s="191">
        <v>71.786000000000001</v>
      </c>
      <c r="I920" s="35"/>
      <c r="J920" s="35"/>
      <c r="K920" s="35"/>
      <c r="L920" s="36"/>
      <c r="M920" s="163"/>
      <c r="N920" s="164"/>
      <c r="O920" s="56"/>
      <c r="P920" s="56"/>
      <c r="Q920" s="56"/>
      <c r="R920" s="56"/>
      <c r="S920" s="56"/>
      <c r="T920" s="57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U920" s="20" t="s">
        <v>81</v>
      </c>
    </row>
    <row r="921" spans="1:47" s="2" customFormat="1">
      <c r="A921" s="35"/>
      <c r="B921" s="36"/>
      <c r="C921" s="35"/>
      <c r="D921" s="166" t="s">
        <v>224</v>
      </c>
      <c r="E921" s="35"/>
      <c r="F921" s="201" t="s">
        <v>1626</v>
      </c>
      <c r="G921" s="35"/>
      <c r="H921" s="191">
        <v>13.821999999999999</v>
      </c>
      <c r="I921" s="35"/>
      <c r="J921" s="35"/>
      <c r="K921" s="35"/>
      <c r="L921" s="36"/>
      <c r="M921" s="163"/>
      <c r="N921" s="164"/>
      <c r="O921" s="56"/>
      <c r="P921" s="56"/>
      <c r="Q921" s="56"/>
      <c r="R921" s="56"/>
      <c r="S921" s="56"/>
      <c r="T921" s="57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U921" s="20" t="s">
        <v>81</v>
      </c>
    </row>
    <row r="922" spans="1:47" s="2" customFormat="1">
      <c r="A922" s="35"/>
      <c r="B922" s="36"/>
      <c r="C922" s="35"/>
      <c r="D922" s="166" t="s">
        <v>224</v>
      </c>
      <c r="E922" s="35"/>
      <c r="F922" s="201" t="s">
        <v>1501</v>
      </c>
      <c r="G922" s="35"/>
      <c r="H922" s="191">
        <v>0</v>
      </c>
      <c r="I922" s="35"/>
      <c r="J922" s="35"/>
      <c r="K922" s="35"/>
      <c r="L922" s="36"/>
      <c r="M922" s="163"/>
      <c r="N922" s="164"/>
      <c r="O922" s="56"/>
      <c r="P922" s="56"/>
      <c r="Q922" s="56"/>
      <c r="R922" s="56"/>
      <c r="S922" s="56"/>
      <c r="T922" s="57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U922" s="20" t="s">
        <v>81</v>
      </c>
    </row>
    <row r="923" spans="1:47" s="2" customFormat="1">
      <c r="A923" s="35"/>
      <c r="B923" s="36"/>
      <c r="C923" s="35"/>
      <c r="D923" s="166" t="s">
        <v>224</v>
      </c>
      <c r="E923" s="35"/>
      <c r="F923" s="201" t="s">
        <v>1627</v>
      </c>
      <c r="G923" s="35"/>
      <c r="H923" s="191">
        <v>-54.831000000000003</v>
      </c>
      <c r="I923" s="35"/>
      <c r="J923" s="35"/>
      <c r="K923" s="35"/>
      <c r="L923" s="36"/>
      <c r="M923" s="163"/>
      <c r="N923" s="164"/>
      <c r="O923" s="56"/>
      <c r="P923" s="56"/>
      <c r="Q923" s="56"/>
      <c r="R923" s="56"/>
      <c r="S923" s="56"/>
      <c r="T923" s="57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U923" s="20" t="s">
        <v>81</v>
      </c>
    </row>
    <row r="924" spans="1:47" s="2" customFormat="1">
      <c r="A924" s="35"/>
      <c r="B924" s="36"/>
      <c r="C924" s="35"/>
      <c r="D924" s="166" t="s">
        <v>224</v>
      </c>
      <c r="E924" s="35"/>
      <c r="F924" s="201" t="s">
        <v>213</v>
      </c>
      <c r="G924" s="35"/>
      <c r="H924" s="191">
        <v>130.25899999999999</v>
      </c>
      <c r="I924" s="35"/>
      <c r="J924" s="35"/>
      <c r="K924" s="35"/>
      <c r="L924" s="36"/>
      <c r="M924" s="163"/>
      <c r="N924" s="164"/>
      <c r="O924" s="56"/>
      <c r="P924" s="56"/>
      <c r="Q924" s="56"/>
      <c r="R924" s="56"/>
      <c r="S924" s="56"/>
      <c r="T924" s="57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U924" s="20" t="s">
        <v>81</v>
      </c>
    </row>
    <row r="925" spans="1:47" s="2" customFormat="1">
      <c r="A925" s="35"/>
      <c r="B925" s="36"/>
      <c r="C925" s="35"/>
      <c r="D925" s="166" t="s">
        <v>224</v>
      </c>
      <c r="E925" s="35"/>
      <c r="F925" s="219" t="s">
        <v>272</v>
      </c>
      <c r="G925" s="35"/>
      <c r="H925" s="35"/>
      <c r="I925" s="35"/>
      <c r="J925" s="35"/>
      <c r="K925" s="35"/>
      <c r="L925" s="36"/>
      <c r="M925" s="163"/>
      <c r="N925" s="164"/>
      <c r="O925" s="56"/>
      <c r="P925" s="56"/>
      <c r="Q925" s="56"/>
      <c r="R925" s="56"/>
      <c r="S925" s="56"/>
      <c r="T925" s="57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U925" s="20" t="s">
        <v>81</v>
      </c>
    </row>
    <row r="926" spans="1:47" s="2" customFormat="1">
      <c r="A926" s="35"/>
      <c r="B926" s="36"/>
      <c r="C926" s="35"/>
      <c r="D926" s="166" t="s">
        <v>224</v>
      </c>
      <c r="E926" s="35"/>
      <c r="F926" s="220" t="s">
        <v>1568</v>
      </c>
      <c r="G926" s="35"/>
      <c r="H926" s="191">
        <v>0</v>
      </c>
      <c r="I926" s="35"/>
      <c r="J926" s="35"/>
      <c r="K926" s="35"/>
      <c r="L926" s="36"/>
      <c r="M926" s="163"/>
      <c r="N926" s="164"/>
      <c r="O926" s="56"/>
      <c r="P926" s="56"/>
      <c r="Q926" s="56"/>
      <c r="R926" s="56"/>
      <c r="S926" s="56"/>
      <c r="T926" s="57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U926" s="20" t="s">
        <v>81</v>
      </c>
    </row>
    <row r="927" spans="1:47" s="2" customFormat="1">
      <c r="A927" s="35"/>
      <c r="B927" s="36"/>
      <c r="C927" s="35"/>
      <c r="D927" s="166" t="s">
        <v>224</v>
      </c>
      <c r="E927" s="35"/>
      <c r="F927" s="220" t="s">
        <v>1569</v>
      </c>
      <c r="G927" s="35"/>
      <c r="H927" s="191">
        <v>103.455</v>
      </c>
      <c r="I927" s="35"/>
      <c r="J927" s="35"/>
      <c r="K927" s="35"/>
      <c r="L927" s="36"/>
      <c r="M927" s="163"/>
      <c r="N927" s="164"/>
      <c r="O927" s="56"/>
      <c r="P927" s="56"/>
      <c r="Q927" s="56"/>
      <c r="R927" s="56"/>
      <c r="S927" s="56"/>
      <c r="T927" s="57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U927" s="20" t="s">
        <v>81</v>
      </c>
    </row>
    <row r="928" spans="1:47" s="2" customFormat="1">
      <c r="A928" s="35"/>
      <c r="B928" s="36"/>
      <c r="C928" s="35"/>
      <c r="D928" s="166" t="s">
        <v>224</v>
      </c>
      <c r="E928" s="35"/>
      <c r="F928" s="220" t="s">
        <v>259</v>
      </c>
      <c r="G928" s="35"/>
      <c r="H928" s="191">
        <v>103.455</v>
      </c>
      <c r="I928" s="35"/>
      <c r="J928" s="35"/>
      <c r="K928" s="35"/>
      <c r="L928" s="36"/>
      <c r="M928" s="163"/>
      <c r="N928" s="164"/>
      <c r="O928" s="56"/>
      <c r="P928" s="56"/>
      <c r="Q928" s="56"/>
      <c r="R928" s="56"/>
      <c r="S928" s="56"/>
      <c r="T928" s="57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U928" s="20" t="s">
        <v>81</v>
      </c>
    </row>
    <row r="929" spans="1:47" s="2" customFormat="1">
      <c r="A929" s="35"/>
      <c r="B929" s="36"/>
      <c r="C929" s="35"/>
      <c r="D929" s="166" t="s">
        <v>224</v>
      </c>
      <c r="E929" s="35"/>
      <c r="F929" s="200" t="s">
        <v>1617</v>
      </c>
      <c r="G929" s="35"/>
      <c r="H929" s="35"/>
      <c r="I929" s="35"/>
      <c r="J929" s="35"/>
      <c r="K929" s="35"/>
      <c r="L929" s="36"/>
      <c r="M929" s="163"/>
      <c r="N929" s="164"/>
      <c r="O929" s="56"/>
      <c r="P929" s="56"/>
      <c r="Q929" s="56"/>
      <c r="R929" s="56"/>
      <c r="S929" s="56"/>
      <c r="T929" s="57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U929" s="20" t="s">
        <v>81</v>
      </c>
    </row>
    <row r="930" spans="1:47" s="2" customFormat="1">
      <c r="A930" s="35"/>
      <c r="B930" s="36"/>
      <c r="C930" s="35"/>
      <c r="D930" s="166" t="s">
        <v>224</v>
      </c>
      <c r="E930" s="35"/>
      <c r="F930" s="201" t="s">
        <v>1615</v>
      </c>
      <c r="G930" s="35"/>
      <c r="H930" s="191">
        <v>13.464</v>
      </c>
      <c r="I930" s="35"/>
      <c r="J930" s="35"/>
      <c r="K930" s="35"/>
      <c r="L930" s="36"/>
      <c r="M930" s="163"/>
      <c r="N930" s="164"/>
      <c r="O930" s="56"/>
      <c r="P930" s="56"/>
      <c r="Q930" s="56"/>
      <c r="R930" s="56"/>
      <c r="S930" s="56"/>
      <c r="T930" s="57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U930" s="20" t="s">
        <v>81</v>
      </c>
    </row>
    <row r="931" spans="1:47" s="2" customFormat="1">
      <c r="A931" s="35"/>
      <c r="B931" s="36"/>
      <c r="C931" s="35"/>
      <c r="D931" s="166" t="s">
        <v>224</v>
      </c>
      <c r="E931" s="35"/>
      <c r="F931" s="201" t="s">
        <v>1616</v>
      </c>
      <c r="G931" s="35"/>
      <c r="H931" s="191">
        <v>13.2</v>
      </c>
      <c r="I931" s="35"/>
      <c r="J931" s="35"/>
      <c r="K931" s="35"/>
      <c r="L931" s="36"/>
      <c r="M931" s="163"/>
      <c r="N931" s="164"/>
      <c r="O931" s="56"/>
      <c r="P931" s="56"/>
      <c r="Q931" s="56"/>
      <c r="R931" s="56"/>
      <c r="S931" s="56"/>
      <c r="T931" s="57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U931" s="20" t="s">
        <v>81</v>
      </c>
    </row>
    <row r="932" spans="1:47" s="2" customFormat="1">
      <c r="A932" s="35"/>
      <c r="B932" s="36"/>
      <c r="C932" s="35"/>
      <c r="D932" s="166" t="s">
        <v>224</v>
      </c>
      <c r="E932" s="35"/>
      <c r="F932" s="201" t="s">
        <v>213</v>
      </c>
      <c r="G932" s="35"/>
      <c r="H932" s="191">
        <v>26.664000000000001</v>
      </c>
      <c r="I932" s="35"/>
      <c r="J932" s="35"/>
      <c r="K932" s="35"/>
      <c r="L932" s="36"/>
      <c r="M932" s="163"/>
      <c r="N932" s="164"/>
      <c r="O932" s="56"/>
      <c r="P932" s="56"/>
      <c r="Q932" s="56"/>
      <c r="R932" s="56"/>
      <c r="S932" s="56"/>
      <c r="T932" s="57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U932" s="20" t="s">
        <v>81</v>
      </c>
    </row>
    <row r="933" spans="1:47" s="2" customFormat="1">
      <c r="A933" s="35"/>
      <c r="B933" s="36"/>
      <c r="C933" s="35"/>
      <c r="D933" s="166" t="s">
        <v>224</v>
      </c>
      <c r="E933" s="35"/>
      <c r="F933" s="219" t="s">
        <v>1471</v>
      </c>
      <c r="G933" s="35"/>
      <c r="H933" s="35"/>
      <c r="I933" s="35"/>
      <c r="J933" s="35"/>
      <c r="K933" s="35"/>
      <c r="L933" s="36"/>
      <c r="M933" s="163"/>
      <c r="N933" s="164"/>
      <c r="O933" s="56"/>
      <c r="P933" s="56"/>
      <c r="Q933" s="56"/>
      <c r="R933" s="56"/>
      <c r="S933" s="56"/>
      <c r="T933" s="57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U933" s="20" t="s">
        <v>81</v>
      </c>
    </row>
    <row r="934" spans="1:47" s="2" customFormat="1">
      <c r="A934" s="35"/>
      <c r="B934" s="36"/>
      <c r="C934" s="35"/>
      <c r="D934" s="166" t="s">
        <v>224</v>
      </c>
      <c r="E934" s="35"/>
      <c r="F934" s="220" t="s">
        <v>1472</v>
      </c>
      <c r="G934" s="35"/>
      <c r="H934" s="191">
        <v>6.6</v>
      </c>
      <c r="I934" s="35"/>
      <c r="J934" s="35"/>
      <c r="K934" s="35"/>
      <c r="L934" s="36"/>
      <c r="M934" s="163"/>
      <c r="N934" s="164"/>
      <c r="O934" s="56"/>
      <c r="P934" s="56"/>
      <c r="Q934" s="56"/>
      <c r="R934" s="56"/>
      <c r="S934" s="56"/>
      <c r="T934" s="57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U934" s="20" t="s">
        <v>81</v>
      </c>
    </row>
    <row r="935" spans="1:47" s="2" customFormat="1">
      <c r="A935" s="35"/>
      <c r="B935" s="36"/>
      <c r="C935" s="35"/>
      <c r="D935" s="166" t="s">
        <v>224</v>
      </c>
      <c r="E935" s="35"/>
      <c r="F935" s="220" t="s">
        <v>213</v>
      </c>
      <c r="G935" s="35"/>
      <c r="H935" s="191">
        <v>6.6</v>
      </c>
      <c r="I935" s="35"/>
      <c r="J935" s="35"/>
      <c r="K935" s="35"/>
      <c r="L935" s="36"/>
      <c r="M935" s="163"/>
      <c r="N935" s="164"/>
      <c r="O935" s="56"/>
      <c r="P935" s="56"/>
      <c r="Q935" s="56"/>
      <c r="R935" s="56"/>
      <c r="S935" s="56"/>
      <c r="T935" s="57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U935" s="20" t="s">
        <v>81</v>
      </c>
    </row>
    <row r="936" spans="1:47" s="2" customFormat="1">
      <c r="A936" s="35"/>
      <c r="B936" s="36"/>
      <c r="C936" s="35"/>
      <c r="D936" s="166" t="s">
        <v>224</v>
      </c>
      <c r="E936" s="35"/>
      <c r="F936" s="219" t="s">
        <v>1467</v>
      </c>
      <c r="G936" s="35"/>
      <c r="H936" s="35"/>
      <c r="I936" s="35"/>
      <c r="J936" s="35"/>
      <c r="K936" s="35"/>
      <c r="L936" s="36"/>
      <c r="M936" s="163"/>
      <c r="N936" s="164"/>
      <c r="O936" s="56"/>
      <c r="P936" s="56"/>
      <c r="Q936" s="56"/>
      <c r="R936" s="56"/>
      <c r="S936" s="56"/>
      <c r="T936" s="57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U936" s="20" t="s">
        <v>81</v>
      </c>
    </row>
    <row r="937" spans="1:47" s="2" customFormat="1">
      <c r="A937" s="35"/>
      <c r="B937" s="36"/>
      <c r="C937" s="35"/>
      <c r="D937" s="166" t="s">
        <v>224</v>
      </c>
      <c r="E937" s="35"/>
      <c r="F937" s="220" t="s">
        <v>1454</v>
      </c>
      <c r="G937" s="35"/>
      <c r="H937" s="191">
        <v>0</v>
      </c>
      <c r="I937" s="35"/>
      <c r="J937" s="35"/>
      <c r="K937" s="35"/>
      <c r="L937" s="36"/>
      <c r="M937" s="163"/>
      <c r="N937" s="164"/>
      <c r="O937" s="56"/>
      <c r="P937" s="56"/>
      <c r="Q937" s="56"/>
      <c r="R937" s="56"/>
      <c r="S937" s="56"/>
      <c r="T937" s="57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U937" s="20" t="s">
        <v>81</v>
      </c>
    </row>
    <row r="938" spans="1:47" s="2" customFormat="1">
      <c r="A938" s="35"/>
      <c r="B938" s="36"/>
      <c r="C938" s="35"/>
      <c r="D938" s="166" t="s">
        <v>224</v>
      </c>
      <c r="E938" s="35"/>
      <c r="F938" s="220" t="s">
        <v>1468</v>
      </c>
      <c r="G938" s="35"/>
      <c r="H938" s="191">
        <v>8.8000000000000007</v>
      </c>
      <c r="I938" s="35"/>
      <c r="J938" s="35"/>
      <c r="K938" s="35"/>
      <c r="L938" s="36"/>
      <c r="M938" s="163"/>
      <c r="N938" s="164"/>
      <c r="O938" s="56"/>
      <c r="P938" s="56"/>
      <c r="Q938" s="56"/>
      <c r="R938" s="56"/>
      <c r="S938" s="56"/>
      <c r="T938" s="57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U938" s="20" t="s">
        <v>81</v>
      </c>
    </row>
    <row r="939" spans="1:47" s="2" customFormat="1">
      <c r="A939" s="35"/>
      <c r="B939" s="36"/>
      <c r="C939" s="35"/>
      <c r="D939" s="166" t="s">
        <v>224</v>
      </c>
      <c r="E939" s="35"/>
      <c r="F939" s="220" t="s">
        <v>213</v>
      </c>
      <c r="G939" s="35"/>
      <c r="H939" s="191">
        <v>8.8000000000000007</v>
      </c>
      <c r="I939" s="35"/>
      <c r="J939" s="35"/>
      <c r="K939" s="35"/>
      <c r="L939" s="36"/>
      <c r="M939" s="163"/>
      <c r="N939" s="164"/>
      <c r="O939" s="56"/>
      <c r="P939" s="56"/>
      <c r="Q939" s="56"/>
      <c r="R939" s="56"/>
      <c r="S939" s="56"/>
      <c r="T939" s="57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U939" s="20" t="s">
        <v>81</v>
      </c>
    </row>
    <row r="940" spans="1:47" s="2" customFormat="1">
      <c r="A940" s="35"/>
      <c r="B940" s="36"/>
      <c r="C940" s="35"/>
      <c r="D940" s="166" t="s">
        <v>224</v>
      </c>
      <c r="E940" s="35"/>
      <c r="F940" s="226" t="s">
        <v>1469</v>
      </c>
      <c r="G940" s="35"/>
      <c r="H940" s="35"/>
      <c r="I940" s="35"/>
      <c r="J940" s="35"/>
      <c r="K940" s="35"/>
      <c r="L940" s="36"/>
      <c r="M940" s="163"/>
      <c r="N940" s="164"/>
      <c r="O940" s="56"/>
      <c r="P940" s="56"/>
      <c r="Q940" s="56"/>
      <c r="R940" s="56"/>
      <c r="S940" s="56"/>
      <c r="T940" s="57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U940" s="20" t="s">
        <v>81</v>
      </c>
    </row>
    <row r="941" spans="1:47" s="2" customFormat="1">
      <c r="A941" s="35"/>
      <c r="B941" s="36"/>
      <c r="C941" s="35"/>
      <c r="D941" s="166" t="s">
        <v>224</v>
      </c>
      <c r="E941" s="35"/>
      <c r="F941" s="227" t="s">
        <v>1470</v>
      </c>
      <c r="G941" s="35"/>
      <c r="H941" s="191">
        <v>8</v>
      </c>
      <c r="I941" s="35"/>
      <c r="J941" s="35"/>
      <c r="K941" s="35"/>
      <c r="L941" s="36"/>
      <c r="M941" s="163"/>
      <c r="N941" s="164"/>
      <c r="O941" s="56"/>
      <c r="P941" s="56"/>
      <c r="Q941" s="56"/>
      <c r="R941" s="56"/>
      <c r="S941" s="56"/>
      <c r="T941" s="57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U941" s="20" t="s">
        <v>81</v>
      </c>
    </row>
    <row r="942" spans="1:47" s="2" customFormat="1">
      <c r="A942" s="35"/>
      <c r="B942" s="36"/>
      <c r="C942" s="35"/>
      <c r="D942" s="166" t="s">
        <v>224</v>
      </c>
      <c r="E942" s="35"/>
      <c r="F942" s="227" t="s">
        <v>213</v>
      </c>
      <c r="G942" s="35"/>
      <c r="H942" s="191">
        <v>8</v>
      </c>
      <c r="I942" s="35"/>
      <c r="J942" s="35"/>
      <c r="K942" s="35"/>
      <c r="L942" s="36"/>
      <c r="M942" s="163"/>
      <c r="N942" s="164"/>
      <c r="O942" s="56"/>
      <c r="P942" s="56"/>
      <c r="Q942" s="56"/>
      <c r="R942" s="56"/>
      <c r="S942" s="56"/>
      <c r="T942" s="57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U942" s="20" t="s">
        <v>81</v>
      </c>
    </row>
    <row r="943" spans="1:47" s="2" customFormat="1">
      <c r="A943" s="35"/>
      <c r="B943" s="36"/>
      <c r="C943" s="35"/>
      <c r="D943" s="166" t="s">
        <v>224</v>
      </c>
      <c r="E943" s="35"/>
      <c r="F943" s="200" t="s">
        <v>1655</v>
      </c>
      <c r="G943" s="35"/>
      <c r="H943" s="35"/>
      <c r="I943" s="35"/>
      <c r="J943" s="35"/>
      <c r="K943" s="35"/>
      <c r="L943" s="36"/>
      <c r="M943" s="163"/>
      <c r="N943" s="164"/>
      <c r="O943" s="56"/>
      <c r="P943" s="56"/>
      <c r="Q943" s="56"/>
      <c r="R943" s="56"/>
      <c r="S943" s="56"/>
      <c r="T943" s="57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U943" s="20" t="s">
        <v>81</v>
      </c>
    </row>
    <row r="944" spans="1:47" s="2" customFormat="1">
      <c r="A944" s="35"/>
      <c r="B944" s="36"/>
      <c r="C944" s="35"/>
      <c r="D944" s="166" t="s">
        <v>224</v>
      </c>
      <c r="E944" s="35"/>
      <c r="F944" s="201" t="s">
        <v>1639</v>
      </c>
      <c r="G944" s="35"/>
      <c r="H944" s="191">
        <v>4.05</v>
      </c>
      <c r="I944" s="35"/>
      <c r="J944" s="35"/>
      <c r="K944" s="35"/>
      <c r="L944" s="36"/>
      <c r="M944" s="163"/>
      <c r="N944" s="164"/>
      <c r="O944" s="56"/>
      <c r="P944" s="56"/>
      <c r="Q944" s="56"/>
      <c r="R944" s="56"/>
      <c r="S944" s="56"/>
      <c r="T944" s="57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U944" s="20" t="s">
        <v>81</v>
      </c>
    </row>
    <row r="945" spans="1:65" s="2" customFormat="1">
      <c r="A945" s="35"/>
      <c r="B945" s="36"/>
      <c r="C945" s="35"/>
      <c r="D945" s="166" t="s">
        <v>224</v>
      </c>
      <c r="E945" s="35"/>
      <c r="F945" s="201" t="s">
        <v>1501</v>
      </c>
      <c r="G945" s="35"/>
      <c r="H945" s="191">
        <v>0</v>
      </c>
      <c r="I945" s="35"/>
      <c r="J945" s="35"/>
      <c r="K945" s="35"/>
      <c r="L945" s="36"/>
      <c r="M945" s="163"/>
      <c r="N945" s="164"/>
      <c r="O945" s="56"/>
      <c r="P945" s="56"/>
      <c r="Q945" s="56"/>
      <c r="R945" s="56"/>
      <c r="S945" s="56"/>
      <c r="T945" s="57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U945" s="20" t="s">
        <v>81</v>
      </c>
    </row>
    <row r="946" spans="1:65" s="2" customFormat="1">
      <c r="A946" s="35"/>
      <c r="B946" s="36"/>
      <c r="C946" s="35"/>
      <c r="D946" s="166" t="s">
        <v>224</v>
      </c>
      <c r="E946" s="35"/>
      <c r="F946" s="201" t="s">
        <v>1640</v>
      </c>
      <c r="G946" s="35"/>
      <c r="H946" s="191">
        <v>-1.1930000000000001</v>
      </c>
      <c r="I946" s="35"/>
      <c r="J946" s="35"/>
      <c r="K946" s="35"/>
      <c r="L946" s="36"/>
      <c r="M946" s="163"/>
      <c r="N946" s="164"/>
      <c r="O946" s="56"/>
      <c r="P946" s="56"/>
      <c r="Q946" s="56"/>
      <c r="R946" s="56"/>
      <c r="S946" s="56"/>
      <c r="T946" s="57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U946" s="20" t="s">
        <v>81</v>
      </c>
    </row>
    <row r="947" spans="1:65" s="2" customFormat="1">
      <c r="A947" s="35"/>
      <c r="B947" s="36"/>
      <c r="C947" s="35"/>
      <c r="D947" s="166" t="s">
        <v>224</v>
      </c>
      <c r="E947" s="35"/>
      <c r="F947" s="201" t="s">
        <v>213</v>
      </c>
      <c r="G947" s="35"/>
      <c r="H947" s="191">
        <v>2.8570000000000002</v>
      </c>
      <c r="I947" s="35"/>
      <c r="J947" s="35"/>
      <c r="K947" s="35"/>
      <c r="L947" s="36"/>
      <c r="M947" s="163"/>
      <c r="N947" s="164"/>
      <c r="O947" s="56"/>
      <c r="P947" s="56"/>
      <c r="Q947" s="56"/>
      <c r="R947" s="56"/>
      <c r="S947" s="56"/>
      <c r="T947" s="57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U947" s="20" t="s">
        <v>81</v>
      </c>
    </row>
    <row r="948" spans="1:65" s="2" customFormat="1">
      <c r="A948" s="35"/>
      <c r="B948" s="36"/>
      <c r="C948" s="35"/>
      <c r="D948" s="166" t="s">
        <v>224</v>
      </c>
      <c r="E948" s="35"/>
      <c r="F948" s="219" t="s">
        <v>1578</v>
      </c>
      <c r="G948" s="35"/>
      <c r="H948" s="35"/>
      <c r="I948" s="35"/>
      <c r="J948" s="35"/>
      <c r="K948" s="35"/>
      <c r="L948" s="36"/>
      <c r="M948" s="163"/>
      <c r="N948" s="164"/>
      <c r="O948" s="56"/>
      <c r="P948" s="56"/>
      <c r="Q948" s="56"/>
      <c r="R948" s="56"/>
      <c r="S948" s="56"/>
      <c r="T948" s="57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U948" s="20" t="s">
        <v>81</v>
      </c>
    </row>
    <row r="949" spans="1:65" s="2" customFormat="1">
      <c r="A949" s="35"/>
      <c r="B949" s="36"/>
      <c r="C949" s="35"/>
      <c r="D949" s="166" t="s">
        <v>224</v>
      </c>
      <c r="E949" s="35"/>
      <c r="F949" s="220" t="s">
        <v>1568</v>
      </c>
      <c r="G949" s="35"/>
      <c r="H949" s="191">
        <v>0</v>
      </c>
      <c r="I949" s="35"/>
      <c r="J949" s="35"/>
      <c r="K949" s="35"/>
      <c r="L949" s="36"/>
      <c r="M949" s="163"/>
      <c r="N949" s="164"/>
      <c r="O949" s="56"/>
      <c r="P949" s="56"/>
      <c r="Q949" s="56"/>
      <c r="R949" s="56"/>
      <c r="S949" s="56"/>
      <c r="T949" s="57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U949" s="20" t="s">
        <v>81</v>
      </c>
    </row>
    <row r="950" spans="1:65" s="2" customFormat="1">
      <c r="A950" s="35"/>
      <c r="B950" s="36"/>
      <c r="C950" s="35"/>
      <c r="D950" s="166" t="s">
        <v>224</v>
      </c>
      <c r="E950" s="35"/>
      <c r="F950" s="220" t="s">
        <v>1579</v>
      </c>
      <c r="G950" s="35"/>
      <c r="H950" s="191">
        <v>2.25</v>
      </c>
      <c r="I950" s="35"/>
      <c r="J950" s="35"/>
      <c r="K950" s="35"/>
      <c r="L950" s="36"/>
      <c r="M950" s="163"/>
      <c r="N950" s="164"/>
      <c r="O950" s="56"/>
      <c r="P950" s="56"/>
      <c r="Q950" s="56"/>
      <c r="R950" s="56"/>
      <c r="S950" s="56"/>
      <c r="T950" s="57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U950" s="20" t="s">
        <v>81</v>
      </c>
    </row>
    <row r="951" spans="1:65" s="2" customFormat="1">
      <c r="A951" s="35"/>
      <c r="B951" s="36"/>
      <c r="C951" s="35"/>
      <c r="D951" s="166" t="s">
        <v>224</v>
      </c>
      <c r="E951" s="35"/>
      <c r="F951" s="220" t="s">
        <v>213</v>
      </c>
      <c r="G951" s="35"/>
      <c r="H951" s="191">
        <v>2.25</v>
      </c>
      <c r="I951" s="35"/>
      <c r="J951" s="35"/>
      <c r="K951" s="35"/>
      <c r="L951" s="36"/>
      <c r="M951" s="163"/>
      <c r="N951" s="164"/>
      <c r="O951" s="56"/>
      <c r="P951" s="56"/>
      <c r="Q951" s="56"/>
      <c r="R951" s="56"/>
      <c r="S951" s="56"/>
      <c r="T951" s="57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U951" s="20" t="s">
        <v>81</v>
      </c>
    </row>
    <row r="952" spans="1:65" s="2" customFormat="1">
      <c r="A952" s="35"/>
      <c r="B952" s="36"/>
      <c r="C952" s="35"/>
      <c r="D952" s="166" t="s">
        <v>224</v>
      </c>
      <c r="E952" s="35"/>
      <c r="F952" s="200" t="s">
        <v>1664</v>
      </c>
      <c r="G952" s="35"/>
      <c r="H952" s="35"/>
      <c r="I952" s="35"/>
      <c r="J952" s="35"/>
      <c r="K952" s="35"/>
      <c r="L952" s="36"/>
      <c r="M952" s="163"/>
      <c r="N952" s="164"/>
      <c r="O952" s="56"/>
      <c r="P952" s="56"/>
      <c r="Q952" s="56"/>
      <c r="R952" s="56"/>
      <c r="S952" s="56"/>
      <c r="T952" s="57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U952" s="20" t="s">
        <v>81</v>
      </c>
    </row>
    <row r="953" spans="1:65" s="2" customFormat="1">
      <c r="A953" s="35"/>
      <c r="B953" s="36"/>
      <c r="C953" s="35"/>
      <c r="D953" s="166" t="s">
        <v>224</v>
      </c>
      <c r="E953" s="35"/>
      <c r="F953" s="201" t="s">
        <v>1610</v>
      </c>
      <c r="G953" s="35"/>
      <c r="H953" s="191">
        <v>0</v>
      </c>
      <c r="I953" s="35"/>
      <c r="J953" s="35"/>
      <c r="K953" s="35"/>
      <c r="L953" s="36"/>
      <c r="M953" s="163"/>
      <c r="N953" s="164"/>
      <c r="O953" s="56"/>
      <c r="P953" s="56"/>
      <c r="Q953" s="56"/>
      <c r="R953" s="56"/>
      <c r="S953" s="56"/>
      <c r="T953" s="57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U953" s="20" t="s">
        <v>81</v>
      </c>
    </row>
    <row r="954" spans="1:65" s="2" customFormat="1">
      <c r="A954" s="35"/>
      <c r="B954" s="36"/>
      <c r="C954" s="35"/>
      <c r="D954" s="166" t="s">
        <v>224</v>
      </c>
      <c r="E954" s="35"/>
      <c r="F954" s="201" t="s">
        <v>1611</v>
      </c>
      <c r="G954" s="35"/>
      <c r="H954" s="191">
        <v>51.424999999999997</v>
      </c>
      <c r="I954" s="35"/>
      <c r="J954" s="35"/>
      <c r="K954" s="35"/>
      <c r="L954" s="36"/>
      <c r="M954" s="163"/>
      <c r="N954" s="164"/>
      <c r="O954" s="56"/>
      <c r="P954" s="56"/>
      <c r="Q954" s="56"/>
      <c r="R954" s="56"/>
      <c r="S954" s="56"/>
      <c r="T954" s="57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U954" s="20" t="s">
        <v>81</v>
      </c>
    </row>
    <row r="955" spans="1:65" s="2" customFormat="1">
      <c r="A955" s="35"/>
      <c r="B955" s="36"/>
      <c r="C955" s="35"/>
      <c r="D955" s="166" t="s">
        <v>224</v>
      </c>
      <c r="E955" s="35"/>
      <c r="F955" s="201" t="s">
        <v>1483</v>
      </c>
      <c r="G955" s="35"/>
      <c r="H955" s="191">
        <v>4.05</v>
      </c>
      <c r="I955" s="35"/>
      <c r="J955" s="35"/>
      <c r="K955" s="35"/>
      <c r="L955" s="36"/>
      <c r="M955" s="163"/>
      <c r="N955" s="164"/>
      <c r="O955" s="56"/>
      <c r="P955" s="56"/>
      <c r="Q955" s="56"/>
      <c r="R955" s="56"/>
      <c r="S955" s="56"/>
      <c r="T955" s="57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U955" s="20" t="s">
        <v>81</v>
      </c>
    </row>
    <row r="956" spans="1:65" s="2" customFormat="1">
      <c r="A956" s="35"/>
      <c r="B956" s="36"/>
      <c r="C956" s="35"/>
      <c r="D956" s="166" t="s">
        <v>224</v>
      </c>
      <c r="E956" s="35"/>
      <c r="F956" s="201" t="s">
        <v>1484</v>
      </c>
      <c r="G956" s="35"/>
      <c r="H956" s="191">
        <v>0</v>
      </c>
      <c r="I956" s="35"/>
      <c r="J956" s="35"/>
      <c r="K956" s="35"/>
      <c r="L956" s="36"/>
      <c r="M956" s="163"/>
      <c r="N956" s="164"/>
      <c r="O956" s="56"/>
      <c r="P956" s="56"/>
      <c r="Q956" s="56"/>
      <c r="R956" s="56"/>
      <c r="S956" s="56"/>
      <c r="T956" s="57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U956" s="20" t="s">
        <v>81</v>
      </c>
    </row>
    <row r="957" spans="1:65" s="2" customFormat="1">
      <c r="A957" s="35"/>
      <c r="B957" s="36"/>
      <c r="C957" s="35"/>
      <c r="D957" s="166" t="s">
        <v>224</v>
      </c>
      <c r="E957" s="35"/>
      <c r="F957" s="201" t="s">
        <v>1612</v>
      </c>
      <c r="G957" s="35"/>
      <c r="H957" s="191">
        <v>-32.064999999999998</v>
      </c>
      <c r="I957" s="35"/>
      <c r="J957" s="35"/>
      <c r="K957" s="35"/>
      <c r="L957" s="36"/>
      <c r="M957" s="163"/>
      <c r="N957" s="164"/>
      <c r="O957" s="56"/>
      <c r="P957" s="56"/>
      <c r="Q957" s="56"/>
      <c r="R957" s="56"/>
      <c r="S957" s="56"/>
      <c r="T957" s="57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U957" s="20" t="s">
        <v>81</v>
      </c>
    </row>
    <row r="958" spans="1:65" s="2" customFormat="1">
      <c r="A958" s="35"/>
      <c r="B958" s="36"/>
      <c r="C958" s="35"/>
      <c r="D958" s="166" t="s">
        <v>224</v>
      </c>
      <c r="E958" s="35"/>
      <c r="F958" s="201" t="s">
        <v>1613</v>
      </c>
      <c r="G958" s="35"/>
      <c r="H958" s="191">
        <v>-1.1930000000000001</v>
      </c>
      <c r="I958" s="35"/>
      <c r="J958" s="35"/>
      <c r="K958" s="35"/>
      <c r="L958" s="36"/>
      <c r="M958" s="163"/>
      <c r="N958" s="164"/>
      <c r="O958" s="56"/>
      <c r="P958" s="56"/>
      <c r="Q958" s="56"/>
      <c r="R958" s="56"/>
      <c r="S958" s="56"/>
      <c r="T958" s="57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U958" s="20" t="s">
        <v>81</v>
      </c>
    </row>
    <row r="959" spans="1:65" s="2" customFormat="1">
      <c r="A959" s="35"/>
      <c r="B959" s="36"/>
      <c r="C959" s="35"/>
      <c r="D959" s="166" t="s">
        <v>224</v>
      </c>
      <c r="E959" s="35"/>
      <c r="F959" s="201" t="s">
        <v>213</v>
      </c>
      <c r="G959" s="35"/>
      <c r="H959" s="191">
        <v>22.216999999999999</v>
      </c>
      <c r="I959" s="35"/>
      <c r="J959" s="35"/>
      <c r="K959" s="35"/>
      <c r="L959" s="36"/>
      <c r="M959" s="163"/>
      <c r="N959" s="164"/>
      <c r="O959" s="56"/>
      <c r="P959" s="56"/>
      <c r="Q959" s="56"/>
      <c r="R959" s="56"/>
      <c r="S959" s="56"/>
      <c r="T959" s="57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U959" s="20" t="s">
        <v>81</v>
      </c>
    </row>
    <row r="960" spans="1:65" s="2" customFormat="1" ht="24.2" customHeight="1">
      <c r="A960" s="35"/>
      <c r="B960" s="146"/>
      <c r="C960" s="147" t="s">
        <v>1674</v>
      </c>
      <c r="D960" s="147" t="s">
        <v>184</v>
      </c>
      <c r="E960" s="148" t="s">
        <v>656</v>
      </c>
      <c r="F960" s="149" t="s">
        <v>657</v>
      </c>
      <c r="G960" s="150" t="s">
        <v>338</v>
      </c>
      <c r="H960" s="151">
        <v>156.27799999999999</v>
      </c>
      <c r="I960" s="152"/>
      <c r="J960" s="153">
        <f>ROUND(I960*H960,2)</f>
        <v>0</v>
      </c>
      <c r="K960" s="149" t="s">
        <v>188</v>
      </c>
      <c r="L960" s="36"/>
      <c r="M960" s="154" t="s">
        <v>3</v>
      </c>
      <c r="N960" s="155" t="s">
        <v>44</v>
      </c>
      <c r="O960" s="56"/>
      <c r="P960" s="156">
        <f>O960*H960</f>
        <v>0</v>
      </c>
      <c r="Q960" s="156">
        <v>0</v>
      </c>
      <c r="R960" s="156">
        <f>Q960*H960</f>
        <v>0</v>
      </c>
      <c r="S960" s="156">
        <v>0</v>
      </c>
      <c r="T960" s="157">
        <f>S960*H960</f>
        <v>0</v>
      </c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R960" s="158" t="s">
        <v>189</v>
      </c>
      <c r="AT960" s="158" t="s">
        <v>184</v>
      </c>
      <c r="AU960" s="158" t="s">
        <v>81</v>
      </c>
      <c r="AY960" s="20" t="s">
        <v>182</v>
      </c>
      <c r="BE960" s="159">
        <f>IF(N960="základní",J960,0)</f>
        <v>0</v>
      </c>
      <c r="BF960" s="159">
        <f>IF(N960="snížená",J960,0)</f>
        <v>0</v>
      </c>
      <c r="BG960" s="159">
        <f>IF(N960="zákl. přenesená",J960,0)</f>
        <v>0</v>
      </c>
      <c r="BH960" s="159">
        <f>IF(N960="sníž. přenesená",J960,0)</f>
        <v>0</v>
      </c>
      <c r="BI960" s="159">
        <f>IF(N960="nulová",J960,0)</f>
        <v>0</v>
      </c>
      <c r="BJ960" s="20" t="s">
        <v>25</v>
      </c>
      <c r="BK960" s="159">
        <f>ROUND(I960*H960,2)</f>
        <v>0</v>
      </c>
      <c r="BL960" s="20" t="s">
        <v>189</v>
      </c>
      <c r="BM960" s="158" t="s">
        <v>1675</v>
      </c>
    </row>
    <row r="961" spans="1:51" s="2" customFormat="1">
      <c r="A961" s="35"/>
      <c r="B961" s="36"/>
      <c r="C961" s="35"/>
      <c r="D961" s="160" t="s">
        <v>191</v>
      </c>
      <c r="E961" s="35"/>
      <c r="F961" s="161" t="s">
        <v>659</v>
      </c>
      <c r="G961" s="35"/>
      <c r="H961" s="35"/>
      <c r="I961" s="162"/>
      <c r="J961" s="35"/>
      <c r="K961" s="35"/>
      <c r="L961" s="36"/>
      <c r="M961" s="163"/>
      <c r="N961" s="164"/>
      <c r="O961" s="56"/>
      <c r="P961" s="56"/>
      <c r="Q961" s="56"/>
      <c r="R961" s="56"/>
      <c r="S961" s="56"/>
      <c r="T961" s="57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T961" s="20" t="s">
        <v>191</v>
      </c>
      <c r="AU961" s="20" t="s">
        <v>81</v>
      </c>
    </row>
    <row r="962" spans="1:51" s="14" customFormat="1">
      <c r="B962" s="173"/>
      <c r="D962" s="166" t="s">
        <v>193</v>
      </c>
      <c r="E962" s="174" t="s">
        <v>3</v>
      </c>
      <c r="F962" s="175" t="s">
        <v>1676</v>
      </c>
      <c r="H962" s="176">
        <v>244.61500000000001</v>
      </c>
      <c r="I962" s="177"/>
      <c r="L962" s="173"/>
      <c r="M962" s="178"/>
      <c r="N962" s="179"/>
      <c r="O962" s="179"/>
      <c r="P962" s="179"/>
      <c r="Q962" s="179"/>
      <c r="R962" s="179"/>
      <c r="S962" s="179"/>
      <c r="T962" s="180"/>
      <c r="AT962" s="174" t="s">
        <v>193</v>
      </c>
      <c r="AU962" s="174" t="s">
        <v>81</v>
      </c>
      <c r="AV962" s="14" t="s">
        <v>81</v>
      </c>
      <c r="AW962" s="14" t="s">
        <v>34</v>
      </c>
      <c r="AX962" s="14" t="s">
        <v>73</v>
      </c>
      <c r="AY962" s="174" t="s">
        <v>182</v>
      </c>
    </row>
    <row r="963" spans="1:51" s="13" customFormat="1">
      <c r="B963" s="165"/>
      <c r="D963" s="166" t="s">
        <v>193</v>
      </c>
      <c r="E963" s="167" t="s">
        <v>3</v>
      </c>
      <c r="F963" s="168" t="s">
        <v>1527</v>
      </c>
      <c r="H963" s="167" t="s">
        <v>3</v>
      </c>
      <c r="I963" s="169"/>
      <c r="L963" s="165"/>
      <c r="M963" s="170"/>
      <c r="N963" s="171"/>
      <c r="O963" s="171"/>
      <c r="P963" s="171"/>
      <c r="Q963" s="171"/>
      <c r="R963" s="171"/>
      <c r="S963" s="171"/>
      <c r="T963" s="172"/>
      <c r="AT963" s="167" t="s">
        <v>193</v>
      </c>
      <c r="AU963" s="167" t="s">
        <v>81</v>
      </c>
      <c r="AV963" s="13" t="s">
        <v>25</v>
      </c>
      <c r="AW963" s="13" t="s">
        <v>34</v>
      </c>
      <c r="AX963" s="13" t="s">
        <v>73</v>
      </c>
      <c r="AY963" s="167" t="s">
        <v>182</v>
      </c>
    </row>
    <row r="964" spans="1:51" s="14" customFormat="1">
      <c r="B964" s="173"/>
      <c r="D964" s="166" t="s">
        <v>193</v>
      </c>
      <c r="E964" s="174" t="s">
        <v>3</v>
      </c>
      <c r="F964" s="175" t="s">
        <v>1677</v>
      </c>
      <c r="H964" s="176">
        <v>-33.790999999999997</v>
      </c>
      <c r="I964" s="177"/>
      <c r="L964" s="173"/>
      <c r="M964" s="178"/>
      <c r="N964" s="179"/>
      <c r="O964" s="179"/>
      <c r="P964" s="179"/>
      <c r="Q964" s="179"/>
      <c r="R964" s="179"/>
      <c r="S964" s="179"/>
      <c r="T964" s="180"/>
      <c r="AT964" s="174" t="s">
        <v>193</v>
      </c>
      <c r="AU964" s="174" t="s">
        <v>81</v>
      </c>
      <c r="AV964" s="14" t="s">
        <v>81</v>
      </c>
      <c r="AW964" s="14" t="s">
        <v>34</v>
      </c>
      <c r="AX964" s="14" t="s">
        <v>73</v>
      </c>
      <c r="AY964" s="174" t="s">
        <v>182</v>
      </c>
    </row>
    <row r="965" spans="1:51" s="13" customFormat="1">
      <c r="B965" s="165"/>
      <c r="D965" s="166" t="s">
        <v>193</v>
      </c>
      <c r="E965" s="167" t="s">
        <v>3</v>
      </c>
      <c r="F965" s="168" t="s">
        <v>1530</v>
      </c>
      <c r="H965" s="167" t="s">
        <v>3</v>
      </c>
      <c r="I965" s="169"/>
      <c r="L965" s="165"/>
      <c r="M965" s="170"/>
      <c r="N965" s="171"/>
      <c r="O965" s="171"/>
      <c r="P965" s="171"/>
      <c r="Q965" s="171"/>
      <c r="R965" s="171"/>
      <c r="S965" s="171"/>
      <c r="T965" s="172"/>
      <c r="AT965" s="167" t="s">
        <v>193</v>
      </c>
      <c r="AU965" s="167" t="s">
        <v>81</v>
      </c>
      <c r="AV965" s="13" t="s">
        <v>25</v>
      </c>
      <c r="AW965" s="13" t="s">
        <v>34</v>
      </c>
      <c r="AX965" s="13" t="s">
        <v>73</v>
      </c>
      <c r="AY965" s="167" t="s">
        <v>182</v>
      </c>
    </row>
    <row r="966" spans="1:51" s="14" customFormat="1">
      <c r="B966" s="173"/>
      <c r="D966" s="166" t="s">
        <v>193</v>
      </c>
      <c r="E966" s="174" t="s">
        <v>3</v>
      </c>
      <c r="F966" s="175" t="s">
        <v>1678</v>
      </c>
      <c r="H966" s="176">
        <v>-51.521000000000001</v>
      </c>
      <c r="I966" s="177"/>
      <c r="L966" s="173"/>
      <c r="M966" s="178"/>
      <c r="N966" s="179"/>
      <c r="O966" s="179"/>
      <c r="P966" s="179"/>
      <c r="Q966" s="179"/>
      <c r="R966" s="179"/>
      <c r="S966" s="179"/>
      <c r="T966" s="180"/>
      <c r="AT966" s="174" t="s">
        <v>193</v>
      </c>
      <c r="AU966" s="174" t="s">
        <v>81</v>
      </c>
      <c r="AV966" s="14" t="s">
        <v>81</v>
      </c>
      <c r="AW966" s="14" t="s">
        <v>34</v>
      </c>
      <c r="AX966" s="14" t="s">
        <v>73</v>
      </c>
      <c r="AY966" s="174" t="s">
        <v>182</v>
      </c>
    </row>
    <row r="967" spans="1:51" s="13" customFormat="1">
      <c r="B967" s="165"/>
      <c r="D967" s="166" t="s">
        <v>193</v>
      </c>
      <c r="E967" s="167" t="s">
        <v>3</v>
      </c>
      <c r="F967" s="168" t="s">
        <v>1534</v>
      </c>
      <c r="H967" s="167" t="s">
        <v>3</v>
      </c>
      <c r="I967" s="169"/>
      <c r="L967" s="165"/>
      <c r="M967" s="170"/>
      <c r="N967" s="171"/>
      <c r="O967" s="171"/>
      <c r="P967" s="171"/>
      <c r="Q967" s="171"/>
      <c r="R967" s="171"/>
      <c r="S967" s="171"/>
      <c r="T967" s="172"/>
      <c r="AT967" s="167" t="s">
        <v>193</v>
      </c>
      <c r="AU967" s="167" t="s">
        <v>81</v>
      </c>
      <c r="AV967" s="13" t="s">
        <v>25</v>
      </c>
      <c r="AW967" s="13" t="s">
        <v>34</v>
      </c>
      <c r="AX967" s="13" t="s">
        <v>73</v>
      </c>
      <c r="AY967" s="167" t="s">
        <v>182</v>
      </c>
    </row>
    <row r="968" spans="1:51" s="14" customFormat="1">
      <c r="B968" s="173"/>
      <c r="D968" s="166" t="s">
        <v>193</v>
      </c>
      <c r="E968" s="174" t="s">
        <v>3</v>
      </c>
      <c r="F968" s="175" t="s">
        <v>1679</v>
      </c>
      <c r="H968" s="176">
        <v>-3.0249999999999999</v>
      </c>
      <c r="I968" s="177"/>
      <c r="L968" s="173"/>
      <c r="M968" s="178"/>
      <c r="N968" s="179"/>
      <c r="O968" s="179"/>
      <c r="P968" s="179"/>
      <c r="Q968" s="179"/>
      <c r="R968" s="179"/>
      <c r="S968" s="179"/>
      <c r="T968" s="180"/>
      <c r="AT968" s="174" t="s">
        <v>193</v>
      </c>
      <c r="AU968" s="174" t="s">
        <v>81</v>
      </c>
      <c r="AV968" s="14" t="s">
        <v>81</v>
      </c>
      <c r="AW968" s="14" t="s">
        <v>34</v>
      </c>
      <c r="AX968" s="14" t="s">
        <v>73</v>
      </c>
      <c r="AY968" s="174" t="s">
        <v>182</v>
      </c>
    </row>
    <row r="969" spans="1:51" s="15" customFormat="1">
      <c r="B969" s="181"/>
      <c r="D969" s="166" t="s">
        <v>193</v>
      </c>
      <c r="E969" s="182" t="s">
        <v>3</v>
      </c>
      <c r="F969" s="183" t="s">
        <v>1536</v>
      </c>
      <c r="H969" s="184">
        <v>156.27799999999999</v>
      </c>
      <c r="I969" s="185"/>
      <c r="L969" s="181"/>
      <c r="M969" s="186"/>
      <c r="N969" s="187"/>
      <c r="O969" s="187"/>
      <c r="P969" s="187"/>
      <c r="Q969" s="187"/>
      <c r="R969" s="187"/>
      <c r="S969" s="187"/>
      <c r="T969" s="188"/>
      <c r="AT969" s="182" t="s">
        <v>193</v>
      </c>
      <c r="AU969" s="182" t="s">
        <v>81</v>
      </c>
      <c r="AV969" s="15" t="s">
        <v>189</v>
      </c>
      <c r="AW969" s="15" t="s">
        <v>34</v>
      </c>
      <c r="AX969" s="15" t="s">
        <v>25</v>
      </c>
      <c r="AY969" s="182" t="s">
        <v>182</v>
      </c>
    </row>
    <row r="970" spans="1:51" s="2" customFormat="1">
      <c r="A970" s="35"/>
      <c r="B970" s="36"/>
      <c r="C970" s="35"/>
      <c r="D970" s="166" t="s">
        <v>224</v>
      </c>
      <c r="E970" s="35"/>
      <c r="F970" s="189" t="s">
        <v>1680</v>
      </c>
      <c r="G970" s="35"/>
      <c r="H970" s="35"/>
      <c r="I970" s="35"/>
      <c r="J970" s="35"/>
      <c r="K970" s="35"/>
      <c r="L970" s="36"/>
      <c r="M970" s="163"/>
      <c r="N970" s="164"/>
      <c r="O970" s="56"/>
      <c r="P970" s="56"/>
      <c r="Q970" s="56"/>
      <c r="R970" s="56"/>
      <c r="S970" s="56"/>
      <c r="T970" s="57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U970" s="20" t="s">
        <v>81</v>
      </c>
    </row>
    <row r="971" spans="1:51" s="2" customFormat="1">
      <c r="A971" s="35"/>
      <c r="B971" s="36"/>
      <c r="C971" s="35"/>
      <c r="D971" s="166" t="s">
        <v>224</v>
      </c>
      <c r="E971" s="35"/>
      <c r="F971" s="190" t="s">
        <v>1621</v>
      </c>
      <c r="G971" s="35"/>
      <c r="H971" s="191">
        <v>0</v>
      </c>
      <c r="I971" s="35"/>
      <c r="J971" s="35"/>
      <c r="K971" s="35"/>
      <c r="L971" s="36"/>
      <c r="M971" s="163"/>
      <c r="N971" s="164"/>
      <c r="O971" s="56"/>
      <c r="P971" s="56"/>
      <c r="Q971" s="56"/>
      <c r="R971" s="56"/>
      <c r="S971" s="56"/>
      <c r="T971" s="57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U971" s="20" t="s">
        <v>81</v>
      </c>
    </row>
    <row r="972" spans="1:51" s="2" customFormat="1">
      <c r="A972" s="35"/>
      <c r="B972" s="36"/>
      <c r="C972" s="35"/>
      <c r="D972" s="166" t="s">
        <v>224</v>
      </c>
      <c r="E972" s="35"/>
      <c r="F972" s="190" t="s">
        <v>1622</v>
      </c>
      <c r="G972" s="35"/>
      <c r="H972" s="191">
        <v>6.7679999999999998</v>
      </c>
      <c r="I972" s="35"/>
      <c r="J972" s="35"/>
      <c r="K972" s="35"/>
      <c r="L972" s="36"/>
      <c r="M972" s="163"/>
      <c r="N972" s="164"/>
      <c r="O972" s="56"/>
      <c r="P972" s="56"/>
      <c r="Q972" s="56"/>
      <c r="R972" s="56"/>
      <c r="S972" s="56"/>
      <c r="T972" s="57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U972" s="20" t="s">
        <v>81</v>
      </c>
    </row>
    <row r="973" spans="1:51" s="2" customFormat="1">
      <c r="A973" s="35"/>
      <c r="B973" s="36"/>
      <c r="C973" s="35"/>
      <c r="D973" s="166" t="s">
        <v>224</v>
      </c>
      <c r="E973" s="35"/>
      <c r="F973" s="190" t="s">
        <v>1623</v>
      </c>
      <c r="G973" s="35"/>
      <c r="H973" s="191">
        <v>17.920000000000002</v>
      </c>
      <c r="I973" s="35"/>
      <c r="J973" s="35"/>
      <c r="K973" s="35"/>
      <c r="L973" s="36"/>
      <c r="M973" s="163"/>
      <c r="N973" s="164"/>
      <c r="O973" s="56"/>
      <c r="P973" s="56"/>
      <c r="Q973" s="56"/>
      <c r="R973" s="56"/>
      <c r="S973" s="56"/>
      <c r="T973" s="57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U973" s="20" t="s">
        <v>81</v>
      </c>
    </row>
    <row r="974" spans="1:51" s="2" customFormat="1">
      <c r="A974" s="35"/>
      <c r="B974" s="36"/>
      <c r="C974" s="35"/>
      <c r="D974" s="166" t="s">
        <v>224</v>
      </c>
      <c r="E974" s="35"/>
      <c r="F974" s="190" t="s">
        <v>1624</v>
      </c>
      <c r="G974" s="35"/>
      <c r="H974" s="191">
        <v>74.793999999999997</v>
      </c>
      <c r="I974" s="35"/>
      <c r="J974" s="35"/>
      <c r="K974" s="35"/>
      <c r="L974" s="36"/>
      <c r="M974" s="163"/>
      <c r="N974" s="164"/>
      <c r="O974" s="56"/>
      <c r="P974" s="56"/>
      <c r="Q974" s="56"/>
      <c r="R974" s="56"/>
      <c r="S974" s="56"/>
      <c r="T974" s="57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U974" s="20" t="s">
        <v>81</v>
      </c>
    </row>
    <row r="975" spans="1:51" s="2" customFormat="1">
      <c r="A975" s="35"/>
      <c r="B975" s="36"/>
      <c r="C975" s="35"/>
      <c r="D975" s="166" t="s">
        <v>224</v>
      </c>
      <c r="E975" s="35"/>
      <c r="F975" s="190" t="s">
        <v>1625</v>
      </c>
      <c r="G975" s="35"/>
      <c r="H975" s="191">
        <v>71.786000000000001</v>
      </c>
      <c r="I975" s="35"/>
      <c r="J975" s="35"/>
      <c r="K975" s="35"/>
      <c r="L975" s="36"/>
      <c r="M975" s="163"/>
      <c r="N975" s="164"/>
      <c r="O975" s="56"/>
      <c r="P975" s="56"/>
      <c r="Q975" s="56"/>
      <c r="R975" s="56"/>
      <c r="S975" s="56"/>
      <c r="T975" s="57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U975" s="20" t="s">
        <v>81</v>
      </c>
    </row>
    <row r="976" spans="1:51" s="2" customFormat="1">
      <c r="A976" s="35"/>
      <c r="B976" s="36"/>
      <c r="C976" s="35"/>
      <c r="D976" s="166" t="s">
        <v>224</v>
      </c>
      <c r="E976" s="35"/>
      <c r="F976" s="190" t="s">
        <v>1626</v>
      </c>
      <c r="G976" s="35"/>
      <c r="H976" s="191">
        <v>13.821999999999999</v>
      </c>
      <c r="I976" s="35"/>
      <c r="J976" s="35"/>
      <c r="K976" s="35"/>
      <c r="L976" s="36"/>
      <c r="M976" s="163"/>
      <c r="N976" s="164"/>
      <c r="O976" s="56"/>
      <c r="P976" s="56"/>
      <c r="Q976" s="56"/>
      <c r="R976" s="56"/>
      <c r="S976" s="56"/>
      <c r="T976" s="57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U976" s="20" t="s">
        <v>81</v>
      </c>
    </row>
    <row r="977" spans="1:47" s="2" customFormat="1">
      <c r="A977" s="35"/>
      <c r="B977" s="36"/>
      <c r="C977" s="35"/>
      <c r="D977" s="166" t="s">
        <v>224</v>
      </c>
      <c r="E977" s="35"/>
      <c r="F977" s="190" t="s">
        <v>259</v>
      </c>
      <c r="G977" s="35"/>
      <c r="H977" s="191">
        <v>185.09</v>
      </c>
      <c r="I977" s="35"/>
      <c r="J977" s="35"/>
      <c r="K977" s="35"/>
      <c r="L977" s="36"/>
      <c r="M977" s="163"/>
      <c r="N977" s="164"/>
      <c r="O977" s="56"/>
      <c r="P977" s="56"/>
      <c r="Q977" s="56"/>
      <c r="R977" s="56"/>
      <c r="S977" s="56"/>
      <c r="T977" s="57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U977" s="20" t="s">
        <v>81</v>
      </c>
    </row>
    <row r="978" spans="1:47" s="2" customFormat="1">
      <c r="A978" s="35"/>
      <c r="B978" s="36"/>
      <c r="C978" s="35"/>
      <c r="D978" s="166" t="s">
        <v>224</v>
      </c>
      <c r="E978" s="35"/>
      <c r="F978" s="189" t="s">
        <v>1681</v>
      </c>
      <c r="G978" s="35"/>
      <c r="H978" s="35"/>
      <c r="I978" s="35"/>
      <c r="J978" s="35"/>
      <c r="K978" s="35"/>
      <c r="L978" s="36"/>
      <c r="M978" s="163"/>
      <c r="N978" s="164"/>
      <c r="O978" s="56"/>
      <c r="P978" s="56"/>
      <c r="Q978" s="56"/>
      <c r="R978" s="56"/>
      <c r="S978" s="56"/>
      <c r="T978" s="57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U978" s="20" t="s">
        <v>81</v>
      </c>
    </row>
    <row r="979" spans="1:47" s="2" customFormat="1">
      <c r="A979" s="35"/>
      <c r="B979" s="36"/>
      <c r="C979" s="35"/>
      <c r="D979" s="166" t="s">
        <v>224</v>
      </c>
      <c r="E979" s="35"/>
      <c r="F979" s="190" t="s">
        <v>1639</v>
      </c>
      <c r="G979" s="35"/>
      <c r="H979" s="191">
        <v>4.05</v>
      </c>
      <c r="I979" s="35"/>
      <c r="J979" s="35"/>
      <c r="K979" s="35"/>
      <c r="L979" s="36"/>
      <c r="M979" s="163"/>
      <c r="N979" s="164"/>
      <c r="O979" s="56"/>
      <c r="P979" s="56"/>
      <c r="Q979" s="56"/>
      <c r="R979" s="56"/>
      <c r="S979" s="56"/>
      <c r="T979" s="57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U979" s="20" t="s">
        <v>81</v>
      </c>
    </row>
    <row r="980" spans="1:47" s="2" customFormat="1">
      <c r="A980" s="35"/>
      <c r="B980" s="36"/>
      <c r="C980" s="35"/>
      <c r="D980" s="166" t="s">
        <v>224</v>
      </c>
      <c r="E980" s="35"/>
      <c r="F980" s="190" t="s">
        <v>259</v>
      </c>
      <c r="G980" s="35"/>
      <c r="H980" s="191">
        <v>4.05</v>
      </c>
      <c r="I980" s="35"/>
      <c r="J980" s="35"/>
      <c r="K980" s="35"/>
      <c r="L980" s="36"/>
      <c r="M980" s="163"/>
      <c r="N980" s="164"/>
      <c r="O980" s="56"/>
      <c r="P980" s="56"/>
      <c r="Q980" s="56"/>
      <c r="R980" s="56"/>
      <c r="S980" s="56"/>
      <c r="T980" s="57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U980" s="20" t="s">
        <v>81</v>
      </c>
    </row>
    <row r="981" spans="1:47" s="2" customFormat="1">
      <c r="A981" s="35"/>
      <c r="B981" s="36"/>
      <c r="C981" s="35"/>
      <c r="D981" s="166" t="s">
        <v>224</v>
      </c>
      <c r="E981" s="35"/>
      <c r="F981" s="189" t="s">
        <v>1682</v>
      </c>
      <c r="G981" s="35"/>
      <c r="H981" s="35"/>
      <c r="I981" s="35"/>
      <c r="J981" s="35"/>
      <c r="K981" s="35"/>
      <c r="L981" s="36"/>
      <c r="M981" s="163"/>
      <c r="N981" s="164"/>
      <c r="O981" s="56"/>
      <c r="P981" s="56"/>
      <c r="Q981" s="56"/>
      <c r="R981" s="56"/>
      <c r="S981" s="56"/>
      <c r="T981" s="57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U981" s="20" t="s">
        <v>81</v>
      </c>
    </row>
    <row r="982" spans="1:47" s="2" customFormat="1">
      <c r="A982" s="35"/>
      <c r="B982" s="36"/>
      <c r="C982" s="35"/>
      <c r="D982" s="166" t="s">
        <v>224</v>
      </c>
      <c r="E982" s="35"/>
      <c r="F982" s="190" t="s">
        <v>1610</v>
      </c>
      <c r="G982" s="35"/>
      <c r="H982" s="191">
        <v>0</v>
      </c>
      <c r="I982" s="35"/>
      <c r="J982" s="35"/>
      <c r="K982" s="35"/>
      <c r="L982" s="36"/>
      <c r="M982" s="163"/>
      <c r="N982" s="164"/>
      <c r="O982" s="56"/>
      <c r="P982" s="56"/>
      <c r="Q982" s="56"/>
      <c r="R982" s="56"/>
      <c r="S982" s="56"/>
      <c r="T982" s="57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U982" s="20" t="s">
        <v>81</v>
      </c>
    </row>
    <row r="983" spans="1:47" s="2" customFormat="1">
      <c r="A983" s="35"/>
      <c r="B983" s="36"/>
      <c r="C983" s="35"/>
      <c r="D983" s="166" t="s">
        <v>224</v>
      </c>
      <c r="E983" s="35"/>
      <c r="F983" s="190" t="s">
        <v>1611</v>
      </c>
      <c r="G983" s="35"/>
      <c r="H983" s="191">
        <v>51.424999999999997</v>
      </c>
      <c r="I983" s="35"/>
      <c r="J983" s="35"/>
      <c r="K983" s="35"/>
      <c r="L983" s="36"/>
      <c r="M983" s="163"/>
      <c r="N983" s="164"/>
      <c r="O983" s="56"/>
      <c r="P983" s="56"/>
      <c r="Q983" s="56"/>
      <c r="R983" s="56"/>
      <c r="S983" s="56"/>
      <c r="T983" s="57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U983" s="20" t="s">
        <v>81</v>
      </c>
    </row>
    <row r="984" spans="1:47" s="2" customFormat="1">
      <c r="A984" s="35"/>
      <c r="B984" s="36"/>
      <c r="C984" s="35"/>
      <c r="D984" s="166" t="s">
        <v>224</v>
      </c>
      <c r="E984" s="35"/>
      <c r="F984" s="190" t="s">
        <v>1483</v>
      </c>
      <c r="G984" s="35"/>
      <c r="H984" s="191">
        <v>4.05</v>
      </c>
      <c r="I984" s="35"/>
      <c r="J984" s="35"/>
      <c r="K984" s="35"/>
      <c r="L984" s="36"/>
      <c r="M984" s="163"/>
      <c r="N984" s="164"/>
      <c r="O984" s="56"/>
      <c r="P984" s="56"/>
      <c r="Q984" s="56"/>
      <c r="R984" s="56"/>
      <c r="S984" s="56"/>
      <c r="T984" s="57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U984" s="20" t="s">
        <v>81</v>
      </c>
    </row>
    <row r="985" spans="1:47" s="2" customFormat="1">
      <c r="A985" s="35"/>
      <c r="B985" s="36"/>
      <c r="C985" s="35"/>
      <c r="D985" s="166" t="s">
        <v>224</v>
      </c>
      <c r="E985" s="35"/>
      <c r="F985" s="190" t="s">
        <v>259</v>
      </c>
      <c r="G985" s="35"/>
      <c r="H985" s="191">
        <v>55.475000000000001</v>
      </c>
      <c r="I985" s="35"/>
      <c r="J985" s="35"/>
      <c r="K985" s="35"/>
      <c r="L985" s="36"/>
      <c r="M985" s="163"/>
      <c r="N985" s="164"/>
      <c r="O985" s="56"/>
      <c r="P985" s="56"/>
      <c r="Q985" s="56"/>
      <c r="R985" s="56"/>
      <c r="S985" s="56"/>
      <c r="T985" s="57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U985" s="20" t="s">
        <v>81</v>
      </c>
    </row>
    <row r="986" spans="1:47" s="2" customFormat="1">
      <c r="A986" s="35"/>
      <c r="B986" s="36"/>
      <c r="C986" s="35"/>
      <c r="D986" s="166" t="s">
        <v>224</v>
      </c>
      <c r="E986" s="35"/>
      <c r="F986" s="189" t="s">
        <v>272</v>
      </c>
      <c r="G986" s="35"/>
      <c r="H986" s="35"/>
      <c r="I986" s="35"/>
      <c r="J986" s="35"/>
      <c r="K986" s="35"/>
      <c r="L986" s="36"/>
      <c r="M986" s="163"/>
      <c r="N986" s="164"/>
      <c r="O986" s="56"/>
      <c r="P986" s="56"/>
      <c r="Q986" s="56"/>
      <c r="R986" s="56"/>
      <c r="S986" s="56"/>
      <c r="T986" s="57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U986" s="20" t="s">
        <v>81</v>
      </c>
    </row>
    <row r="987" spans="1:47" s="2" customFormat="1">
      <c r="A987" s="35"/>
      <c r="B987" s="36"/>
      <c r="C987" s="35"/>
      <c r="D987" s="166" t="s">
        <v>224</v>
      </c>
      <c r="E987" s="35"/>
      <c r="F987" s="190" t="s">
        <v>1568</v>
      </c>
      <c r="G987" s="35"/>
      <c r="H987" s="191">
        <v>0</v>
      </c>
      <c r="I987" s="35"/>
      <c r="J987" s="35"/>
      <c r="K987" s="35"/>
      <c r="L987" s="36"/>
      <c r="M987" s="163"/>
      <c r="N987" s="164"/>
      <c r="O987" s="56"/>
      <c r="P987" s="56"/>
      <c r="Q987" s="56"/>
      <c r="R987" s="56"/>
      <c r="S987" s="56"/>
      <c r="T987" s="57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U987" s="20" t="s">
        <v>81</v>
      </c>
    </row>
    <row r="988" spans="1:47" s="2" customFormat="1">
      <c r="A988" s="35"/>
      <c r="B988" s="36"/>
      <c r="C988" s="35"/>
      <c r="D988" s="166" t="s">
        <v>224</v>
      </c>
      <c r="E988" s="35"/>
      <c r="F988" s="190" t="s">
        <v>1569</v>
      </c>
      <c r="G988" s="35"/>
      <c r="H988" s="191">
        <v>103.455</v>
      </c>
      <c r="I988" s="35"/>
      <c r="J988" s="35"/>
      <c r="K988" s="35"/>
      <c r="L988" s="36"/>
      <c r="M988" s="163"/>
      <c r="N988" s="164"/>
      <c r="O988" s="56"/>
      <c r="P988" s="56"/>
      <c r="Q988" s="56"/>
      <c r="R988" s="56"/>
      <c r="S988" s="56"/>
      <c r="T988" s="57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U988" s="20" t="s">
        <v>81</v>
      </c>
    </row>
    <row r="989" spans="1:47" s="2" customFormat="1">
      <c r="A989" s="35"/>
      <c r="B989" s="36"/>
      <c r="C989" s="35"/>
      <c r="D989" s="166" t="s">
        <v>224</v>
      </c>
      <c r="E989" s="35"/>
      <c r="F989" s="190" t="s">
        <v>259</v>
      </c>
      <c r="G989" s="35"/>
      <c r="H989" s="191">
        <v>103.455</v>
      </c>
      <c r="I989" s="35"/>
      <c r="J989" s="35"/>
      <c r="K989" s="35"/>
      <c r="L989" s="36"/>
      <c r="M989" s="163"/>
      <c r="N989" s="164"/>
      <c r="O989" s="56"/>
      <c r="P989" s="56"/>
      <c r="Q989" s="56"/>
      <c r="R989" s="56"/>
      <c r="S989" s="56"/>
      <c r="T989" s="57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U989" s="20" t="s">
        <v>81</v>
      </c>
    </row>
    <row r="990" spans="1:47" s="2" customFormat="1">
      <c r="A990" s="35"/>
      <c r="B990" s="36"/>
      <c r="C990" s="35"/>
      <c r="D990" s="166" t="s">
        <v>224</v>
      </c>
      <c r="E990" s="35"/>
      <c r="F990" s="189" t="s">
        <v>1578</v>
      </c>
      <c r="G990" s="35"/>
      <c r="H990" s="35"/>
      <c r="I990" s="35"/>
      <c r="J990" s="35"/>
      <c r="K990" s="35"/>
      <c r="L990" s="36"/>
      <c r="M990" s="163"/>
      <c r="N990" s="164"/>
      <c r="O990" s="56"/>
      <c r="P990" s="56"/>
      <c r="Q990" s="56"/>
      <c r="R990" s="56"/>
      <c r="S990" s="56"/>
      <c r="T990" s="57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U990" s="20" t="s">
        <v>81</v>
      </c>
    </row>
    <row r="991" spans="1:47" s="2" customFormat="1">
      <c r="A991" s="35"/>
      <c r="B991" s="36"/>
      <c r="C991" s="35"/>
      <c r="D991" s="166" t="s">
        <v>224</v>
      </c>
      <c r="E991" s="35"/>
      <c r="F991" s="190" t="s">
        <v>1568</v>
      </c>
      <c r="G991" s="35"/>
      <c r="H991" s="191">
        <v>0</v>
      </c>
      <c r="I991" s="35"/>
      <c r="J991" s="35"/>
      <c r="K991" s="35"/>
      <c r="L991" s="36"/>
      <c r="M991" s="163"/>
      <c r="N991" s="164"/>
      <c r="O991" s="56"/>
      <c r="P991" s="56"/>
      <c r="Q991" s="56"/>
      <c r="R991" s="56"/>
      <c r="S991" s="56"/>
      <c r="T991" s="57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U991" s="20" t="s">
        <v>81</v>
      </c>
    </row>
    <row r="992" spans="1:47" s="2" customFormat="1">
      <c r="A992" s="35"/>
      <c r="B992" s="36"/>
      <c r="C992" s="35"/>
      <c r="D992" s="166" t="s">
        <v>224</v>
      </c>
      <c r="E992" s="35"/>
      <c r="F992" s="190" t="s">
        <v>1579</v>
      </c>
      <c r="G992" s="35"/>
      <c r="H992" s="191">
        <v>2.25</v>
      </c>
      <c r="I992" s="35"/>
      <c r="J992" s="35"/>
      <c r="K992" s="35"/>
      <c r="L992" s="36"/>
      <c r="M992" s="163"/>
      <c r="N992" s="164"/>
      <c r="O992" s="56"/>
      <c r="P992" s="56"/>
      <c r="Q992" s="56"/>
      <c r="R992" s="56"/>
      <c r="S992" s="56"/>
      <c r="T992" s="57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U992" s="20" t="s">
        <v>81</v>
      </c>
    </row>
    <row r="993" spans="1:65" s="2" customFormat="1">
      <c r="A993" s="35"/>
      <c r="B993" s="36"/>
      <c r="C993" s="35"/>
      <c r="D993" s="166" t="s">
        <v>224</v>
      </c>
      <c r="E993" s="35"/>
      <c r="F993" s="190" t="s">
        <v>213</v>
      </c>
      <c r="G993" s="35"/>
      <c r="H993" s="191">
        <v>2.25</v>
      </c>
      <c r="I993" s="35"/>
      <c r="J993" s="35"/>
      <c r="K993" s="35"/>
      <c r="L993" s="36"/>
      <c r="M993" s="163"/>
      <c r="N993" s="164"/>
      <c r="O993" s="56"/>
      <c r="P993" s="56"/>
      <c r="Q993" s="56"/>
      <c r="R993" s="56"/>
      <c r="S993" s="56"/>
      <c r="T993" s="57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U993" s="20" t="s">
        <v>81</v>
      </c>
    </row>
    <row r="994" spans="1:65" s="2" customFormat="1">
      <c r="A994" s="35"/>
      <c r="B994" s="36"/>
      <c r="C994" s="35"/>
      <c r="D994" s="166" t="s">
        <v>224</v>
      </c>
      <c r="E994" s="35"/>
      <c r="F994" s="189" t="s">
        <v>1570</v>
      </c>
      <c r="G994" s="35"/>
      <c r="H994" s="35"/>
      <c r="I994" s="35"/>
      <c r="J994" s="35"/>
      <c r="K994" s="35"/>
      <c r="L994" s="36"/>
      <c r="M994" s="163"/>
      <c r="N994" s="164"/>
      <c r="O994" s="56"/>
      <c r="P994" s="56"/>
      <c r="Q994" s="56"/>
      <c r="R994" s="56"/>
      <c r="S994" s="56"/>
      <c r="T994" s="57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U994" s="20" t="s">
        <v>81</v>
      </c>
    </row>
    <row r="995" spans="1:65" s="2" customFormat="1">
      <c r="A995" s="35"/>
      <c r="B995" s="36"/>
      <c r="C995" s="35"/>
      <c r="D995" s="166" t="s">
        <v>224</v>
      </c>
      <c r="E995" s="35"/>
      <c r="F995" s="190" t="s">
        <v>1571</v>
      </c>
      <c r="G995" s="35"/>
      <c r="H995" s="191">
        <v>63.25</v>
      </c>
      <c r="I995" s="35"/>
      <c r="J995" s="35"/>
      <c r="K995" s="35"/>
      <c r="L995" s="36"/>
      <c r="M995" s="163"/>
      <c r="N995" s="164"/>
      <c r="O995" s="56"/>
      <c r="P995" s="56"/>
      <c r="Q995" s="56"/>
      <c r="R995" s="56"/>
      <c r="S995" s="56"/>
      <c r="T995" s="57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U995" s="20" t="s">
        <v>81</v>
      </c>
    </row>
    <row r="996" spans="1:65" s="2" customFormat="1">
      <c r="A996" s="35"/>
      <c r="B996" s="36"/>
      <c r="C996" s="35"/>
      <c r="D996" s="166" t="s">
        <v>224</v>
      </c>
      <c r="E996" s="35"/>
      <c r="F996" s="190" t="s">
        <v>259</v>
      </c>
      <c r="G996" s="35"/>
      <c r="H996" s="191">
        <v>63.25</v>
      </c>
      <c r="I996" s="35"/>
      <c r="J996" s="35"/>
      <c r="K996" s="35"/>
      <c r="L996" s="36"/>
      <c r="M996" s="163"/>
      <c r="N996" s="164"/>
      <c r="O996" s="56"/>
      <c r="P996" s="56"/>
      <c r="Q996" s="56"/>
      <c r="R996" s="56"/>
      <c r="S996" s="56"/>
      <c r="T996" s="57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U996" s="20" t="s">
        <v>81</v>
      </c>
    </row>
    <row r="997" spans="1:65" s="2" customFormat="1">
      <c r="A997" s="35"/>
      <c r="B997" s="36"/>
      <c r="C997" s="35"/>
      <c r="D997" s="166" t="s">
        <v>224</v>
      </c>
      <c r="E997" s="35"/>
      <c r="F997" s="189" t="s">
        <v>1683</v>
      </c>
      <c r="G997" s="35"/>
      <c r="H997" s="35"/>
      <c r="I997" s="35"/>
      <c r="J997" s="35"/>
      <c r="K997" s="35"/>
      <c r="L997" s="36"/>
      <c r="M997" s="163"/>
      <c r="N997" s="164"/>
      <c r="O997" s="56"/>
      <c r="P997" s="56"/>
      <c r="Q997" s="56"/>
      <c r="R997" s="56"/>
      <c r="S997" s="56"/>
      <c r="T997" s="57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U997" s="20" t="s">
        <v>81</v>
      </c>
    </row>
    <row r="998" spans="1:65" s="2" customFormat="1">
      <c r="A998" s="35"/>
      <c r="B998" s="36"/>
      <c r="C998" s="35"/>
      <c r="D998" s="166" t="s">
        <v>224</v>
      </c>
      <c r="E998" s="35"/>
      <c r="F998" s="190" t="s">
        <v>1684</v>
      </c>
      <c r="G998" s="35"/>
      <c r="H998" s="191">
        <v>94.05</v>
      </c>
      <c r="I998" s="35"/>
      <c r="J998" s="35"/>
      <c r="K998" s="35"/>
      <c r="L998" s="36"/>
      <c r="M998" s="163"/>
      <c r="N998" s="164"/>
      <c r="O998" s="56"/>
      <c r="P998" s="56"/>
      <c r="Q998" s="56"/>
      <c r="R998" s="56"/>
      <c r="S998" s="56"/>
      <c r="T998" s="57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U998" s="20" t="s">
        <v>81</v>
      </c>
    </row>
    <row r="999" spans="1:65" s="2" customFormat="1">
      <c r="A999" s="35"/>
      <c r="B999" s="36"/>
      <c r="C999" s="35"/>
      <c r="D999" s="166" t="s">
        <v>224</v>
      </c>
      <c r="E999" s="35"/>
      <c r="F999" s="190" t="s">
        <v>259</v>
      </c>
      <c r="G999" s="35"/>
      <c r="H999" s="191">
        <v>94.05</v>
      </c>
      <c r="I999" s="35"/>
      <c r="J999" s="35"/>
      <c r="K999" s="35"/>
      <c r="L999" s="36"/>
      <c r="M999" s="163"/>
      <c r="N999" s="164"/>
      <c r="O999" s="56"/>
      <c r="P999" s="56"/>
      <c r="Q999" s="56"/>
      <c r="R999" s="56"/>
      <c r="S999" s="56"/>
      <c r="T999" s="57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U999" s="20" t="s">
        <v>81</v>
      </c>
    </row>
    <row r="1000" spans="1:65" s="2" customFormat="1" ht="16.5" customHeight="1">
      <c r="A1000" s="35"/>
      <c r="B1000" s="146"/>
      <c r="C1000" s="202" t="s">
        <v>1685</v>
      </c>
      <c r="D1000" s="202" t="s">
        <v>413</v>
      </c>
      <c r="E1000" s="203" t="s">
        <v>661</v>
      </c>
      <c r="F1000" s="204" t="s">
        <v>662</v>
      </c>
      <c r="G1000" s="205" t="s">
        <v>207</v>
      </c>
      <c r="H1000" s="206">
        <v>324.90199999999999</v>
      </c>
      <c r="I1000" s="207"/>
      <c r="J1000" s="208">
        <f>ROUND(I1000*H1000,2)</f>
        <v>0</v>
      </c>
      <c r="K1000" s="204" t="s">
        <v>3</v>
      </c>
      <c r="L1000" s="209"/>
      <c r="M1000" s="210" t="s">
        <v>3</v>
      </c>
      <c r="N1000" s="211" t="s">
        <v>44</v>
      </c>
      <c r="O1000" s="56"/>
      <c r="P1000" s="156">
        <f>O1000*H1000</f>
        <v>0</v>
      </c>
      <c r="Q1000" s="156">
        <v>0</v>
      </c>
      <c r="R1000" s="156">
        <f>Q1000*H1000</f>
        <v>0</v>
      </c>
      <c r="S1000" s="156">
        <v>0</v>
      </c>
      <c r="T1000" s="157">
        <f>S1000*H1000</f>
        <v>0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158" t="s">
        <v>243</v>
      </c>
      <c r="AT1000" s="158" t="s">
        <v>413</v>
      </c>
      <c r="AU1000" s="158" t="s">
        <v>81</v>
      </c>
      <c r="AY1000" s="20" t="s">
        <v>182</v>
      </c>
      <c r="BE1000" s="159">
        <f>IF(N1000="základní",J1000,0)</f>
        <v>0</v>
      </c>
      <c r="BF1000" s="159">
        <f>IF(N1000="snížená",J1000,0)</f>
        <v>0</v>
      </c>
      <c r="BG1000" s="159">
        <f>IF(N1000="zákl. přenesená",J1000,0)</f>
        <v>0</v>
      </c>
      <c r="BH1000" s="159">
        <f>IF(N1000="sníž. přenesená",J1000,0)</f>
        <v>0</v>
      </c>
      <c r="BI1000" s="159">
        <f>IF(N1000="nulová",J1000,0)</f>
        <v>0</v>
      </c>
      <c r="BJ1000" s="20" t="s">
        <v>25</v>
      </c>
      <c r="BK1000" s="159">
        <f>ROUND(I1000*H1000,2)</f>
        <v>0</v>
      </c>
      <c r="BL1000" s="20" t="s">
        <v>189</v>
      </c>
      <c r="BM1000" s="158" t="s">
        <v>1686</v>
      </c>
    </row>
    <row r="1001" spans="1:65" s="14" customFormat="1">
      <c r="B1001" s="173"/>
      <c r="D1001" s="166" t="s">
        <v>193</v>
      </c>
      <c r="E1001" s="174" t="s">
        <v>3</v>
      </c>
      <c r="F1001" s="175" t="s">
        <v>1687</v>
      </c>
      <c r="H1001" s="176">
        <v>324.90199999999999</v>
      </c>
      <c r="I1001" s="177"/>
      <c r="L1001" s="173"/>
      <c r="M1001" s="178"/>
      <c r="N1001" s="179"/>
      <c r="O1001" s="179"/>
      <c r="P1001" s="179"/>
      <c r="Q1001" s="179"/>
      <c r="R1001" s="179"/>
      <c r="S1001" s="179"/>
      <c r="T1001" s="180"/>
      <c r="AT1001" s="174" t="s">
        <v>193</v>
      </c>
      <c r="AU1001" s="174" t="s">
        <v>81</v>
      </c>
      <c r="AV1001" s="14" t="s">
        <v>81</v>
      </c>
      <c r="AW1001" s="14" t="s">
        <v>34</v>
      </c>
      <c r="AX1001" s="14" t="s">
        <v>73</v>
      </c>
      <c r="AY1001" s="174" t="s">
        <v>182</v>
      </c>
    </row>
    <row r="1002" spans="1:65" s="15" customFormat="1">
      <c r="B1002" s="181"/>
      <c r="D1002" s="166" t="s">
        <v>193</v>
      </c>
      <c r="E1002" s="182" t="s">
        <v>3</v>
      </c>
      <c r="F1002" s="183" t="s">
        <v>213</v>
      </c>
      <c r="H1002" s="184">
        <v>324.90199999999999</v>
      </c>
      <c r="I1002" s="185"/>
      <c r="L1002" s="181"/>
      <c r="M1002" s="186"/>
      <c r="N1002" s="187"/>
      <c r="O1002" s="187"/>
      <c r="P1002" s="187"/>
      <c r="Q1002" s="187"/>
      <c r="R1002" s="187"/>
      <c r="S1002" s="187"/>
      <c r="T1002" s="188"/>
      <c r="AT1002" s="182" t="s">
        <v>193</v>
      </c>
      <c r="AU1002" s="182" t="s">
        <v>81</v>
      </c>
      <c r="AV1002" s="15" t="s">
        <v>189</v>
      </c>
      <c r="AW1002" s="15" t="s">
        <v>34</v>
      </c>
      <c r="AX1002" s="15" t="s">
        <v>25</v>
      </c>
      <c r="AY1002" s="182" t="s">
        <v>182</v>
      </c>
    </row>
    <row r="1003" spans="1:65" s="2" customFormat="1" ht="24.2" customHeight="1">
      <c r="A1003" s="35"/>
      <c r="B1003" s="146"/>
      <c r="C1003" s="147" t="s">
        <v>1688</v>
      </c>
      <c r="D1003" s="147" t="s">
        <v>184</v>
      </c>
      <c r="E1003" s="148" t="s">
        <v>665</v>
      </c>
      <c r="F1003" s="149" t="s">
        <v>666</v>
      </c>
      <c r="G1003" s="150" t="s">
        <v>338</v>
      </c>
      <c r="H1003" s="151">
        <v>227.239</v>
      </c>
      <c r="I1003" s="152"/>
      <c r="J1003" s="153">
        <f>ROUND(I1003*H1003,2)</f>
        <v>0</v>
      </c>
      <c r="K1003" s="149" t="s">
        <v>3</v>
      </c>
      <c r="L1003" s="36"/>
      <c r="M1003" s="154" t="s">
        <v>3</v>
      </c>
      <c r="N1003" s="155" t="s">
        <v>44</v>
      </c>
      <c r="O1003" s="56"/>
      <c r="P1003" s="156">
        <f>O1003*H1003</f>
        <v>0</v>
      </c>
      <c r="Q1003" s="156">
        <v>0</v>
      </c>
      <c r="R1003" s="156">
        <f>Q1003*H1003</f>
        <v>0</v>
      </c>
      <c r="S1003" s="156">
        <v>0</v>
      </c>
      <c r="T1003" s="157">
        <f>S1003*H1003</f>
        <v>0</v>
      </c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R1003" s="158" t="s">
        <v>189</v>
      </c>
      <c r="AT1003" s="158" t="s">
        <v>184</v>
      </c>
      <c r="AU1003" s="158" t="s">
        <v>81</v>
      </c>
      <c r="AY1003" s="20" t="s">
        <v>182</v>
      </c>
      <c r="BE1003" s="159">
        <f>IF(N1003="základní",J1003,0)</f>
        <v>0</v>
      </c>
      <c r="BF1003" s="159">
        <f>IF(N1003="snížená",J1003,0)</f>
        <v>0</v>
      </c>
      <c r="BG1003" s="159">
        <f>IF(N1003="zákl. přenesená",J1003,0)</f>
        <v>0</v>
      </c>
      <c r="BH1003" s="159">
        <f>IF(N1003="sníž. přenesená",J1003,0)</f>
        <v>0</v>
      </c>
      <c r="BI1003" s="159">
        <f>IF(N1003="nulová",J1003,0)</f>
        <v>0</v>
      </c>
      <c r="BJ1003" s="20" t="s">
        <v>25</v>
      </c>
      <c r="BK1003" s="159">
        <f>ROUND(I1003*H1003,2)</f>
        <v>0</v>
      </c>
      <c r="BL1003" s="20" t="s">
        <v>189</v>
      </c>
      <c r="BM1003" s="158" t="s">
        <v>1689</v>
      </c>
    </row>
    <row r="1004" spans="1:65" s="14" customFormat="1">
      <c r="B1004" s="173"/>
      <c r="D1004" s="166" t="s">
        <v>193</v>
      </c>
      <c r="E1004" s="174" t="s">
        <v>3</v>
      </c>
      <c r="F1004" s="175" t="s">
        <v>1690</v>
      </c>
      <c r="H1004" s="176">
        <v>180.501</v>
      </c>
      <c r="I1004" s="177"/>
      <c r="L1004" s="173"/>
      <c r="M1004" s="178"/>
      <c r="N1004" s="179"/>
      <c r="O1004" s="179"/>
      <c r="P1004" s="179"/>
      <c r="Q1004" s="179"/>
      <c r="R1004" s="179"/>
      <c r="S1004" s="179"/>
      <c r="T1004" s="180"/>
      <c r="AT1004" s="174" t="s">
        <v>193</v>
      </c>
      <c r="AU1004" s="174" t="s">
        <v>81</v>
      </c>
      <c r="AV1004" s="14" t="s">
        <v>81</v>
      </c>
      <c r="AW1004" s="14" t="s">
        <v>34</v>
      </c>
      <c r="AX1004" s="14" t="s">
        <v>73</v>
      </c>
      <c r="AY1004" s="174" t="s">
        <v>182</v>
      </c>
    </row>
    <row r="1005" spans="1:65" s="14" customFormat="1">
      <c r="B1005" s="173"/>
      <c r="D1005" s="166" t="s">
        <v>193</v>
      </c>
      <c r="E1005" s="174" t="s">
        <v>3</v>
      </c>
      <c r="F1005" s="175" t="s">
        <v>1691</v>
      </c>
      <c r="H1005" s="176">
        <v>46.738</v>
      </c>
      <c r="I1005" s="177"/>
      <c r="L1005" s="173"/>
      <c r="M1005" s="178"/>
      <c r="N1005" s="179"/>
      <c r="O1005" s="179"/>
      <c r="P1005" s="179"/>
      <c r="Q1005" s="179"/>
      <c r="R1005" s="179"/>
      <c r="S1005" s="179"/>
      <c r="T1005" s="180"/>
      <c r="AT1005" s="174" t="s">
        <v>193</v>
      </c>
      <c r="AU1005" s="174" t="s">
        <v>81</v>
      </c>
      <c r="AV1005" s="14" t="s">
        <v>81</v>
      </c>
      <c r="AW1005" s="14" t="s">
        <v>34</v>
      </c>
      <c r="AX1005" s="14" t="s">
        <v>73</v>
      </c>
      <c r="AY1005" s="174" t="s">
        <v>182</v>
      </c>
    </row>
    <row r="1006" spans="1:65" s="15" customFormat="1">
      <c r="B1006" s="181"/>
      <c r="D1006" s="166" t="s">
        <v>193</v>
      </c>
      <c r="E1006" s="182" t="s">
        <v>3</v>
      </c>
      <c r="F1006" s="183" t="s">
        <v>213</v>
      </c>
      <c r="H1006" s="184">
        <v>227.239</v>
      </c>
      <c r="I1006" s="185"/>
      <c r="L1006" s="181"/>
      <c r="M1006" s="186"/>
      <c r="N1006" s="187"/>
      <c r="O1006" s="187"/>
      <c r="P1006" s="187"/>
      <c r="Q1006" s="187"/>
      <c r="R1006" s="187"/>
      <c r="S1006" s="187"/>
      <c r="T1006" s="188"/>
      <c r="AT1006" s="182" t="s">
        <v>193</v>
      </c>
      <c r="AU1006" s="182" t="s">
        <v>81</v>
      </c>
      <c r="AV1006" s="15" t="s">
        <v>189</v>
      </c>
      <c r="AW1006" s="15" t="s">
        <v>34</v>
      </c>
      <c r="AX1006" s="15" t="s">
        <v>25</v>
      </c>
      <c r="AY1006" s="182" t="s">
        <v>182</v>
      </c>
    </row>
    <row r="1007" spans="1:65" s="2" customFormat="1" ht="37.9" customHeight="1">
      <c r="A1007" s="35"/>
      <c r="B1007" s="146"/>
      <c r="C1007" s="147" t="s">
        <v>1692</v>
      </c>
      <c r="D1007" s="147" t="s">
        <v>184</v>
      </c>
      <c r="E1007" s="148" t="s">
        <v>426</v>
      </c>
      <c r="F1007" s="149" t="s">
        <v>427</v>
      </c>
      <c r="G1007" s="150" t="s">
        <v>338</v>
      </c>
      <c r="H1007" s="151">
        <v>227.239</v>
      </c>
      <c r="I1007" s="152"/>
      <c r="J1007" s="153">
        <f>ROUND(I1007*H1007,2)</f>
        <v>0</v>
      </c>
      <c r="K1007" s="149" t="s">
        <v>188</v>
      </c>
      <c r="L1007" s="36"/>
      <c r="M1007" s="154" t="s">
        <v>3</v>
      </c>
      <c r="N1007" s="155" t="s">
        <v>44</v>
      </c>
      <c r="O1007" s="56"/>
      <c r="P1007" s="156">
        <f>O1007*H1007</f>
        <v>0</v>
      </c>
      <c r="Q1007" s="156">
        <v>0</v>
      </c>
      <c r="R1007" s="156">
        <f>Q1007*H1007</f>
        <v>0</v>
      </c>
      <c r="S1007" s="156">
        <v>0</v>
      </c>
      <c r="T1007" s="157">
        <f>S1007*H1007</f>
        <v>0</v>
      </c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R1007" s="158" t="s">
        <v>189</v>
      </c>
      <c r="AT1007" s="158" t="s">
        <v>184</v>
      </c>
      <c r="AU1007" s="158" t="s">
        <v>81</v>
      </c>
      <c r="AY1007" s="20" t="s">
        <v>182</v>
      </c>
      <c r="BE1007" s="159">
        <f>IF(N1007="základní",J1007,0)</f>
        <v>0</v>
      </c>
      <c r="BF1007" s="159">
        <f>IF(N1007="snížená",J1007,0)</f>
        <v>0</v>
      </c>
      <c r="BG1007" s="159">
        <f>IF(N1007="zákl. přenesená",J1007,0)</f>
        <v>0</v>
      </c>
      <c r="BH1007" s="159">
        <f>IF(N1007="sníž. přenesená",J1007,0)</f>
        <v>0</v>
      </c>
      <c r="BI1007" s="159">
        <f>IF(N1007="nulová",J1007,0)</f>
        <v>0</v>
      </c>
      <c r="BJ1007" s="20" t="s">
        <v>25</v>
      </c>
      <c r="BK1007" s="159">
        <f>ROUND(I1007*H1007,2)</f>
        <v>0</v>
      </c>
      <c r="BL1007" s="20" t="s">
        <v>189</v>
      </c>
      <c r="BM1007" s="158" t="s">
        <v>1693</v>
      </c>
    </row>
    <row r="1008" spans="1:65" s="2" customFormat="1">
      <c r="A1008" s="35"/>
      <c r="B1008" s="36"/>
      <c r="C1008" s="35"/>
      <c r="D1008" s="160" t="s">
        <v>191</v>
      </c>
      <c r="E1008" s="35"/>
      <c r="F1008" s="161" t="s">
        <v>429</v>
      </c>
      <c r="G1008" s="35"/>
      <c r="H1008" s="35"/>
      <c r="I1008" s="162"/>
      <c r="J1008" s="35"/>
      <c r="K1008" s="35"/>
      <c r="L1008" s="36"/>
      <c r="M1008" s="163"/>
      <c r="N1008" s="164"/>
      <c r="O1008" s="56"/>
      <c r="P1008" s="56"/>
      <c r="Q1008" s="56"/>
      <c r="R1008" s="56"/>
      <c r="S1008" s="56"/>
      <c r="T1008" s="57"/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T1008" s="20" t="s">
        <v>191</v>
      </c>
      <c r="AU1008" s="20" t="s">
        <v>81</v>
      </c>
    </row>
    <row r="1009" spans="1:65" s="14" customFormat="1">
      <c r="B1009" s="173"/>
      <c r="D1009" s="166" t="s">
        <v>193</v>
      </c>
      <c r="E1009" s="174" t="s">
        <v>3</v>
      </c>
      <c r="F1009" s="175" t="s">
        <v>1690</v>
      </c>
      <c r="H1009" s="176">
        <v>180.501</v>
      </c>
      <c r="I1009" s="177"/>
      <c r="L1009" s="173"/>
      <c r="M1009" s="178"/>
      <c r="N1009" s="179"/>
      <c r="O1009" s="179"/>
      <c r="P1009" s="179"/>
      <c r="Q1009" s="179"/>
      <c r="R1009" s="179"/>
      <c r="S1009" s="179"/>
      <c r="T1009" s="180"/>
      <c r="AT1009" s="174" t="s">
        <v>193</v>
      </c>
      <c r="AU1009" s="174" t="s">
        <v>81</v>
      </c>
      <c r="AV1009" s="14" t="s">
        <v>81</v>
      </c>
      <c r="AW1009" s="14" t="s">
        <v>34</v>
      </c>
      <c r="AX1009" s="14" t="s">
        <v>73</v>
      </c>
      <c r="AY1009" s="174" t="s">
        <v>182</v>
      </c>
    </row>
    <row r="1010" spans="1:65" s="14" customFormat="1">
      <c r="B1010" s="173"/>
      <c r="D1010" s="166" t="s">
        <v>193</v>
      </c>
      <c r="E1010" s="174" t="s">
        <v>3</v>
      </c>
      <c r="F1010" s="175" t="s">
        <v>1691</v>
      </c>
      <c r="H1010" s="176">
        <v>46.738</v>
      </c>
      <c r="I1010" s="177"/>
      <c r="L1010" s="173"/>
      <c r="M1010" s="178"/>
      <c r="N1010" s="179"/>
      <c r="O1010" s="179"/>
      <c r="P1010" s="179"/>
      <c r="Q1010" s="179"/>
      <c r="R1010" s="179"/>
      <c r="S1010" s="179"/>
      <c r="T1010" s="180"/>
      <c r="AT1010" s="174" t="s">
        <v>193</v>
      </c>
      <c r="AU1010" s="174" t="s">
        <v>81</v>
      </c>
      <c r="AV1010" s="14" t="s">
        <v>81</v>
      </c>
      <c r="AW1010" s="14" t="s">
        <v>34</v>
      </c>
      <c r="AX1010" s="14" t="s">
        <v>73</v>
      </c>
      <c r="AY1010" s="174" t="s">
        <v>182</v>
      </c>
    </row>
    <row r="1011" spans="1:65" s="15" customFormat="1">
      <c r="B1011" s="181"/>
      <c r="D1011" s="166" t="s">
        <v>193</v>
      </c>
      <c r="E1011" s="182" t="s">
        <v>3</v>
      </c>
      <c r="F1011" s="183" t="s">
        <v>213</v>
      </c>
      <c r="H1011" s="184">
        <v>227.239</v>
      </c>
      <c r="I1011" s="185"/>
      <c r="L1011" s="181"/>
      <c r="M1011" s="186"/>
      <c r="N1011" s="187"/>
      <c r="O1011" s="187"/>
      <c r="P1011" s="187"/>
      <c r="Q1011" s="187"/>
      <c r="R1011" s="187"/>
      <c r="S1011" s="187"/>
      <c r="T1011" s="188"/>
      <c r="AT1011" s="182" t="s">
        <v>193</v>
      </c>
      <c r="AU1011" s="182" t="s">
        <v>81</v>
      </c>
      <c r="AV1011" s="15" t="s">
        <v>189</v>
      </c>
      <c r="AW1011" s="15" t="s">
        <v>34</v>
      </c>
      <c r="AX1011" s="15" t="s">
        <v>25</v>
      </c>
      <c r="AY1011" s="182" t="s">
        <v>182</v>
      </c>
    </row>
    <row r="1012" spans="1:65" s="2" customFormat="1" ht="37.9" customHeight="1">
      <c r="A1012" s="35"/>
      <c r="B1012" s="146"/>
      <c r="C1012" s="147" t="s">
        <v>1694</v>
      </c>
      <c r="D1012" s="147" t="s">
        <v>184</v>
      </c>
      <c r="E1012" s="148" t="s">
        <v>402</v>
      </c>
      <c r="F1012" s="149" t="s">
        <v>403</v>
      </c>
      <c r="G1012" s="150" t="s">
        <v>338</v>
      </c>
      <c r="H1012" s="151">
        <v>40.466000000000001</v>
      </c>
      <c r="I1012" s="152"/>
      <c r="J1012" s="153">
        <f>ROUND(I1012*H1012,2)</f>
        <v>0</v>
      </c>
      <c r="K1012" s="149" t="s">
        <v>188</v>
      </c>
      <c r="L1012" s="36"/>
      <c r="M1012" s="154" t="s">
        <v>3</v>
      </c>
      <c r="N1012" s="155" t="s">
        <v>44</v>
      </c>
      <c r="O1012" s="56"/>
      <c r="P1012" s="156">
        <f>O1012*H1012</f>
        <v>0</v>
      </c>
      <c r="Q1012" s="156">
        <v>0</v>
      </c>
      <c r="R1012" s="156">
        <f>Q1012*H1012</f>
        <v>0</v>
      </c>
      <c r="S1012" s="156">
        <v>0</v>
      </c>
      <c r="T1012" s="157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158" t="s">
        <v>189</v>
      </c>
      <c r="AT1012" s="158" t="s">
        <v>184</v>
      </c>
      <c r="AU1012" s="158" t="s">
        <v>81</v>
      </c>
      <c r="AY1012" s="20" t="s">
        <v>182</v>
      </c>
      <c r="BE1012" s="159">
        <f>IF(N1012="základní",J1012,0)</f>
        <v>0</v>
      </c>
      <c r="BF1012" s="159">
        <f>IF(N1012="snížená",J1012,0)</f>
        <v>0</v>
      </c>
      <c r="BG1012" s="159">
        <f>IF(N1012="zákl. přenesená",J1012,0)</f>
        <v>0</v>
      </c>
      <c r="BH1012" s="159">
        <f>IF(N1012="sníž. přenesená",J1012,0)</f>
        <v>0</v>
      </c>
      <c r="BI1012" s="159">
        <f>IF(N1012="nulová",J1012,0)</f>
        <v>0</v>
      </c>
      <c r="BJ1012" s="20" t="s">
        <v>25</v>
      </c>
      <c r="BK1012" s="159">
        <f>ROUND(I1012*H1012,2)</f>
        <v>0</v>
      </c>
      <c r="BL1012" s="20" t="s">
        <v>189</v>
      </c>
      <c r="BM1012" s="158" t="s">
        <v>1695</v>
      </c>
    </row>
    <row r="1013" spans="1:65" s="2" customFormat="1">
      <c r="A1013" s="35"/>
      <c r="B1013" s="36"/>
      <c r="C1013" s="35"/>
      <c r="D1013" s="160" t="s">
        <v>191</v>
      </c>
      <c r="E1013" s="35"/>
      <c r="F1013" s="161" t="s">
        <v>405</v>
      </c>
      <c r="G1013" s="35"/>
      <c r="H1013" s="35"/>
      <c r="I1013" s="162"/>
      <c r="J1013" s="35"/>
      <c r="K1013" s="35"/>
      <c r="L1013" s="36"/>
      <c r="M1013" s="163"/>
      <c r="N1013" s="164"/>
      <c r="O1013" s="56"/>
      <c r="P1013" s="56"/>
      <c r="Q1013" s="56"/>
      <c r="R1013" s="56"/>
      <c r="S1013" s="56"/>
      <c r="T1013" s="57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T1013" s="20" t="s">
        <v>191</v>
      </c>
      <c r="AU1013" s="20" t="s">
        <v>81</v>
      </c>
    </row>
    <row r="1014" spans="1:65" s="13" customFormat="1">
      <c r="B1014" s="165"/>
      <c r="D1014" s="166" t="s">
        <v>193</v>
      </c>
      <c r="E1014" s="167" t="s">
        <v>3</v>
      </c>
      <c r="F1014" s="168" t="s">
        <v>1551</v>
      </c>
      <c r="H1014" s="167" t="s">
        <v>3</v>
      </c>
      <c r="I1014" s="169"/>
      <c r="L1014" s="165"/>
      <c r="M1014" s="170"/>
      <c r="N1014" s="171"/>
      <c r="O1014" s="171"/>
      <c r="P1014" s="171"/>
      <c r="Q1014" s="171"/>
      <c r="R1014" s="171"/>
      <c r="S1014" s="171"/>
      <c r="T1014" s="172"/>
      <c r="AT1014" s="167" t="s">
        <v>193</v>
      </c>
      <c r="AU1014" s="167" t="s">
        <v>81</v>
      </c>
      <c r="AV1014" s="13" t="s">
        <v>25</v>
      </c>
      <c r="AW1014" s="13" t="s">
        <v>34</v>
      </c>
      <c r="AX1014" s="13" t="s">
        <v>73</v>
      </c>
      <c r="AY1014" s="167" t="s">
        <v>182</v>
      </c>
    </row>
    <row r="1015" spans="1:65" s="14" customFormat="1">
      <c r="B1015" s="173"/>
      <c r="D1015" s="166" t="s">
        <v>193</v>
      </c>
      <c r="E1015" s="174" t="s">
        <v>3</v>
      </c>
      <c r="F1015" s="175" t="s">
        <v>1696</v>
      </c>
      <c r="H1015" s="176">
        <v>41.174999999999997</v>
      </c>
      <c r="I1015" s="177"/>
      <c r="L1015" s="173"/>
      <c r="M1015" s="178"/>
      <c r="N1015" s="179"/>
      <c r="O1015" s="179"/>
      <c r="P1015" s="179"/>
      <c r="Q1015" s="179"/>
      <c r="R1015" s="179"/>
      <c r="S1015" s="179"/>
      <c r="T1015" s="180"/>
      <c r="AT1015" s="174" t="s">
        <v>193</v>
      </c>
      <c r="AU1015" s="174" t="s">
        <v>81</v>
      </c>
      <c r="AV1015" s="14" t="s">
        <v>81</v>
      </c>
      <c r="AW1015" s="14" t="s">
        <v>34</v>
      </c>
      <c r="AX1015" s="14" t="s">
        <v>73</v>
      </c>
      <c r="AY1015" s="174" t="s">
        <v>182</v>
      </c>
    </row>
    <row r="1016" spans="1:65" s="13" customFormat="1">
      <c r="B1016" s="165"/>
      <c r="D1016" s="166" t="s">
        <v>193</v>
      </c>
      <c r="E1016" s="167" t="s">
        <v>3</v>
      </c>
      <c r="F1016" s="168" t="s">
        <v>1555</v>
      </c>
      <c r="H1016" s="167" t="s">
        <v>3</v>
      </c>
      <c r="I1016" s="169"/>
      <c r="L1016" s="165"/>
      <c r="M1016" s="170"/>
      <c r="N1016" s="171"/>
      <c r="O1016" s="171"/>
      <c r="P1016" s="171"/>
      <c r="Q1016" s="171"/>
      <c r="R1016" s="171"/>
      <c r="S1016" s="171"/>
      <c r="T1016" s="172"/>
      <c r="AT1016" s="167" t="s">
        <v>193</v>
      </c>
      <c r="AU1016" s="167" t="s">
        <v>81</v>
      </c>
      <c r="AV1016" s="13" t="s">
        <v>25</v>
      </c>
      <c r="AW1016" s="13" t="s">
        <v>34</v>
      </c>
      <c r="AX1016" s="13" t="s">
        <v>73</v>
      </c>
      <c r="AY1016" s="167" t="s">
        <v>182</v>
      </c>
    </row>
    <row r="1017" spans="1:65" s="14" customFormat="1">
      <c r="B1017" s="173"/>
      <c r="D1017" s="166" t="s">
        <v>193</v>
      </c>
      <c r="E1017" s="174" t="s">
        <v>3</v>
      </c>
      <c r="F1017" s="175" t="s">
        <v>1697</v>
      </c>
      <c r="H1017" s="176">
        <v>-0.70899999999999996</v>
      </c>
      <c r="I1017" s="177"/>
      <c r="L1017" s="173"/>
      <c r="M1017" s="178"/>
      <c r="N1017" s="179"/>
      <c r="O1017" s="179"/>
      <c r="P1017" s="179"/>
      <c r="Q1017" s="179"/>
      <c r="R1017" s="179"/>
      <c r="S1017" s="179"/>
      <c r="T1017" s="180"/>
      <c r="AT1017" s="174" t="s">
        <v>193</v>
      </c>
      <c r="AU1017" s="174" t="s">
        <v>81</v>
      </c>
      <c r="AV1017" s="14" t="s">
        <v>81</v>
      </c>
      <c r="AW1017" s="14" t="s">
        <v>34</v>
      </c>
      <c r="AX1017" s="14" t="s">
        <v>73</v>
      </c>
      <c r="AY1017" s="174" t="s">
        <v>182</v>
      </c>
    </row>
    <row r="1018" spans="1:65" s="15" customFormat="1">
      <c r="B1018" s="181"/>
      <c r="D1018" s="166" t="s">
        <v>193</v>
      </c>
      <c r="E1018" s="182" t="s">
        <v>1698</v>
      </c>
      <c r="F1018" s="183" t="s">
        <v>213</v>
      </c>
      <c r="H1018" s="184">
        <v>40.466000000000001</v>
      </c>
      <c r="I1018" s="185"/>
      <c r="L1018" s="181"/>
      <c r="M1018" s="186"/>
      <c r="N1018" s="187"/>
      <c r="O1018" s="187"/>
      <c r="P1018" s="187"/>
      <c r="Q1018" s="187"/>
      <c r="R1018" s="187"/>
      <c r="S1018" s="187"/>
      <c r="T1018" s="188"/>
      <c r="AT1018" s="182" t="s">
        <v>193</v>
      </c>
      <c r="AU1018" s="182" t="s">
        <v>81</v>
      </c>
      <c r="AV1018" s="15" t="s">
        <v>189</v>
      </c>
      <c r="AW1018" s="15" t="s">
        <v>34</v>
      </c>
      <c r="AX1018" s="15" t="s">
        <v>25</v>
      </c>
      <c r="AY1018" s="182" t="s">
        <v>182</v>
      </c>
    </row>
    <row r="1019" spans="1:65" s="2" customFormat="1">
      <c r="A1019" s="35"/>
      <c r="B1019" s="36"/>
      <c r="C1019" s="35"/>
      <c r="D1019" s="166" t="s">
        <v>224</v>
      </c>
      <c r="E1019" s="35"/>
      <c r="F1019" s="189" t="s">
        <v>1683</v>
      </c>
      <c r="G1019" s="35"/>
      <c r="H1019" s="35"/>
      <c r="I1019" s="35"/>
      <c r="J1019" s="35"/>
      <c r="K1019" s="35"/>
      <c r="L1019" s="36"/>
      <c r="M1019" s="163"/>
      <c r="N1019" s="164"/>
      <c r="O1019" s="56"/>
      <c r="P1019" s="56"/>
      <c r="Q1019" s="56"/>
      <c r="R1019" s="56"/>
      <c r="S1019" s="56"/>
      <c r="T1019" s="57"/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U1019" s="20" t="s">
        <v>81</v>
      </c>
    </row>
    <row r="1020" spans="1:65" s="2" customFormat="1">
      <c r="A1020" s="35"/>
      <c r="B1020" s="36"/>
      <c r="C1020" s="35"/>
      <c r="D1020" s="166" t="s">
        <v>224</v>
      </c>
      <c r="E1020" s="35"/>
      <c r="F1020" s="190" t="s">
        <v>1684</v>
      </c>
      <c r="G1020" s="35"/>
      <c r="H1020" s="191">
        <v>94.05</v>
      </c>
      <c r="I1020" s="35"/>
      <c r="J1020" s="35"/>
      <c r="K1020" s="35"/>
      <c r="L1020" s="36"/>
      <c r="M1020" s="163"/>
      <c r="N1020" s="164"/>
      <c r="O1020" s="56"/>
      <c r="P1020" s="56"/>
      <c r="Q1020" s="56"/>
      <c r="R1020" s="56"/>
      <c r="S1020" s="56"/>
      <c r="T1020" s="57"/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U1020" s="20" t="s">
        <v>81</v>
      </c>
    </row>
    <row r="1021" spans="1:65" s="2" customFormat="1">
      <c r="A1021" s="35"/>
      <c r="B1021" s="36"/>
      <c r="C1021" s="35"/>
      <c r="D1021" s="166" t="s">
        <v>224</v>
      </c>
      <c r="E1021" s="35"/>
      <c r="F1021" s="190" t="s">
        <v>259</v>
      </c>
      <c r="G1021" s="35"/>
      <c r="H1021" s="191">
        <v>94.05</v>
      </c>
      <c r="I1021" s="35"/>
      <c r="J1021" s="35"/>
      <c r="K1021" s="35"/>
      <c r="L1021" s="36"/>
      <c r="M1021" s="163"/>
      <c r="N1021" s="164"/>
      <c r="O1021" s="56"/>
      <c r="P1021" s="56"/>
      <c r="Q1021" s="56"/>
      <c r="R1021" s="56"/>
      <c r="S1021" s="56"/>
      <c r="T1021" s="57"/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U1021" s="20" t="s">
        <v>81</v>
      </c>
    </row>
    <row r="1022" spans="1:65" s="2" customFormat="1" ht="16.5" customHeight="1">
      <c r="A1022" s="35"/>
      <c r="B1022" s="146"/>
      <c r="C1022" s="202" t="s">
        <v>1699</v>
      </c>
      <c r="D1022" s="202" t="s">
        <v>413</v>
      </c>
      <c r="E1022" s="203" t="s">
        <v>1560</v>
      </c>
      <c r="F1022" s="204" t="s">
        <v>1561</v>
      </c>
      <c r="G1022" s="205" t="s">
        <v>207</v>
      </c>
      <c r="H1022" s="206">
        <v>84.129000000000005</v>
      </c>
      <c r="I1022" s="207"/>
      <c r="J1022" s="208">
        <f>ROUND(I1022*H1022,2)</f>
        <v>0</v>
      </c>
      <c r="K1022" s="204" t="s">
        <v>3</v>
      </c>
      <c r="L1022" s="209"/>
      <c r="M1022" s="210" t="s">
        <v>3</v>
      </c>
      <c r="N1022" s="211" t="s">
        <v>44</v>
      </c>
      <c r="O1022" s="56"/>
      <c r="P1022" s="156">
        <f>O1022*H1022</f>
        <v>0</v>
      </c>
      <c r="Q1022" s="156">
        <v>0</v>
      </c>
      <c r="R1022" s="156">
        <f>Q1022*H1022</f>
        <v>0</v>
      </c>
      <c r="S1022" s="156">
        <v>0</v>
      </c>
      <c r="T1022" s="157">
        <f>S1022*H1022</f>
        <v>0</v>
      </c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R1022" s="158" t="s">
        <v>243</v>
      </c>
      <c r="AT1022" s="158" t="s">
        <v>413</v>
      </c>
      <c r="AU1022" s="158" t="s">
        <v>81</v>
      </c>
      <c r="AY1022" s="20" t="s">
        <v>182</v>
      </c>
      <c r="BE1022" s="159">
        <f>IF(N1022="základní",J1022,0)</f>
        <v>0</v>
      </c>
      <c r="BF1022" s="159">
        <f>IF(N1022="snížená",J1022,0)</f>
        <v>0</v>
      </c>
      <c r="BG1022" s="159">
        <f>IF(N1022="zákl. přenesená",J1022,0)</f>
        <v>0</v>
      </c>
      <c r="BH1022" s="159">
        <f>IF(N1022="sníž. přenesená",J1022,0)</f>
        <v>0</v>
      </c>
      <c r="BI1022" s="159">
        <f>IF(N1022="nulová",J1022,0)</f>
        <v>0</v>
      </c>
      <c r="BJ1022" s="20" t="s">
        <v>25</v>
      </c>
      <c r="BK1022" s="159">
        <f>ROUND(I1022*H1022,2)</f>
        <v>0</v>
      </c>
      <c r="BL1022" s="20" t="s">
        <v>189</v>
      </c>
      <c r="BM1022" s="158" t="s">
        <v>1700</v>
      </c>
    </row>
    <row r="1023" spans="1:65" s="14" customFormat="1">
      <c r="B1023" s="173"/>
      <c r="D1023" s="166" t="s">
        <v>193</v>
      </c>
      <c r="E1023" s="174" t="s">
        <v>3</v>
      </c>
      <c r="F1023" s="175" t="s">
        <v>1701</v>
      </c>
      <c r="H1023" s="176">
        <v>84.129000000000005</v>
      </c>
      <c r="I1023" s="177"/>
      <c r="L1023" s="173"/>
      <c r="M1023" s="178"/>
      <c r="N1023" s="179"/>
      <c r="O1023" s="179"/>
      <c r="P1023" s="179"/>
      <c r="Q1023" s="179"/>
      <c r="R1023" s="179"/>
      <c r="S1023" s="179"/>
      <c r="T1023" s="180"/>
      <c r="AT1023" s="174" t="s">
        <v>193</v>
      </c>
      <c r="AU1023" s="174" t="s">
        <v>81</v>
      </c>
      <c r="AV1023" s="14" t="s">
        <v>81</v>
      </c>
      <c r="AW1023" s="14" t="s">
        <v>34</v>
      </c>
      <c r="AX1023" s="14" t="s">
        <v>73</v>
      </c>
      <c r="AY1023" s="174" t="s">
        <v>182</v>
      </c>
    </row>
    <row r="1024" spans="1:65" s="15" customFormat="1">
      <c r="B1024" s="181"/>
      <c r="D1024" s="166" t="s">
        <v>193</v>
      </c>
      <c r="E1024" s="182" t="s">
        <v>3</v>
      </c>
      <c r="F1024" s="183" t="s">
        <v>213</v>
      </c>
      <c r="H1024" s="184">
        <v>84.129000000000005</v>
      </c>
      <c r="I1024" s="185"/>
      <c r="L1024" s="181"/>
      <c r="M1024" s="186"/>
      <c r="N1024" s="187"/>
      <c r="O1024" s="187"/>
      <c r="P1024" s="187"/>
      <c r="Q1024" s="187"/>
      <c r="R1024" s="187"/>
      <c r="S1024" s="187"/>
      <c r="T1024" s="188"/>
      <c r="AT1024" s="182" t="s">
        <v>193</v>
      </c>
      <c r="AU1024" s="182" t="s">
        <v>81</v>
      </c>
      <c r="AV1024" s="15" t="s">
        <v>189</v>
      </c>
      <c r="AW1024" s="15" t="s">
        <v>34</v>
      </c>
      <c r="AX1024" s="15" t="s">
        <v>25</v>
      </c>
      <c r="AY1024" s="182" t="s">
        <v>182</v>
      </c>
    </row>
    <row r="1025" spans="1:65" s="12" customFormat="1" ht="22.9" customHeight="1">
      <c r="B1025" s="133"/>
      <c r="D1025" s="134" t="s">
        <v>72</v>
      </c>
      <c r="E1025" s="144" t="s">
        <v>204</v>
      </c>
      <c r="F1025" s="144" t="s">
        <v>671</v>
      </c>
      <c r="I1025" s="136"/>
      <c r="J1025" s="145">
        <f>BK1025</f>
        <v>0</v>
      </c>
      <c r="L1025" s="133"/>
      <c r="M1025" s="138"/>
      <c r="N1025" s="139"/>
      <c r="O1025" s="139"/>
      <c r="P1025" s="140">
        <f>SUM(P1026:P1066)</f>
        <v>0</v>
      </c>
      <c r="Q1025" s="139"/>
      <c r="R1025" s="140">
        <f>SUM(R1026:R1066)</f>
        <v>0</v>
      </c>
      <c r="S1025" s="139"/>
      <c r="T1025" s="141">
        <f>SUM(T1026:T1066)</f>
        <v>0</v>
      </c>
      <c r="AR1025" s="134" t="s">
        <v>25</v>
      </c>
      <c r="AT1025" s="142" t="s">
        <v>72</v>
      </c>
      <c r="AU1025" s="142" t="s">
        <v>25</v>
      </c>
      <c r="AY1025" s="134" t="s">
        <v>182</v>
      </c>
      <c r="BK1025" s="143">
        <f>SUM(BK1026:BK1066)</f>
        <v>0</v>
      </c>
    </row>
    <row r="1026" spans="1:65" s="2" customFormat="1" ht="24.2" customHeight="1">
      <c r="A1026" s="35"/>
      <c r="B1026" s="146"/>
      <c r="C1026" s="147" t="s">
        <v>1443</v>
      </c>
      <c r="D1026" s="147" t="s">
        <v>184</v>
      </c>
      <c r="E1026" s="148" t="s">
        <v>1702</v>
      </c>
      <c r="F1026" s="149" t="s">
        <v>1703</v>
      </c>
      <c r="G1026" s="150" t="s">
        <v>500</v>
      </c>
      <c r="H1026" s="151">
        <v>1</v>
      </c>
      <c r="I1026" s="152"/>
      <c r="J1026" s="153">
        <f>ROUND(I1026*H1026,2)</f>
        <v>0</v>
      </c>
      <c r="K1026" s="149" t="s">
        <v>3</v>
      </c>
      <c r="L1026" s="36"/>
      <c r="M1026" s="154" t="s">
        <v>3</v>
      </c>
      <c r="N1026" s="155" t="s">
        <v>44</v>
      </c>
      <c r="O1026" s="56"/>
      <c r="P1026" s="156">
        <f>O1026*H1026</f>
        <v>0</v>
      </c>
      <c r="Q1026" s="156">
        <v>0</v>
      </c>
      <c r="R1026" s="156">
        <f>Q1026*H1026</f>
        <v>0</v>
      </c>
      <c r="S1026" s="156">
        <v>0</v>
      </c>
      <c r="T1026" s="157">
        <f>S1026*H1026</f>
        <v>0</v>
      </c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R1026" s="158" t="s">
        <v>189</v>
      </c>
      <c r="AT1026" s="158" t="s">
        <v>184</v>
      </c>
      <c r="AU1026" s="158" t="s">
        <v>81</v>
      </c>
      <c r="AY1026" s="20" t="s">
        <v>182</v>
      </c>
      <c r="BE1026" s="159">
        <f>IF(N1026="základní",J1026,0)</f>
        <v>0</v>
      </c>
      <c r="BF1026" s="159">
        <f>IF(N1026="snížená",J1026,0)</f>
        <v>0</v>
      </c>
      <c r="BG1026" s="159">
        <f>IF(N1026="zákl. přenesená",J1026,0)</f>
        <v>0</v>
      </c>
      <c r="BH1026" s="159">
        <f>IF(N1026="sníž. přenesená",J1026,0)</f>
        <v>0</v>
      </c>
      <c r="BI1026" s="159">
        <f>IF(N1026="nulová",J1026,0)</f>
        <v>0</v>
      </c>
      <c r="BJ1026" s="20" t="s">
        <v>25</v>
      </c>
      <c r="BK1026" s="159">
        <f>ROUND(I1026*H1026,2)</f>
        <v>0</v>
      </c>
      <c r="BL1026" s="20" t="s">
        <v>189</v>
      </c>
      <c r="BM1026" s="158" t="s">
        <v>1704</v>
      </c>
    </row>
    <row r="1027" spans="1:65" s="14" customFormat="1">
      <c r="B1027" s="173"/>
      <c r="D1027" s="166" t="s">
        <v>193</v>
      </c>
      <c r="E1027" s="174" t="s">
        <v>3</v>
      </c>
      <c r="F1027" s="175" t="s">
        <v>25</v>
      </c>
      <c r="H1027" s="176">
        <v>1</v>
      </c>
      <c r="I1027" s="177"/>
      <c r="L1027" s="173"/>
      <c r="M1027" s="178"/>
      <c r="N1027" s="179"/>
      <c r="O1027" s="179"/>
      <c r="P1027" s="179"/>
      <c r="Q1027" s="179"/>
      <c r="R1027" s="179"/>
      <c r="S1027" s="179"/>
      <c r="T1027" s="180"/>
      <c r="AT1027" s="174" t="s">
        <v>193</v>
      </c>
      <c r="AU1027" s="174" t="s">
        <v>81</v>
      </c>
      <c r="AV1027" s="14" t="s">
        <v>81</v>
      </c>
      <c r="AW1027" s="14" t="s">
        <v>34</v>
      </c>
      <c r="AX1027" s="14" t="s">
        <v>25</v>
      </c>
      <c r="AY1027" s="174" t="s">
        <v>182</v>
      </c>
    </row>
    <row r="1028" spans="1:65" s="2" customFormat="1" ht="24.2" customHeight="1">
      <c r="A1028" s="35"/>
      <c r="B1028" s="146"/>
      <c r="C1028" s="147" t="s">
        <v>1705</v>
      </c>
      <c r="D1028" s="147" t="s">
        <v>184</v>
      </c>
      <c r="E1028" s="148" t="s">
        <v>1706</v>
      </c>
      <c r="F1028" s="149" t="s">
        <v>1707</v>
      </c>
      <c r="G1028" s="150" t="s">
        <v>500</v>
      </c>
      <c r="H1028" s="151">
        <v>1</v>
      </c>
      <c r="I1028" s="152"/>
      <c r="J1028" s="153">
        <f>ROUND(I1028*H1028,2)</f>
        <v>0</v>
      </c>
      <c r="K1028" s="149" t="s">
        <v>3</v>
      </c>
      <c r="L1028" s="36"/>
      <c r="M1028" s="154" t="s">
        <v>3</v>
      </c>
      <c r="N1028" s="155" t="s">
        <v>44</v>
      </c>
      <c r="O1028" s="56"/>
      <c r="P1028" s="156">
        <f>O1028*H1028</f>
        <v>0</v>
      </c>
      <c r="Q1028" s="156">
        <v>0</v>
      </c>
      <c r="R1028" s="156">
        <f>Q1028*H1028</f>
        <v>0</v>
      </c>
      <c r="S1028" s="156">
        <v>0</v>
      </c>
      <c r="T1028" s="157">
        <f>S1028*H1028</f>
        <v>0</v>
      </c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R1028" s="158" t="s">
        <v>189</v>
      </c>
      <c r="AT1028" s="158" t="s">
        <v>184</v>
      </c>
      <c r="AU1028" s="158" t="s">
        <v>81</v>
      </c>
      <c r="AY1028" s="20" t="s">
        <v>182</v>
      </c>
      <c r="BE1028" s="159">
        <f>IF(N1028="základní",J1028,0)</f>
        <v>0</v>
      </c>
      <c r="BF1028" s="159">
        <f>IF(N1028="snížená",J1028,0)</f>
        <v>0</v>
      </c>
      <c r="BG1028" s="159">
        <f>IF(N1028="zákl. přenesená",J1028,0)</f>
        <v>0</v>
      </c>
      <c r="BH1028" s="159">
        <f>IF(N1028="sníž. přenesená",J1028,0)</f>
        <v>0</v>
      </c>
      <c r="BI1028" s="159">
        <f>IF(N1028="nulová",J1028,0)</f>
        <v>0</v>
      </c>
      <c r="BJ1028" s="20" t="s">
        <v>25</v>
      </c>
      <c r="BK1028" s="159">
        <f>ROUND(I1028*H1028,2)</f>
        <v>0</v>
      </c>
      <c r="BL1028" s="20" t="s">
        <v>189</v>
      </c>
      <c r="BM1028" s="158" t="s">
        <v>1708</v>
      </c>
    </row>
    <row r="1029" spans="1:65" s="14" customFormat="1">
      <c r="B1029" s="173"/>
      <c r="D1029" s="166" t="s">
        <v>193</v>
      </c>
      <c r="E1029" s="174" t="s">
        <v>3</v>
      </c>
      <c r="F1029" s="175" t="s">
        <v>25</v>
      </c>
      <c r="H1029" s="176">
        <v>1</v>
      </c>
      <c r="I1029" s="177"/>
      <c r="L1029" s="173"/>
      <c r="M1029" s="178"/>
      <c r="N1029" s="179"/>
      <c r="O1029" s="179"/>
      <c r="P1029" s="179"/>
      <c r="Q1029" s="179"/>
      <c r="R1029" s="179"/>
      <c r="S1029" s="179"/>
      <c r="T1029" s="180"/>
      <c r="AT1029" s="174" t="s">
        <v>193</v>
      </c>
      <c r="AU1029" s="174" t="s">
        <v>81</v>
      </c>
      <c r="AV1029" s="14" t="s">
        <v>81</v>
      </c>
      <c r="AW1029" s="14" t="s">
        <v>34</v>
      </c>
      <c r="AX1029" s="14" t="s">
        <v>25</v>
      </c>
      <c r="AY1029" s="174" t="s">
        <v>182</v>
      </c>
    </row>
    <row r="1030" spans="1:65" s="2" customFormat="1" ht="21.75" customHeight="1">
      <c r="A1030" s="35"/>
      <c r="B1030" s="146"/>
      <c r="C1030" s="147" t="s">
        <v>196</v>
      </c>
      <c r="D1030" s="147" t="s">
        <v>184</v>
      </c>
      <c r="E1030" s="148" t="s">
        <v>1709</v>
      </c>
      <c r="F1030" s="149" t="s">
        <v>1710</v>
      </c>
      <c r="G1030" s="150" t="s">
        <v>187</v>
      </c>
      <c r="H1030" s="151">
        <v>1</v>
      </c>
      <c r="I1030" s="152"/>
      <c r="J1030" s="153">
        <f>ROUND(I1030*H1030,2)</f>
        <v>0</v>
      </c>
      <c r="K1030" s="149" t="s">
        <v>3</v>
      </c>
      <c r="L1030" s="36"/>
      <c r="M1030" s="154" t="s">
        <v>3</v>
      </c>
      <c r="N1030" s="155" t="s">
        <v>44</v>
      </c>
      <c r="O1030" s="56"/>
      <c r="P1030" s="156">
        <f>O1030*H1030</f>
        <v>0</v>
      </c>
      <c r="Q1030" s="156">
        <v>0</v>
      </c>
      <c r="R1030" s="156">
        <f>Q1030*H1030</f>
        <v>0</v>
      </c>
      <c r="S1030" s="156">
        <v>0</v>
      </c>
      <c r="T1030" s="157">
        <f>S1030*H1030</f>
        <v>0</v>
      </c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R1030" s="158" t="s">
        <v>189</v>
      </c>
      <c r="AT1030" s="158" t="s">
        <v>184</v>
      </c>
      <c r="AU1030" s="158" t="s">
        <v>81</v>
      </c>
      <c r="AY1030" s="20" t="s">
        <v>182</v>
      </c>
      <c r="BE1030" s="159">
        <f>IF(N1030="základní",J1030,0)</f>
        <v>0</v>
      </c>
      <c r="BF1030" s="159">
        <f>IF(N1030="snížená",J1030,0)</f>
        <v>0</v>
      </c>
      <c r="BG1030" s="159">
        <f>IF(N1030="zákl. přenesená",J1030,0)</f>
        <v>0</v>
      </c>
      <c r="BH1030" s="159">
        <f>IF(N1030="sníž. přenesená",J1030,0)</f>
        <v>0</v>
      </c>
      <c r="BI1030" s="159">
        <f>IF(N1030="nulová",J1030,0)</f>
        <v>0</v>
      </c>
      <c r="BJ1030" s="20" t="s">
        <v>25</v>
      </c>
      <c r="BK1030" s="159">
        <f>ROUND(I1030*H1030,2)</f>
        <v>0</v>
      </c>
      <c r="BL1030" s="20" t="s">
        <v>189</v>
      </c>
      <c r="BM1030" s="158" t="s">
        <v>1711</v>
      </c>
    </row>
    <row r="1031" spans="1:65" s="14" customFormat="1">
      <c r="B1031" s="173"/>
      <c r="D1031" s="166" t="s">
        <v>193</v>
      </c>
      <c r="E1031" s="174" t="s">
        <v>3</v>
      </c>
      <c r="F1031" s="175" t="s">
        <v>25</v>
      </c>
      <c r="H1031" s="176">
        <v>1</v>
      </c>
      <c r="I1031" s="177"/>
      <c r="L1031" s="173"/>
      <c r="M1031" s="178"/>
      <c r="N1031" s="179"/>
      <c r="O1031" s="179"/>
      <c r="P1031" s="179"/>
      <c r="Q1031" s="179"/>
      <c r="R1031" s="179"/>
      <c r="S1031" s="179"/>
      <c r="T1031" s="180"/>
      <c r="AT1031" s="174" t="s">
        <v>193</v>
      </c>
      <c r="AU1031" s="174" t="s">
        <v>81</v>
      </c>
      <c r="AV1031" s="14" t="s">
        <v>81</v>
      </c>
      <c r="AW1031" s="14" t="s">
        <v>34</v>
      </c>
      <c r="AX1031" s="14" t="s">
        <v>25</v>
      </c>
      <c r="AY1031" s="174" t="s">
        <v>182</v>
      </c>
    </row>
    <row r="1032" spans="1:65" s="2" customFormat="1" ht="24.2" customHeight="1">
      <c r="A1032" s="35"/>
      <c r="B1032" s="146"/>
      <c r="C1032" s="147" t="s">
        <v>1712</v>
      </c>
      <c r="D1032" s="147" t="s">
        <v>184</v>
      </c>
      <c r="E1032" s="148" t="s">
        <v>1713</v>
      </c>
      <c r="F1032" s="149" t="s">
        <v>1714</v>
      </c>
      <c r="G1032" s="150" t="s">
        <v>187</v>
      </c>
      <c r="H1032" s="151">
        <v>64</v>
      </c>
      <c r="I1032" s="152"/>
      <c r="J1032" s="153">
        <f>ROUND(I1032*H1032,2)</f>
        <v>0</v>
      </c>
      <c r="K1032" s="149" t="s">
        <v>3</v>
      </c>
      <c r="L1032" s="36"/>
      <c r="M1032" s="154" t="s">
        <v>3</v>
      </c>
      <c r="N1032" s="155" t="s">
        <v>44</v>
      </c>
      <c r="O1032" s="56"/>
      <c r="P1032" s="156">
        <f>O1032*H1032</f>
        <v>0</v>
      </c>
      <c r="Q1032" s="156">
        <v>0</v>
      </c>
      <c r="R1032" s="156">
        <f>Q1032*H1032</f>
        <v>0</v>
      </c>
      <c r="S1032" s="156">
        <v>0</v>
      </c>
      <c r="T1032" s="157">
        <f>S1032*H1032</f>
        <v>0</v>
      </c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R1032" s="158" t="s">
        <v>189</v>
      </c>
      <c r="AT1032" s="158" t="s">
        <v>184</v>
      </c>
      <c r="AU1032" s="158" t="s">
        <v>81</v>
      </c>
      <c r="AY1032" s="20" t="s">
        <v>182</v>
      </c>
      <c r="BE1032" s="159">
        <f>IF(N1032="základní",J1032,0)</f>
        <v>0</v>
      </c>
      <c r="BF1032" s="159">
        <f>IF(N1032="snížená",J1032,0)</f>
        <v>0</v>
      </c>
      <c r="BG1032" s="159">
        <f>IF(N1032="zákl. přenesená",J1032,0)</f>
        <v>0</v>
      </c>
      <c r="BH1032" s="159">
        <f>IF(N1032="sníž. přenesená",J1032,0)</f>
        <v>0</v>
      </c>
      <c r="BI1032" s="159">
        <f>IF(N1032="nulová",J1032,0)</f>
        <v>0</v>
      </c>
      <c r="BJ1032" s="20" t="s">
        <v>25</v>
      </c>
      <c r="BK1032" s="159">
        <f>ROUND(I1032*H1032,2)</f>
        <v>0</v>
      </c>
      <c r="BL1032" s="20" t="s">
        <v>189</v>
      </c>
      <c r="BM1032" s="158" t="s">
        <v>1715</v>
      </c>
    </row>
    <row r="1033" spans="1:65" s="14" customFormat="1">
      <c r="B1033" s="173"/>
      <c r="D1033" s="166" t="s">
        <v>193</v>
      </c>
      <c r="E1033" s="174" t="s">
        <v>3</v>
      </c>
      <c r="F1033" s="175" t="s">
        <v>570</v>
      </c>
      <c r="H1033" s="176">
        <v>64</v>
      </c>
      <c r="I1033" s="177"/>
      <c r="L1033" s="173"/>
      <c r="M1033" s="178"/>
      <c r="N1033" s="179"/>
      <c r="O1033" s="179"/>
      <c r="P1033" s="179"/>
      <c r="Q1033" s="179"/>
      <c r="R1033" s="179"/>
      <c r="S1033" s="179"/>
      <c r="T1033" s="180"/>
      <c r="AT1033" s="174" t="s">
        <v>193</v>
      </c>
      <c r="AU1033" s="174" t="s">
        <v>81</v>
      </c>
      <c r="AV1033" s="14" t="s">
        <v>81</v>
      </c>
      <c r="AW1033" s="14" t="s">
        <v>34</v>
      </c>
      <c r="AX1033" s="14" t="s">
        <v>25</v>
      </c>
      <c r="AY1033" s="174" t="s">
        <v>182</v>
      </c>
    </row>
    <row r="1034" spans="1:65" s="2" customFormat="1" ht="21.75" customHeight="1">
      <c r="A1034" s="35"/>
      <c r="B1034" s="146"/>
      <c r="C1034" s="147" t="s">
        <v>1716</v>
      </c>
      <c r="D1034" s="147" t="s">
        <v>184</v>
      </c>
      <c r="E1034" s="148" t="s">
        <v>1717</v>
      </c>
      <c r="F1034" s="149" t="s">
        <v>1718</v>
      </c>
      <c r="G1034" s="150" t="s">
        <v>187</v>
      </c>
      <c r="H1034" s="151">
        <v>3.5</v>
      </c>
      <c r="I1034" s="152"/>
      <c r="J1034" s="153">
        <f>ROUND(I1034*H1034,2)</f>
        <v>0</v>
      </c>
      <c r="K1034" s="149" t="s">
        <v>3</v>
      </c>
      <c r="L1034" s="36"/>
      <c r="M1034" s="154" t="s">
        <v>3</v>
      </c>
      <c r="N1034" s="155" t="s">
        <v>44</v>
      </c>
      <c r="O1034" s="56"/>
      <c r="P1034" s="156">
        <f>O1034*H1034</f>
        <v>0</v>
      </c>
      <c r="Q1034" s="156">
        <v>0</v>
      </c>
      <c r="R1034" s="156">
        <f>Q1034*H1034</f>
        <v>0</v>
      </c>
      <c r="S1034" s="156">
        <v>0</v>
      </c>
      <c r="T1034" s="157">
        <f>S1034*H1034</f>
        <v>0</v>
      </c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R1034" s="158" t="s">
        <v>189</v>
      </c>
      <c r="AT1034" s="158" t="s">
        <v>184</v>
      </c>
      <c r="AU1034" s="158" t="s">
        <v>81</v>
      </c>
      <c r="AY1034" s="20" t="s">
        <v>182</v>
      </c>
      <c r="BE1034" s="159">
        <f>IF(N1034="základní",J1034,0)</f>
        <v>0</v>
      </c>
      <c r="BF1034" s="159">
        <f>IF(N1034="snížená",J1034,0)</f>
        <v>0</v>
      </c>
      <c r="BG1034" s="159">
        <f>IF(N1034="zákl. přenesená",J1034,0)</f>
        <v>0</v>
      </c>
      <c r="BH1034" s="159">
        <f>IF(N1034="sníž. přenesená",J1034,0)</f>
        <v>0</v>
      </c>
      <c r="BI1034" s="159">
        <f>IF(N1034="nulová",J1034,0)</f>
        <v>0</v>
      </c>
      <c r="BJ1034" s="20" t="s">
        <v>25</v>
      </c>
      <c r="BK1034" s="159">
        <f>ROUND(I1034*H1034,2)</f>
        <v>0</v>
      </c>
      <c r="BL1034" s="20" t="s">
        <v>189</v>
      </c>
      <c r="BM1034" s="158" t="s">
        <v>1719</v>
      </c>
    </row>
    <row r="1035" spans="1:65" s="14" customFormat="1">
      <c r="B1035" s="173"/>
      <c r="D1035" s="166" t="s">
        <v>193</v>
      </c>
      <c r="E1035" s="174" t="s">
        <v>3</v>
      </c>
      <c r="F1035" s="175" t="s">
        <v>1720</v>
      </c>
      <c r="H1035" s="176">
        <v>3.5</v>
      </c>
      <c r="I1035" s="177"/>
      <c r="L1035" s="173"/>
      <c r="M1035" s="178"/>
      <c r="N1035" s="179"/>
      <c r="O1035" s="179"/>
      <c r="P1035" s="179"/>
      <c r="Q1035" s="179"/>
      <c r="R1035" s="179"/>
      <c r="S1035" s="179"/>
      <c r="T1035" s="180"/>
      <c r="AT1035" s="174" t="s">
        <v>193</v>
      </c>
      <c r="AU1035" s="174" t="s">
        <v>81</v>
      </c>
      <c r="AV1035" s="14" t="s">
        <v>81</v>
      </c>
      <c r="AW1035" s="14" t="s">
        <v>34</v>
      </c>
      <c r="AX1035" s="14" t="s">
        <v>25</v>
      </c>
      <c r="AY1035" s="174" t="s">
        <v>182</v>
      </c>
    </row>
    <row r="1036" spans="1:65" s="2" customFormat="1" ht="21.75" customHeight="1">
      <c r="A1036" s="35"/>
      <c r="B1036" s="146"/>
      <c r="C1036" s="147" t="s">
        <v>1721</v>
      </c>
      <c r="D1036" s="147" t="s">
        <v>184</v>
      </c>
      <c r="E1036" s="148" t="s">
        <v>672</v>
      </c>
      <c r="F1036" s="149" t="s">
        <v>673</v>
      </c>
      <c r="G1036" s="150" t="s">
        <v>338</v>
      </c>
      <c r="H1036" s="151">
        <v>1.756</v>
      </c>
      <c r="I1036" s="152"/>
      <c r="J1036" s="153">
        <f>ROUND(I1036*H1036,2)</f>
        <v>0</v>
      </c>
      <c r="K1036" s="149" t="s">
        <v>188</v>
      </c>
      <c r="L1036" s="36"/>
      <c r="M1036" s="154" t="s">
        <v>3</v>
      </c>
      <c r="N1036" s="155" t="s">
        <v>44</v>
      </c>
      <c r="O1036" s="56"/>
      <c r="P1036" s="156">
        <f>O1036*H1036</f>
        <v>0</v>
      </c>
      <c r="Q1036" s="156">
        <v>0</v>
      </c>
      <c r="R1036" s="156">
        <f>Q1036*H1036</f>
        <v>0</v>
      </c>
      <c r="S1036" s="156">
        <v>0</v>
      </c>
      <c r="T1036" s="157">
        <f>S1036*H1036</f>
        <v>0</v>
      </c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R1036" s="158" t="s">
        <v>189</v>
      </c>
      <c r="AT1036" s="158" t="s">
        <v>184</v>
      </c>
      <c r="AU1036" s="158" t="s">
        <v>81</v>
      </c>
      <c r="AY1036" s="20" t="s">
        <v>182</v>
      </c>
      <c r="BE1036" s="159">
        <f>IF(N1036="základní",J1036,0)</f>
        <v>0</v>
      </c>
      <c r="BF1036" s="159">
        <f>IF(N1036="snížená",J1036,0)</f>
        <v>0</v>
      </c>
      <c r="BG1036" s="159">
        <f>IF(N1036="zákl. přenesená",J1036,0)</f>
        <v>0</v>
      </c>
      <c r="BH1036" s="159">
        <f>IF(N1036="sníž. přenesená",J1036,0)</f>
        <v>0</v>
      </c>
      <c r="BI1036" s="159">
        <f>IF(N1036="nulová",J1036,0)</f>
        <v>0</v>
      </c>
      <c r="BJ1036" s="20" t="s">
        <v>25</v>
      </c>
      <c r="BK1036" s="159">
        <f>ROUND(I1036*H1036,2)</f>
        <v>0</v>
      </c>
      <c r="BL1036" s="20" t="s">
        <v>189</v>
      </c>
      <c r="BM1036" s="158" t="s">
        <v>1722</v>
      </c>
    </row>
    <row r="1037" spans="1:65" s="2" customFormat="1">
      <c r="A1037" s="35"/>
      <c r="B1037" s="36"/>
      <c r="C1037" s="35"/>
      <c r="D1037" s="160" t="s">
        <v>191</v>
      </c>
      <c r="E1037" s="35"/>
      <c r="F1037" s="161" t="s">
        <v>675</v>
      </c>
      <c r="G1037" s="35"/>
      <c r="H1037" s="35"/>
      <c r="I1037" s="162"/>
      <c r="J1037" s="35"/>
      <c r="K1037" s="35"/>
      <c r="L1037" s="36"/>
      <c r="M1037" s="163"/>
      <c r="N1037" s="164"/>
      <c r="O1037" s="56"/>
      <c r="P1037" s="56"/>
      <c r="Q1037" s="56"/>
      <c r="R1037" s="56"/>
      <c r="S1037" s="56"/>
      <c r="T1037" s="57"/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T1037" s="20" t="s">
        <v>191</v>
      </c>
      <c r="AU1037" s="20" t="s">
        <v>81</v>
      </c>
    </row>
    <row r="1038" spans="1:65" s="13" customFormat="1">
      <c r="B1038" s="165"/>
      <c r="D1038" s="166" t="s">
        <v>193</v>
      </c>
      <c r="E1038" s="167" t="s">
        <v>3</v>
      </c>
      <c r="F1038" s="168" t="s">
        <v>1723</v>
      </c>
      <c r="H1038" s="167" t="s">
        <v>3</v>
      </c>
      <c r="I1038" s="169"/>
      <c r="L1038" s="165"/>
      <c r="M1038" s="170"/>
      <c r="N1038" s="171"/>
      <c r="O1038" s="171"/>
      <c r="P1038" s="171"/>
      <c r="Q1038" s="171"/>
      <c r="R1038" s="171"/>
      <c r="S1038" s="171"/>
      <c r="T1038" s="172"/>
      <c r="AT1038" s="167" t="s">
        <v>193</v>
      </c>
      <c r="AU1038" s="167" t="s">
        <v>81</v>
      </c>
      <c r="AV1038" s="13" t="s">
        <v>25</v>
      </c>
      <c r="AW1038" s="13" t="s">
        <v>34</v>
      </c>
      <c r="AX1038" s="13" t="s">
        <v>73</v>
      </c>
      <c r="AY1038" s="167" t="s">
        <v>182</v>
      </c>
    </row>
    <row r="1039" spans="1:65" s="14" customFormat="1">
      <c r="B1039" s="173"/>
      <c r="D1039" s="166" t="s">
        <v>193</v>
      </c>
      <c r="E1039" s="174" t="s">
        <v>3</v>
      </c>
      <c r="F1039" s="175" t="s">
        <v>1724</v>
      </c>
      <c r="H1039" s="176">
        <v>1.756</v>
      </c>
      <c r="I1039" s="177"/>
      <c r="L1039" s="173"/>
      <c r="M1039" s="178"/>
      <c r="N1039" s="179"/>
      <c r="O1039" s="179"/>
      <c r="P1039" s="179"/>
      <c r="Q1039" s="179"/>
      <c r="R1039" s="179"/>
      <c r="S1039" s="179"/>
      <c r="T1039" s="180"/>
      <c r="AT1039" s="174" t="s">
        <v>193</v>
      </c>
      <c r="AU1039" s="174" t="s">
        <v>81</v>
      </c>
      <c r="AV1039" s="14" t="s">
        <v>81</v>
      </c>
      <c r="AW1039" s="14" t="s">
        <v>34</v>
      </c>
      <c r="AX1039" s="14" t="s">
        <v>25</v>
      </c>
      <c r="AY1039" s="174" t="s">
        <v>182</v>
      </c>
    </row>
    <row r="1040" spans="1:65" s="2" customFormat="1" ht="24.2" customHeight="1">
      <c r="A1040" s="35"/>
      <c r="B1040" s="146"/>
      <c r="C1040" s="147" t="s">
        <v>1725</v>
      </c>
      <c r="D1040" s="147" t="s">
        <v>184</v>
      </c>
      <c r="E1040" s="148" t="s">
        <v>1726</v>
      </c>
      <c r="F1040" s="149" t="s">
        <v>1727</v>
      </c>
      <c r="G1040" s="150" t="s">
        <v>207</v>
      </c>
      <c r="H1040" s="151">
        <v>3.863</v>
      </c>
      <c r="I1040" s="152"/>
      <c r="J1040" s="153">
        <f>ROUND(I1040*H1040,2)</f>
        <v>0</v>
      </c>
      <c r="K1040" s="149" t="s">
        <v>188</v>
      </c>
      <c r="L1040" s="36"/>
      <c r="M1040" s="154" t="s">
        <v>3</v>
      </c>
      <c r="N1040" s="155" t="s">
        <v>44</v>
      </c>
      <c r="O1040" s="56"/>
      <c r="P1040" s="156">
        <f>O1040*H1040</f>
        <v>0</v>
      </c>
      <c r="Q1040" s="156">
        <v>0</v>
      </c>
      <c r="R1040" s="156">
        <f>Q1040*H1040</f>
        <v>0</v>
      </c>
      <c r="S1040" s="156">
        <v>0</v>
      </c>
      <c r="T1040" s="157">
        <f>S1040*H1040</f>
        <v>0</v>
      </c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R1040" s="158" t="s">
        <v>189</v>
      </c>
      <c r="AT1040" s="158" t="s">
        <v>184</v>
      </c>
      <c r="AU1040" s="158" t="s">
        <v>81</v>
      </c>
      <c r="AY1040" s="20" t="s">
        <v>182</v>
      </c>
      <c r="BE1040" s="159">
        <f>IF(N1040="základní",J1040,0)</f>
        <v>0</v>
      </c>
      <c r="BF1040" s="159">
        <f>IF(N1040="snížená",J1040,0)</f>
        <v>0</v>
      </c>
      <c r="BG1040" s="159">
        <f>IF(N1040="zákl. přenesená",J1040,0)</f>
        <v>0</v>
      </c>
      <c r="BH1040" s="159">
        <f>IF(N1040="sníž. přenesená",J1040,0)</f>
        <v>0</v>
      </c>
      <c r="BI1040" s="159">
        <f>IF(N1040="nulová",J1040,0)</f>
        <v>0</v>
      </c>
      <c r="BJ1040" s="20" t="s">
        <v>25</v>
      </c>
      <c r="BK1040" s="159">
        <f>ROUND(I1040*H1040,2)</f>
        <v>0</v>
      </c>
      <c r="BL1040" s="20" t="s">
        <v>189</v>
      </c>
      <c r="BM1040" s="158" t="s">
        <v>1728</v>
      </c>
    </row>
    <row r="1041" spans="1:65" s="2" customFormat="1">
      <c r="A1041" s="35"/>
      <c r="B1041" s="36"/>
      <c r="C1041" s="35"/>
      <c r="D1041" s="160" t="s">
        <v>191</v>
      </c>
      <c r="E1041" s="35"/>
      <c r="F1041" s="161" t="s">
        <v>1729</v>
      </c>
      <c r="G1041" s="35"/>
      <c r="H1041" s="35"/>
      <c r="I1041" s="162"/>
      <c r="J1041" s="35"/>
      <c r="K1041" s="35"/>
      <c r="L1041" s="36"/>
      <c r="M1041" s="163"/>
      <c r="N1041" s="164"/>
      <c r="O1041" s="56"/>
      <c r="P1041" s="56"/>
      <c r="Q1041" s="56"/>
      <c r="R1041" s="56"/>
      <c r="S1041" s="56"/>
      <c r="T1041" s="57"/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T1041" s="20" t="s">
        <v>191</v>
      </c>
      <c r="AU1041" s="20" t="s">
        <v>81</v>
      </c>
    </row>
    <row r="1042" spans="1:65" s="14" customFormat="1">
      <c r="B1042" s="173"/>
      <c r="D1042" s="166" t="s">
        <v>193</v>
      </c>
      <c r="E1042" s="174" t="s">
        <v>3</v>
      </c>
      <c r="F1042" s="175" t="s">
        <v>1730</v>
      </c>
      <c r="H1042" s="176">
        <v>3.863</v>
      </c>
      <c r="I1042" s="177"/>
      <c r="L1042" s="173"/>
      <c r="M1042" s="178"/>
      <c r="N1042" s="179"/>
      <c r="O1042" s="179"/>
      <c r="P1042" s="179"/>
      <c r="Q1042" s="179"/>
      <c r="R1042" s="179"/>
      <c r="S1042" s="179"/>
      <c r="T1042" s="180"/>
      <c r="AT1042" s="174" t="s">
        <v>193</v>
      </c>
      <c r="AU1042" s="174" t="s">
        <v>81</v>
      </c>
      <c r="AV1042" s="14" t="s">
        <v>81</v>
      </c>
      <c r="AW1042" s="14" t="s">
        <v>34</v>
      </c>
      <c r="AX1042" s="14" t="s">
        <v>73</v>
      </c>
      <c r="AY1042" s="174" t="s">
        <v>182</v>
      </c>
    </row>
    <row r="1043" spans="1:65" s="15" customFormat="1">
      <c r="B1043" s="181"/>
      <c r="D1043" s="166" t="s">
        <v>193</v>
      </c>
      <c r="E1043" s="182" t="s">
        <v>3</v>
      </c>
      <c r="F1043" s="183" t="s">
        <v>213</v>
      </c>
      <c r="H1043" s="184">
        <v>3.863</v>
      </c>
      <c r="I1043" s="185"/>
      <c r="L1043" s="181"/>
      <c r="M1043" s="186"/>
      <c r="N1043" s="187"/>
      <c r="O1043" s="187"/>
      <c r="P1043" s="187"/>
      <c r="Q1043" s="187"/>
      <c r="R1043" s="187"/>
      <c r="S1043" s="187"/>
      <c r="T1043" s="188"/>
      <c r="AT1043" s="182" t="s">
        <v>193</v>
      </c>
      <c r="AU1043" s="182" t="s">
        <v>81</v>
      </c>
      <c r="AV1043" s="15" t="s">
        <v>189</v>
      </c>
      <c r="AW1043" s="15" t="s">
        <v>34</v>
      </c>
      <c r="AX1043" s="15" t="s">
        <v>25</v>
      </c>
      <c r="AY1043" s="182" t="s">
        <v>182</v>
      </c>
    </row>
    <row r="1044" spans="1:65" s="2" customFormat="1" ht="21.75" customHeight="1">
      <c r="A1044" s="35"/>
      <c r="B1044" s="146"/>
      <c r="C1044" s="147" t="s">
        <v>1731</v>
      </c>
      <c r="D1044" s="147" t="s">
        <v>184</v>
      </c>
      <c r="E1044" s="148" t="s">
        <v>682</v>
      </c>
      <c r="F1044" s="149" t="s">
        <v>683</v>
      </c>
      <c r="G1044" s="150" t="s">
        <v>207</v>
      </c>
      <c r="H1044" s="151">
        <v>3.8359999999999999</v>
      </c>
      <c r="I1044" s="152"/>
      <c r="J1044" s="153">
        <f>ROUND(I1044*H1044,2)</f>
        <v>0</v>
      </c>
      <c r="K1044" s="149" t="s">
        <v>188</v>
      </c>
      <c r="L1044" s="36"/>
      <c r="M1044" s="154" t="s">
        <v>3</v>
      </c>
      <c r="N1044" s="155" t="s">
        <v>44</v>
      </c>
      <c r="O1044" s="56"/>
      <c r="P1044" s="156">
        <f>O1044*H1044</f>
        <v>0</v>
      </c>
      <c r="Q1044" s="156">
        <v>0</v>
      </c>
      <c r="R1044" s="156">
        <f>Q1044*H1044</f>
        <v>0</v>
      </c>
      <c r="S1044" s="156">
        <v>0</v>
      </c>
      <c r="T1044" s="157">
        <f>S1044*H1044</f>
        <v>0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158" t="s">
        <v>189</v>
      </c>
      <c r="AT1044" s="158" t="s">
        <v>184</v>
      </c>
      <c r="AU1044" s="158" t="s">
        <v>81</v>
      </c>
      <c r="AY1044" s="20" t="s">
        <v>182</v>
      </c>
      <c r="BE1044" s="159">
        <f>IF(N1044="základní",J1044,0)</f>
        <v>0</v>
      </c>
      <c r="BF1044" s="159">
        <f>IF(N1044="snížená",J1044,0)</f>
        <v>0</v>
      </c>
      <c r="BG1044" s="159">
        <f>IF(N1044="zákl. přenesená",J1044,0)</f>
        <v>0</v>
      </c>
      <c r="BH1044" s="159">
        <f>IF(N1044="sníž. přenesená",J1044,0)</f>
        <v>0</v>
      </c>
      <c r="BI1044" s="159">
        <f>IF(N1044="nulová",J1044,0)</f>
        <v>0</v>
      </c>
      <c r="BJ1044" s="20" t="s">
        <v>25</v>
      </c>
      <c r="BK1044" s="159">
        <f>ROUND(I1044*H1044,2)</f>
        <v>0</v>
      </c>
      <c r="BL1044" s="20" t="s">
        <v>189</v>
      </c>
      <c r="BM1044" s="158" t="s">
        <v>1732</v>
      </c>
    </row>
    <row r="1045" spans="1:65" s="2" customFormat="1">
      <c r="A1045" s="35"/>
      <c r="B1045" s="36"/>
      <c r="C1045" s="35"/>
      <c r="D1045" s="160" t="s">
        <v>191</v>
      </c>
      <c r="E1045" s="35"/>
      <c r="F1045" s="161" t="s">
        <v>685</v>
      </c>
      <c r="G1045" s="35"/>
      <c r="H1045" s="35"/>
      <c r="I1045" s="162"/>
      <c r="J1045" s="35"/>
      <c r="K1045" s="35"/>
      <c r="L1045" s="36"/>
      <c r="M1045" s="163"/>
      <c r="N1045" s="164"/>
      <c r="O1045" s="56"/>
      <c r="P1045" s="56"/>
      <c r="Q1045" s="56"/>
      <c r="R1045" s="56"/>
      <c r="S1045" s="56"/>
      <c r="T1045" s="57"/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T1045" s="20" t="s">
        <v>191</v>
      </c>
      <c r="AU1045" s="20" t="s">
        <v>81</v>
      </c>
    </row>
    <row r="1046" spans="1:65" s="14" customFormat="1">
      <c r="B1046" s="173"/>
      <c r="D1046" s="166" t="s">
        <v>193</v>
      </c>
      <c r="E1046" s="174" t="s">
        <v>3</v>
      </c>
      <c r="F1046" s="175" t="s">
        <v>1733</v>
      </c>
      <c r="H1046" s="176">
        <v>3.8359999999999999</v>
      </c>
      <c r="I1046" s="177"/>
      <c r="L1046" s="173"/>
      <c r="M1046" s="178"/>
      <c r="N1046" s="179"/>
      <c r="O1046" s="179"/>
      <c r="P1046" s="179"/>
      <c r="Q1046" s="179"/>
      <c r="R1046" s="179"/>
      <c r="S1046" s="179"/>
      <c r="T1046" s="180"/>
      <c r="AT1046" s="174" t="s">
        <v>193</v>
      </c>
      <c r="AU1046" s="174" t="s">
        <v>81</v>
      </c>
      <c r="AV1046" s="14" t="s">
        <v>81</v>
      </c>
      <c r="AW1046" s="14" t="s">
        <v>34</v>
      </c>
      <c r="AX1046" s="14" t="s">
        <v>25</v>
      </c>
      <c r="AY1046" s="174" t="s">
        <v>182</v>
      </c>
    </row>
    <row r="1047" spans="1:65" s="2" customFormat="1" ht="24.2" customHeight="1">
      <c r="A1047" s="35"/>
      <c r="B1047" s="146"/>
      <c r="C1047" s="147" t="s">
        <v>1734</v>
      </c>
      <c r="D1047" s="147" t="s">
        <v>184</v>
      </c>
      <c r="E1047" s="148" t="s">
        <v>686</v>
      </c>
      <c r="F1047" s="149" t="s">
        <v>687</v>
      </c>
      <c r="G1047" s="150" t="s">
        <v>207</v>
      </c>
      <c r="H1047" s="151">
        <v>26.852</v>
      </c>
      <c r="I1047" s="152"/>
      <c r="J1047" s="153">
        <f>ROUND(I1047*H1047,2)</f>
        <v>0</v>
      </c>
      <c r="K1047" s="149" t="s">
        <v>188</v>
      </c>
      <c r="L1047" s="36"/>
      <c r="M1047" s="154" t="s">
        <v>3</v>
      </c>
      <c r="N1047" s="155" t="s">
        <v>44</v>
      </c>
      <c r="O1047" s="56"/>
      <c r="P1047" s="156">
        <f>O1047*H1047</f>
        <v>0</v>
      </c>
      <c r="Q1047" s="156">
        <v>0</v>
      </c>
      <c r="R1047" s="156">
        <f>Q1047*H1047</f>
        <v>0</v>
      </c>
      <c r="S1047" s="156">
        <v>0</v>
      </c>
      <c r="T1047" s="157">
        <f>S1047*H1047</f>
        <v>0</v>
      </c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R1047" s="158" t="s">
        <v>189</v>
      </c>
      <c r="AT1047" s="158" t="s">
        <v>184</v>
      </c>
      <c r="AU1047" s="158" t="s">
        <v>81</v>
      </c>
      <c r="AY1047" s="20" t="s">
        <v>182</v>
      </c>
      <c r="BE1047" s="159">
        <f>IF(N1047="základní",J1047,0)</f>
        <v>0</v>
      </c>
      <c r="BF1047" s="159">
        <f>IF(N1047="snížená",J1047,0)</f>
        <v>0</v>
      </c>
      <c r="BG1047" s="159">
        <f>IF(N1047="zákl. přenesená",J1047,0)</f>
        <v>0</v>
      </c>
      <c r="BH1047" s="159">
        <f>IF(N1047="sníž. přenesená",J1047,0)</f>
        <v>0</v>
      </c>
      <c r="BI1047" s="159">
        <f>IF(N1047="nulová",J1047,0)</f>
        <v>0</v>
      </c>
      <c r="BJ1047" s="20" t="s">
        <v>25</v>
      </c>
      <c r="BK1047" s="159">
        <f>ROUND(I1047*H1047,2)</f>
        <v>0</v>
      </c>
      <c r="BL1047" s="20" t="s">
        <v>189</v>
      </c>
      <c r="BM1047" s="158" t="s">
        <v>1735</v>
      </c>
    </row>
    <row r="1048" spans="1:65" s="2" customFormat="1">
      <c r="A1048" s="35"/>
      <c r="B1048" s="36"/>
      <c r="C1048" s="35"/>
      <c r="D1048" s="160" t="s">
        <v>191</v>
      </c>
      <c r="E1048" s="35"/>
      <c r="F1048" s="161" t="s">
        <v>689</v>
      </c>
      <c r="G1048" s="35"/>
      <c r="H1048" s="35"/>
      <c r="I1048" s="162"/>
      <c r="J1048" s="35"/>
      <c r="K1048" s="35"/>
      <c r="L1048" s="36"/>
      <c r="M1048" s="163"/>
      <c r="N1048" s="164"/>
      <c r="O1048" s="56"/>
      <c r="P1048" s="56"/>
      <c r="Q1048" s="56"/>
      <c r="R1048" s="56"/>
      <c r="S1048" s="56"/>
      <c r="T1048" s="57"/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T1048" s="20" t="s">
        <v>191</v>
      </c>
      <c r="AU1048" s="20" t="s">
        <v>81</v>
      </c>
    </row>
    <row r="1049" spans="1:65" s="14" customFormat="1">
      <c r="B1049" s="173"/>
      <c r="D1049" s="166" t="s">
        <v>193</v>
      </c>
      <c r="E1049" s="174" t="s">
        <v>3</v>
      </c>
      <c r="F1049" s="175" t="s">
        <v>1736</v>
      </c>
      <c r="H1049" s="176">
        <v>26.852</v>
      </c>
      <c r="I1049" s="177"/>
      <c r="L1049" s="173"/>
      <c r="M1049" s="178"/>
      <c r="N1049" s="179"/>
      <c r="O1049" s="179"/>
      <c r="P1049" s="179"/>
      <c r="Q1049" s="179"/>
      <c r="R1049" s="179"/>
      <c r="S1049" s="179"/>
      <c r="T1049" s="180"/>
      <c r="AT1049" s="174" t="s">
        <v>193</v>
      </c>
      <c r="AU1049" s="174" t="s">
        <v>81</v>
      </c>
      <c r="AV1049" s="14" t="s">
        <v>81</v>
      </c>
      <c r="AW1049" s="14" t="s">
        <v>34</v>
      </c>
      <c r="AX1049" s="14" t="s">
        <v>73</v>
      </c>
      <c r="AY1049" s="174" t="s">
        <v>182</v>
      </c>
    </row>
    <row r="1050" spans="1:65" s="15" customFormat="1">
      <c r="B1050" s="181"/>
      <c r="D1050" s="166" t="s">
        <v>193</v>
      </c>
      <c r="E1050" s="182" t="s">
        <v>3</v>
      </c>
      <c r="F1050" s="183" t="s">
        <v>213</v>
      </c>
      <c r="H1050" s="184">
        <v>26.852</v>
      </c>
      <c r="I1050" s="185"/>
      <c r="L1050" s="181"/>
      <c r="M1050" s="186"/>
      <c r="N1050" s="187"/>
      <c r="O1050" s="187"/>
      <c r="P1050" s="187"/>
      <c r="Q1050" s="187"/>
      <c r="R1050" s="187"/>
      <c r="S1050" s="187"/>
      <c r="T1050" s="188"/>
      <c r="AT1050" s="182" t="s">
        <v>193</v>
      </c>
      <c r="AU1050" s="182" t="s">
        <v>81</v>
      </c>
      <c r="AV1050" s="15" t="s">
        <v>189</v>
      </c>
      <c r="AW1050" s="15" t="s">
        <v>34</v>
      </c>
      <c r="AX1050" s="15" t="s">
        <v>25</v>
      </c>
      <c r="AY1050" s="182" t="s">
        <v>182</v>
      </c>
    </row>
    <row r="1051" spans="1:65" s="2" customFormat="1" ht="16.5" customHeight="1">
      <c r="A1051" s="35"/>
      <c r="B1051" s="146"/>
      <c r="C1051" s="147" t="s">
        <v>1737</v>
      </c>
      <c r="D1051" s="147" t="s">
        <v>184</v>
      </c>
      <c r="E1051" s="148" t="s">
        <v>1738</v>
      </c>
      <c r="F1051" s="149" t="s">
        <v>692</v>
      </c>
      <c r="G1051" s="150" t="s">
        <v>207</v>
      </c>
      <c r="H1051" s="151">
        <v>3.8359999999999999</v>
      </c>
      <c r="I1051" s="152"/>
      <c r="J1051" s="153">
        <f>ROUND(I1051*H1051,2)</f>
        <v>0</v>
      </c>
      <c r="K1051" s="149" t="s">
        <v>3</v>
      </c>
      <c r="L1051" s="36"/>
      <c r="M1051" s="154" t="s">
        <v>3</v>
      </c>
      <c r="N1051" s="155" t="s">
        <v>44</v>
      </c>
      <c r="O1051" s="56"/>
      <c r="P1051" s="156">
        <f>O1051*H1051</f>
        <v>0</v>
      </c>
      <c r="Q1051" s="156">
        <v>0</v>
      </c>
      <c r="R1051" s="156">
        <f>Q1051*H1051</f>
        <v>0</v>
      </c>
      <c r="S1051" s="156">
        <v>0</v>
      </c>
      <c r="T1051" s="157">
        <f>S1051*H1051</f>
        <v>0</v>
      </c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R1051" s="158" t="s">
        <v>189</v>
      </c>
      <c r="AT1051" s="158" t="s">
        <v>184</v>
      </c>
      <c r="AU1051" s="158" t="s">
        <v>81</v>
      </c>
      <c r="AY1051" s="20" t="s">
        <v>182</v>
      </c>
      <c r="BE1051" s="159">
        <f>IF(N1051="základní",J1051,0)</f>
        <v>0</v>
      </c>
      <c r="BF1051" s="159">
        <f>IF(N1051="snížená",J1051,0)</f>
        <v>0</v>
      </c>
      <c r="BG1051" s="159">
        <f>IF(N1051="zákl. přenesená",J1051,0)</f>
        <v>0</v>
      </c>
      <c r="BH1051" s="159">
        <f>IF(N1051="sníž. přenesená",J1051,0)</f>
        <v>0</v>
      </c>
      <c r="BI1051" s="159">
        <f>IF(N1051="nulová",J1051,0)</f>
        <v>0</v>
      </c>
      <c r="BJ1051" s="20" t="s">
        <v>25</v>
      </c>
      <c r="BK1051" s="159">
        <f>ROUND(I1051*H1051,2)</f>
        <v>0</v>
      </c>
      <c r="BL1051" s="20" t="s">
        <v>189</v>
      </c>
      <c r="BM1051" s="158" t="s">
        <v>1739</v>
      </c>
    </row>
    <row r="1052" spans="1:65" s="14" customFormat="1">
      <c r="B1052" s="173"/>
      <c r="D1052" s="166" t="s">
        <v>193</v>
      </c>
      <c r="E1052" s="174" t="s">
        <v>3</v>
      </c>
      <c r="F1052" s="175" t="s">
        <v>1733</v>
      </c>
      <c r="H1052" s="176">
        <v>3.8359999999999999</v>
      </c>
      <c r="I1052" s="177"/>
      <c r="L1052" s="173"/>
      <c r="M1052" s="178"/>
      <c r="N1052" s="179"/>
      <c r="O1052" s="179"/>
      <c r="P1052" s="179"/>
      <c r="Q1052" s="179"/>
      <c r="R1052" s="179"/>
      <c r="S1052" s="179"/>
      <c r="T1052" s="180"/>
      <c r="AT1052" s="174" t="s">
        <v>193</v>
      </c>
      <c r="AU1052" s="174" t="s">
        <v>81</v>
      </c>
      <c r="AV1052" s="14" t="s">
        <v>81</v>
      </c>
      <c r="AW1052" s="14" t="s">
        <v>34</v>
      </c>
      <c r="AX1052" s="14" t="s">
        <v>25</v>
      </c>
      <c r="AY1052" s="174" t="s">
        <v>182</v>
      </c>
    </row>
    <row r="1053" spans="1:65" s="2" customFormat="1" ht="16.5" customHeight="1">
      <c r="A1053" s="35"/>
      <c r="B1053" s="146"/>
      <c r="C1053" s="147" t="s">
        <v>1740</v>
      </c>
      <c r="D1053" s="147" t="s">
        <v>184</v>
      </c>
      <c r="E1053" s="148" t="s">
        <v>694</v>
      </c>
      <c r="F1053" s="149" t="s">
        <v>695</v>
      </c>
      <c r="G1053" s="150" t="s">
        <v>338</v>
      </c>
      <c r="H1053" s="151">
        <v>1.2749999999999999</v>
      </c>
      <c r="I1053" s="152"/>
      <c r="J1053" s="153">
        <f>ROUND(I1053*H1053,2)</f>
        <v>0</v>
      </c>
      <c r="K1053" s="149" t="s">
        <v>3</v>
      </c>
      <c r="L1053" s="36"/>
      <c r="M1053" s="154" t="s">
        <v>3</v>
      </c>
      <c r="N1053" s="155" t="s">
        <v>44</v>
      </c>
      <c r="O1053" s="56"/>
      <c r="P1053" s="156">
        <f>O1053*H1053</f>
        <v>0</v>
      </c>
      <c r="Q1053" s="156">
        <v>0</v>
      </c>
      <c r="R1053" s="156">
        <f>Q1053*H1053</f>
        <v>0</v>
      </c>
      <c r="S1053" s="156">
        <v>0</v>
      </c>
      <c r="T1053" s="157">
        <f>S1053*H1053</f>
        <v>0</v>
      </c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R1053" s="158" t="s">
        <v>189</v>
      </c>
      <c r="AT1053" s="158" t="s">
        <v>184</v>
      </c>
      <c r="AU1053" s="158" t="s">
        <v>81</v>
      </c>
      <c r="AY1053" s="20" t="s">
        <v>182</v>
      </c>
      <c r="BE1053" s="159">
        <f>IF(N1053="základní",J1053,0)</f>
        <v>0</v>
      </c>
      <c r="BF1053" s="159">
        <f>IF(N1053="snížená",J1053,0)</f>
        <v>0</v>
      </c>
      <c r="BG1053" s="159">
        <f>IF(N1053="zákl. přenesená",J1053,0)</f>
        <v>0</v>
      </c>
      <c r="BH1053" s="159">
        <f>IF(N1053="sníž. přenesená",J1053,0)</f>
        <v>0</v>
      </c>
      <c r="BI1053" s="159">
        <f>IF(N1053="nulová",J1053,0)</f>
        <v>0</v>
      </c>
      <c r="BJ1053" s="20" t="s">
        <v>25</v>
      </c>
      <c r="BK1053" s="159">
        <f>ROUND(I1053*H1053,2)</f>
        <v>0</v>
      </c>
      <c r="BL1053" s="20" t="s">
        <v>189</v>
      </c>
      <c r="BM1053" s="158" t="s">
        <v>1741</v>
      </c>
    </row>
    <row r="1054" spans="1:65" s="13" customFormat="1">
      <c r="B1054" s="165"/>
      <c r="D1054" s="166" t="s">
        <v>193</v>
      </c>
      <c r="E1054" s="167" t="s">
        <v>3</v>
      </c>
      <c r="F1054" s="168" t="s">
        <v>1742</v>
      </c>
      <c r="H1054" s="167" t="s">
        <v>3</v>
      </c>
      <c r="I1054" s="169"/>
      <c r="L1054" s="165"/>
      <c r="M1054" s="170"/>
      <c r="N1054" s="171"/>
      <c r="O1054" s="171"/>
      <c r="P1054" s="171"/>
      <c r="Q1054" s="171"/>
      <c r="R1054" s="171"/>
      <c r="S1054" s="171"/>
      <c r="T1054" s="172"/>
      <c r="AT1054" s="167" t="s">
        <v>193</v>
      </c>
      <c r="AU1054" s="167" t="s">
        <v>81</v>
      </c>
      <c r="AV1054" s="13" t="s">
        <v>25</v>
      </c>
      <c r="AW1054" s="13" t="s">
        <v>34</v>
      </c>
      <c r="AX1054" s="13" t="s">
        <v>73</v>
      </c>
      <c r="AY1054" s="167" t="s">
        <v>182</v>
      </c>
    </row>
    <row r="1055" spans="1:65" s="14" customFormat="1">
      <c r="B1055" s="173"/>
      <c r="D1055" s="166" t="s">
        <v>193</v>
      </c>
      <c r="E1055" s="174" t="s">
        <v>3</v>
      </c>
      <c r="F1055" s="175" t="s">
        <v>1743</v>
      </c>
      <c r="H1055" s="176">
        <v>0.46200000000000002</v>
      </c>
      <c r="I1055" s="177"/>
      <c r="L1055" s="173"/>
      <c r="M1055" s="178"/>
      <c r="N1055" s="179"/>
      <c r="O1055" s="179"/>
      <c r="P1055" s="179"/>
      <c r="Q1055" s="179"/>
      <c r="R1055" s="179"/>
      <c r="S1055" s="179"/>
      <c r="T1055" s="180"/>
      <c r="AT1055" s="174" t="s">
        <v>193</v>
      </c>
      <c r="AU1055" s="174" t="s">
        <v>81</v>
      </c>
      <c r="AV1055" s="14" t="s">
        <v>81</v>
      </c>
      <c r="AW1055" s="14" t="s">
        <v>34</v>
      </c>
      <c r="AX1055" s="14" t="s">
        <v>73</v>
      </c>
      <c r="AY1055" s="174" t="s">
        <v>182</v>
      </c>
    </row>
    <row r="1056" spans="1:65" s="14" customFormat="1">
      <c r="B1056" s="173"/>
      <c r="D1056" s="166" t="s">
        <v>193</v>
      </c>
      <c r="E1056" s="174" t="s">
        <v>3</v>
      </c>
      <c r="F1056" s="175" t="s">
        <v>1744</v>
      </c>
      <c r="H1056" s="176">
        <v>0.26500000000000001</v>
      </c>
      <c r="I1056" s="177"/>
      <c r="L1056" s="173"/>
      <c r="M1056" s="178"/>
      <c r="N1056" s="179"/>
      <c r="O1056" s="179"/>
      <c r="P1056" s="179"/>
      <c r="Q1056" s="179"/>
      <c r="R1056" s="179"/>
      <c r="S1056" s="179"/>
      <c r="T1056" s="180"/>
      <c r="AT1056" s="174" t="s">
        <v>193</v>
      </c>
      <c r="AU1056" s="174" t="s">
        <v>81</v>
      </c>
      <c r="AV1056" s="14" t="s">
        <v>81</v>
      </c>
      <c r="AW1056" s="14" t="s">
        <v>34</v>
      </c>
      <c r="AX1056" s="14" t="s">
        <v>73</v>
      </c>
      <c r="AY1056" s="174" t="s">
        <v>182</v>
      </c>
    </row>
    <row r="1057" spans="1:65" s="13" customFormat="1">
      <c r="B1057" s="165"/>
      <c r="D1057" s="166" t="s">
        <v>193</v>
      </c>
      <c r="E1057" s="167" t="s">
        <v>3</v>
      </c>
      <c r="F1057" s="168" t="s">
        <v>1745</v>
      </c>
      <c r="H1057" s="167" t="s">
        <v>3</v>
      </c>
      <c r="I1057" s="169"/>
      <c r="L1057" s="165"/>
      <c r="M1057" s="170"/>
      <c r="N1057" s="171"/>
      <c r="O1057" s="171"/>
      <c r="P1057" s="171"/>
      <c r="Q1057" s="171"/>
      <c r="R1057" s="171"/>
      <c r="S1057" s="171"/>
      <c r="T1057" s="172"/>
      <c r="AT1057" s="167" t="s">
        <v>193</v>
      </c>
      <c r="AU1057" s="167" t="s">
        <v>81</v>
      </c>
      <c r="AV1057" s="13" t="s">
        <v>25</v>
      </c>
      <c r="AW1057" s="13" t="s">
        <v>34</v>
      </c>
      <c r="AX1057" s="13" t="s">
        <v>73</v>
      </c>
      <c r="AY1057" s="167" t="s">
        <v>182</v>
      </c>
    </row>
    <row r="1058" spans="1:65" s="14" customFormat="1">
      <c r="B1058" s="173"/>
      <c r="D1058" s="166" t="s">
        <v>193</v>
      </c>
      <c r="E1058" s="174" t="s">
        <v>3</v>
      </c>
      <c r="F1058" s="175" t="s">
        <v>1746</v>
      </c>
      <c r="H1058" s="176">
        <v>3.4000000000000002E-2</v>
      </c>
      <c r="I1058" s="177"/>
      <c r="L1058" s="173"/>
      <c r="M1058" s="178"/>
      <c r="N1058" s="179"/>
      <c r="O1058" s="179"/>
      <c r="P1058" s="179"/>
      <c r="Q1058" s="179"/>
      <c r="R1058" s="179"/>
      <c r="S1058" s="179"/>
      <c r="T1058" s="180"/>
      <c r="AT1058" s="174" t="s">
        <v>193</v>
      </c>
      <c r="AU1058" s="174" t="s">
        <v>81</v>
      </c>
      <c r="AV1058" s="14" t="s">
        <v>81</v>
      </c>
      <c r="AW1058" s="14" t="s">
        <v>34</v>
      </c>
      <c r="AX1058" s="14" t="s">
        <v>73</v>
      </c>
      <c r="AY1058" s="174" t="s">
        <v>182</v>
      </c>
    </row>
    <row r="1059" spans="1:65" s="14" customFormat="1">
      <c r="B1059" s="173"/>
      <c r="D1059" s="166" t="s">
        <v>193</v>
      </c>
      <c r="E1059" s="174" t="s">
        <v>3</v>
      </c>
      <c r="F1059" s="175" t="s">
        <v>1747</v>
      </c>
      <c r="H1059" s="176">
        <v>0.51400000000000001</v>
      </c>
      <c r="I1059" s="177"/>
      <c r="L1059" s="173"/>
      <c r="M1059" s="178"/>
      <c r="N1059" s="179"/>
      <c r="O1059" s="179"/>
      <c r="P1059" s="179"/>
      <c r="Q1059" s="179"/>
      <c r="R1059" s="179"/>
      <c r="S1059" s="179"/>
      <c r="T1059" s="180"/>
      <c r="AT1059" s="174" t="s">
        <v>193</v>
      </c>
      <c r="AU1059" s="174" t="s">
        <v>81</v>
      </c>
      <c r="AV1059" s="14" t="s">
        <v>81</v>
      </c>
      <c r="AW1059" s="14" t="s">
        <v>34</v>
      </c>
      <c r="AX1059" s="14" t="s">
        <v>73</v>
      </c>
      <c r="AY1059" s="174" t="s">
        <v>182</v>
      </c>
    </row>
    <row r="1060" spans="1:65" s="15" customFormat="1">
      <c r="B1060" s="181"/>
      <c r="D1060" s="166" t="s">
        <v>193</v>
      </c>
      <c r="E1060" s="182" t="s">
        <v>3</v>
      </c>
      <c r="F1060" s="183" t="s">
        <v>213</v>
      </c>
      <c r="H1060" s="184">
        <v>1.2749999999999999</v>
      </c>
      <c r="I1060" s="185"/>
      <c r="L1060" s="181"/>
      <c r="M1060" s="186"/>
      <c r="N1060" s="187"/>
      <c r="O1060" s="187"/>
      <c r="P1060" s="187"/>
      <c r="Q1060" s="187"/>
      <c r="R1060" s="187"/>
      <c r="S1060" s="187"/>
      <c r="T1060" s="188"/>
      <c r="AT1060" s="182" t="s">
        <v>193</v>
      </c>
      <c r="AU1060" s="182" t="s">
        <v>81</v>
      </c>
      <c r="AV1060" s="15" t="s">
        <v>189</v>
      </c>
      <c r="AW1060" s="15" t="s">
        <v>34</v>
      </c>
      <c r="AX1060" s="15" t="s">
        <v>25</v>
      </c>
      <c r="AY1060" s="182" t="s">
        <v>182</v>
      </c>
    </row>
    <row r="1061" spans="1:65" s="2" customFormat="1">
      <c r="A1061" s="35"/>
      <c r="B1061" s="36"/>
      <c r="C1061" s="35"/>
      <c r="D1061" s="166" t="s">
        <v>224</v>
      </c>
      <c r="E1061" s="35"/>
      <c r="F1061" s="189" t="s">
        <v>1683</v>
      </c>
      <c r="G1061" s="35"/>
      <c r="H1061" s="35"/>
      <c r="I1061" s="35"/>
      <c r="J1061" s="35"/>
      <c r="K1061" s="35"/>
      <c r="L1061" s="36"/>
      <c r="M1061" s="163"/>
      <c r="N1061" s="164"/>
      <c r="O1061" s="56"/>
      <c r="P1061" s="56"/>
      <c r="Q1061" s="56"/>
      <c r="R1061" s="56"/>
      <c r="S1061" s="56"/>
      <c r="T1061" s="57"/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U1061" s="20" t="s">
        <v>81</v>
      </c>
    </row>
    <row r="1062" spans="1:65" s="2" customFormat="1">
      <c r="A1062" s="35"/>
      <c r="B1062" s="36"/>
      <c r="C1062" s="35"/>
      <c r="D1062" s="166" t="s">
        <v>224</v>
      </c>
      <c r="E1062" s="35"/>
      <c r="F1062" s="190" t="s">
        <v>1684</v>
      </c>
      <c r="G1062" s="35"/>
      <c r="H1062" s="191">
        <v>94.05</v>
      </c>
      <c r="I1062" s="35"/>
      <c r="J1062" s="35"/>
      <c r="K1062" s="35"/>
      <c r="L1062" s="36"/>
      <c r="M1062" s="163"/>
      <c r="N1062" s="164"/>
      <c r="O1062" s="56"/>
      <c r="P1062" s="56"/>
      <c r="Q1062" s="56"/>
      <c r="R1062" s="56"/>
      <c r="S1062" s="56"/>
      <c r="T1062" s="57"/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U1062" s="20" t="s">
        <v>81</v>
      </c>
    </row>
    <row r="1063" spans="1:65" s="2" customFormat="1">
      <c r="A1063" s="35"/>
      <c r="B1063" s="36"/>
      <c r="C1063" s="35"/>
      <c r="D1063" s="166" t="s">
        <v>224</v>
      </c>
      <c r="E1063" s="35"/>
      <c r="F1063" s="190" t="s">
        <v>259</v>
      </c>
      <c r="G1063" s="35"/>
      <c r="H1063" s="191">
        <v>94.05</v>
      </c>
      <c r="I1063" s="35"/>
      <c r="J1063" s="35"/>
      <c r="K1063" s="35"/>
      <c r="L1063" s="36"/>
      <c r="M1063" s="163"/>
      <c r="N1063" s="164"/>
      <c r="O1063" s="56"/>
      <c r="P1063" s="56"/>
      <c r="Q1063" s="56"/>
      <c r="R1063" s="56"/>
      <c r="S1063" s="56"/>
      <c r="T1063" s="57"/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U1063" s="20" t="s">
        <v>81</v>
      </c>
    </row>
    <row r="1064" spans="1:65" s="2" customFormat="1">
      <c r="A1064" s="35"/>
      <c r="B1064" s="36"/>
      <c r="C1064" s="35"/>
      <c r="D1064" s="166" t="s">
        <v>224</v>
      </c>
      <c r="E1064" s="35"/>
      <c r="F1064" s="189" t="s">
        <v>743</v>
      </c>
      <c r="G1064" s="35"/>
      <c r="H1064" s="35"/>
      <c r="I1064" s="35"/>
      <c r="J1064" s="35"/>
      <c r="K1064" s="35"/>
      <c r="L1064" s="36"/>
      <c r="M1064" s="163"/>
      <c r="N1064" s="164"/>
      <c r="O1064" s="56"/>
      <c r="P1064" s="56"/>
      <c r="Q1064" s="56"/>
      <c r="R1064" s="56"/>
      <c r="S1064" s="56"/>
      <c r="T1064" s="57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U1064" s="20" t="s">
        <v>81</v>
      </c>
    </row>
    <row r="1065" spans="1:65" s="2" customFormat="1">
      <c r="A1065" s="35"/>
      <c r="B1065" s="36"/>
      <c r="C1065" s="35"/>
      <c r="D1065" s="166" t="s">
        <v>224</v>
      </c>
      <c r="E1065" s="35"/>
      <c r="F1065" s="190" t="s">
        <v>1543</v>
      </c>
      <c r="G1065" s="35"/>
      <c r="H1065" s="191">
        <v>8.9700000000000006</v>
      </c>
      <c r="I1065" s="35"/>
      <c r="J1065" s="35"/>
      <c r="K1065" s="35"/>
      <c r="L1065" s="36"/>
      <c r="M1065" s="163"/>
      <c r="N1065" s="164"/>
      <c r="O1065" s="56"/>
      <c r="P1065" s="56"/>
      <c r="Q1065" s="56"/>
      <c r="R1065" s="56"/>
      <c r="S1065" s="56"/>
      <c r="T1065" s="57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U1065" s="20" t="s">
        <v>81</v>
      </c>
    </row>
    <row r="1066" spans="1:65" s="2" customFormat="1">
      <c r="A1066" s="35"/>
      <c r="B1066" s="36"/>
      <c r="C1066" s="35"/>
      <c r="D1066" s="166" t="s">
        <v>224</v>
      </c>
      <c r="E1066" s="35"/>
      <c r="F1066" s="190" t="s">
        <v>259</v>
      </c>
      <c r="G1066" s="35"/>
      <c r="H1066" s="191">
        <v>8.9700000000000006</v>
      </c>
      <c r="I1066" s="35"/>
      <c r="J1066" s="35"/>
      <c r="K1066" s="35"/>
      <c r="L1066" s="36"/>
      <c r="M1066" s="163"/>
      <c r="N1066" s="164"/>
      <c r="O1066" s="56"/>
      <c r="P1066" s="56"/>
      <c r="Q1066" s="56"/>
      <c r="R1066" s="56"/>
      <c r="S1066" s="56"/>
      <c r="T1066" s="57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U1066" s="20" t="s">
        <v>81</v>
      </c>
    </row>
    <row r="1067" spans="1:65" s="12" customFormat="1" ht="22.9" customHeight="1">
      <c r="B1067" s="133"/>
      <c r="D1067" s="134" t="s">
        <v>72</v>
      </c>
      <c r="E1067" s="144" t="s">
        <v>189</v>
      </c>
      <c r="F1067" s="144" t="s">
        <v>702</v>
      </c>
      <c r="I1067" s="136"/>
      <c r="J1067" s="145">
        <f>BK1067</f>
        <v>0</v>
      </c>
      <c r="L1067" s="133"/>
      <c r="M1067" s="138"/>
      <c r="N1067" s="139"/>
      <c r="O1067" s="139"/>
      <c r="P1067" s="140">
        <f>SUM(P1068:P1115)</f>
        <v>0</v>
      </c>
      <c r="Q1067" s="139"/>
      <c r="R1067" s="140">
        <f>SUM(R1068:R1115)</f>
        <v>0</v>
      </c>
      <c r="S1067" s="139"/>
      <c r="T1067" s="141">
        <f>SUM(T1068:T1115)</f>
        <v>0</v>
      </c>
      <c r="AR1067" s="134" t="s">
        <v>25</v>
      </c>
      <c r="AT1067" s="142" t="s">
        <v>72</v>
      </c>
      <c r="AU1067" s="142" t="s">
        <v>25</v>
      </c>
      <c r="AY1067" s="134" t="s">
        <v>182</v>
      </c>
      <c r="BK1067" s="143">
        <f>SUM(BK1068:BK1115)</f>
        <v>0</v>
      </c>
    </row>
    <row r="1068" spans="1:65" s="2" customFormat="1" ht="21.75" customHeight="1">
      <c r="A1068" s="35"/>
      <c r="B1068" s="146"/>
      <c r="C1068" s="147" t="s">
        <v>1748</v>
      </c>
      <c r="D1068" s="147" t="s">
        <v>184</v>
      </c>
      <c r="E1068" s="148" t="s">
        <v>1749</v>
      </c>
      <c r="F1068" s="149" t="s">
        <v>1750</v>
      </c>
      <c r="G1068" s="150" t="s">
        <v>338</v>
      </c>
      <c r="H1068" s="151">
        <v>24.513999999999999</v>
      </c>
      <c r="I1068" s="152"/>
      <c r="J1068" s="153">
        <f>ROUND(I1068*H1068,2)</f>
        <v>0</v>
      </c>
      <c r="K1068" s="149" t="s">
        <v>188</v>
      </c>
      <c r="L1068" s="36"/>
      <c r="M1068" s="154" t="s">
        <v>3</v>
      </c>
      <c r="N1068" s="155" t="s">
        <v>44</v>
      </c>
      <c r="O1068" s="56"/>
      <c r="P1068" s="156">
        <f>O1068*H1068</f>
        <v>0</v>
      </c>
      <c r="Q1068" s="156">
        <v>0</v>
      </c>
      <c r="R1068" s="156">
        <f>Q1068*H1068</f>
        <v>0</v>
      </c>
      <c r="S1068" s="156">
        <v>0</v>
      </c>
      <c r="T1068" s="157">
        <f>S1068*H1068</f>
        <v>0</v>
      </c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R1068" s="158" t="s">
        <v>189</v>
      </c>
      <c r="AT1068" s="158" t="s">
        <v>184</v>
      </c>
      <c r="AU1068" s="158" t="s">
        <v>81</v>
      </c>
      <c r="AY1068" s="20" t="s">
        <v>182</v>
      </c>
      <c r="BE1068" s="159">
        <f>IF(N1068="základní",J1068,0)</f>
        <v>0</v>
      </c>
      <c r="BF1068" s="159">
        <f>IF(N1068="snížená",J1068,0)</f>
        <v>0</v>
      </c>
      <c r="BG1068" s="159">
        <f>IF(N1068="zákl. přenesená",J1068,0)</f>
        <v>0</v>
      </c>
      <c r="BH1068" s="159">
        <f>IF(N1068="sníž. přenesená",J1068,0)</f>
        <v>0</v>
      </c>
      <c r="BI1068" s="159">
        <f>IF(N1068="nulová",J1068,0)</f>
        <v>0</v>
      </c>
      <c r="BJ1068" s="20" t="s">
        <v>25</v>
      </c>
      <c r="BK1068" s="159">
        <f>ROUND(I1068*H1068,2)</f>
        <v>0</v>
      </c>
      <c r="BL1068" s="20" t="s">
        <v>189</v>
      </c>
      <c r="BM1068" s="158" t="s">
        <v>1751</v>
      </c>
    </row>
    <row r="1069" spans="1:65" s="2" customFormat="1">
      <c r="A1069" s="35"/>
      <c r="B1069" s="36"/>
      <c r="C1069" s="35"/>
      <c r="D1069" s="160" t="s">
        <v>191</v>
      </c>
      <c r="E1069" s="35"/>
      <c r="F1069" s="161" t="s">
        <v>1752</v>
      </c>
      <c r="G1069" s="35"/>
      <c r="H1069" s="35"/>
      <c r="I1069" s="162"/>
      <c r="J1069" s="35"/>
      <c r="K1069" s="35"/>
      <c r="L1069" s="36"/>
      <c r="M1069" s="163"/>
      <c r="N1069" s="164"/>
      <c r="O1069" s="56"/>
      <c r="P1069" s="56"/>
      <c r="Q1069" s="56"/>
      <c r="R1069" s="56"/>
      <c r="S1069" s="56"/>
      <c r="T1069" s="57"/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T1069" s="20" t="s">
        <v>191</v>
      </c>
      <c r="AU1069" s="20" t="s">
        <v>81</v>
      </c>
    </row>
    <row r="1070" spans="1:65" s="13" customFormat="1">
      <c r="B1070" s="165"/>
      <c r="D1070" s="166" t="s">
        <v>193</v>
      </c>
      <c r="E1070" s="167" t="s">
        <v>3</v>
      </c>
      <c r="F1070" s="168" t="s">
        <v>1753</v>
      </c>
      <c r="H1070" s="167" t="s">
        <v>3</v>
      </c>
      <c r="I1070" s="169"/>
      <c r="L1070" s="165"/>
      <c r="M1070" s="170"/>
      <c r="N1070" s="171"/>
      <c r="O1070" s="171"/>
      <c r="P1070" s="171"/>
      <c r="Q1070" s="171"/>
      <c r="R1070" s="171"/>
      <c r="S1070" s="171"/>
      <c r="T1070" s="172"/>
      <c r="AT1070" s="167" t="s">
        <v>193</v>
      </c>
      <c r="AU1070" s="167" t="s">
        <v>81</v>
      </c>
      <c r="AV1070" s="13" t="s">
        <v>25</v>
      </c>
      <c r="AW1070" s="13" t="s">
        <v>34</v>
      </c>
      <c r="AX1070" s="13" t="s">
        <v>73</v>
      </c>
      <c r="AY1070" s="167" t="s">
        <v>182</v>
      </c>
    </row>
    <row r="1071" spans="1:65" s="14" customFormat="1">
      <c r="B1071" s="173"/>
      <c r="D1071" s="166" t="s">
        <v>193</v>
      </c>
      <c r="E1071" s="174" t="s">
        <v>3</v>
      </c>
      <c r="F1071" s="175" t="s">
        <v>1754</v>
      </c>
      <c r="H1071" s="176">
        <v>10.346</v>
      </c>
      <c r="I1071" s="177"/>
      <c r="L1071" s="173"/>
      <c r="M1071" s="178"/>
      <c r="N1071" s="179"/>
      <c r="O1071" s="179"/>
      <c r="P1071" s="179"/>
      <c r="Q1071" s="179"/>
      <c r="R1071" s="179"/>
      <c r="S1071" s="179"/>
      <c r="T1071" s="180"/>
      <c r="AT1071" s="174" t="s">
        <v>193</v>
      </c>
      <c r="AU1071" s="174" t="s">
        <v>81</v>
      </c>
      <c r="AV1071" s="14" t="s">
        <v>81</v>
      </c>
      <c r="AW1071" s="14" t="s">
        <v>34</v>
      </c>
      <c r="AX1071" s="14" t="s">
        <v>73</v>
      </c>
      <c r="AY1071" s="174" t="s">
        <v>182</v>
      </c>
    </row>
    <row r="1072" spans="1:65" s="14" customFormat="1">
      <c r="B1072" s="173"/>
      <c r="D1072" s="166" t="s">
        <v>193</v>
      </c>
      <c r="E1072" s="174" t="s">
        <v>3</v>
      </c>
      <c r="F1072" s="175" t="s">
        <v>1755</v>
      </c>
      <c r="H1072" s="176">
        <v>7.9729999999999999</v>
      </c>
      <c r="I1072" s="177"/>
      <c r="L1072" s="173"/>
      <c r="M1072" s="178"/>
      <c r="N1072" s="179"/>
      <c r="O1072" s="179"/>
      <c r="P1072" s="179"/>
      <c r="Q1072" s="179"/>
      <c r="R1072" s="179"/>
      <c r="S1072" s="179"/>
      <c r="T1072" s="180"/>
      <c r="AT1072" s="174" t="s">
        <v>193</v>
      </c>
      <c r="AU1072" s="174" t="s">
        <v>81</v>
      </c>
      <c r="AV1072" s="14" t="s">
        <v>81</v>
      </c>
      <c r="AW1072" s="14" t="s">
        <v>34</v>
      </c>
      <c r="AX1072" s="14" t="s">
        <v>73</v>
      </c>
      <c r="AY1072" s="174" t="s">
        <v>182</v>
      </c>
    </row>
    <row r="1073" spans="1:51" s="14" customFormat="1">
      <c r="B1073" s="173"/>
      <c r="D1073" s="166" t="s">
        <v>193</v>
      </c>
      <c r="E1073" s="174" t="s">
        <v>3</v>
      </c>
      <c r="F1073" s="175" t="s">
        <v>1756</v>
      </c>
      <c r="H1073" s="176">
        <v>3.3000000000000002E-2</v>
      </c>
      <c r="I1073" s="177"/>
      <c r="L1073" s="173"/>
      <c r="M1073" s="178"/>
      <c r="N1073" s="179"/>
      <c r="O1073" s="179"/>
      <c r="P1073" s="179"/>
      <c r="Q1073" s="179"/>
      <c r="R1073" s="179"/>
      <c r="S1073" s="179"/>
      <c r="T1073" s="180"/>
      <c r="AT1073" s="174" t="s">
        <v>193</v>
      </c>
      <c r="AU1073" s="174" t="s">
        <v>81</v>
      </c>
      <c r="AV1073" s="14" t="s">
        <v>81</v>
      </c>
      <c r="AW1073" s="14" t="s">
        <v>34</v>
      </c>
      <c r="AX1073" s="14" t="s">
        <v>73</v>
      </c>
      <c r="AY1073" s="174" t="s">
        <v>182</v>
      </c>
    </row>
    <row r="1074" spans="1:51" s="14" customFormat="1">
      <c r="B1074" s="173"/>
      <c r="D1074" s="166" t="s">
        <v>193</v>
      </c>
      <c r="E1074" s="174" t="s">
        <v>3</v>
      </c>
      <c r="F1074" s="175" t="s">
        <v>1757</v>
      </c>
      <c r="H1074" s="176">
        <v>0.98699999999999999</v>
      </c>
      <c r="I1074" s="177"/>
      <c r="L1074" s="173"/>
      <c r="M1074" s="178"/>
      <c r="N1074" s="179"/>
      <c r="O1074" s="179"/>
      <c r="P1074" s="179"/>
      <c r="Q1074" s="179"/>
      <c r="R1074" s="179"/>
      <c r="S1074" s="179"/>
      <c r="T1074" s="180"/>
      <c r="AT1074" s="174" t="s">
        <v>193</v>
      </c>
      <c r="AU1074" s="174" t="s">
        <v>81</v>
      </c>
      <c r="AV1074" s="14" t="s">
        <v>81</v>
      </c>
      <c r="AW1074" s="14" t="s">
        <v>34</v>
      </c>
      <c r="AX1074" s="14" t="s">
        <v>73</v>
      </c>
      <c r="AY1074" s="174" t="s">
        <v>182</v>
      </c>
    </row>
    <row r="1075" spans="1:51" s="13" customFormat="1">
      <c r="B1075" s="165"/>
      <c r="D1075" s="166" t="s">
        <v>193</v>
      </c>
      <c r="E1075" s="167" t="s">
        <v>3</v>
      </c>
      <c r="F1075" s="168" t="s">
        <v>1758</v>
      </c>
      <c r="H1075" s="167" t="s">
        <v>3</v>
      </c>
      <c r="I1075" s="169"/>
      <c r="L1075" s="165"/>
      <c r="M1075" s="170"/>
      <c r="N1075" s="171"/>
      <c r="O1075" s="171"/>
      <c r="P1075" s="171"/>
      <c r="Q1075" s="171"/>
      <c r="R1075" s="171"/>
      <c r="S1075" s="171"/>
      <c r="T1075" s="172"/>
      <c r="AT1075" s="167" t="s">
        <v>193</v>
      </c>
      <c r="AU1075" s="167" t="s">
        <v>81</v>
      </c>
      <c r="AV1075" s="13" t="s">
        <v>25</v>
      </c>
      <c r="AW1075" s="13" t="s">
        <v>34</v>
      </c>
      <c r="AX1075" s="13" t="s">
        <v>73</v>
      </c>
      <c r="AY1075" s="167" t="s">
        <v>182</v>
      </c>
    </row>
    <row r="1076" spans="1:51" s="14" customFormat="1">
      <c r="B1076" s="173"/>
      <c r="D1076" s="166" t="s">
        <v>193</v>
      </c>
      <c r="E1076" s="174" t="s">
        <v>3</v>
      </c>
      <c r="F1076" s="175" t="s">
        <v>1759</v>
      </c>
      <c r="H1076" s="176">
        <v>5.1749999999999998</v>
      </c>
      <c r="I1076" s="177"/>
      <c r="L1076" s="173"/>
      <c r="M1076" s="178"/>
      <c r="N1076" s="179"/>
      <c r="O1076" s="179"/>
      <c r="P1076" s="179"/>
      <c r="Q1076" s="179"/>
      <c r="R1076" s="179"/>
      <c r="S1076" s="179"/>
      <c r="T1076" s="180"/>
      <c r="AT1076" s="174" t="s">
        <v>193</v>
      </c>
      <c r="AU1076" s="174" t="s">
        <v>81</v>
      </c>
      <c r="AV1076" s="14" t="s">
        <v>81</v>
      </c>
      <c r="AW1076" s="14" t="s">
        <v>34</v>
      </c>
      <c r="AX1076" s="14" t="s">
        <v>73</v>
      </c>
      <c r="AY1076" s="174" t="s">
        <v>182</v>
      </c>
    </row>
    <row r="1077" spans="1:51" s="15" customFormat="1">
      <c r="B1077" s="181"/>
      <c r="D1077" s="166" t="s">
        <v>193</v>
      </c>
      <c r="E1077" s="182" t="s">
        <v>1308</v>
      </c>
      <c r="F1077" s="183" t="s">
        <v>213</v>
      </c>
      <c r="H1077" s="184">
        <v>24.513999999999999</v>
      </c>
      <c r="I1077" s="185"/>
      <c r="L1077" s="181"/>
      <c r="M1077" s="186"/>
      <c r="N1077" s="187"/>
      <c r="O1077" s="187"/>
      <c r="P1077" s="187"/>
      <c r="Q1077" s="187"/>
      <c r="R1077" s="187"/>
      <c r="S1077" s="187"/>
      <c r="T1077" s="188"/>
      <c r="AT1077" s="182" t="s">
        <v>193</v>
      </c>
      <c r="AU1077" s="182" t="s">
        <v>81</v>
      </c>
      <c r="AV1077" s="15" t="s">
        <v>189</v>
      </c>
      <c r="AW1077" s="15" t="s">
        <v>34</v>
      </c>
      <c r="AX1077" s="15" t="s">
        <v>25</v>
      </c>
      <c r="AY1077" s="182" t="s">
        <v>182</v>
      </c>
    </row>
    <row r="1078" spans="1:51" s="2" customFormat="1">
      <c r="A1078" s="35"/>
      <c r="B1078" s="36"/>
      <c r="C1078" s="35"/>
      <c r="D1078" s="166" t="s">
        <v>224</v>
      </c>
      <c r="E1078" s="35"/>
      <c r="F1078" s="189" t="s">
        <v>1683</v>
      </c>
      <c r="G1078" s="35"/>
      <c r="H1078" s="35"/>
      <c r="I1078" s="35"/>
      <c r="J1078" s="35"/>
      <c r="K1078" s="35"/>
      <c r="L1078" s="36"/>
      <c r="M1078" s="163"/>
      <c r="N1078" s="164"/>
      <c r="O1078" s="56"/>
      <c r="P1078" s="56"/>
      <c r="Q1078" s="56"/>
      <c r="R1078" s="56"/>
      <c r="S1078" s="56"/>
      <c r="T1078" s="57"/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U1078" s="20" t="s">
        <v>81</v>
      </c>
    </row>
    <row r="1079" spans="1:51" s="2" customFormat="1">
      <c r="A1079" s="35"/>
      <c r="B1079" s="36"/>
      <c r="C1079" s="35"/>
      <c r="D1079" s="166" t="s">
        <v>224</v>
      </c>
      <c r="E1079" s="35"/>
      <c r="F1079" s="190" t="s">
        <v>1684</v>
      </c>
      <c r="G1079" s="35"/>
      <c r="H1079" s="191">
        <v>94.05</v>
      </c>
      <c r="I1079" s="35"/>
      <c r="J1079" s="35"/>
      <c r="K1079" s="35"/>
      <c r="L1079" s="36"/>
      <c r="M1079" s="163"/>
      <c r="N1079" s="164"/>
      <c r="O1079" s="56"/>
      <c r="P1079" s="56"/>
      <c r="Q1079" s="56"/>
      <c r="R1079" s="56"/>
      <c r="S1079" s="56"/>
      <c r="T1079" s="57"/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U1079" s="20" t="s">
        <v>81</v>
      </c>
    </row>
    <row r="1080" spans="1:51" s="2" customFormat="1">
      <c r="A1080" s="35"/>
      <c r="B1080" s="36"/>
      <c r="C1080" s="35"/>
      <c r="D1080" s="166" t="s">
        <v>224</v>
      </c>
      <c r="E1080" s="35"/>
      <c r="F1080" s="190" t="s">
        <v>259</v>
      </c>
      <c r="G1080" s="35"/>
      <c r="H1080" s="191">
        <v>94.05</v>
      </c>
      <c r="I1080" s="35"/>
      <c r="J1080" s="35"/>
      <c r="K1080" s="35"/>
      <c r="L1080" s="36"/>
      <c r="M1080" s="163"/>
      <c r="N1080" s="164"/>
      <c r="O1080" s="56"/>
      <c r="P1080" s="56"/>
      <c r="Q1080" s="56"/>
      <c r="R1080" s="56"/>
      <c r="S1080" s="56"/>
      <c r="T1080" s="57"/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U1080" s="20" t="s">
        <v>81</v>
      </c>
    </row>
    <row r="1081" spans="1:51" s="2" customFormat="1">
      <c r="A1081" s="35"/>
      <c r="B1081" s="36"/>
      <c r="C1081" s="35"/>
      <c r="D1081" s="166" t="s">
        <v>224</v>
      </c>
      <c r="E1081" s="35"/>
      <c r="F1081" s="189" t="s">
        <v>1538</v>
      </c>
      <c r="G1081" s="35"/>
      <c r="H1081" s="35"/>
      <c r="I1081" s="35"/>
      <c r="J1081" s="35"/>
      <c r="K1081" s="35"/>
      <c r="L1081" s="36"/>
      <c r="M1081" s="163"/>
      <c r="N1081" s="164"/>
      <c r="O1081" s="56"/>
      <c r="P1081" s="56"/>
      <c r="Q1081" s="56"/>
      <c r="R1081" s="56"/>
      <c r="S1081" s="56"/>
      <c r="T1081" s="57"/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U1081" s="20" t="s">
        <v>81</v>
      </c>
    </row>
    <row r="1082" spans="1:51" s="2" customFormat="1">
      <c r="A1082" s="35"/>
      <c r="B1082" s="36"/>
      <c r="C1082" s="35"/>
      <c r="D1082" s="166" t="s">
        <v>224</v>
      </c>
      <c r="E1082" s="35"/>
      <c r="F1082" s="190" t="s">
        <v>1539</v>
      </c>
      <c r="G1082" s="35"/>
      <c r="H1082" s="191">
        <v>72.48</v>
      </c>
      <c r="I1082" s="35"/>
      <c r="J1082" s="35"/>
      <c r="K1082" s="35"/>
      <c r="L1082" s="36"/>
      <c r="M1082" s="163"/>
      <c r="N1082" s="164"/>
      <c r="O1082" s="56"/>
      <c r="P1082" s="56"/>
      <c r="Q1082" s="56"/>
      <c r="R1082" s="56"/>
      <c r="S1082" s="56"/>
      <c r="T1082" s="57"/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U1082" s="20" t="s">
        <v>81</v>
      </c>
    </row>
    <row r="1083" spans="1:51" s="2" customFormat="1">
      <c r="A1083" s="35"/>
      <c r="B1083" s="36"/>
      <c r="C1083" s="35"/>
      <c r="D1083" s="166" t="s">
        <v>224</v>
      </c>
      <c r="E1083" s="35"/>
      <c r="F1083" s="190" t="s">
        <v>259</v>
      </c>
      <c r="G1083" s="35"/>
      <c r="H1083" s="191">
        <v>72.48</v>
      </c>
      <c r="I1083" s="35"/>
      <c r="J1083" s="35"/>
      <c r="K1083" s="35"/>
      <c r="L1083" s="36"/>
      <c r="M1083" s="163"/>
      <c r="N1083" s="164"/>
      <c r="O1083" s="56"/>
      <c r="P1083" s="56"/>
      <c r="Q1083" s="56"/>
      <c r="R1083" s="56"/>
      <c r="S1083" s="56"/>
      <c r="T1083" s="57"/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U1083" s="20" t="s">
        <v>81</v>
      </c>
    </row>
    <row r="1084" spans="1:51" s="2" customFormat="1">
      <c r="A1084" s="35"/>
      <c r="B1084" s="36"/>
      <c r="C1084" s="35"/>
      <c r="D1084" s="166" t="s">
        <v>224</v>
      </c>
      <c r="E1084" s="35"/>
      <c r="F1084" s="189" t="s">
        <v>1540</v>
      </c>
      <c r="G1084" s="35"/>
      <c r="H1084" s="35"/>
      <c r="I1084" s="35"/>
      <c r="J1084" s="35"/>
      <c r="K1084" s="35"/>
      <c r="L1084" s="36"/>
      <c r="M1084" s="163"/>
      <c r="N1084" s="164"/>
      <c r="O1084" s="56"/>
      <c r="P1084" s="56"/>
      <c r="Q1084" s="56"/>
      <c r="R1084" s="56"/>
      <c r="S1084" s="56"/>
      <c r="T1084" s="57"/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U1084" s="20" t="s">
        <v>81</v>
      </c>
    </row>
    <row r="1085" spans="1:51" s="2" customFormat="1">
      <c r="A1085" s="35"/>
      <c r="B1085" s="36"/>
      <c r="C1085" s="35"/>
      <c r="D1085" s="166" t="s">
        <v>224</v>
      </c>
      <c r="E1085" s="35"/>
      <c r="F1085" s="190" t="s">
        <v>1541</v>
      </c>
      <c r="G1085" s="35"/>
      <c r="H1085" s="191">
        <v>0</v>
      </c>
      <c r="I1085" s="35"/>
      <c r="J1085" s="35"/>
      <c r="K1085" s="35"/>
      <c r="L1085" s="36"/>
      <c r="M1085" s="163"/>
      <c r="N1085" s="164"/>
      <c r="O1085" s="56"/>
      <c r="P1085" s="56"/>
      <c r="Q1085" s="56"/>
      <c r="R1085" s="56"/>
      <c r="S1085" s="56"/>
      <c r="T1085" s="57"/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U1085" s="20" t="s">
        <v>81</v>
      </c>
    </row>
    <row r="1086" spans="1:51" s="2" customFormat="1">
      <c r="A1086" s="35"/>
      <c r="B1086" s="36"/>
      <c r="C1086" s="35"/>
      <c r="D1086" s="166" t="s">
        <v>224</v>
      </c>
      <c r="E1086" s="35"/>
      <c r="F1086" s="190" t="s">
        <v>1542</v>
      </c>
      <c r="G1086" s="35"/>
      <c r="H1086" s="191">
        <v>0.3</v>
      </c>
      <c r="I1086" s="35"/>
      <c r="J1086" s="35"/>
      <c r="K1086" s="35"/>
      <c r="L1086" s="36"/>
      <c r="M1086" s="163"/>
      <c r="N1086" s="164"/>
      <c r="O1086" s="56"/>
      <c r="P1086" s="56"/>
      <c r="Q1086" s="56"/>
      <c r="R1086" s="56"/>
      <c r="S1086" s="56"/>
      <c r="T1086" s="57"/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U1086" s="20" t="s">
        <v>81</v>
      </c>
    </row>
    <row r="1087" spans="1:51" s="2" customFormat="1">
      <c r="A1087" s="35"/>
      <c r="B1087" s="36"/>
      <c r="C1087" s="35"/>
      <c r="D1087" s="166" t="s">
        <v>224</v>
      </c>
      <c r="E1087" s="35"/>
      <c r="F1087" s="190" t="s">
        <v>213</v>
      </c>
      <c r="G1087" s="35"/>
      <c r="H1087" s="191">
        <v>0.3</v>
      </c>
      <c r="I1087" s="35"/>
      <c r="J1087" s="35"/>
      <c r="K1087" s="35"/>
      <c r="L1087" s="36"/>
      <c r="M1087" s="163"/>
      <c r="N1087" s="164"/>
      <c r="O1087" s="56"/>
      <c r="P1087" s="56"/>
      <c r="Q1087" s="56"/>
      <c r="R1087" s="56"/>
      <c r="S1087" s="56"/>
      <c r="T1087" s="57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U1087" s="20" t="s">
        <v>81</v>
      </c>
    </row>
    <row r="1088" spans="1:51" s="2" customFormat="1">
      <c r="A1088" s="35"/>
      <c r="B1088" s="36"/>
      <c r="C1088" s="35"/>
      <c r="D1088" s="166" t="s">
        <v>224</v>
      </c>
      <c r="E1088" s="35"/>
      <c r="F1088" s="189" t="s">
        <v>743</v>
      </c>
      <c r="G1088" s="35"/>
      <c r="H1088" s="35"/>
      <c r="I1088" s="35"/>
      <c r="J1088" s="35"/>
      <c r="K1088" s="35"/>
      <c r="L1088" s="36"/>
      <c r="M1088" s="163"/>
      <c r="N1088" s="164"/>
      <c r="O1088" s="56"/>
      <c r="P1088" s="56"/>
      <c r="Q1088" s="56"/>
      <c r="R1088" s="56"/>
      <c r="S1088" s="56"/>
      <c r="T1088" s="57"/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U1088" s="20" t="s">
        <v>81</v>
      </c>
    </row>
    <row r="1089" spans="1:65" s="2" customFormat="1">
      <c r="A1089" s="35"/>
      <c r="B1089" s="36"/>
      <c r="C1089" s="35"/>
      <c r="D1089" s="166" t="s">
        <v>224</v>
      </c>
      <c r="E1089" s="35"/>
      <c r="F1089" s="190" t="s">
        <v>1543</v>
      </c>
      <c r="G1089" s="35"/>
      <c r="H1089" s="191">
        <v>8.9700000000000006</v>
      </c>
      <c r="I1089" s="35"/>
      <c r="J1089" s="35"/>
      <c r="K1089" s="35"/>
      <c r="L1089" s="36"/>
      <c r="M1089" s="163"/>
      <c r="N1089" s="164"/>
      <c r="O1089" s="56"/>
      <c r="P1089" s="56"/>
      <c r="Q1089" s="56"/>
      <c r="R1089" s="56"/>
      <c r="S1089" s="56"/>
      <c r="T1089" s="57"/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U1089" s="20" t="s">
        <v>81</v>
      </c>
    </row>
    <row r="1090" spans="1:65" s="2" customFormat="1">
      <c r="A1090" s="35"/>
      <c r="B1090" s="36"/>
      <c r="C1090" s="35"/>
      <c r="D1090" s="166" t="s">
        <v>224</v>
      </c>
      <c r="E1090" s="35"/>
      <c r="F1090" s="190" t="s">
        <v>259</v>
      </c>
      <c r="G1090" s="35"/>
      <c r="H1090" s="191">
        <v>8.9700000000000006</v>
      </c>
      <c r="I1090" s="35"/>
      <c r="J1090" s="35"/>
      <c r="K1090" s="35"/>
      <c r="L1090" s="36"/>
      <c r="M1090" s="163"/>
      <c r="N1090" s="164"/>
      <c r="O1090" s="56"/>
      <c r="P1090" s="56"/>
      <c r="Q1090" s="56"/>
      <c r="R1090" s="56"/>
      <c r="S1090" s="56"/>
      <c r="T1090" s="57"/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U1090" s="20" t="s">
        <v>81</v>
      </c>
    </row>
    <row r="1091" spans="1:65" s="2" customFormat="1" ht="24.2" customHeight="1">
      <c r="A1091" s="35"/>
      <c r="B1091" s="146"/>
      <c r="C1091" s="147" t="s">
        <v>1760</v>
      </c>
      <c r="D1091" s="147" t="s">
        <v>184</v>
      </c>
      <c r="E1091" s="148" t="s">
        <v>419</v>
      </c>
      <c r="F1091" s="149" t="s">
        <v>420</v>
      </c>
      <c r="G1091" s="150" t="s">
        <v>338</v>
      </c>
      <c r="H1091" s="151">
        <v>24.513999999999999</v>
      </c>
      <c r="I1091" s="152"/>
      <c r="J1091" s="153">
        <f>ROUND(I1091*H1091,2)</f>
        <v>0</v>
      </c>
      <c r="K1091" s="149" t="s">
        <v>3</v>
      </c>
      <c r="L1091" s="36"/>
      <c r="M1091" s="154" t="s">
        <v>3</v>
      </c>
      <c r="N1091" s="155" t="s">
        <v>44</v>
      </c>
      <c r="O1091" s="56"/>
      <c r="P1091" s="156">
        <f>O1091*H1091</f>
        <v>0</v>
      </c>
      <c r="Q1091" s="156">
        <v>0</v>
      </c>
      <c r="R1091" s="156">
        <f>Q1091*H1091</f>
        <v>0</v>
      </c>
      <c r="S1091" s="156">
        <v>0</v>
      </c>
      <c r="T1091" s="157">
        <f>S1091*H1091</f>
        <v>0</v>
      </c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R1091" s="158" t="s">
        <v>189</v>
      </c>
      <c r="AT1091" s="158" t="s">
        <v>184</v>
      </c>
      <c r="AU1091" s="158" t="s">
        <v>81</v>
      </c>
      <c r="AY1091" s="20" t="s">
        <v>182</v>
      </c>
      <c r="BE1091" s="159">
        <f>IF(N1091="základní",J1091,0)</f>
        <v>0</v>
      </c>
      <c r="BF1091" s="159">
        <f>IF(N1091="snížená",J1091,0)</f>
        <v>0</v>
      </c>
      <c r="BG1091" s="159">
        <f>IF(N1091="zákl. přenesená",J1091,0)</f>
        <v>0</v>
      </c>
      <c r="BH1091" s="159">
        <f>IF(N1091="sníž. přenesená",J1091,0)</f>
        <v>0</v>
      </c>
      <c r="BI1091" s="159">
        <f>IF(N1091="nulová",J1091,0)</f>
        <v>0</v>
      </c>
      <c r="BJ1091" s="20" t="s">
        <v>25</v>
      </c>
      <c r="BK1091" s="159">
        <f>ROUND(I1091*H1091,2)</f>
        <v>0</v>
      </c>
      <c r="BL1091" s="20" t="s">
        <v>189</v>
      </c>
      <c r="BM1091" s="158" t="s">
        <v>1761</v>
      </c>
    </row>
    <row r="1092" spans="1:65" s="14" customFormat="1">
      <c r="B1092" s="173"/>
      <c r="D1092" s="166" t="s">
        <v>193</v>
      </c>
      <c r="E1092" s="174" t="s">
        <v>3</v>
      </c>
      <c r="F1092" s="175" t="s">
        <v>1308</v>
      </c>
      <c r="H1092" s="176">
        <v>24.513999999999999</v>
      </c>
      <c r="I1092" s="177"/>
      <c r="L1092" s="173"/>
      <c r="M1092" s="178"/>
      <c r="N1092" s="179"/>
      <c r="O1092" s="179"/>
      <c r="P1092" s="179"/>
      <c r="Q1092" s="179"/>
      <c r="R1092" s="179"/>
      <c r="S1092" s="179"/>
      <c r="T1092" s="180"/>
      <c r="AT1092" s="174" t="s">
        <v>193</v>
      </c>
      <c r="AU1092" s="174" t="s">
        <v>81</v>
      </c>
      <c r="AV1092" s="14" t="s">
        <v>81</v>
      </c>
      <c r="AW1092" s="14" t="s">
        <v>34</v>
      </c>
      <c r="AX1092" s="14" t="s">
        <v>25</v>
      </c>
      <c r="AY1092" s="174" t="s">
        <v>182</v>
      </c>
    </row>
    <row r="1093" spans="1:65" s="2" customFormat="1">
      <c r="A1093" s="35"/>
      <c r="B1093" s="36"/>
      <c r="C1093" s="35"/>
      <c r="D1093" s="166" t="s">
        <v>224</v>
      </c>
      <c r="E1093" s="35"/>
      <c r="F1093" s="189" t="s">
        <v>1762</v>
      </c>
      <c r="G1093" s="35"/>
      <c r="H1093" s="35"/>
      <c r="I1093" s="35"/>
      <c r="J1093" s="35"/>
      <c r="K1093" s="35"/>
      <c r="L1093" s="36"/>
      <c r="M1093" s="163"/>
      <c r="N1093" s="164"/>
      <c r="O1093" s="56"/>
      <c r="P1093" s="56"/>
      <c r="Q1093" s="56"/>
      <c r="R1093" s="56"/>
      <c r="S1093" s="56"/>
      <c r="T1093" s="57"/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U1093" s="20" t="s">
        <v>81</v>
      </c>
    </row>
    <row r="1094" spans="1:65" s="2" customFormat="1">
      <c r="A1094" s="35"/>
      <c r="B1094" s="36"/>
      <c r="C1094" s="35"/>
      <c r="D1094" s="166" t="s">
        <v>224</v>
      </c>
      <c r="E1094" s="35"/>
      <c r="F1094" s="190" t="s">
        <v>1753</v>
      </c>
      <c r="G1094" s="35"/>
      <c r="H1094" s="191">
        <v>0</v>
      </c>
      <c r="I1094" s="35"/>
      <c r="J1094" s="35"/>
      <c r="K1094" s="35"/>
      <c r="L1094" s="36"/>
      <c r="M1094" s="163"/>
      <c r="N1094" s="164"/>
      <c r="O1094" s="56"/>
      <c r="P1094" s="56"/>
      <c r="Q1094" s="56"/>
      <c r="R1094" s="56"/>
      <c r="S1094" s="56"/>
      <c r="T1094" s="57"/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U1094" s="20" t="s">
        <v>81</v>
      </c>
    </row>
    <row r="1095" spans="1:65" s="2" customFormat="1">
      <c r="A1095" s="35"/>
      <c r="B1095" s="36"/>
      <c r="C1095" s="35"/>
      <c r="D1095" s="166" t="s">
        <v>224</v>
      </c>
      <c r="E1095" s="35"/>
      <c r="F1095" s="190" t="s">
        <v>1754</v>
      </c>
      <c r="G1095" s="35"/>
      <c r="H1095" s="191">
        <v>10.346</v>
      </c>
      <c r="I1095" s="35"/>
      <c r="J1095" s="35"/>
      <c r="K1095" s="35"/>
      <c r="L1095" s="36"/>
      <c r="M1095" s="163"/>
      <c r="N1095" s="164"/>
      <c r="O1095" s="56"/>
      <c r="P1095" s="56"/>
      <c r="Q1095" s="56"/>
      <c r="R1095" s="56"/>
      <c r="S1095" s="56"/>
      <c r="T1095" s="57"/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U1095" s="20" t="s">
        <v>81</v>
      </c>
    </row>
    <row r="1096" spans="1:65" s="2" customFormat="1">
      <c r="A1096" s="35"/>
      <c r="B1096" s="36"/>
      <c r="C1096" s="35"/>
      <c r="D1096" s="166" t="s">
        <v>224</v>
      </c>
      <c r="E1096" s="35"/>
      <c r="F1096" s="190" t="s">
        <v>1755</v>
      </c>
      <c r="G1096" s="35"/>
      <c r="H1096" s="191">
        <v>7.9729999999999999</v>
      </c>
      <c r="I1096" s="35"/>
      <c r="J1096" s="35"/>
      <c r="K1096" s="35"/>
      <c r="L1096" s="36"/>
      <c r="M1096" s="163"/>
      <c r="N1096" s="164"/>
      <c r="O1096" s="56"/>
      <c r="P1096" s="56"/>
      <c r="Q1096" s="56"/>
      <c r="R1096" s="56"/>
      <c r="S1096" s="56"/>
      <c r="T1096" s="57"/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U1096" s="20" t="s">
        <v>81</v>
      </c>
    </row>
    <row r="1097" spans="1:65" s="2" customFormat="1">
      <c r="A1097" s="35"/>
      <c r="B1097" s="36"/>
      <c r="C1097" s="35"/>
      <c r="D1097" s="166" t="s">
        <v>224</v>
      </c>
      <c r="E1097" s="35"/>
      <c r="F1097" s="190" t="s">
        <v>1756</v>
      </c>
      <c r="G1097" s="35"/>
      <c r="H1097" s="191">
        <v>3.3000000000000002E-2</v>
      </c>
      <c r="I1097" s="35"/>
      <c r="J1097" s="35"/>
      <c r="K1097" s="35"/>
      <c r="L1097" s="36"/>
      <c r="M1097" s="163"/>
      <c r="N1097" s="164"/>
      <c r="O1097" s="56"/>
      <c r="P1097" s="56"/>
      <c r="Q1097" s="56"/>
      <c r="R1097" s="56"/>
      <c r="S1097" s="56"/>
      <c r="T1097" s="57"/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U1097" s="20" t="s">
        <v>81</v>
      </c>
    </row>
    <row r="1098" spans="1:65" s="2" customFormat="1">
      <c r="A1098" s="35"/>
      <c r="B1098" s="36"/>
      <c r="C1098" s="35"/>
      <c r="D1098" s="166" t="s">
        <v>224</v>
      </c>
      <c r="E1098" s="35"/>
      <c r="F1098" s="190" t="s">
        <v>1757</v>
      </c>
      <c r="G1098" s="35"/>
      <c r="H1098" s="191">
        <v>0.98699999999999999</v>
      </c>
      <c r="I1098" s="35"/>
      <c r="J1098" s="35"/>
      <c r="K1098" s="35"/>
      <c r="L1098" s="36"/>
      <c r="M1098" s="163"/>
      <c r="N1098" s="164"/>
      <c r="O1098" s="56"/>
      <c r="P1098" s="56"/>
      <c r="Q1098" s="56"/>
      <c r="R1098" s="56"/>
      <c r="S1098" s="56"/>
      <c r="T1098" s="57"/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U1098" s="20" t="s">
        <v>81</v>
      </c>
    </row>
    <row r="1099" spans="1:65" s="2" customFormat="1">
      <c r="A1099" s="35"/>
      <c r="B1099" s="36"/>
      <c r="C1099" s="35"/>
      <c r="D1099" s="166" t="s">
        <v>224</v>
      </c>
      <c r="E1099" s="35"/>
      <c r="F1099" s="190" t="s">
        <v>1758</v>
      </c>
      <c r="G1099" s="35"/>
      <c r="H1099" s="191">
        <v>0</v>
      </c>
      <c r="I1099" s="35"/>
      <c r="J1099" s="35"/>
      <c r="K1099" s="35"/>
      <c r="L1099" s="36"/>
      <c r="M1099" s="163"/>
      <c r="N1099" s="164"/>
      <c r="O1099" s="56"/>
      <c r="P1099" s="56"/>
      <c r="Q1099" s="56"/>
      <c r="R1099" s="56"/>
      <c r="S1099" s="56"/>
      <c r="T1099" s="57"/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U1099" s="20" t="s">
        <v>81</v>
      </c>
    </row>
    <row r="1100" spans="1:65" s="2" customFormat="1">
      <c r="A1100" s="35"/>
      <c r="B1100" s="36"/>
      <c r="C1100" s="35"/>
      <c r="D1100" s="166" t="s">
        <v>224</v>
      </c>
      <c r="E1100" s="35"/>
      <c r="F1100" s="190" t="s">
        <v>1759</v>
      </c>
      <c r="G1100" s="35"/>
      <c r="H1100" s="191">
        <v>5.1749999999999998</v>
      </c>
      <c r="I1100" s="35"/>
      <c r="J1100" s="35"/>
      <c r="K1100" s="35"/>
      <c r="L1100" s="36"/>
      <c r="M1100" s="163"/>
      <c r="N1100" s="164"/>
      <c r="O1100" s="56"/>
      <c r="P1100" s="56"/>
      <c r="Q1100" s="56"/>
      <c r="R1100" s="56"/>
      <c r="S1100" s="56"/>
      <c r="T1100" s="57"/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U1100" s="20" t="s">
        <v>81</v>
      </c>
    </row>
    <row r="1101" spans="1:65" s="2" customFormat="1">
      <c r="A1101" s="35"/>
      <c r="B1101" s="36"/>
      <c r="C1101" s="35"/>
      <c r="D1101" s="166" t="s">
        <v>224</v>
      </c>
      <c r="E1101" s="35"/>
      <c r="F1101" s="190" t="s">
        <v>213</v>
      </c>
      <c r="G1101" s="35"/>
      <c r="H1101" s="191">
        <v>24.513999999999999</v>
      </c>
      <c r="I1101" s="35"/>
      <c r="J1101" s="35"/>
      <c r="K1101" s="35"/>
      <c r="L1101" s="36"/>
      <c r="M1101" s="163"/>
      <c r="N1101" s="164"/>
      <c r="O1101" s="56"/>
      <c r="P1101" s="56"/>
      <c r="Q1101" s="56"/>
      <c r="R1101" s="56"/>
      <c r="S1101" s="56"/>
      <c r="T1101" s="57"/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U1101" s="20" t="s">
        <v>81</v>
      </c>
    </row>
    <row r="1102" spans="1:65" s="2" customFormat="1">
      <c r="A1102" s="35"/>
      <c r="B1102" s="36"/>
      <c r="C1102" s="35"/>
      <c r="D1102" s="166" t="s">
        <v>224</v>
      </c>
      <c r="E1102" s="35"/>
      <c r="F1102" s="200" t="s">
        <v>1683</v>
      </c>
      <c r="G1102" s="35"/>
      <c r="H1102" s="35"/>
      <c r="I1102" s="35"/>
      <c r="J1102" s="35"/>
      <c r="K1102" s="35"/>
      <c r="L1102" s="36"/>
      <c r="M1102" s="163"/>
      <c r="N1102" s="164"/>
      <c r="O1102" s="56"/>
      <c r="P1102" s="56"/>
      <c r="Q1102" s="56"/>
      <c r="R1102" s="56"/>
      <c r="S1102" s="56"/>
      <c r="T1102" s="57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U1102" s="20" t="s">
        <v>81</v>
      </c>
    </row>
    <row r="1103" spans="1:65" s="2" customFormat="1">
      <c r="A1103" s="35"/>
      <c r="B1103" s="36"/>
      <c r="C1103" s="35"/>
      <c r="D1103" s="166" t="s">
        <v>224</v>
      </c>
      <c r="E1103" s="35"/>
      <c r="F1103" s="201" t="s">
        <v>1684</v>
      </c>
      <c r="G1103" s="35"/>
      <c r="H1103" s="191">
        <v>94.05</v>
      </c>
      <c r="I1103" s="35"/>
      <c r="J1103" s="35"/>
      <c r="K1103" s="35"/>
      <c r="L1103" s="36"/>
      <c r="M1103" s="163"/>
      <c r="N1103" s="164"/>
      <c r="O1103" s="56"/>
      <c r="P1103" s="56"/>
      <c r="Q1103" s="56"/>
      <c r="R1103" s="56"/>
      <c r="S1103" s="56"/>
      <c r="T1103" s="57"/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U1103" s="20" t="s">
        <v>81</v>
      </c>
    </row>
    <row r="1104" spans="1:65" s="2" customFormat="1">
      <c r="A1104" s="35"/>
      <c r="B1104" s="36"/>
      <c r="C1104" s="35"/>
      <c r="D1104" s="166" t="s">
        <v>224</v>
      </c>
      <c r="E1104" s="35"/>
      <c r="F1104" s="201" t="s">
        <v>259</v>
      </c>
      <c r="G1104" s="35"/>
      <c r="H1104" s="191">
        <v>94.05</v>
      </c>
      <c r="I1104" s="35"/>
      <c r="J1104" s="35"/>
      <c r="K1104" s="35"/>
      <c r="L1104" s="36"/>
      <c r="M1104" s="163"/>
      <c r="N1104" s="164"/>
      <c r="O1104" s="56"/>
      <c r="P1104" s="56"/>
      <c r="Q1104" s="56"/>
      <c r="R1104" s="56"/>
      <c r="S1104" s="56"/>
      <c r="T1104" s="57"/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U1104" s="20" t="s">
        <v>81</v>
      </c>
    </row>
    <row r="1105" spans="1:65" s="2" customFormat="1">
      <c r="A1105" s="35"/>
      <c r="B1105" s="36"/>
      <c r="C1105" s="35"/>
      <c r="D1105" s="166" t="s">
        <v>224</v>
      </c>
      <c r="E1105" s="35"/>
      <c r="F1105" s="200" t="s">
        <v>1538</v>
      </c>
      <c r="G1105" s="35"/>
      <c r="H1105" s="35"/>
      <c r="I1105" s="35"/>
      <c r="J1105" s="35"/>
      <c r="K1105" s="35"/>
      <c r="L1105" s="36"/>
      <c r="M1105" s="163"/>
      <c r="N1105" s="164"/>
      <c r="O1105" s="56"/>
      <c r="P1105" s="56"/>
      <c r="Q1105" s="56"/>
      <c r="R1105" s="56"/>
      <c r="S1105" s="56"/>
      <c r="T1105" s="57"/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U1105" s="20" t="s">
        <v>81</v>
      </c>
    </row>
    <row r="1106" spans="1:65" s="2" customFormat="1">
      <c r="A1106" s="35"/>
      <c r="B1106" s="36"/>
      <c r="C1106" s="35"/>
      <c r="D1106" s="166" t="s">
        <v>224</v>
      </c>
      <c r="E1106" s="35"/>
      <c r="F1106" s="201" t="s">
        <v>1539</v>
      </c>
      <c r="G1106" s="35"/>
      <c r="H1106" s="191">
        <v>72.48</v>
      </c>
      <c r="I1106" s="35"/>
      <c r="J1106" s="35"/>
      <c r="K1106" s="35"/>
      <c r="L1106" s="36"/>
      <c r="M1106" s="163"/>
      <c r="N1106" s="164"/>
      <c r="O1106" s="56"/>
      <c r="P1106" s="56"/>
      <c r="Q1106" s="56"/>
      <c r="R1106" s="56"/>
      <c r="S1106" s="56"/>
      <c r="T1106" s="57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U1106" s="20" t="s">
        <v>81</v>
      </c>
    </row>
    <row r="1107" spans="1:65" s="2" customFormat="1">
      <c r="A1107" s="35"/>
      <c r="B1107" s="36"/>
      <c r="C1107" s="35"/>
      <c r="D1107" s="166" t="s">
        <v>224</v>
      </c>
      <c r="E1107" s="35"/>
      <c r="F1107" s="201" t="s">
        <v>259</v>
      </c>
      <c r="G1107" s="35"/>
      <c r="H1107" s="191">
        <v>72.48</v>
      </c>
      <c r="I1107" s="35"/>
      <c r="J1107" s="35"/>
      <c r="K1107" s="35"/>
      <c r="L1107" s="36"/>
      <c r="M1107" s="163"/>
      <c r="N1107" s="164"/>
      <c r="O1107" s="56"/>
      <c r="P1107" s="56"/>
      <c r="Q1107" s="56"/>
      <c r="R1107" s="56"/>
      <c r="S1107" s="56"/>
      <c r="T1107" s="57"/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U1107" s="20" t="s">
        <v>81</v>
      </c>
    </row>
    <row r="1108" spans="1:65" s="2" customFormat="1">
      <c r="A1108" s="35"/>
      <c r="B1108" s="36"/>
      <c r="C1108" s="35"/>
      <c r="D1108" s="166" t="s">
        <v>224</v>
      </c>
      <c r="E1108" s="35"/>
      <c r="F1108" s="200" t="s">
        <v>1540</v>
      </c>
      <c r="G1108" s="35"/>
      <c r="H1108" s="35"/>
      <c r="I1108" s="35"/>
      <c r="J1108" s="35"/>
      <c r="K1108" s="35"/>
      <c r="L1108" s="36"/>
      <c r="M1108" s="163"/>
      <c r="N1108" s="164"/>
      <c r="O1108" s="56"/>
      <c r="P1108" s="56"/>
      <c r="Q1108" s="56"/>
      <c r="R1108" s="56"/>
      <c r="S1108" s="56"/>
      <c r="T1108" s="57"/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U1108" s="20" t="s">
        <v>81</v>
      </c>
    </row>
    <row r="1109" spans="1:65" s="2" customFormat="1">
      <c r="A1109" s="35"/>
      <c r="B1109" s="36"/>
      <c r="C1109" s="35"/>
      <c r="D1109" s="166" t="s">
        <v>224</v>
      </c>
      <c r="E1109" s="35"/>
      <c r="F1109" s="201" t="s">
        <v>1541</v>
      </c>
      <c r="G1109" s="35"/>
      <c r="H1109" s="191">
        <v>0</v>
      </c>
      <c r="I1109" s="35"/>
      <c r="J1109" s="35"/>
      <c r="K1109" s="35"/>
      <c r="L1109" s="36"/>
      <c r="M1109" s="163"/>
      <c r="N1109" s="164"/>
      <c r="O1109" s="56"/>
      <c r="P1109" s="56"/>
      <c r="Q1109" s="56"/>
      <c r="R1109" s="56"/>
      <c r="S1109" s="56"/>
      <c r="T1109" s="57"/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U1109" s="20" t="s">
        <v>81</v>
      </c>
    </row>
    <row r="1110" spans="1:65" s="2" customFormat="1">
      <c r="A1110" s="35"/>
      <c r="B1110" s="36"/>
      <c r="C1110" s="35"/>
      <c r="D1110" s="166" t="s">
        <v>224</v>
      </c>
      <c r="E1110" s="35"/>
      <c r="F1110" s="201" t="s">
        <v>1542</v>
      </c>
      <c r="G1110" s="35"/>
      <c r="H1110" s="191">
        <v>0.3</v>
      </c>
      <c r="I1110" s="35"/>
      <c r="J1110" s="35"/>
      <c r="K1110" s="35"/>
      <c r="L1110" s="36"/>
      <c r="M1110" s="163"/>
      <c r="N1110" s="164"/>
      <c r="O1110" s="56"/>
      <c r="P1110" s="56"/>
      <c r="Q1110" s="56"/>
      <c r="R1110" s="56"/>
      <c r="S1110" s="56"/>
      <c r="T1110" s="57"/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U1110" s="20" t="s">
        <v>81</v>
      </c>
    </row>
    <row r="1111" spans="1:65" s="2" customFormat="1">
      <c r="A1111" s="35"/>
      <c r="B1111" s="36"/>
      <c r="C1111" s="35"/>
      <c r="D1111" s="166" t="s">
        <v>224</v>
      </c>
      <c r="E1111" s="35"/>
      <c r="F1111" s="201" t="s">
        <v>213</v>
      </c>
      <c r="G1111" s="35"/>
      <c r="H1111" s="191">
        <v>0.3</v>
      </c>
      <c r="I1111" s="35"/>
      <c r="J1111" s="35"/>
      <c r="K1111" s="35"/>
      <c r="L1111" s="36"/>
      <c r="M1111" s="163"/>
      <c r="N1111" s="164"/>
      <c r="O1111" s="56"/>
      <c r="P1111" s="56"/>
      <c r="Q1111" s="56"/>
      <c r="R1111" s="56"/>
      <c r="S1111" s="56"/>
      <c r="T1111" s="57"/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U1111" s="20" t="s">
        <v>81</v>
      </c>
    </row>
    <row r="1112" spans="1:65" s="2" customFormat="1">
      <c r="A1112" s="35"/>
      <c r="B1112" s="36"/>
      <c r="C1112" s="35"/>
      <c r="D1112" s="166" t="s">
        <v>224</v>
      </c>
      <c r="E1112" s="35"/>
      <c r="F1112" s="200" t="s">
        <v>743</v>
      </c>
      <c r="G1112" s="35"/>
      <c r="H1112" s="35"/>
      <c r="I1112" s="35"/>
      <c r="J1112" s="35"/>
      <c r="K1112" s="35"/>
      <c r="L1112" s="36"/>
      <c r="M1112" s="163"/>
      <c r="N1112" s="164"/>
      <c r="O1112" s="56"/>
      <c r="P1112" s="56"/>
      <c r="Q1112" s="56"/>
      <c r="R1112" s="56"/>
      <c r="S1112" s="56"/>
      <c r="T1112" s="57"/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U1112" s="20" t="s">
        <v>81</v>
      </c>
    </row>
    <row r="1113" spans="1:65" s="2" customFormat="1">
      <c r="A1113" s="35"/>
      <c r="B1113" s="36"/>
      <c r="C1113" s="35"/>
      <c r="D1113" s="166" t="s">
        <v>224</v>
      </c>
      <c r="E1113" s="35"/>
      <c r="F1113" s="201" t="s">
        <v>1543</v>
      </c>
      <c r="G1113" s="35"/>
      <c r="H1113" s="191">
        <v>8.9700000000000006</v>
      </c>
      <c r="I1113" s="35"/>
      <c r="J1113" s="35"/>
      <c r="K1113" s="35"/>
      <c r="L1113" s="36"/>
      <c r="M1113" s="163"/>
      <c r="N1113" s="164"/>
      <c r="O1113" s="56"/>
      <c r="P1113" s="56"/>
      <c r="Q1113" s="56"/>
      <c r="R1113" s="56"/>
      <c r="S1113" s="56"/>
      <c r="T1113" s="57"/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U1113" s="20" t="s">
        <v>81</v>
      </c>
    </row>
    <row r="1114" spans="1:65" s="2" customFormat="1">
      <c r="A1114" s="35"/>
      <c r="B1114" s="36"/>
      <c r="C1114" s="35"/>
      <c r="D1114" s="166" t="s">
        <v>224</v>
      </c>
      <c r="E1114" s="35"/>
      <c r="F1114" s="201" t="s">
        <v>259</v>
      </c>
      <c r="G1114" s="35"/>
      <c r="H1114" s="191">
        <v>8.9700000000000006</v>
      </c>
      <c r="I1114" s="35"/>
      <c r="J1114" s="35"/>
      <c r="K1114" s="35"/>
      <c r="L1114" s="36"/>
      <c r="M1114" s="163"/>
      <c r="N1114" s="164"/>
      <c r="O1114" s="56"/>
      <c r="P1114" s="56"/>
      <c r="Q1114" s="56"/>
      <c r="R1114" s="56"/>
      <c r="S1114" s="56"/>
      <c r="T1114" s="57"/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U1114" s="20" t="s">
        <v>81</v>
      </c>
    </row>
    <row r="1115" spans="1:65" s="2" customFormat="1" ht="37.9" customHeight="1">
      <c r="A1115" s="35"/>
      <c r="B1115" s="146"/>
      <c r="C1115" s="147" t="s">
        <v>1763</v>
      </c>
      <c r="D1115" s="147" t="s">
        <v>184</v>
      </c>
      <c r="E1115" s="148" t="s">
        <v>711</v>
      </c>
      <c r="F1115" s="149" t="s">
        <v>712</v>
      </c>
      <c r="G1115" s="150" t="s">
        <v>338</v>
      </c>
      <c r="H1115" s="151">
        <v>24.513999999999999</v>
      </c>
      <c r="I1115" s="152"/>
      <c r="J1115" s="153">
        <f>ROUND(I1115*H1115,2)</f>
        <v>0</v>
      </c>
      <c r="K1115" s="149" t="s">
        <v>3</v>
      </c>
      <c r="L1115" s="36"/>
      <c r="M1115" s="154" t="s">
        <v>3</v>
      </c>
      <c r="N1115" s="155" t="s">
        <v>44</v>
      </c>
      <c r="O1115" s="56"/>
      <c r="P1115" s="156">
        <f>O1115*H1115</f>
        <v>0</v>
      </c>
      <c r="Q1115" s="156">
        <v>0</v>
      </c>
      <c r="R1115" s="156">
        <f>Q1115*H1115</f>
        <v>0</v>
      </c>
      <c r="S1115" s="156">
        <v>0</v>
      </c>
      <c r="T1115" s="157">
        <f>S1115*H1115</f>
        <v>0</v>
      </c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R1115" s="158" t="s">
        <v>189</v>
      </c>
      <c r="AT1115" s="158" t="s">
        <v>184</v>
      </c>
      <c r="AU1115" s="158" t="s">
        <v>81</v>
      </c>
      <c r="AY1115" s="20" t="s">
        <v>182</v>
      </c>
      <c r="BE1115" s="159">
        <f>IF(N1115="základní",J1115,0)</f>
        <v>0</v>
      </c>
      <c r="BF1115" s="159">
        <f>IF(N1115="snížená",J1115,0)</f>
        <v>0</v>
      </c>
      <c r="BG1115" s="159">
        <f>IF(N1115="zákl. přenesená",J1115,0)</f>
        <v>0</v>
      </c>
      <c r="BH1115" s="159">
        <f>IF(N1115="sníž. přenesená",J1115,0)</f>
        <v>0</v>
      </c>
      <c r="BI1115" s="159">
        <f>IF(N1115="nulová",J1115,0)</f>
        <v>0</v>
      </c>
      <c r="BJ1115" s="20" t="s">
        <v>25</v>
      </c>
      <c r="BK1115" s="159">
        <f>ROUND(I1115*H1115,2)</f>
        <v>0</v>
      </c>
      <c r="BL1115" s="20" t="s">
        <v>189</v>
      </c>
      <c r="BM1115" s="158" t="s">
        <v>1764</v>
      </c>
    </row>
    <row r="1116" spans="1:65" s="12" customFormat="1" ht="22.9" customHeight="1">
      <c r="B1116" s="133"/>
      <c r="D1116" s="134" t="s">
        <v>72</v>
      </c>
      <c r="E1116" s="144" t="s">
        <v>219</v>
      </c>
      <c r="F1116" s="144" t="s">
        <v>1765</v>
      </c>
      <c r="I1116" s="136"/>
      <c r="J1116" s="145">
        <f>BK1116</f>
        <v>0</v>
      </c>
      <c r="L1116" s="133"/>
      <c r="M1116" s="138"/>
      <c r="N1116" s="139"/>
      <c r="O1116" s="139"/>
      <c r="P1116" s="140">
        <f>SUM(P1117:P1209)</f>
        <v>0</v>
      </c>
      <c r="Q1116" s="139"/>
      <c r="R1116" s="140">
        <f>SUM(R1117:R1209)</f>
        <v>144.89883703999993</v>
      </c>
      <c r="S1116" s="139"/>
      <c r="T1116" s="141">
        <f>SUM(T1117:T1209)</f>
        <v>0</v>
      </c>
      <c r="AR1116" s="134" t="s">
        <v>25</v>
      </c>
      <c r="AT1116" s="142" t="s">
        <v>72</v>
      </c>
      <c r="AU1116" s="142" t="s">
        <v>25</v>
      </c>
      <c r="AY1116" s="134" t="s">
        <v>182</v>
      </c>
      <c r="BK1116" s="143">
        <f>SUM(BK1117:BK1209)</f>
        <v>0</v>
      </c>
    </row>
    <row r="1117" spans="1:65" s="2" customFormat="1" ht="21.75" customHeight="1">
      <c r="A1117" s="35"/>
      <c r="B1117" s="146"/>
      <c r="C1117" s="147" t="s">
        <v>1766</v>
      </c>
      <c r="D1117" s="147" t="s">
        <v>184</v>
      </c>
      <c r="E1117" s="148" t="s">
        <v>490</v>
      </c>
      <c r="F1117" s="149" t="s">
        <v>491</v>
      </c>
      <c r="G1117" s="150" t="s">
        <v>238</v>
      </c>
      <c r="H1117" s="151">
        <v>294.46699999999998</v>
      </c>
      <c r="I1117" s="152"/>
      <c r="J1117" s="153">
        <f>ROUND(I1117*H1117,2)</f>
        <v>0</v>
      </c>
      <c r="K1117" s="149" t="s">
        <v>188</v>
      </c>
      <c r="L1117" s="36"/>
      <c r="M1117" s="154" t="s">
        <v>3</v>
      </c>
      <c r="N1117" s="155" t="s">
        <v>44</v>
      </c>
      <c r="O1117" s="56"/>
      <c r="P1117" s="156">
        <f>O1117*H1117</f>
        <v>0</v>
      </c>
      <c r="Q1117" s="156">
        <v>0.46</v>
      </c>
      <c r="R1117" s="156">
        <f>Q1117*H1117</f>
        <v>135.45482000000001</v>
      </c>
      <c r="S1117" s="156">
        <v>0</v>
      </c>
      <c r="T1117" s="157">
        <f>S1117*H1117</f>
        <v>0</v>
      </c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R1117" s="158" t="s">
        <v>189</v>
      </c>
      <c r="AT1117" s="158" t="s">
        <v>184</v>
      </c>
      <c r="AU1117" s="158" t="s">
        <v>81</v>
      </c>
      <c r="AY1117" s="20" t="s">
        <v>182</v>
      </c>
      <c r="BE1117" s="159">
        <f>IF(N1117="základní",J1117,0)</f>
        <v>0</v>
      </c>
      <c r="BF1117" s="159">
        <f>IF(N1117="snížená",J1117,0)</f>
        <v>0</v>
      </c>
      <c r="BG1117" s="159">
        <f>IF(N1117="zákl. přenesená",J1117,0)</f>
        <v>0</v>
      </c>
      <c r="BH1117" s="159">
        <f>IF(N1117="sníž. přenesená",J1117,0)</f>
        <v>0</v>
      </c>
      <c r="BI1117" s="159">
        <f>IF(N1117="nulová",J1117,0)</f>
        <v>0</v>
      </c>
      <c r="BJ1117" s="20" t="s">
        <v>25</v>
      </c>
      <c r="BK1117" s="159">
        <f>ROUND(I1117*H1117,2)</f>
        <v>0</v>
      </c>
      <c r="BL1117" s="20" t="s">
        <v>189</v>
      </c>
      <c r="BM1117" s="158" t="s">
        <v>1767</v>
      </c>
    </row>
    <row r="1118" spans="1:65" s="2" customFormat="1">
      <c r="A1118" s="35"/>
      <c r="B1118" s="36"/>
      <c r="C1118" s="35"/>
      <c r="D1118" s="160" t="s">
        <v>191</v>
      </c>
      <c r="E1118" s="35"/>
      <c r="F1118" s="161" t="s">
        <v>493</v>
      </c>
      <c r="G1118" s="35"/>
      <c r="H1118" s="35"/>
      <c r="I1118" s="162"/>
      <c r="J1118" s="35"/>
      <c r="K1118" s="35"/>
      <c r="L1118" s="36"/>
      <c r="M1118" s="163"/>
      <c r="N1118" s="164"/>
      <c r="O1118" s="56"/>
      <c r="P1118" s="56"/>
      <c r="Q1118" s="56"/>
      <c r="R1118" s="56"/>
      <c r="S1118" s="56"/>
      <c r="T1118" s="57"/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T1118" s="20" t="s">
        <v>191</v>
      </c>
      <c r="AU1118" s="20" t="s">
        <v>81</v>
      </c>
    </row>
    <row r="1119" spans="1:65" s="13" customFormat="1">
      <c r="B1119" s="165"/>
      <c r="D1119" s="166" t="s">
        <v>193</v>
      </c>
      <c r="E1119" s="167" t="s">
        <v>3</v>
      </c>
      <c r="F1119" s="168" t="s">
        <v>1768</v>
      </c>
      <c r="H1119" s="167" t="s">
        <v>3</v>
      </c>
      <c r="I1119" s="169"/>
      <c r="L1119" s="165"/>
      <c r="M1119" s="170"/>
      <c r="N1119" s="171"/>
      <c r="O1119" s="171"/>
      <c r="P1119" s="171"/>
      <c r="Q1119" s="171"/>
      <c r="R1119" s="171"/>
      <c r="S1119" s="171"/>
      <c r="T1119" s="172"/>
      <c r="AT1119" s="167" t="s">
        <v>193</v>
      </c>
      <c r="AU1119" s="167" t="s">
        <v>81</v>
      </c>
      <c r="AV1119" s="13" t="s">
        <v>25</v>
      </c>
      <c r="AW1119" s="13" t="s">
        <v>34</v>
      </c>
      <c r="AX1119" s="13" t="s">
        <v>73</v>
      </c>
      <c r="AY1119" s="167" t="s">
        <v>182</v>
      </c>
    </row>
    <row r="1120" spans="1:65" s="14" customFormat="1">
      <c r="B1120" s="173"/>
      <c r="D1120" s="166" t="s">
        <v>193</v>
      </c>
      <c r="E1120" s="174" t="s">
        <v>3</v>
      </c>
      <c r="F1120" s="175" t="s">
        <v>1769</v>
      </c>
      <c r="H1120" s="176">
        <v>80.762</v>
      </c>
      <c r="I1120" s="177"/>
      <c r="L1120" s="173"/>
      <c r="M1120" s="178"/>
      <c r="N1120" s="179"/>
      <c r="O1120" s="179"/>
      <c r="P1120" s="179"/>
      <c r="Q1120" s="179"/>
      <c r="R1120" s="179"/>
      <c r="S1120" s="179"/>
      <c r="T1120" s="180"/>
      <c r="AT1120" s="174" t="s">
        <v>193</v>
      </c>
      <c r="AU1120" s="174" t="s">
        <v>81</v>
      </c>
      <c r="AV1120" s="14" t="s">
        <v>81</v>
      </c>
      <c r="AW1120" s="14" t="s">
        <v>34</v>
      </c>
      <c r="AX1120" s="14" t="s">
        <v>73</v>
      </c>
      <c r="AY1120" s="174" t="s">
        <v>182</v>
      </c>
    </row>
    <row r="1121" spans="1:51" s="14" customFormat="1">
      <c r="B1121" s="173"/>
      <c r="D1121" s="166" t="s">
        <v>193</v>
      </c>
      <c r="E1121" s="174" t="s">
        <v>3</v>
      </c>
      <c r="F1121" s="175" t="s">
        <v>1770</v>
      </c>
      <c r="H1121" s="176">
        <v>44.75</v>
      </c>
      <c r="I1121" s="177"/>
      <c r="L1121" s="173"/>
      <c r="M1121" s="178"/>
      <c r="N1121" s="179"/>
      <c r="O1121" s="179"/>
      <c r="P1121" s="179"/>
      <c r="Q1121" s="179"/>
      <c r="R1121" s="179"/>
      <c r="S1121" s="179"/>
      <c r="T1121" s="180"/>
      <c r="AT1121" s="174" t="s">
        <v>193</v>
      </c>
      <c r="AU1121" s="174" t="s">
        <v>81</v>
      </c>
      <c r="AV1121" s="14" t="s">
        <v>81</v>
      </c>
      <c r="AW1121" s="14" t="s">
        <v>34</v>
      </c>
      <c r="AX1121" s="14" t="s">
        <v>73</v>
      </c>
      <c r="AY1121" s="174" t="s">
        <v>182</v>
      </c>
    </row>
    <row r="1122" spans="1:51" s="14" customFormat="1">
      <c r="B1122" s="173"/>
      <c r="D1122" s="166" t="s">
        <v>193</v>
      </c>
      <c r="E1122" s="174" t="s">
        <v>3</v>
      </c>
      <c r="F1122" s="175" t="s">
        <v>1771</v>
      </c>
      <c r="H1122" s="176">
        <v>105.705</v>
      </c>
      <c r="I1122" s="177"/>
      <c r="L1122" s="173"/>
      <c r="M1122" s="178"/>
      <c r="N1122" s="179"/>
      <c r="O1122" s="179"/>
      <c r="P1122" s="179"/>
      <c r="Q1122" s="179"/>
      <c r="R1122" s="179"/>
      <c r="S1122" s="179"/>
      <c r="T1122" s="180"/>
      <c r="AT1122" s="174" t="s">
        <v>193</v>
      </c>
      <c r="AU1122" s="174" t="s">
        <v>81</v>
      </c>
      <c r="AV1122" s="14" t="s">
        <v>81</v>
      </c>
      <c r="AW1122" s="14" t="s">
        <v>34</v>
      </c>
      <c r="AX1122" s="14" t="s">
        <v>73</v>
      </c>
      <c r="AY1122" s="174" t="s">
        <v>182</v>
      </c>
    </row>
    <row r="1123" spans="1:51" s="14" customFormat="1">
      <c r="B1123" s="173"/>
      <c r="D1123" s="166" t="s">
        <v>193</v>
      </c>
      <c r="E1123" s="174" t="s">
        <v>3</v>
      </c>
      <c r="F1123" s="175" t="s">
        <v>1772</v>
      </c>
      <c r="H1123" s="176">
        <v>63.25</v>
      </c>
      <c r="I1123" s="177"/>
      <c r="L1123" s="173"/>
      <c r="M1123" s="178"/>
      <c r="N1123" s="179"/>
      <c r="O1123" s="179"/>
      <c r="P1123" s="179"/>
      <c r="Q1123" s="179"/>
      <c r="R1123" s="179"/>
      <c r="S1123" s="179"/>
      <c r="T1123" s="180"/>
      <c r="AT1123" s="174" t="s">
        <v>193</v>
      </c>
      <c r="AU1123" s="174" t="s">
        <v>81</v>
      </c>
      <c r="AV1123" s="14" t="s">
        <v>81</v>
      </c>
      <c r="AW1123" s="14" t="s">
        <v>34</v>
      </c>
      <c r="AX1123" s="14" t="s">
        <v>73</v>
      </c>
      <c r="AY1123" s="174" t="s">
        <v>182</v>
      </c>
    </row>
    <row r="1124" spans="1:51" s="15" customFormat="1">
      <c r="B1124" s="181"/>
      <c r="D1124" s="166" t="s">
        <v>193</v>
      </c>
      <c r="E1124" s="182" t="s">
        <v>1773</v>
      </c>
      <c r="F1124" s="183" t="s">
        <v>213</v>
      </c>
      <c r="H1124" s="184">
        <v>294.46699999999998</v>
      </c>
      <c r="I1124" s="185"/>
      <c r="L1124" s="181"/>
      <c r="M1124" s="186"/>
      <c r="N1124" s="187"/>
      <c r="O1124" s="187"/>
      <c r="P1124" s="187"/>
      <c r="Q1124" s="187"/>
      <c r="R1124" s="187"/>
      <c r="S1124" s="187"/>
      <c r="T1124" s="188"/>
      <c r="AT1124" s="182" t="s">
        <v>193</v>
      </c>
      <c r="AU1124" s="182" t="s">
        <v>81</v>
      </c>
      <c r="AV1124" s="15" t="s">
        <v>189</v>
      </c>
      <c r="AW1124" s="15" t="s">
        <v>34</v>
      </c>
      <c r="AX1124" s="15" t="s">
        <v>25</v>
      </c>
      <c r="AY1124" s="182" t="s">
        <v>182</v>
      </c>
    </row>
    <row r="1125" spans="1:51" s="2" customFormat="1">
      <c r="A1125" s="35"/>
      <c r="B1125" s="36"/>
      <c r="C1125" s="35"/>
      <c r="D1125" s="166" t="s">
        <v>224</v>
      </c>
      <c r="E1125" s="35"/>
      <c r="F1125" s="189" t="s">
        <v>256</v>
      </c>
      <c r="G1125" s="35"/>
      <c r="H1125" s="35"/>
      <c r="I1125" s="35"/>
      <c r="J1125" s="35"/>
      <c r="K1125" s="35"/>
      <c r="L1125" s="36"/>
      <c r="M1125" s="163"/>
      <c r="N1125" s="164"/>
      <c r="O1125" s="56"/>
      <c r="P1125" s="56"/>
      <c r="Q1125" s="56"/>
      <c r="R1125" s="56"/>
      <c r="S1125" s="56"/>
      <c r="T1125" s="57"/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U1125" s="20" t="s">
        <v>81</v>
      </c>
    </row>
    <row r="1126" spans="1:51" s="2" customFormat="1">
      <c r="A1126" s="35"/>
      <c r="B1126" s="36"/>
      <c r="C1126" s="35"/>
      <c r="D1126" s="166" t="s">
        <v>224</v>
      </c>
      <c r="E1126" s="35"/>
      <c r="F1126" s="190" t="s">
        <v>1360</v>
      </c>
      <c r="G1126" s="35"/>
      <c r="H1126" s="191">
        <v>0</v>
      </c>
      <c r="I1126" s="35"/>
      <c r="J1126" s="35"/>
      <c r="K1126" s="35"/>
      <c r="L1126" s="36"/>
      <c r="M1126" s="163"/>
      <c r="N1126" s="164"/>
      <c r="O1126" s="56"/>
      <c r="P1126" s="56"/>
      <c r="Q1126" s="56"/>
      <c r="R1126" s="56"/>
      <c r="S1126" s="56"/>
      <c r="T1126" s="57"/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U1126" s="20" t="s">
        <v>81</v>
      </c>
    </row>
    <row r="1127" spans="1:51" s="2" customFormat="1">
      <c r="A1127" s="35"/>
      <c r="B1127" s="36"/>
      <c r="C1127" s="35"/>
      <c r="D1127" s="166" t="s">
        <v>224</v>
      </c>
      <c r="E1127" s="35"/>
      <c r="F1127" s="190" t="s">
        <v>1361</v>
      </c>
      <c r="G1127" s="35"/>
      <c r="H1127" s="191">
        <v>80.762</v>
      </c>
      <c r="I1127" s="35"/>
      <c r="J1127" s="35"/>
      <c r="K1127" s="35"/>
      <c r="L1127" s="36"/>
      <c r="M1127" s="163"/>
      <c r="N1127" s="164"/>
      <c r="O1127" s="56"/>
      <c r="P1127" s="56"/>
      <c r="Q1127" s="56"/>
      <c r="R1127" s="56"/>
      <c r="S1127" s="56"/>
      <c r="T1127" s="57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U1127" s="20" t="s">
        <v>81</v>
      </c>
    </row>
    <row r="1128" spans="1:51" s="2" customFormat="1">
      <c r="A1128" s="35"/>
      <c r="B1128" s="36"/>
      <c r="C1128" s="35"/>
      <c r="D1128" s="166" t="s">
        <v>224</v>
      </c>
      <c r="E1128" s="35"/>
      <c r="F1128" s="190" t="s">
        <v>259</v>
      </c>
      <c r="G1128" s="35"/>
      <c r="H1128" s="191">
        <v>80.762</v>
      </c>
      <c r="I1128" s="35"/>
      <c r="J1128" s="35"/>
      <c r="K1128" s="35"/>
      <c r="L1128" s="36"/>
      <c r="M1128" s="163"/>
      <c r="N1128" s="164"/>
      <c r="O1128" s="56"/>
      <c r="P1128" s="56"/>
      <c r="Q1128" s="56"/>
      <c r="R1128" s="56"/>
      <c r="S1128" s="56"/>
      <c r="T1128" s="57"/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U1128" s="20" t="s">
        <v>81</v>
      </c>
    </row>
    <row r="1129" spans="1:51" s="2" customFormat="1">
      <c r="A1129" s="35"/>
      <c r="B1129" s="36"/>
      <c r="C1129" s="35"/>
      <c r="D1129" s="166" t="s">
        <v>224</v>
      </c>
      <c r="E1129" s="35"/>
      <c r="F1129" s="189" t="s">
        <v>1362</v>
      </c>
      <c r="G1129" s="35"/>
      <c r="H1129" s="35"/>
      <c r="I1129" s="35"/>
      <c r="J1129" s="35"/>
      <c r="K1129" s="35"/>
      <c r="L1129" s="36"/>
      <c r="M1129" s="163"/>
      <c r="N1129" s="164"/>
      <c r="O1129" s="56"/>
      <c r="P1129" s="56"/>
      <c r="Q1129" s="56"/>
      <c r="R1129" s="56"/>
      <c r="S1129" s="56"/>
      <c r="T1129" s="57"/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U1129" s="20" t="s">
        <v>81</v>
      </c>
    </row>
    <row r="1130" spans="1:51" s="2" customFormat="1">
      <c r="A1130" s="35"/>
      <c r="B1130" s="36"/>
      <c r="C1130" s="35"/>
      <c r="D1130" s="166" t="s">
        <v>224</v>
      </c>
      <c r="E1130" s="35"/>
      <c r="F1130" s="190" t="s">
        <v>1363</v>
      </c>
      <c r="G1130" s="35"/>
      <c r="H1130" s="191">
        <v>44.75</v>
      </c>
      <c r="I1130" s="35"/>
      <c r="J1130" s="35"/>
      <c r="K1130" s="35"/>
      <c r="L1130" s="36"/>
      <c r="M1130" s="163"/>
      <c r="N1130" s="164"/>
      <c r="O1130" s="56"/>
      <c r="P1130" s="56"/>
      <c r="Q1130" s="56"/>
      <c r="R1130" s="56"/>
      <c r="S1130" s="56"/>
      <c r="T1130" s="57"/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U1130" s="20" t="s">
        <v>81</v>
      </c>
    </row>
    <row r="1131" spans="1:51" s="2" customFormat="1">
      <c r="A1131" s="35"/>
      <c r="B1131" s="36"/>
      <c r="C1131" s="35"/>
      <c r="D1131" s="166" t="s">
        <v>224</v>
      </c>
      <c r="E1131" s="35"/>
      <c r="F1131" s="190" t="s">
        <v>259</v>
      </c>
      <c r="G1131" s="35"/>
      <c r="H1131" s="191">
        <v>44.75</v>
      </c>
      <c r="I1131" s="35"/>
      <c r="J1131" s="35"/>
      <c r="K1131" s="35"/>
      <c r="L1131" s="36"/>
      <c r="M1131" s="163"/>
      <c r="N1131" s="164"/>
      <c r="O1131" s="56"/>
      <c r="P1131" s="56"/>
      <c r="Q1131" s="56"/>
      <c r="R1131" s="56"/>
      <c r="S1131" s="56"/>
      <c r="T1131" s="57"/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U1131" s="20" t="s">
        <v>81</v>
      </c>
    </row>
    <row r="1132" spans="1:51" s="2" customFormat="1">
      <c r="A1132" s="35"/>
      <c r="B1132" s="36"/>
      <c r="C1132" s="35"/>
      <c r="D1132" s="166" t="s">
        <v>224</v>
      </c>
      <c r="E1132" s="35"/>
      <c r="F1132" s="189" t="s">
        <v>272</v>
      </c>
      <c r="G1132" s="35"/>
      <c r="H1132" s="35"/>
      <c r="I1132" s="35"/>
      <c r="J1132" s="35"/>
      <c r="K1132" s="35"/>
      <c r="L1132" s="36"/>
      <c r="M1132" s="163"/>
      <c r="N1132" s="164"/>
      <c r="O1132" s="56"/>
      <c r="P1132" s="56"/>
      <c r="Q1132" s="56"/>
      <c r="R1132" s="56"/>
      <c r="S1132" s="56"/>
      <c r="T1132" s="57"/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U1132" s="20" t="s">
        <v>81</v>
      </c>
    </row>
    <row r="1133" spans="1:51" s="2" customFormat="1">
      <c r="A1133" s="35"/>
      <c r="B1133" s="36"/>
      <c r="C1133" s="35"/>
      <c r="D1133" s="166" t="s">
        <v>224</v>
      </c>
      <c r="E1133" s="35"/>
      <c r="F1133" s="190" t="s">
        <v>1568</v>
      </c>
      <c r="G1133" s="35"/>
      <c r="H1133" s="191">
        <v>0</v>
      </c>
      <c r="I1133" s="35"/>
      <c r="J1133" s="35"/>
      <c r="K1133" s="35"/>
      <c r="L1133" s="36"/>
      <c r="M1133" s="163"/>
      <c r="N1133" s="164"/>
      <c r="O1133" s="56"/>
      <c r="P1133" s="56"/>
      <c r="Q1133" s="56"/>
      <c r="R1133" s="56"/>
      <c r="S1133" s="56"/>
      <c r="T1133" s="57"/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U1133" s="20" t="s">
        <v>81</v>
      </c>
    </row>
    <row r="1134" spans="1:51" s="2" customFormat="1">
      <c r="A1134" s="35"/>
      <c r="B1134" s="36"/>
      <c r="C1134" s="35"/>
      <c r="D1134" s="166" t="s">
        <v>224</v>
      </c>
      <c r="E1134" s="35"/>
      <c r="F1134" s="190" t="s">
        <v>1569</v>
      </c>
      <c r="G1134" s="35"/>
      <c r="H1134" s="191">
        <v>103.455</v>
      </c>
      <c r="I1134" s="35"/>
      <c r="J1134" s="35"/>
      <c r="K1134" s="35"/>
      <c r="L1134" s="36"/>
      <c r="M1134" s="163"/>
      <c r="N1134" s="164"/>
      <c r="O1134" s="56"/>
      <c r="P1134" s="56"/>
      <c r="Q1134" s="56"/>
      <c r="R1134" s="56"/>
      <c r="S1134" s="56"/>
      <c r="T1134" s="57"/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U1134" s="20" t="s">
        <v>81</v>
      </c>
    </row>
    <row r="1135" spans="1:51" s="2" customFormat="1">
      <c r="A1135" s="35"/>
      <c r="B1135" s="36"/>
      <c r="C1135" s="35"/>
      <c r="D1135" s="166" t="s">
        <v>224</v>
      </c>
      <c r="E1135" s="35"/>
      <c r="F1135" s="190" t="s">
        <v>259</v>
      </c>
      <c r="G1135" s="35"/>
      <c r="H1135" s="191">
        <v>103.455</v>
      </c>
      <c r="I1135" s="35"/>
      <c r="J1135" s="35"/>
      <c r="K1135" s="35"/>
      <c r="L1135" s="36"/>
      <c r="M1135" s="163"/>
      <c r="N1135" s="164"/>
      <c r="O1135" s="56"/>
      <c r="P1135" s="56"/>
      <c r="Q1135" s="56"/>
      <c r="R1135" s="56"/>
      <c r="S1135" s="56"/>
      <c r="T1135" s="57"/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U1135" s="20" t="s">
        <v>81</v>
      </c>
    </row>
    <row r="1136" spans="1:51" s="2" customFormat="1">
      <c r="A1136" s="35"/>
      <c r="B1136" s="36"/>
      <c r="C1136" s="35"/>
      <c r="D1136" s="166" t="s">
        <v>224</v>
      </c>
      <c r="E1136" s="35"/>
      <c r="F1136" s="189" t="s">
        <v>1578</v>
      </c>
      <c r="G1136" s="35"/>
      <c r="H1136" s="35"/>
      <c r="I1136" s="35"/>
      <c r="J1136" s="35"/>
      <c r="K1136" s="35"/>
      <c r="L1136" s="36"/>
      <c r="M1136" s="163"/>
      <c r="N1136" s="164"/>
      <c r="O1136" s="56"/>
      <c r="P1136" s="56"/>
      <c r="Q1136" s="56"/>
      <c r="R1136" s="56"/>
      <c r="S1136" s="56"/>
      <c r="T1136" s="57"/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U1136" s="20" t="s">
        <v>81</v>
      </c>
    </row>
    <row r="1137" spans="1:65" s="2" customFormat="1">
      <c r="A1137" s="35"/>
      <c r="B1137" s="36"/>
      <c r="C1137" s="35"/>
      <c r="D1137" s="166" t="s">
        <v>224</v>
      </c>
      <c r="E1137" s="35"/>
      <c r="F1137" s="190" t="s">
        <v>1568</v>
      </c>
      <c r="G1137" s="35"/>
      <c r="H1137" s="191">
        <v>0</v>
      </c>
      <c r="I1137" s="35"/>
      <c r="J1137" s="35"/>
      <c r="K1137" s="35"/>
      <c r="L1137" s="36"/>
      <c r="M1137" s="163"/>
      <c r="N1137" s="164"/>
      <c r="O1137" s="56"/>
      <c r="P1137" s="56"/>
      <c r="Q1137" s="56"/>
      <c r="R1137" s="56"/>
      <c r="S1137" s="56"/>
      <c r="T1137" s="57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U1137" s="20" t="s">
        <v>81</v>
      </c>
    </row>
    <row r="1138" spans="1:65" s="2" customFormat="1">
      <c r="A1138" s="35"/>
      <c r="B1138" s="36"/>
      <c r="C1138" s="35"/>
      <c r="D1138" s="166" t="s">
        <v>224</v>
      </c>
      <c r="E1138" s="35"/>
      <c r="F1138" s="190" t="s">
        <v>1579</v>
      </c>
      <c r="G1138" s="35"/>
      <c r="H1138" s="191">
        <v>2.25</v>
      </c>
      <c r="I1138" s="35"/>
      <c r="J1138" s="35"/>
      <c r="K1138" s="35"/>
      <c r="L1138" s="36"/>
      <c r="M1138" s="163"/>
      <c r="N1138" s="164"/>
      <c r="O1138" s="56"/>
      <c r="P1138" s="56"/>
      <c r="Q1138" s="56"/>
      <c r="R1138" s="56"/>
      <c r="S1138" s="56"/>
      <c r="T1138" s="57"/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U1138" s="20" t="s">
        <v>81</v>
      </c>
    </row>
    <row r="1139" spans="1:65" s="2" customFormat="1">
      <c r="A1139" s="35"/>
      <c r="B1139" s="36"/>
      <c r="C1139" s="35"/>
      <c r="D1139" s="166" t="s">
        <v>224</v>
      </c>
      <c r="E1139" s="35"/>
      <c r="F1139" s="190" t="s">
        <v>213</v>
      </c>
      <c r="G1139" s="35"/>
      <c r="H1139" s="191">
        <v>2.25</v>
      </c>
      <c r="I1139" s="35"/>
      <c r="J1139" s="35"/>
      <c r="K1139" s="35"/>
      <c r="L1139" s="36"/>
      <c r="M1139" s="163"/>
      <c r="N1139" s="164"/>
      <c r="O1139" s="56"/>
      <c r="P1139" s="56"/>
      <c r="Q1139" s="56"/>
      <c r="R1139" s="56"/>
      <c r="S1139" s="56"/>
      <c r="T1139" s="57"/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U1139" s="20" t="s">
        <v>81</v>
      </c>
    </row>
    <row r="1140" spans="1:65" s="2" customFormat="1">
      <c r="A1140" s="35"/>
      <c r="B1140" s="36"/>
      <c r="C1140" s="35"/>
      <c r="D1140" s="166" t="s">
        <v>224</v>
      </c>
      <c r="E1140" s="35"/>
      <c r="F1140" s="189" t="s">
        <v>1570</v>
      </c>
      <c r="G1140" s="35"/>
      <c r="H1140" s="35"/>
      <c r="I1140" s="35"/>
      <c r="J1140" s="35"/>
      <c r="K1140" s="35"/>
      <c r="L1140" s="36"/>
      <c r="M1140" s="163"/>
      <c r="N1140" s="164"/>
      <c r="O1140" s="56"/>
      <c r="P1140" s="56"/>
      <c r="Q1140" s="56"/>
      <c r="R1140" s="56"/>
      <c r="S1140" s="56"/>
      <c r="T1140" s="57"/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U1140" s="20" t="s">
        <v>81</v>
      </c>
    </row>
    <row r="1141" spans="1:65" s="2" customFormat="1">
      <c r="A1141" s="35"/>
      <c r="B1141" s="36"/>
      <c r="C1141" s="35"/>
      <c r="D1141" s="166" t="s">
        <v>224</v>
      </c>
      <c r="E1141" s="35"/>
      <c r="F1141" s="190" t="s">
        <v>1571</v>
      </c>
      <c r="G1141" s="35"/>
      <c r="H1141" s="191">
        <v>63.25</v>
      </c>
      <c r="I1141" s="35"/>
      <c r="J1141" s="35"/>
      <c r="K1141" s="35"/>
      <c r="L1141" s="36"/>
      <c r="M1141" s="163"/>
      <c r="N1141" s="164"/>
      <c r="O1141" s="56"/>
      <c r="P1141" s="56"/>
      <c r="Q1141" s="56"/>
      <c r="R1141" s="56"/>
      <c r="S1141" s="56"/>
      <c r="T1141" s="57"/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U1141" s="20" t="s">
        <v>81</v>
      </c>
    </row>
    <row r="1142" spans="1:65" s="2" customFormat="1">
      <c r="A1142" s="35"/>
      <c r="B1142" s="36"/>
      <c r="C1142" s="35"/>
      <c r="D1142" s="166" t="s">
        <v>224</v>
      </c>
      <c r="E1142" s="35"/>
      <c r="F1142" s="190" t="s">
        <v>259</v>
      </c>
      <c r="G1142" s="35"/>
      <c r="H1142" s="191">
        <v>63.25</v>
      </c>
      <c r="I1142" s="35"/>
      <c r="J1142" s="35"/>
      <c r="K1142" s="35"/>
      <c r="L1142" s="36"/>
      <c r="M1142" s="163"/>
      <c r="N1142" s="164"/>
      <c r="O1142" s="56"/>
      <c r="P1142" s="56"/>
      <c r="Q1142" s="56"/>
      <c r="R1142" s="56"/>
      <c r="S1142" s="56"/>
      <c r="T1142" s="57"/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U1142" s="20" t="s">
        <v>81</v>
      </c>
    </row>
    <row r="1143" spans="1:65" s="2" customFormat="1" ht="24.2" customHeight="1">
      <c r="A1143" s="35"/>
      <c r="B1143" s="146"/>
      <c r="C1143" s="147" t="s">
        <v>1774</v>
      </c>
      <c r="D1143" s="147" t="s">
        <v>184</v>
      </c>
      <c r="E1143" s="148" t="s">
        <v>1775</v>
      </c>
      <c r="F1143" s="149" t="s">
        <v>1776</v>
      </c>
      <c r="G1143" s="150" t="s">
        <v>238</v>
      </c>
      <c r="H1143" s="151">
        <v>1.452</v>
      </c>
      <c r="I1143" s="152"/>
      <c r="J1143" s="153">
        <f>ROUND(I1143*H1143,2)</f>
        <v>0</v>
      </c>
      <c r="K1143" s="149" t="s">
        <v>188</v>
      </c>
      <c r="L1143" s="36"/>
      <c r="M1143" s="154" t="s">
        <v>3</v>
      </c>
      <c r="N1143" s="155" t="s">
        <v>44</v>
      </c>
      <c r="O1143" s="56"/>
      <c r="P1143" s="156">
        <f>O1143*H1143</f>
        <v>0</v>
      </c>
      <c r="Q1143" s="156">
        <v>0.34499999999999997</v>
      </c>
      <c r="R1143" s="156">
        <f>Q1143*H1143</f>
        <v>0.50093999999999994</v>
      </c>
      <c r="S1143" s="156">
        <v>0</v>
      </c>
      <c r="T1143" s="157">
        <f>S1143*H1143</f>
        <v>0</v>
      </c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R1143" s="158" t="s">
        <v>189</v>
      </c>
      <c r="AT1143" s="158" t="s">
        <v>184</v>
      </c>
      <c r="AU1143" s="158" t="s">
        <v>81</v>
      </c>
      <c r="AY1143" s="20" t="s">
        <v>182</v>
      </c>
      <c r="BE1143" s="159">
        <f>IF(N1143="základní",J1143,0)</f>
        <v>0</v>
      </c>
      <c r="BF1143" s="159">
        <f>IF(N1143="snížená",J1143,0)</f>
        <v>0</v>
      </c>
      <c r="BG1143" s="159">
        <f>IF(N1143="zákl. přenesená",J1143,0)</f>
        <v>0</v>
      </c>
      <c r="BH1143" s="159">
        <f>IF(N1143="sníž. přenesená",J1143,0)</f>
        <v>0</v>
      </c>
      <c r="BI1143" s="159">
        <f>IF(N1143="nulová",J1143,0)</f>
        <v>0</v>
      </c>
      <c r="BJ1143" s="20" t="s">
        <v>25</v>
      </c>
      <c r="BK1143" s="159">
        <f>ROUND(I1143*H1143,2)</f>
        <v>0</v>
      </c>
      <c r="BL1143" s="20" t="s">
        <v>189</v>
      </c>
      <c r="BM1143" s="158" t="s">
        <v>1777</v>
      </c>
    </row>
    <row r="1144" spans="1:65" s="2" customFormat="1">
      <c r="A1144" s="35"/>
      <c r="B1144" s="36"/>
      <c r="C1144" s="35"/>
      <c r="D1144" s="160" t="s">
        <v>191</v>
      </c>
      <c r="E1144" s="35"/>
      <c r="F1144" s="161" t="s">
        <v>1778</v>
      </c>
      <c r="G1144" s="35"/>
      <c r="H1144" s="35"/>
      <c r="I1144" s="162"/>
      <c r="J1144" s="35"/>
      <c r="K1144" s="35"/>
      <c r="L1144" s="36"/>
      <c r="M1144" s="163"/>
      <c r="N1144" s="164"/>
      <c r="O1144" s="56"/>
      <c r="P1144" s="56"/>
      <c r="Q1144" s="56"/>
      <c r="R1144" s="56"/>
      <c r="S1144" s="56"/>
      <c r="T1144" s="57"/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T1144" s="20" t="s">
        <v>191</v>
      </c>
      <c r="AU1144" s="20" t="s">
        <v>81</v>
      </c>
    </row>
    <row r="1145" spans="1:65" s="14" customFormat="1">
      <c r="B1145" s="173"/>
      <c r="D1145" s="166" t="s">
        <v>193</v>
      </c>
      <c r="E1145" s="174" t="s">
        <v>3</v>
      </c>
      <c r="F1145" s="175" t="s">
        <v>1779</v>
      </c>
      <c r="H1145" s="176">
        <v>1.452</v>
      </c>
      <c r="I1145" s="177"/>
      <c r="L1145" s="173"/>
      <c r="M1145" s="178"/>
      <c r="N1145" s="179"/>
      <c r="O1145" s="179"/>
      <c r="P1145" s="179"/>
      <c r="Q1145" s="179"/>
      <c r="R1145" s="179"/>
      <c r="S1145" s="179"/>
      <c r="T1145" s="180"/>
      <c r="AT1145" s="174" t="s">
        <v>193</v>
      </c>
      <c r="AU1145" s="174" t="s">
        <v>81</v>
      </c>
      <c r="AV1145" s="14" t="s">
        <v>81</v>
      </c>
      <c r="AW1145" s="14" t="s">
        <v>34</v>
      </c>
      <c r="AX1145" s="14" t="s">
        <v>25</v>
      </c>
      <c r="AY1145" s="174" t="s">
        <v>182</v>
      </c>
    </row>
    <row r="1146" spans="1:65" s="2" customFormat="1">
      <c r="A1146" s="35"/>
      <c r="B1146" s="36"/>
      <c r="C1146" s="35"/>
      <c r="D1146" s="166" t="s">
        <v>224</v>
      </c>
      <c r="E1146" s="35"/>
      <c r="F1146" s="189" t="s">
        <v>1780</v>
      </c>
      <c r="G1146" s="35"/>
      <c r="H1146" s="35"/>
      <c r="I1146" s="35"/>
      <c r="J1146" s="35"/>
      <c r="K1146" s="35"/>
      <c r="L1146" s="36"/>
      <c r="M1146" s="163"/>
      <c r="N1146" s="164"/>
      <c r="O1146" s="56"/>
      <c r="P1146" s="56"/>
      <c r="Q1146" s="56"/>
      <c r="R1146" s="56"/>
      <c r="S1146" s="56"/>
      <c r="T1146" s="57"/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U1146" s="20" t="s">
        <v>81</v>
      </c>
    </row>
    <row r="1147" spans="1:65" s="2" customFormat="1">
      <c r="A1147" s="35"/>
      <c r="B1147" s="36"/>
      <c r="C1147" s="35"/>
      <c r="D1147" s="166" t="s">
        <v>224</v>
      </c>
      <c r="E1147" s="35"/>
      <c r="F1147" s="190" t="s">
        <v>1396</v>
      </c>
      <c r="G1147" s="35"/>
      <c r="H1147" s="191">
        <v>0</v>
      </c>
      <c r="I1147" s="35"/>
      <c r="J1147" s="35"/>
      <c r="K1147" s="35"/>
      <c r="L1147" s="36"/>
      <c r="M1147" s="163"/>
      <c r="N1147" s="164"/>
      <c r="O1147" s="56"/>
      <c r="P1147" s="56"/>
      <c r="Q1147" s="56"/>
      <c r="R1147" s="56"/>
      <c r="S1147" s="56"/>
      <c r="T1147" s="57"/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U1147" s="20" t="s">
        <v>81</v>
      </c>
    </row>
    <row r="1148" spans="1:65" s="2" customFormat="1">
      <c r="A1148" s="35"/>
      <c r="B1148" s="36"/>
      <c r="C1148" s="35"/>
      <c r="D1148" s="166" t="s">
        <v>224</v>
      </c>
      <c r="E1148" s="35"/>
      <c r="F1148" s="190" t="s">
        <v>1397</v>
      </c>
      <c r="G1148" s="35"/>
      <c r="H1148" s="191">
        <v>1.452</v>
      </c>
      <c r="I1148" s="35"/>
      <c r="J1148" s="35"/>
      <c r="K1148" s="35"/>
      <c r="L1148" s="36"/>
      <c r="M1148" s="163"/>
      <c r="N1148" s="164"/>
      <c r="O1148" s="56"/>
      <c r="P1148" s="56"/>
      <c r="Q1148" s="56"/>
      <c r="R1148" s="56"/>
      <c r="S1148" s="56"/>
      <c r="T1148" s="57"/>
      <c r="U1148" s="35"/>
      <c r="V1148" s="35"/>
      <c r="W1148" s="35"/>
      <c r="X1148" s="35"/>
      <c r="Y1148" s="35"/>
      <c r="Z1148" s="35"/>
      <c r="AA1148" s="35"/>
      <c r="AB1148" s="35"/>
      <c r="AC1148" s="35"/>
      <c r="AD1148" s="35"/>
      <c r="AE1148" s="35"/>
      <c r="AU1148" s="20" t="s">
        <v>81</v>
      </c>
    </row>
    <row r="1149" spans="1:65" s="2" customFormat="1">
      <c r="A1149" s="35"/>
      <c r="B1149" s="36"/>
      <c r="C1149" s="35"/>
      <c r="D1149" s="166" t="s">
        <v>224</v>
      </c>
      <c r="E1149" s="35"/>
      <c r="F1149" s="190" t="s">
        <v>259</v>
      </c>
      <c r="G1149" s="35"/>
      <c r="H1149" s="191">
        <v>1.452</v>
      </c>
      <c r="I1149" s="35"/>
      <c r="J1149" s="35"/>
      <c r="K1149" s="35"/>
      <c r="L1149" s="36"/>
      <c r="M1149" s="163"/>
      <c r="N1149" s="164"/>
      <c r="O1149" s="56"/>
      <c r="P1149" s="56"/>
      <c r="Q1149" s="56"/>
      <c r="R1149" s="56"/>
      <c r="S1149" s="56"/>
      <c r="T1149" s="57"/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U1149" s="20" t="s">
        <v>81</v>
      </c>
    </row>
    <row r="1150" spans="1:65" s="2" customFormat="1" ht="21.75" customHeight="1">
      <c r="A1150" s="35"/>
      <c r="B1150" s="146"/>
      <c r="C1150" s="147" t="s">
        <v>1781</v>
      </c>
      <c r="D1150" s="147" t="s">
        <v>184</v>
      </c>
      <c r="E1150" s="148" t="s">
        <v>926</v>
      </c>
      <c r="F1150" s="149" t="s">
        <v>927</v>
      </c>
      <c r="G1150" s="150" t="s">
        <v>238</v>
      </c>
      <c r="H1150" s="151">
        <v>1.9359999999999999</v>
      </c>
      <c r="I1150" s="152"/>
      <c r="J1150" s="153">
        <f>ROUND(I1150*H1150,2)</f>
        <v>0</v>
      </c>
      <c r="K1150" s="149" t="s">
        <v>188</v>
      </c>
      <c r="L1150" s="36"/>
      <c r="M1150" s="154" t="s">
        <v>3</v>
      </c>
      <c r="N1150" s="155" t="s">
        <v>44</v>
      </c>
      <c r="O1150" s="56"/>
      <c r="P1150" s="156">
        <f>O1150*H1150</f>
        <v>0</v>
      </c>
      <c r="Q1150" s="156">
        <v>0.34499999999999997</v>
      </c>
      <c r="R1150" s="156">
        <f>Q1150*H1150</f>
        <v>0.66791999999999996</v>
      </c>
      <c r="S1150" s="156">
        <v>0</v>
      </c>
      <c r="T1150" s="157">
        <f>S1150*H1150</f>
        <v>0</v>
      </c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R1150" s="158" t="s">
        <v>189</v>
      </c>
      <c r="AT1150" s="158" t="s">
        <v>184</v>
      </c>
      <c r="AU1150" s="158" t="s">
        <v>81</v>
      </c>
      <c r="AY1150" s="20" t="s">
        <v>182</v>
      </c>
      <c r="BE1150" s="159">
        <f>IF(N1150="základní",J1150,0)</f>
        <v>0</v>
      </c>
      <c r="BF1150" s="159">
        <f>IF(N1150="snížená",J1150,0)</f>
        <v>0</v>
      </c>
      <c r="BG1150" s="159">
        <f>IF(N1150="zákl. přenesená",J1150,0)</f>
        <v>0</v>
      </c>
      <c r="BH1150" s="159">
        <f>IF(N1150="sníž. přenesená",J1150,0)</f>
        <v>0</v>
      </c>
      <c r="BI1150" s="159">
        <f>IF(N1150="nulová",J1150,0)</f>
        <v>0</v>
      </c>
      <c r="BJ1150" s="20" t="s">
        <v>25</v>
      </c>
      <c r="BK1150" s="159">
        <f>ROUND(I1150*H1150,2)</f>
        <v>0</v>
      </c>
      <c r="BL1150" s="20" t="s">
        <v>189</v>
      </c>
      <c r="BM1150" s="158" t="s">
        <v>1782</v>
      </c>
    </row>
    <row r="1151" spans="1:65" s="2" customFormat="1">
      <c r="A1151" s="35"/>
      <c r="B1151" s="36"/>
      <c r="C1151" s="35"/>
      <c r="D1151" s="160" t="s">
        <v>191</v>
      </c>
      <c r="E1151" s="35"/>
      <c r="F1151" s="161" t="s">
        <v>929</v>
      </c>
      <c r="G1151" s="35"/>
      <c r="H1151" s="35"/>
      <c r="I1151" s="162"/>
      <c r="J1151" s="35"/>
      <c r="K1151" s="35"/>
      <c r="L1151" s="36"/>
      <c r="M1151" s="163"/>
      <c r="N1151" s="164"/>
      <c r="O1151" s="56"/>
      <c r="P1151" s="56"/>
      <c r="Q1151" s="56"/>
      <c r="R1151" s="56"/>
      <c r="S1151" s="56"/>
      <c r="T1151" s="57"/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T1151" s="20" t="s">
        <v>191</v>
      </c>
      <c r="AU1151" s="20" t="s">
        <v>81</v>
      </c>
    </row>
    <row r="1152" spans="1:65" s="14" customFormat="1">
      <c r="B1152" s="173"/>
      <c r="D1152" s="166" t="s">
        <v>193</v>
      </c>
      <c r="E1152" s="174" t="s">
        <v>3</v>
      </c>
      <c r="F1152" s="175" t="s">
        <v>1386</v>
      </c>
      <c r="H1152" s="176">
        <v>1.9359999999999999</v>
      </c>
      <c r="I1152" s="177"/>
      <c r="L1152" s="173"/>
      <c r="M1152" s="178"/>
      <c r="N1152" s="179"/>
      <c r="O1152" s="179"/>
      <c r="P1152" s="179"/>
      <c r="Q1152" s="179"/>
      <c r="R1152" s="179"/>
      <c r="S1152" s="179"/>
      <c r="T1152" s="180"/>
      <c r="AT1152" s="174" t="s">
        <v>193</v>
      </c>
      <c r="AU1152" s="174" t="s">
        <v>81</v>
      </c>
      <c r="AV1152" s="14" t="s">
        <v>81</v>
      </c>
      <c r="AW1152" s="14" t="s">
        <v>34</v>
      </c>
      <c r="AX1152" s="14" t="s">
        <v>73</v>
      </c>
      <c r="AY1152" s="174" t="s">
        <v>182</v>
      </c>
    </row>
    <row r="1153" spans="1:65" s="16" customFormat="1">
      <c r="B1153" s="192"/>
      <c r="D1153" s="166" t="s">
        <v>193</v>
      </c>
      <c r="E1153" s="193" t="s">
        <v>1267</v>
      </c>
      <c r="F1153" s="194" t="s">
        <v>259</v>
      </c>
      <c r="H1153" s="195">
        <v>1.9359999999999999</v>
      </c>
      <c r="I1153" s="196"/>
      <c r="L1153" s="192"/>
      <c r="M1153" s="197"/>
      <c r="N1153" s="198"/>
      <c r="O1153" s="198"/>
      <c r="P1153" s="198"/>
      <c r="Q1153" s="198"/>
      <c r="R1153" s="198"/>
      <c r="S1153" s="198"/>
      <c r="T1153" s="199"/>
      <c r="AT1153" s="193" t="s">
        <v>193</v>
      </c>
      <c r="AU1153" s="193" t="s">
        <v>81</v>
      </c>
      <c r="AV1153" s="16" t="s">
        <v>204</v>
      </c>
      <c r="AW1153" s="16" t="s">
        <v>34</v>
      </c>
      <c r="AX1153" s="16" t="s">
        <v>73</v>
      </c>
      <c r="AY1153" s="193" t="s">
        <v>182</v>
      </c>
    </row>
    <row r="1154" spans="1:65" s="15" customFormat="1">
      <c r="B1154" s="181"/>
      <c r="D1154" s="166" t="s">
        <v>193</v>
      </c>
      <c r="E1154" s="182" t="s">
        <v>3</v>
      </c>
      <c r="F1154" s="183" t="s">
        <v>213</v>
      </c>
      <c r="H1154" s="184">
        <v>1.9359999999999999</v>
      </c>
      <c r="I1154" s="185"/>
      <c r="L1154" s="181"/>
      <c r="M1154" s="186"/>
      <c r="N1154" s="187"/>
      <c r="O1154" s="187"/>
      <c r="P1154" s="187"/>
      <c r="Q1154" s="187"/>
      <c r="R1154" s="187"/>
      <c r="S1154" s="187"/>
      <c r="T1154" s="188"/>
      <c r="AT1154" s="182" t="s">
        <v>193</v>
      </c>
      <c r="AU1154" s="182" t="s">
        <v>81</v>
      </c>
      <c r="AV1154" s="15" t="s">
        <v>189</v>
      </c>
      <c r="AW1154" s="15" t="s">
        <v>34</v>
      </c>
      <c r="AX1154" s="15" t="s">
        <v>25</v>
      </c>
      <c r="AY1154" s="182" t="s">
        <v>182</v>
      </c>
    </row>
    <row r="1155" spans="1:65" s="2" customFormat="1" ht="16.5" customHeight="1">
      <c r="A1155" s="35"/>
      <c r="B1155" s="146"/>
      <c r="C1155" s="147" t="s">
        <v>1783</v>
      </c>
      <c r="D1155" s="147" t="s">
        <v>184</v>
      </c>
      <c r="E1155" s="148" t="s">
        <v>1784</v>
      </c>
      <c r="F1155" s="149" t="s">
        <v>1785</v>
      </c>
      <c r="G1155" s="150" t="s">
        <v>238</v>
      </c>
      <c r="H1155" s="151">
        <v>14.448</v>
      </c>
      <c r="I1155" s="152"/>
      <c r="J1155" s="153">
        <f>ROUND(I1155*H1155,2)</f>
        <v>0</v>
      </c>
      <c r="K1155" s="149" t="s">
        <v>222</v>
      </c>
      <c r="L1155" s="36"/>
      <c r="M1155" s="154" t="s">
        <v>3</v>
      </c>
      <c r="N1155" s="155" t="s">
        <v>44</v>
      </c>
      <c r="O1155" s="56"/>
      <c r="P1155" s="156">
        <f>O1155*H1155</f>
        <v>0</v>
      </c>
      <c r="Q1155" s="156">
        <v>0.12966</v>
      </c>
      <c r="R1155" s="156">
        <f>Q1155*H1155</f>
        <v>1.8733276800000001</v>
      </c>
      <c r="S1155" s="156">
        <v>0</v>
      </c>
      <c r="T1155" s="157">
        <f>S1155*H1155</f>
        <v>0</v>
      </c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R1155" s="158" t="s">
        <v>189</v>
      </c>
      <c r="AT1155" s="158" t="s">
        <v>184</v>
      </c>
      <c r="AU1155" s="158" t="s">
        <v>81</v>
      </c>
      <c r="AY1155" s="20" t="s">
        <v>182</v>
      </c>
      <c r="BE1155" s="159">
        <f>IF(N1155="základní",J1155,0)</f>
        <v>0</v>
      </c>
      <c r="BF1155" s="159">
        <f>IF(N1155="snížená",J1155,0)</f>
        <v>0</v>
      </c>
      <c r="BG1155" s="159">
        <f>IF(N1155="zákl. přenesená",J1155,0)</f>
        <v>0</v>
      </c>
      <c r="BH1155" s="159">
        <f>IF(N1155="sníž. přenesená",J1155,0)</f>
        <v>0</v>
      </c>
      <c r="BI1155" s="159">
        <f>IF(N1155="nulová",J1155,0)</f>
        <v>0</v>
      </c>
      <c r="BJ1155" s="20" t="s">
        <v>25</v>
      </c>
      <c r="BK1155" s="159">
        <f>ROUND(I1155*H1155,2)</f>
        <v>0</v>
      </c>
      <c r="BL1155" s="20" t="s">
        <v>189</v>
      </c>
      <c r="BM1155" s="158" t="s">
        <v>1786</v>
      </c>
    </row>
    <row r="1156" spans="1:65" s="14" customFormat="1">
      <c r="B1156" s="173"/>
      <c r="D1156" s="166" t="s">
        <v>193</v>
      </c>
      <c r="E1156" s="174" t="s">
        <v>3</v>
      </c>
      <c r="F1156" s="175" t="s">
        <v>1413</v>
      </c>
      <c r="H1156" s="176">
        <v>14.448</v>
      </c>
      <c r="I1156" s="177"/>
      <c r="L1156" s="173"/>
      <c r="M1156" s="178"/>
      <c r="N1156" s="179"/>
      <c r="O1156" s="179"/>
      <c r="P1156" s="179"/>
      <c r="Q1156" s="179"/>
      <c r="R1156" s="179"/>
      <c r="S1156" s="179"/>
      <c r="T1156" s="180"/>
      <c r="AT1156" s="174" t="s">
        <v>193</v>
      </c>
      <c r="AU1156" s="174" t="s">
        <v>81</v>
      </c>
      <c r="AV1156" s="14" t="s">
        <v>81</v>
      </c>
      <c r="AW1156" s="14" t="s">
        <v>34</v>
      </c>
      <c r="AX1156" s="14" t="s">
        <v>73</v>
      </c>
      <c r="AY1156" s="174" t="s">
        <v>182</v>
      </c>
    </row>
    <row r="1157" spans="1:65" s="16" customFormat="1">
      <c r="B1157" s="192"/>
      <c r="D1157" s="166" t="s">
        <v>193</v>
      </c>
      <c r="E1157" s="193" t="s">
        <v>1275</v>
      </c>
      <c r="F1157" s="194" t="s">
        <v>259</v>
      </c>
      <c r="H1157" s="195">
        <v>14.448</v>
      </c>
      <c r="I1157" s="196"/>
      <c r="L1157" s="192"/>
      <c r="M1157" s="197"/>
      <c r="N1157" s="198"/>
      <c r="O1157" s="198"/>
      <c r="P1157" s="198"/>
      <c r="Q1157" s="198"/>
      <c r="R1157" s="198"/>
      <c r="S1157" s="198"/>
      <c r="T1157" s="199"/>
      <c r="AT1157" s="193" t="s">
        <v>193</v>
      </c>
      <c r="AU1157" s="193" t="s">
        <v>81</v>
      </c>
      <c r="AV1157" s="16" t="s">
        <v>204</v>
      </c>
      <c r="AW1157" s="16" t="s">
        <v>34</v>
      </c>
      <c r="AX1157" s="16" t="s">
        <v>73</v>
      </c>
      <c r="AY1157" s="193" t="s">
        <v>182</v>
      </c>
    </row>
    <row r="1158" spans="1:65" s="15" customFormat="1">
      <c r="B1158" s="181"/>
      <c r="D1158" s="166" t="s">
        <v>193</v>
      </c>
      <c r="E1158" s="182" t="s">
        <v>3</v>
      </c>
      <c r="F1158" s="183" t="s">
        <v>213</v>
      </c>
      <c r="H1158" s="184">
        <v>14.448</v>
      </c>
      <c r="I1158" s="185"/>
      <c r="L1158" s="181"/>
      <c r="M1158" s="186"/>
      <c r="N1158" s="187"/>
      <c r="O1158" s="187"/>
      <c r="P1158" s="187"/>
      <c r="Q1158" s="187"/>
      <c r="R1158" s="187"/>
      <c r="S1158" s="187"/>
      <c r="T1158" s="188"/>
      <c r="AT1158" s="182" t="s">
        <v>193</v>
      </c>
      <c r="AU1158" s="182" t="s">
        <v>81</v>
      </c>
      <c r="AV1158" s="15" t="s">
        <v>189</v>
      </c>
      <c r="AW1158" s="15" t="s">
        <v>34</v>
      </c>
      <c r="AX1158" s="15" t="s">
        <v>25</v>
      </c>
      <c r="AY1158" s="182" t="s">
        <v>182</v>
      </c>
    </row>
    <row r="1159" spans="1:65" s="2" customFormat="1" ht="16.5" customHeight="1">
      <c r="A1159" s="35"/>
      <c r="B1159" s="146"/>
      <c r="C1159" s="147" t="s">
        <v>1787</v>
      </c>
      <c r="D1159" s="147" t="s">
        <v>184</v>
      </c>
      <c r="E1159" s="148" t="s">
        <v>1788</v>
      </c>
      <c r="F1159" s="149" t="s">
        <v>1789</v>
      </c>
      <c r="G1159" s="150" t="s">
        <v>238</v>
      </c>
      <c r="H1159" s="151">
        <v>14.448</v>
      </c>
      <c r="I1159" s="152"/>
      <c r="J1159" s="153">
        <f>ROUND(I1159*H1159,2)</f>
        <v>0</v>
      </c>
      <c r="K1159" s="149" t="s">
        <v>188</v>
      </c>
      <c r="L1159" s="36"/>
      <c r="M1159" s="154" t="s">
        <v>3</v>
      </c>
      <c r="N1159" s="155" t="s">
        <v>44</v>
      </c>
      <c r="O1159" s="56"/>
      <c r="P1159" s="156">
        <f>O1159*H1159</f>
        <v>0</v>
      </c>
      <c r="Q1159" s="156">
        <v>2.1000000000000001E-4</v>
      </c>
      <c r="R1159" s="156">
        <f>Q1159*H1159</f>
        <v>3.0340800000000002E-3</v>
      </c>
      <c r="S1159" s="156">
        <v>0</v>
      </c>
      <c r="T1159" s="157">
        <f>S1159*H1159</f>
        <v>0</v>
      </c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R1159" s="158" t="s">
        <v>189</v>
      </c>
      <c r="AT1159" s="158" t="s">
        <v>184</v>
      </c>
      <c r="AU1159" s="158" t="s">
        <v>81</v>
      </c>
      <c r="AY1159" s="20" t="s">
        <v>182</v>
      </c>
      <c r="BE1159" s="159">
        <f>IF(N1159="základní",J1159,0)</f>
        <v>0</v>
      </c>
      <c r="BF1159" s="159">
        <f>IF(N1159="snížená",J1159,0)</f>
        <v>0</v>
      </c>
      <c r="BG1159" s="159">
        <f>IF(N1159="zákl. přenesená",J1159,0)</f>
        <v>0</v>
      </c>
      <c r="BH1159" s="159">
        <f>IF(N1159="sníž. přenesená",J1159,0)</f>
        <v>0</v>
      </c>
      <c r="BI1159" s="159">
        <f>IF(N1159="nulová",J1159,0)</f>
        <v>0</v>
      </c>
      <c r="BJ1159" s="20" t="s">
        <v>25</v>
      </c>
      <c r="BK1159" s="159">
        <f>ROUND(I1159*H1159,2)</f>
        <v>0</v>
      </c>
      <c r="BL1159" s="20" t="s">
        <v>189</v>
      </c>
      <c r="BM1159" s="158" t="s">
        <v>1790</v>
      </c>
    </row>
    <row r="1160" spans="1:65" s="2" customFormat="1">
      <c r="A1160" s="35"/>
      <c r="B1160" s="36"/>
      <c r="C1160" s="35"/>
      <c r="D1160" s="160" t="s">
        <v>191</v>
      </c>
      <c r="E1160" s="35"/>
      <c r="F1160" s="161" t="s">
        <v>1791</v>
      </c>
      <c r="G1160" s="35"/>
      <c r="H1160" s="35"/>
      <c r="I1160" s="162"/>
      <c r="J1160" s="35"/>
      <c r="K1160" s="35"/>
      <c r="L1160" s="36"/>
      <c r="M1160" s="163"/>
      <c r="N1160" s="164"/>
      <c r="O1160" s="56"/>
      <c r="P1160" s="56"/>
      <c r="Q1160" s="56"/>
      <c r="R1160" s="56"/>
      <c r="S1160" s="56"/>
      <c r="T1160" s="57"/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T1160" s="20" t="s">
        <v>191</v>
      </c>
      <c r="AU1160" s="20" t="s">
        <v>81</v>
      </c>
    </row>
    <row r="1161" spans="1:65" s="2" customFormat="1" ht="16.5" customHeight="1">
      <c r="A1161" s="35"/>
      <c r="B1161" s="146"/>
      <c r="C1161" s="147" t="s">
        <v>121</v>
      </c>
      <c r="D1161" s="147" t="s">
        <v>184</v>
      </c>
      <c r="E1161" s="148" t="s">
        <v>1792</v>
      </c>
      <c r="F1161" s="149" t="s">
        <v>1793</v>
      </c>
      <c r="G1161" s="150" t="s">
        <v>238</v>
      </c>
      <c r="H1161" s="151">
        <v>10.36</v>
      </c>
      <c r="I1161" s="152"/>
      <c r="J1161" s="153">
        <f>ROUND(I1161*H1161,2)</f>
        <v>0</v>
      </c>
      <c r="K1161" s="149" t="s">
        <v>222</v>
      </c>
      <c r="L1161" s="36"/>
      <c r="M1161" s="154" t="s">
        <v>3</v>
      </c>
      <c r="N1161" s="155" t="s">
        <v>44</v>
      </c>
      <c r="O1161" s="56"/>
      <c r="P1161" s="156">
        <f>O1161*H1161</f>
        <v>0</v>
      </c>
      <c r="Q1161" s="156">
        <v>0.12966</v>
      </c>
      <c r="R1161" s="156">
        <f>Q1161*H1161</f>
        <v>1.3432776</v>
      </c>
      <c r="S1161" s="156">
        <v>0</v>
      </c>
      <c r="T1161" s="157">
        <f>S1161*H1161</f>
        <v>0</v>
      </c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R1161" s="158" t="s">
        <v>189</v>
      </c>
      <c r="AT1161" s="158" t="s">
        <v>184</v>
      </c>
      <c r="AU1161" s="158" t="s">
        <v>81</v>
      </c>
      <c r="AY1161" s="20" t="s">
        <v>182</v>
      </c>
      <c r="BE1161" s="159">
        <f>IF(N1161="základní",J1161,0)</f>
        <v>0</v>
      </c>
      <c r="BF1161" s="159">
        <f>IF(N1161="snížená",J1161,0)</f>
        <v>0</v>
      </c>
      <c r="BG1161" s="159">
        <f>IF(N1161="zákl. přenesená",J1161,0)</f>
        <v>0</v>
      </c>
      <c r="BH1161" s="159">
        <f>IF(N1161="sníž. přenesená",J1161,0)</f>
        <v>0</v>
      </c>
      <c r="BI1161" s="159">
        <f>IF(N1161="nulová",J1161,0)</f>
        <v>0</v>
      </c>
      <c r="BJ1161" s="20" t="s">
        <v>25</v>
      </c>
      <c r="BK1161" s="159">
        <f>ROUND(I1161*H1161,2)</f>
        <v>0</v>
      </c>
      <c r="BL1161" s="20" t="s">
        <v>189</v>
      </c>
      <c r="BM1161" s="158" t="s">
        <v>1794</v>
      </c>
    </row>
    <row r="1162" spans="1:65" s="14" customFormat="1">
      <c r="B1162" s="173"/>
      <c r="D1162" s="166" t="s">
        <v>193</v>
      </c>
      <c r="E1162" s="174" t="s">
        <v>3</v>
      </c>
      <c r="F1162" s="175" t="s">
        <v>1415</v>
      </c>
      <c r="H1162" s="176">
        <v>10.36</v>
      </c>
      <c r="I1162" s="177"/>
      <c r="L1162" s="173"/>
      <c r="M1162" s="178"/>
      <c r="N1162" s="179"/>
      <c r="O1162" s="179"/>
      <c r="P1162" s="179"/>
      <c r="Q1162" s="179"/>
      <c r="R1162" s="179"/>
      <c r="S1162" s="179"/>
      <c r="T1162" s="180"/>
      <c r="AT1162" s="174" t="s">
        <v>193</v>
      </c>
      <c r="AU1162" s="174" t="s">
        <v>81</v>
      </c>
      <c r="AV1162" s="14" t="s">
        <v>81</v>
      </c>
      <c r="AW1162" s="14" t="s">
        <v>34</v>
      </c>
      <c r="AX1162" s="14" t="s">
        <v>73</v>
      </c>
      <c r="AY1162" s="174" t="s">
        <v>182</v>
      </c>
    </row>
    <row r="1163" spans="1:65" s="16" customFormat="1">
      <c r="B1163" s="192"/>
      <c r="D1163" s="166" t="s">
        <v>193</v>
      </c>
      <c r="E1163" s="193" t="s">
        <v>1273</v>
      </c>
      <c r="F1163" s="194" t="s">
        <v>259</v>
      </c>
      <c r="H1163" s="195">
        <v>10.36</v>
      </c>
      <c r="I1163" s="196"/>
      <c r="L1163" s="192"/>
      <c r="M1163" s="197"/>
      <c r="N1163" s="198"/>
      <c r="O1163" s="198"/>
      <c r="P1163" s="198"/>
      <c r="Q1163" s="198"/>
      <c r="R1163" s="198"/>
      <c r="S1163" s="198"/>
      <c r="T1163" s="199"/>
      <c r="AT1163" s="193" t="s">
        <v>193</v>
      </c>
      <c r="AU1163" s="193" t="s">
        <v>81</v>
      </c>
      <c r="AV1163" s="16" t="s">
        <v>204</v>
      </c>
      <c r="AW1163" s="16" t="s">
        <v>34</v>
      </c>
      <c r="AX1163" s="16" t="s">
        <v>73</v>
      </c>
      <c r="AY1163" s="193" t="s">
        <v>182</v>
      </c>
    </row>
    <row r="1164" spans="1:65" s="15" customFormat="1">
      <c r="B1164" s="181"/>
      <c r="D1164" s="166" t="s">
        <v>193</v>
      </c>
      <c r="E1164" s="182" t="s">
        <v>3</v>
      </c>
      <c r="F1164" s="183" t="s">
        <v>213</v>
      </c>
      <c r="H1164" s="184">
        <v>10.36</v>
      </c>
      <c r="I1164" s="185"/>
      <c r="L1164" s="181"/>
      <c r="M1164" s="186"/>
      <c r="N1164" s="187"/>
      <c r="O1164" s="187"/>
      <c r="P1164" s="187"/>
      <c r="Q1164" s="187"/>
      <c r="R1164" s="187"/>
      <c r="S1164" s="187"/>
      <c r="T1164" s="188"/>
      <c r="AT1164" s="182" t="s">
        <v>193</v>
      </c>
      <c r="AU1164" s="182" t="s">
        <v>81</v>
      </c>
      <c r="AV1164" s="15" t="s">
        <v>189</v>
      </c>
      <c r="AW1164" s="15" t="s">
        <v>34</v>
      </c>
      <c r="AX1164" s="15" t="s">
        <v>25</v>
      </c>
      <c r="AY1164" s="182" t="s">
        <v>182</v>
      </c>
    </row>
    <row r="1165" spans="1:65" s="2" customFormat="1" ht="16.5" customHeight="1">
      <c r="A1165" s="35"/>
      <c r="B1165" s="146"/>
      <c r="C1165" s="147" t="s">
        <v>1795</v>
      </c>
      <c r="D1165" s="147" t="s">
        <v>184</v>
      </c>
      <c r="E1165" s="148" t="s">
        <v>1788</v>
      </c>
      <c r="F1165" s="149" t="s">
        <v>1789</v>
      </c>
      <c r="G1165" s="150" t="s">
        <v>238</v>
      </c>
      <c r="H1165" s="151">
        <v>10.36</v>
      </c>
      <c r="I1165" s="152"/>
      <c r="J1165" s="153">
        <f>ROUND(I1165*H1165,2)</f>
        <v>0</v>
      </c>
      <c r="K1165" s="149" t="s">
        <v>188</v>
      </c>
      <c r="L1165" s="36"/>
      <c r="M1165" s="154" t="s">
        <v>3</v>
      </c>
      <c r="N1165" s="155" t="s">
        <v>44</v>
      </c>
      <c r="O1165" s="56"/>
      <c r="P1165" s="156">
        <f>O1165*H1165</f>
        <v>0</v>
      </c>
      <c r="Q1165" s="156">
        <v>2.1000000000000001E-4</v>
      </c>
      <c r="R1165" s="156">
        <f>Q1165*H1165</f>
        <v>2.1755999999999998E-3</v>
      </c>
      <c r="S1165" s="156">
        <v>0</v>
      </c>
      <c r="T1165" s="157">
        <f>S1165*H1165</f>
        <v>0</v>
      </c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R1165" s="158" t="s">
        <v>189</v>
      </c>
      <c r="AT1165" s="158" t="s">
        <v>184</v>
      </c>
      <c r="AU1165" s="158" t="s">
        <v>81</v>
      </c>
      <c r="AY1165" s="20" t="s">
        <v>182</v>
      </c>
      <c r="BE1165" s="159">
        <f>IF(N1165="základní",J1165,0)</f>
        <v>0</v>
      </c>
      <c r="BF1165" s="159">
        <f>IF(N1165="snížená",J1165,0)</f>
        <v>0</v>
      </c>
      <c r="BG1165" s="159">
        <f>IF(N1165="zákl. přenesená",J1165,0)</f>
        <v>0</v>
      </c>
      <c r="BH1165" s="159">
        <f>IF(N1165="sníž. přenesená",J1165,0)</f>
        <v>0</v>
      </c>
      <c r="BI1165" s="159">
        <f>IF(N1165="nulová",J1165,0)</f>
        <v>0</v>
      </c>
      <c r="BJ1165" s="20" t="s">
        <v>25</v>
      </c>
      <c r="BK1165" s="159">
        <f>ROUND(I1165*H1165,2)</f>
        <v>0</v>
      </c>
      <c r="BL1165" s="20" t="s">
        <v>189</v>
      </c>
      <c r="BM1165" s="158" t="s">
        <v>1796</v>
      </c>
    </row>
    <row r="1166" spans="1:65" s="2" customFormat="1">
      <c r="A1166" s="35"/>
      <c r="B1166" s="36"/>
      <c r="C1166" s="35"/>
      <c r="D1166" s="160" t="s">
        <v>191</v>
      </c>
      <c r="E1166" s="35"/>
      <c r="F1166" s="161" t="s">
        <v>1791</v>
      </c>
      <c r="G1166" s="35"/>
      <c r="H1166" s="35"/>
      <c r="I1166" s="162"/>
      <c r="J1166" s="35"/>
      <c r="K1166" s="35"/>
      <c r="L1166" s="36"/>
      <c r="M1166" s="163"/>
      <c r="N1166" s="164"/>
      <c r="O1166" s="56"/>
      <c r="P1166" s="56"/>
      <c r="Q1166" s="56"/>
      <c r="R1166" s="56"/>
      <c r="S1166" s="56"/>
      <c r="T1166" s="57"/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T1166" s="20" t="s">
        <v>191</v>
      </c>
      <c r="AU1166" s="20" t="s">
        <v>81</v>
      </c>
    </row>
    <row r="1167" spans="1:65" s="2" customFormat="1" ht="16.5" customHeight="1">
      <c r="A1167" s="35"/>
      <c r="B1167" s="146"/>
      <c r="C1167" s="147" t="s">
        <v>1797</v>
      </c>
      <c r="D1167" s="147" t="s">
        <v>184</v>
      </c>
      <c r="E1167" s="148" t="s">
        <v>1798</v>
      </c>
      <c r="F1167" s="149" t="s">
        <v>1799</v>
      </c>
      <c r="G1167" s="150" t="s">
        <v>238</v>
      </c>
      <c r="H1167" s="151">
        <v>6.9119999999999999</v>
      </c>
      <c r="I1167" s="152"/>
      <c r="J1167" s="153">
        <f>ROUND(I1167*H1167,2)</f>
        <v>0</v>
      </c>
      <c r="K1167" s="149" t="s">
        <v>222</v>
      </c>
      <c r="L1167" s="36"/>
      <c r="M1167" s="154" t="s">
        <v>3</v>
      </c>
      <c r="N1167" s="155" t="s">
        <v>44</v>
      </c>
      <c r="O1167" s="56"/>
      <c r="P1167" s="156">
        <f>O1167*H1167</f>
        <v>0</v>
      </c>
      <c r="Q1167" s="156">
        <v>0.26375999999999999</v>
      </c>
      <c r="R1167" s="156">
        <f>Q1167*H1167</f>
        <v>1.82310912</v>
      </c>
      <c r="S1167" s="156">
        <v>0</v>
      </c>
      <c r="T1167" s="157">
        <f>S1167*H1167</f>
        <v>0</v>
      </c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R1167" s="158" t="s">
        <v>189</v>
      </c>
      <c r="AT1167" s="158" t="s">
        <v>184</v>
      </c>
      <c r="AU1167" s="158" t="s">
        <v>81</v>
      </c>
      <c r="AY1167" s="20" t="s">
        <v>182</v>
      </c>
      <c r="BE1167" s="159">
        <f>IF(N1167="základní",J1167,0)</f>
        <v>0</v>
      </c>
      <c r="BF1167" s="159">
        <f>IF(N1167="snížená",J1167,0)</f>
        <v>0</v>
      </c>
      <c r="BG1167" s="159">
        <f>IF(N1167="zákl. přenesená",J1167,0)</f>
        <v>0</v>
      </c>
      <c r="BH1167" s="159">
        <f>IF(N1167="sníž. přenesená",J1167,0)</f>
        <v>0</v>
      </c>
      <c r="BI1167" s="159">
        <f>IF(N1167="nulová",J1167,0)</f>
        <v>0</v>
      </c>
      <c r="BJ1167" s="20" t="s">
        <v>25</v>
      </c>
      <c r="BK1167" s="159">
        <f>ROUND(I1167*H1167,2)</f>
        <v>0</v>
      </c>
      <c r="BL1167" s="20" t="s">
        <v>189</v>
      </c>
      <c r="BM1167" s="158" t="s">
        <v>1800</v>
      </c>
    </row>
    <row r="1168" spans="1:65" s="14" customFormat="1">
      <c r="B1168" s="173"/>
      <c r="D1168" s="166" t="s">
        <v>193</v>
      </c>
      <c r="E1168" s="174" t="s">
        <v>3</v>
      </c>
      <c r="F1168" s="175" t="s">
        <v>1420</v>
      </c>
      <c r="H1168" s="176">
        <v>6.9119999999999999</v>
      </c>
      <c r="I1168" s="177"/>
      <c r="L1168" s="173"/>
      <c r="M1168" s="178"/>
      <c r="N1168" s="179"/>
      <c r="O1168" s="179"/>
      <c r="P1168" s="179"/>
      <c r="Q1168" s="179"/>
      <c r="R1168" s="179"/>
      <c r="S1168" s="179"/>
      <c r="T1168" s="180"/>
      <c r="AT1168" s="174" t="s">
        <v>193</v>
      </c>
      <c r="AU1168" s="174" t="s">
        <v>81</v>
      </c>
      <c r="AV1168" s="14" t="s">
        <v>81</v>
      </c>
      <c r="AW1168" s="14" t="s">
        <v>34</v>
      </c>
      <c r="AX1168" s="14" t="s">
        <v>73</v>
      </c>
      <c r="AY1168" s="174" t="s">
        <v>182</v>
      </c>
    </row>
    <row r="1169" spans="1:65" s="16" customFormat="1">
      <c r="B1169" s="192"/>
      <c r="D1169" s="166" t="s">
        <v>193</v>
      </c>
      <c r="E1169" s="193" t="s">
        <v>1271</v>
      </c>
      <c r="F1169" s="194" t="s">
        <v>259</v>
      </c>
      <c r="H1169" s="195">
        <v>6.9119999999999999</v>
      </c>
      <c r="I1169" s="196"/>
      <c r="L1169" s="192"/>
      <c r="M1169" s="197"/>
      <c r="N1169" s="198"/>
      <c r="O1169" s="198"/>
      <c r="P1169" s="198"/>
      <c r="Q1169" s="198"/>
      <c r="R1169" s="198"/>
      <c r="S1169" s="198"/>
      <c r="T1169" s="199"/>
      <c r="AT1169" s="193" t="s">
        <v>193</v>
      </c>
      <c r="AU1169" s="193" t="s">
        <v>81</v>
      </c>
      <c r="AV1169" s="16" t="s">
        <v>204</v>
      </c>
      <c r="AW1169" s="16" t="s">
        <v>34</v>
      </c>
      <c r="AX1169" s="16" t="s">
        <v>73</v>
      </c>
      <c r="AY1169" s="193" t="s">
        <v>182</v>
      </c>
    </row>
    <row r="1170" spans="1:65" s="15" customFormat="1">
      <c r="B1170" s="181"/>
      <c r="D1170" s="166" t="s">
        <v>193</v>
      </c>
      <c r="E1170" s="182" t="s">
        <v>3</v>
      </c>
      <c r="F1170" s="183" t="s">
        <v>213</v>
      </c>
      <c r="H1170" s="184">
        <v>6.9119999999999999</v>
      </c>
      <c r="I1170" s="185"/>
      <c r="L1170" s="181"/>
      <c r="M1170" s="186"/>
      <c r="N1170" s="187"/>
      <c r="O1170" s="187"/>
      <c r="P1170" s="187"/>
      <c r="Q1170" s="187"/>
      <c r="R1170" s="187"/>
      <c r="S1170" s="187"/>
      <c r="T1170" s="188"/>
      <c r="AT1170" s="182" t="s">
        <v>193</v>
      </c>
      <c r="AU1170" s="182" t="s">
        <v>81</v>
      </c>
      <c r="AV1170" s="15" t="s">
        <v>189</v>
      </c>
      <c r="AW1170" s="15" t="s">
        <v>34</v>
      </c>
      <c r="AX1170" s="15" t="s">
        <v>25</v>
      </c>
      <c r="AY1170" s="182" t="s">
        <v>182</v>
      </c>
    </row>
    <row r="1171" spans="1:65" s="2" customFormat="1" ht="16.5" customHeight="1">
      <c r="A1171" s="35"/>
      <c r="B1171" s="146"/>
      <c r="C1171" s="147" t="s">
        <v>1801</v>
      </c>
      <c r="D1171" s="147" t="s">
        <v>184</v>
      </c>
      <c r="E1171" s="148" t="s">
        <v>1802</v>
      </c>
      <c r="F1171" s="149" t="s">
        <v>1803</v>
      </c>
      <c r="G1171" s="150" t="s">
        <v>238</v>
      </c>
      <c r="H1171" s="151">
        <v>6.9119999999999999</v>
      </c>
      <c r="I1171" s="152"/>
      <c r="J1171" s="153">
        <f>ROUND(I1171*H1171,2)</f>
        <v>0</v>
      </c>
      <c r="K1171" s="149" t="s">
        <v>188</v>
      </c>
      <c r="L1171" s="36"/>
      <c r="M1171" s="154" t="s">
        <v>3</v>
      </c>
      <c r="N1171" s="155" t="s">
        <v>44</v>
      </c>
      <c r="O1171" s="56"/>
      <c r="P1171" s="156">
        <f>O1171*H1171</f>
        <v>0</v>
      </c>
      <c r="Q1171" s="156">
        <v>5.6100000000000004E-3</v>
      </c>
      <c r="R1171" s="156">
        <f>Q1171*H1171</f>
        <v>3.8776320000000003E-2</v>
      </c>
      <c r="S1171" s="156">
        <v>0</v>
      </c>
      <c r="T1171" s="157">
        <f>S1171*H1171</f>
        <v>0</v>
      </c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R1171" s="158" t="s">
        <v>189</v>
      </c>
      <c r="AT1171" s="158" t="s">
        <v>184</v>
      </c>
      <c r="AU1171" s="158" t="s">
        <v>81</v>
      </c>
      <c r="AY1171" s="20" t="s">
        <v>182</v>
      </c>
      <c r="BE1171" s="159">
        <f>IF(N1171="základní",J1171,0)</f>
        <v>0</v>
      </c>
      <c r="BF1171" s="159">
        <f>IF(N1171="snížená",J1171,0)</f>
        <v>0</v>
      </c>
      <c r="BG1171" s="159">
        <f>IF(N1171="zákl. přenesená",J1171,0)</f>
        <v>0</v>
      </c>
      <c r="BH1171" s="159">
        <f>IF(N1171="sníž. přenesená",J1171,0)</f>
        <v>0</v>
      </c>
      <c r="BI1171" s="159">
        <f>IF(N1171="nulová",J1171,0)</f>
        <v>0</v>
      </c>
      <c r="BJ1171" s="20" t="s">
        <v>25</v>
      </c>
      <c r="BK1171" s="159">
        <f>ROUND(I1171*H1171,2)</f>
        <v>0</v>
      </c>
      <c r="BL1171" s="20" t="s">
        <v>189</v>
      </c>
      <c r="BM1171" s="158" t="s">
        <v>1804</v>
      </c>
    </row>
    <row r="1172" spans="1:65" s="2" customFormat="1">
      <c r="A1172" s="35"/>
      <c r="B1172" s="36"/>
      <c r="C1172" s="35"/>
      <c r="D1172" s="160" t="s">
        <v>191</v>
      </c>
      <c r="E1172" s="35"/>
      <c r="F1172" s="161" t="s">
        <v>1805</v>
      </c>
      <c r="G1172" s="35"/>
      <c r="H1172" s="35"/>
      <c r="I1172" s="162"/>
      <c r="J1172" s="35"/>
      <c r="K1172" s="35"/>
      <c r="L1172" s="36"/>
      <c r="M1172" s="163"/>
      <c r="N1172" s="164"/>
      <c r="O1172" s="56"/>
      <c r="P1172" s="56"/>
      <c r="Q1172" s="56"/>
      <c r="R1172" s="56"/>
      <c r="S1172" s="56"/>
      <c r="T1172" s="57"/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T1172" s="20" t="s">
        <v>191</v>
      </c>
      <c r="AU1172" s="20" t="s">
        <v>81</v>
      </c>
    </row>
    <row r="1173" spans="1:65" s="2" customFormat="1" ht="24.2" customHeight="1">
      <c r="A1173" s="35"/>
      <c r="B1173" s="146"/>
      <c r="C1173" s="147" t="s">
        <v>1806</v>
      </c>
      <c r="D1173" s="147" t="s">
        <v>184</v>
      </c>
      <c r="E1173" s="148" t="s">
        <v>1807</v>
      </c>
      <c r="F1173" s="149" t="s">
        <v>1808</v>
      </c>
      <c r="G1173" s="150" t="s">
        <v>238</v>
      </c>
      <c r="H1173" s="151">
        <v>4.1040000000000001</v>
      </c>
      <c r="I1173" s="152"/>
      <c r="J1173" s="153">
        <f>ROUND(I1173*H1173,2)</f>
        <v>0</v>
      </c>
      <c r="K1173" s="149" t="s">
        <v>188</v>
      </c>
      <c r="L1173" s="36"/>
      <c r="M1173" s="154" t="s">
        <v>3</v>
      </c>
      <c r="N1173" s="155" t="s">
        <v>44</v>
      </c>
      <c r="O1173" s="56"/>
      <c r="P1173" s="156">
        <f>O1173*H1173</f>
        <v>0</v>
      </c>
      <c r="Q1173" s="156">
        <v>0.63856999999999997</v>
      </c>
      <c r="R1173" s="156">
        <f>Q1173*H1173</f>
        <v>2.62069128</v>
      </c>
      <c r="S1173" s="156">
        <v>0</v>
      </c>
      <c r="T1173" s="157">
        <f>S1173*H1173</f>
        <v>0</v>
      </c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R1173" s="158" t="s">
        <v>189</v>
      </c>
      <c r="AT1173" s="158" t="s">
        <v>184</v>
      </c>
      <c r="AU1173" s="158" t="s">
        <v>81</v>
      </c>
      <c r="AY1173" s="20" t="s">
        <v>182</v>
      </c>
      <c r="BE1173" s="159">
        <f>IF(N1173="základní",J1173,0)</f>
        <v>0</v>
      </c>
      <c r="BF1173" s="159">
        <f>IF(N1173="snížená",J1173,0)</f>
        <v>0</v>
      </c>
      <c r="BG1173" s="159">
        <f>IF(N1173="zákl. přenesená",J1173,0)</f>
        <v>0</v>
      </c>
      <c r="BH1173" s="159">
        <f>IF(N1173="sníž. přenesená",J1173,0)</f>
        <v>0</v>
      </c>
      <c r="BI1173" s="159">
        <f>IF(N1173="nulová",J1173,0)</f>
        <v>0</v>
      </c>
      <c r="BJ1173" s="20" t="s">
        <v>25</v>
      </c>
      <c r="BK1173" s="159">
        <f>ROUND(I1173*H1173,2)</f>
        <v>0</v>
      </c>
      <c r="BL1173" s="20" t="s">
        <v>189</v>
      </c>
      <c r="BM1173" s="158" t="s">
        <v>1809</v>
      </c>
    </row>
    <row r="1174" spans="1:65" s="2" customFormat="1">
      <c r="A1174" s="35"/>
      <c r="B1174" s="36"/>
      <c r="C1174" s="35"/>
      <c r="D1174" s="160" t="s">
        <v>191</v>
      </c>
      <c r="E1174" s="35"/>
      <c r="F1174" s="161" t="s">
        <v>1810</v>
      </c>
      <c r="G1174" s="35"/>
      <c r="H1174" s="35"/>
      <c r="I1174" s="162"/>
      <c r="J1174" s="35"/>
      <c r="K1174" s="35"/>
      <c r="L1174" s="36"/>
      <c r="M1174" s="163"/>
      <c r="N1174" s="164"/>
      <c r="O1174" s="56"/>
      <c r="P1174" s="56"/>
      <c r="Q1174" s="56"/>
      <c r="R1174" s="56"/>
      <c r="S1174" s="56"/>
      <c r="T1174" s="57"/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T1174" s="20" t="s">
        <v>191</v>
      </c>
      <c r="AU1174" s="20" t="s">
        <v>81</v>
      </c>
    </row>
    <row r="1175" spans="1:65" s="14" customFormat="1">
      <c r="B1175" s="173"/>
      <c r="D1175" s="166" t="s">
        <v>193</v>
      </c>
      <c r="E1175" s="174" t="s">
        <v>3</v>
      </c>
      <c r="F1175" s="175" t="s">
        <v>1379</v>
      </c>
      <c r="H1175" s="176">
        <v>4.1040000000000001</v>
      </c>
      <c r="I1175" s="177"/>
      <c r="L1175" s="173"/>
      <c r="M1175" s="178"/>
      <c r="N1175" s="179"/>
      <c r="O1175" s="179"/>
      <c r="P1175" s="179"/>
      <c r="Q1175" s="179"/>
      <c r="R1175" s="179"/>
      <c r="S1175" s="179"/>
      <c r="T1175" s="180"/>
      <c r="AT1175" s="174" t="s">
        <v>193</v>
      </c>
      <c r="AU1175" s="174" t="s">
        <v>81</v>
      </c>
      <c r="AV1175" s="14" t="s">
        <v>81</v>
      </c>
      <c r="AW1175" s="14" t="s">
        <v>34</v>
      </c>
      <c r="AX1175" s="14" t="s">
        <v>73</v>
      </c>
      <c r="AY1175" s="174" t="s">
        <v>182</v>
      </c>
    </row>
    <row r="1176" spans="1:65" s="16" customFormat="1">
      <c r="B1176" s="192"/>
      <c r="D1176" s="166" t="s">
        <v>193</v>
      </c>
      <c r="E1176" s="193" t="s">
        <v>1269</v>
      </c>
      <c r="F1176" s="194" t="s">
        <v>259</v>
      </c>
      <c r="H1176" s="195">
        <v>4.1040000000000001</v>
      </c>
      <c r="I1176" s="196"/>
      <c r="L1176" s="192"/>
      <c r="M1176" s="197"/>
      <c r="N1176" s="198"/>
      <c r="O1176" s="198"/>
      <c r="P1176" s="198"/>
      <c r="Q1176" s="198"/>
      <c r="R1176" s="198"/>
      <c r="S1176" s="198"/>
      <c r="T1176" s="199"/>
      <c r="AT1176" s="193" t="s">
        <v>193</v>
      </c>
      <c r="AU1176" s="193" t="s">
        <v>81</v>
      </c>
      <c r="AV1176" s="16" t="s">
        <v>204</v>
      </c>
      <c r="AW1176" s="16" t="s">
        <v>34</v>
      </c>
      <c r="AX1176" s="16" t="s">
        <v>73</v>
      </c>
      <c r="AY1176" s="193" t="s">
        <v>182</v>
      </c>
    </row>
    <row r="1177" spans="1:65" s="15" customFormat="1">
      <c r="B1177" s="181"/>
      <c r="D1177" s="166" t="s">
        <v>193</v>
      </c>
      <c r="E1177" s="182" t="s">
        <v>3</v>
      </c>
      <c r="F1177" s="183" t="s">
        <v>213</v>
      </c>
      <c r="H1177" s="184">
        <v>4.1040000000000001</v>
      </c>
      <c r="I1177" s="185"/>
      <c r="L1177" s="181"/>
      <c r="M1177" s="186"/>
      <c r="N1177" s="187"/>
      <c r="O1177" s="187"/>
      <c r="P1177" s="187"/>
      <c r="Q1177" s="187"/>
      <c r="R1177" s="187"/>
      <c r="S1177" s="187"/>
      <c r="T1177" s="188"/>
      <c r="AT1177" s="182" t="s">
        <v>193</v>
      </c>
      <c r="AU1177" s="182" t="s">
        <v>81</v>
      </c>
      <c r="AV1177" s="15" t="s">
        <v>189</v>
      </c>
      <c r="AW1177" s="15" t="s">
        <v>34</v>
      </c>
      <c r="AX1177" s="15" t="s">
        <v>25</v>
      </c>
      <c r="AY1177" s="182" t="s">
        <v>182</v>
      </c>
    </row>
    <row r="1178" spans="1:65" s="2" customFormat="1" ht="16.5" customHeight="1">
      <c r="A1178" s="35"/>
      <c r="B1178" s="146"/>
      <c r="C1178" s="147" t="s">
        <v>1811</v>
      </c>
      <c r="D1178" s="147" t="s">
        <v>184</v>
      </c>
      <c r="E1178" s="148" t="s">
        <v>1812</v>
      </c>
      <c r="F1178" s="149" t="s">
        <v>1813</v>
      </c>
      <c r="G1178" s="150" t="s">
        <v>238</v>
      </c>
      <c r="H1178" s="151">
        <v>1.452</v>
      </c>
      <c r="I1178" s="152"/>
      <c r="J1178" s="153">
        <f>ROUND(I1178*H1178,2)</f>
        <v>0</v>
      </c>
      <c r="K1178" s="149" t="s">
        <v>222</v>
      </c>
      <c r="L1178" s="36"/>
      <c r="M1178" s="154" t="s">
        <v>3</v>
      </c>
      <c r="N1178" s="155" t="s">
        <v>44</v>
      </c>
      <c r="O1178" s="56"/>
      <c r="P1178" s="156">
        <f>O1178*H1178</f>
        <v>0</v>
      </c>
      <c r="Q1178" s="156">
        <v>0.12239999999999999</v>
      </c>
      <c r="R1178" s="156">
        <f>Q1178*H1178</f>
        <v>0.17772479999999999</v>
      </c>
      <c r="S1178" s="156">
        <v>0</v>
      </c>
      <c r="T1178" s="157">
        <f>S1178*H1178</f>
        <v>0</v>
      </c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R1178" s="158" t="s">
        <v>189</v>
      </c>
      <c r="AT1178" s="158" t="s">
        <v>184</v>
      </c>
      <c r="AU1178" s="158" t="s">
        <v>81</v>
      </c>
      <c r="AY1178" s="20" t="s">
        <v>182</v>
      </c>
      <c r="BE1178" s="159">
        <f>IF(N1178="základní",J1178,0)</f>
        <v>0</v>
      </c>
      <c r="BF1178" s="159">
        <f>IF(N1178="snížená",J1178,0)</f>
        <v>0</v>
      </c>
      <c r="BG1178" s="159">
        <f>IF(N1178="zákl. přenesená",J1178,0)</f>
        <v>0</v>
      </c>
      <c r="BH1178" s="159">
        <f>IF(N1178="sníž. přenesená",J1178,0)</f>
        <v>0</v>
      </c>
      <c r="BI1178" s="159">
        <f>IF(N1178="nulová",J1178,0)</f>
        <v>0</v>
      </c>
      <c r="BJ1178" s="20" t="s">
        <v>25</v>
      </c>
      <c r="BK1178" s="159">
        <f>ROUND(I1178*H1178,2)</f>
        <v>0</v>
      </c>
      <c r="BL1178" s="20" t="s">
        <v>189</v>
      </c>
      <c r="BM1178" s="158" t="s">
        <v>1814</v>
      </c>
    </row>
    <row r="1179" spans="1:65" s="14" customFormat="1">
      <c r="B1179" s="173"/>
      <c r="D1179" s="166" t="s">
        <v>193</v>
      </c>
      <c r="E1179" s="174" t="s">
        <v>3</v>
      </c>
      <c r="F1179" s="175" t="s">
        <v>1815</v>
      </c>
      <c r="H1179" s="176">
        <v>1.452</v>
      </c>
      <c r="I1179" s="177"/>
      <c r="L1179" s="173"/>
      <c r="M1179" s="178"/>
      <c r="N1179" s="179"/>
      <c r="O1179" s="179"/>
      <c r="P1179" s="179"/>
      <c r="Q1179" s="179"/>
      <c r="R1179" s="179"/>
      <c r="S1179" s="179"/>
      <c r="T1179" s="180"/>
      <c r="AT1179" s="174" t="s">
        <v>193</v>
      </c>
      <c r="AU1179" s="174" t="s">
        <v>81</v>
      </c>
      <c r="AV1179" s="14" t="s">
        <v>81</v>
      </c>
      <c r="AW1179" s="14" t="s">
        <v>34</v>
      </c>
      <c r="AX1179" s="14" t="s">
        <v>25</v>
      </c>
      <c r="AY1179" s="174" t="s">
        <v>182</v>
      </c>
    </row>
    <row r="1180" spans="1:65" s="2" customFormat="1">
      <c r="A1180" s="35"/>
      <c r="B1180" s="36"/>
      <c r="C1180" s="35"/>
      <c r="D1180" s="166" t="s">
        <v>224</v>
      </c>
      <c r="E1180" s="35"/>
      <c r="F1180" s="189" t="s">
        <v>1780</v>
      </c>
      <c r="G1180" s="35"/>
      <c r="H1180" s="35"/>
      <c r="I1180" s="35"/>
      <c r="J1180" s="35"/>
      <c r="K1180" s="35"/>
      <c r="L1180" s="36"/>
      <c r="M1180" s="163"/>
      <c r="N1180" s="164"/>
      <c r="O1180" s="56"/>
      <c r="P1180" s="56"/>
      <c r="Q1180" s="56"/>
      <c r="R1180" s="56"/>
      <c r="S1180" s="56"/>
      <c r="T1180" s="57"/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U1180" s="20" t="s">
        <v>81</v>
      </c>
    </row>
    <row r="1181" spans="1:65" s="2" customFormat="1">
      <c r="A1181" s="35"/>
      <c r="B1181" s="36"/>
      <c r="C1181" s="35"/>
      <c r="D1181" s="166" t="s">
        <v>224</v>
      </c>
      <c r="E1181" s="35"/>
      <c r="F1181" s="190" t="s">
        <v>1396</v>
      </c>
      <c r="G1181" s="35"/>
      <c r="H1181" s="191">
        <v>0</v>
      </c>
      <c r="I1181" s="35"/>
      <c r="J1181" s="35"/>
      <c r="K1181" s="35"/>
      <c r="L1181" s="36"/>
      <c r="M1181" s="163"/>
      <c r="N1181" s="164"/>
      <c r="O1181" s="56"/>
      <c r="P1181" s="56"/>
      <c r="Q1181" s="56"/>
      <c r="R1181" s="56"/>
      <c r="S1181" s="56"/>
      <c r="T1181" s="57"/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U1181" s="20" t="s">
        <v>81</v>
      </c>
    </row>
    <row r="1182" spans="1:65" s="2" customFormat="1">
      <c r="A1182" s="35"/>
      <c r="B1182" s="36"/>
      <c r="C1182" s="35"/>
      <c r="D1182" s="166" t="s">
        <v>224</v>
      </c>
      <c r="E1182" s="35"/>
      <c r="F1182" s="190" t="s">
        <v>1397</v>
      </c>
      <c r="G1182" s="35"/>
      <c r="H1182" s="191">
        <v>1.452</v>
      </c>
      <c r="I1182" s="35"/>
      <c r="J1182" s="35"/>
      <c r="K1182" s="35"/>
      <c r="L1182" s="36"/>
      <c r="M1182" s="163"/>
      <c r="N1182" s="164"/>
      <c r="O1182" s="56"/>
      <c r="P1182" s="56"/>
      <c r="Q1182" s="56"/>
      <c r="R1182" s="56"/>
      <c r="S1182" s="56"/>
      <c r="T1182" s="57"/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U1182" s="20" t="s">
        <v>81</v>
      </c>
    </row>
    <row r="1183" spans="1:65" s="2" customFormat="1">
      <c r="A1183" s="35"/>
      <c r="B1183" s="36"/>
      <c r="C1183" s="35"/>
      <c r="D1183" s="166" t="s">
        <v>224</v>
      </c>
      <c r="E1183" s="35"/>
      <c r="F1183" s="190" t="s">
        <v>259</v>
      </c>
      <c r="G1183" s="35"/>
      <c r="H1183" s="191">
        <v>1.452</v>
      </c>
      <c r="I1183" s="35"/>
      <c r="J1183" s="35"/>
      <c r="K1183" s="35"/>
      <c r="L1183" s="36"/>
      <c r="M1183" s="163"/>
      <c r="N1183" s="164"/>
      <c r="O1183" s="56"/>
      <c r="P1183" s="56"/>
      <c r="Q1183" s="56"/>
      <c r="R1183" s="56"/>
      <c r="S1183" s="56"/>
      <c r="T1183" s="57"/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U1183" s="20" t="s">
        <v>81</v>
      </c>
    </row>
    <row r="1184" spans="1:65" s="2" customFormat="1" ht="16.5" customHeight="1">
      <c r="A1184" s="35"/>
      <c r="B1184" s="146"/>
      <c r="C1184" s="147" t="s">
        <v>1816</v>
      </c>
      <c r="D1184" s="147" t="s">
        <v>184</v>
      </c>
      <c r="E1184" s="148" t="s">
        <v>1788</v>
      </c>
      <c r="F1184" s="149" t="s">
        <v>1789</v>
      </c>
      <c r="G1184" s="150" t="s">
        <v>238</v>
      </c>
      <c r="H1184" s="151">
        <v>1.452</v>
      </c>
      <c r="I1184" s="152"/>
      <c r="J1184" s="153">
        <f>ROUND(I1184*H1184,2)</f>
        <v>0</v>
      </c>
      <c r="K1184" s="149" t="s">
        <v>188</v>
      </c>
      <c r="L1184" s="36"/>
      <c r="M1184" s="154" t="s">
        <v>3</v>
      </c>
      <c r="N1184" s="155" t="s">
        <v>44</v>
      </c>
      <c r="O1184" s="56"/>
      <c r="P1184" s="156">
        <f>O1184*H1184</f>
        <v>0</v>
      </c>
      <c r="Q1184" s="156">
        <v>2.1000000000000001E-4</v>
      </c>
      <c r="R1184" s="156">
        <f>Q1184*H1184</f>
        <v>3.0492000000000003E-4</v>
      </c>
      <c r="S1184" s="156">
        <v>0</v>
      </c>
      <c r="T1184" s="157">
        <f>S1184*H1184</f>
        <v>0</v>
      </c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R1184" s="158" t="s">
        <v>189</v>
      </c>
      <c r="AT1184" s="158" t="s">
        <v>184</v>
      </c>
      <c r="AU1184" s="158" t="s">
        <v>81</v>
      </c>
      <c r="AY1184" s="20" t="s">
        <v>182</v>
      </c>
      <c r="BE1184" s="159">
        <f>IF(N1184="základní",J1184,0)</f>
        <v>0</v>
      </c>
      <c r="BF1184" s="159">
        <f>IF(N1184="snížená",J1184,0)</f>
        <v>0</v>
      </c>
      <c r="BG1184" s="159">
        <f>IF(N1184="zákl. přenesená",J1184,0)</f>
        <v>0</v>
      </c>
      <c r="BH1184" s="159">
        <f>IF(N1184="sníž. přenesená",J1184,0)</f>
        <v>0</v>
      </c>
      <c r="BI1184" s="159">
        <f>IF(N1184="nulová",J1184,0)</f>
        <v>0</v>
      </c>
      <c r="BJ1184" s="20" t="s">
        <v>25</v>
      </c>
      <c r="BK1184" s="159">
        <f>ROUND(I1184*H1184,2)</f>
        <v>0</v>
      </c>
      <c r="BL1184" s="20" t="s">
        <v>189</v>
      </c>
      <c r="BM1184" s="158" t="s">
        <v>1817</v>
      </c>
    </row>
    <row r="1185" spans="1:65" s="2" customFormat="1">
      <c r="A1185" s="35"/>
      <c r="B1185" s="36"/>
      <c r="C1185" s="35"/>
      <c r="D1185" s="160" t="s">
        <v>191</v>
      </c>
      <c r="E1185" s="35"/>
      <c r="F1185" s="161" t="s">
        <v>1791</v>
      </c>
      <c r="G1185" s="35"/>
      <c r="H1185" s="35"/>
      <c r="I1185" s="162"/>
      <c r="J1185" s="35"/>
      <c r="K1185" s="35"/>
      <c r="L1185" s="36"/>
      <c r="M1185" s="163"/>
      <c r="N1185" s="164"/>
      <c r="O1185" s="56"/>
      <c r="P1185" s="56"/>
      <c r="Q1185" s="56"/>
      <c r="R1185" s="56"/>
      <c r="S1185" s="56"/>
      <c r="T1185" s="57"/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T1185" s="20" t="s">
        <v>191</v>
      </c>
      <c r="AU1185" s="20" t="s">
        <v>81</v>
      </c>
    </row>
    <row r="1186" spans="1:65" s="14" customFormat="1">
      <c r="B1186" s="173"/>
      <c r="D1186" s="166" t="s">
        <v>193</v>
      </c>
      <c r="E1186" s="174" t="s">
        <v>3</v>
      </c>
      <c r="F1186" s="175" t="s">
        <v>1815</v>
      </c>
      <c r="H1186" s="176">
        <v>1.452</v>
      </c>
      <c r="I1186" s="177"/>
      <c r="L1186" s="173"/>
      <c r="M1186" s="178"/>
      <c r="N1186" s="179"/>
      <c r="O1186" s="179"/>
      <c r="P1186" s="179"/>
      <c r="Q1186" s="179"/>
      <c r="R1186" s="179"/>
      <c r="S1186" s="179"/>
      <c r="T1186" s="180"/>
      <c r="AT1186" s="174" t="s">
        <v>193</v>
      </c>
      <c r="AU1186" s="174" t="s">
        <v>81</v>
      </c>
      <c r="AV1186" s="14" t="s">
        <v>81</v>
      </c>
      <c r="AW1186" s="14" t="s">
        <v>34</v>
      </c>
      <c r="AX1186" s="14" t="s">
        <v>25</v>
      </c>
      <c r="AY1186" s="174" t="s">
        <v>182</v>
      </c>
    </row>
    <row r="1187" spans="1:65" s="2" customFormat="1">
      <c r="A1187" s="35"/>
      <c r="B1187" s="36"/>
      <c r="C1187" s="35"/>
      <c r="D1187" s="166" t="s">
        <v>224</v>
      </c>
      <c r="E1187" s="35"/>
      <c r="F1187" s="189" t="s">
        <v>1780</v>
      </c>
      <c r="G1187" s="35"/>
      <c r="H1187" s="35"/>
      <c r="I1187" s="35"/>
      <c r="J1187" s="35"/>
      <c r="K1187" s="35"/>
      <c r="L1187" s="36"/>
      <c r="M1187" s="163"/>
      <c r="N1187" s="164"/>
      <c r="O1187" s="56"/>
      <c r="P1187" s="56"/>
      <c r="Q1187" s="56"/>
      <c r="R1187" s="56"/>
      <c r="S1187" s="56"/>
      <c r="T1187" s="57"/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U1187" s="20" t="s">
        <v>81</v>
      </c>
    </row>
    <row r="1188" spans="1:65" s="2" customFormat="1">
      <c r="A1188" s="35"/>
      <c r="B1188" s="36"/>
      <c r="C1188" s="35"/>
      <c r="D1188" s="166" t="s">
        <v>224</v>
      </c>
      <c r="E1188" s="35"/>
      <c r="F1188" s="190" t="s">
        <v>1396</v>
      </c>
      <c r="G1188" s="35"/>
      <c r="H1188" s="191">
        <v>0</v>
      </c>
      <c r="I1188" s="35"/>
      <c r="J1188" s="35"/>
      <c r="K1188" s="35"/>
      <c r="L1188" s="36"/>
      <c r="M1188" s="163"/>
      <c r="N1188" s="164"/>
      <c r="O1188" s="56"/>
      <c r="P1188" s="56"/>
      <c r="Q1188" s="56"/>
      <c r="R1188" s="56"/>
      <c r="S1188" s="56"/>
      <c r="T1188" s="57"/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U1188" s="20" t="s">
        <v>81</v>
      </c>
    </row>
    <row r="1189" spans="1:65" s="2" customFormat="1">
      <c r="A1189" s="35"/>
      <c r="B1189" s="36"/>
      <c r="C1189" s="35"/>
      <c r="D1189" s="166" t="s">
        <v>224</v>
      </c>
      <c r="E1189" s="35"/>
      <c r="F1189" s="190" t="s">
        <v>1397</v>
      </c>
      <c r="G1189" s="35"/>
      <c r="H1189" s="191">
        <v>1.452</v>
      </c>
      <c r="I1189" s="35"/>
      <c r="J1189" s="35"/>
      <c r="K1189" s="35"/>
      <c r="L1189" s="36"/>
      <c r="M1189" s="163"/>
      <c r="N1189" s="164"/>
      <c r="O1189" s="56"/>
      <c r="P1189" s="56"/>
      <c r="Q1189" s="56"/>
      <c r="R1189" s="56"/>
      <c r="S1189" s="56"/>
      <c r="T1189" s="57"/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U1189" s="20" t="s">
        <v>81</v>
      </c>
    </row>
    <row r="1190" spans="1:65" s="2" customFormat="1">
      <c r="A1190" s="35"/>
      <c r="B1190" s="36"/>
      <c r="C1190" s="35"/>
      <c r="D1190" s="166" t="s">
        <v>224</v>
      </c>
      <c r="E1190" s="35"/>
      <c r="F1190" s="190" t="s">
        <v>259</v>
      </c>
      <c r="G1190" s="35"/>
      <c r="H1190" s="191">
        <v>1.452</v>
      </c>
      <c r="I1190" s="35"/>
      <c r="J1190" s="35"/>
      <c r="K1190" s="35"/>
      <c r="L1190" s="36"/>
      <c r="M1190" s="163"/>
      <c r="N1190" s="164"/>
      <c r="O1190" s="56"/>
      <c r="P1190" s="56"/>
      <c r="Q1190" s="56"/>
      <c r="R1190" s="56"/>
      <c r="S1190" s="56"/>
      <c r="T1190" s="57"/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U1190" s="20" t="s">
        <v>81</v>
      </c>
    </row>
    <row r="1191" spans="1:65" s="2" customFormat="1" ht="16.5" customHeight="1">
      <c r="A1191" s="35"/>
      <c r="B1191" s="146"/>
      <c r="C1191" s="147" t="s">
        <v>1818</v>
      </c>
      <c r="D1191" s="147" t="s">
        <v>184</v>
      </c>
      <c r="E1191" s="148" t="s">
        <v>1819</v>
      </c>
      <c r="F1191" s="149" t="s">
        <v>1799</v>
      </c>
      <c r="G1191" s="150" t="s">
        <v>238</v>
      </c>
      <c r="H1191" s="151">
        <v>1.452</v>
      </c>
      <c r="I1191" s="152"/>
      <c r="J1191" s="153">
        <f>ROUND(I1191*H1191,2)</f>
        <v>0</v>
      </c>
      <c r="K1191" s="149" t="s">
        <v>222</v>
      </c>
      <c r="L1191" s="36"/>
      <c r="M1191" s="154" t="s">
        <v>3</v>
      </c>
      <c r="N1191" s="155" t="s">
        <v>44</v>
      </c>
      <c r="O1191" s="56"/>
      <c r="P1191" s="156">
        <f>O1191*H1191</f>
        <v>0</v>
      </c>
      <c r="Q1191" s="156">
        <v>0.26375999999999999</v>
      </c>
      <c r="R1191" s="156">
        <f>Q1191*H1191</f>
        <v>0.38297951999999996</v>
      </c>
      <c r="S1191" s="156">
        <v>0</v>
      </c>
      <c r="T1191" s="157">
        <f>S1191*H1191</f>
        <v>0</v>
      </c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R1191" s="158" t="s">
        <v>189</v>
      </c>
      <c r="AT1191" s="158" t="s">
        <v>184</v>
      </c>
      <c r="AU1191" s="158" t="s">
        <v>81</v>
      </c>
      <c r="AY1191" s="20" t="s">
        <v>182</v>
      </c>
      <c r="BE1191" s="159">
        <f>IF(N1191="základní",J1191,0)</f>
        <v>0</v>
      </c>
      <c r="BF1191" s="159">
        <f>IF(N1191="snížená",J1191,0)</f>
        <v>0</v>
      </c>
      <c r="BG1191" s="159">
        <f>IF(N1191="zákl. přenesená",J1191,0)</f>
        <v>0</v>
      </c>
      <c r="BH1191" s="159">
        <f>IF(N1191="sníž. přenesená",J1191,0)</f>
        <v>0</v>
      </c>
      <c r="BI1191" s="159">
        <f>IF(N1191="nulová",J1191,0)</f>
        <v>0</v>
      </c>
      <c r="BJ1191" s="20" t="s">
        <v>25</v>
      </c>
      <c r="BK1191" s="159">
        <f>ROUND(I1191*H1191,2)</f>
        <v>0</v>
      </c>
      <c r="BL1191" s="20" t="s">
        <v>189</v>
      </c>
      <c r="BM1191" s="158" t="s">
        <v>1820</v>
      </c>
    </row>
    <row r="1192" spans="1:65" s="14" customFormat="1">
      <c r="B1192" s="173"/>
      <c r="D1192" s="166" t="s">
        <v>193</v>
      </c>
      <c r="E1192" s="174" t="s">
        <v>3</v>
      </c>
      <c r="F1192" s="175" t="s">
        <v>1815</v>
      </c>
      <c r="H1192" s="176">
        <v>1.452</v>
      </c>
      <c r="I1192" s="177"/>
      <c r="L1192" s="173"/>
      <c r="M1192" s="178"/>
      <c r="N1192" s="179"/>
      <c r="O1192" s="179"/>
      <c r="P1192" s="179"/>
      <c r="Q1192" s="179"/>
      <c r="R1192" s="179"/>
      <c r="S1192" s="179"/>
      <c r="T1192" s="180"/>
      <c r="AT1192" s="174" t="s">
        <v>193</v>
      </c>
      <c r="AU1192" s="174" t="s">
        <v>81</v>
      </c>
      <c r="AV1192" s="14" t="s">
        <v>81</v>
      </c>
      <c r="AW1192" s="14" t="s">
        <v>34</v>
      </c>
      <c r="AX1192" s="14" t="s">
        <v>25</v>
      </c>
      <c r="AY1192" s="174" t="s">
        <v>182</v>
      </c>
    </row>
    <row r="1193" spans="1:65" s="2" customFormat="1">
      <c r="A1193" s="35"/>
      <c r="B1193" s="36"/>
      <c r="C1193" s="35"/>
      <c r="D1193" s="166" t="s">
        <v>224</v>
      </c>
      <c r="E1193" s="35"/>
      <c r="F1193" s="189" t="s">
        <v>1780</v>
      </c>
      <c r="G1193" s="35"/>
      <c r="H1193" s="35"/>
      <c r="I1193" s="35"/>
      <c r="J1193" s="35"/>
      <c r="K1193" s="35"/>
      <c r="L1193" s="36"/>
      <c r="M1193" s="163"/>
      <c r="N1193" s="164"/>
      <c r="O1193" s="56"/>
      <c r="P1193" s="56"/>
      <c r="Q1193" s="56"/>
      <c r="R1193" s="56"/>
      <c r="S1193" s="56"/>
      <c r="T1193" s="57"/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U1193" s="20" t="s">
        <v>81</v>
      </c>
    </row>
    <row r="1194" spans="1:65" s="2" customFormat="1">
      <c r="A1194" s="35"/>
      <c r="B1194" s="36"/>
      <c r="C1194" s="35"/>
      <c r="D1194" s="166" t="s">
        <v>224</v>
      </c>
      <c r="E1194" s="35"/>
      <c r="F1194" s="190" t="s">
        <v>1396</v>
      </c>
      <c r="G1194" s="35"/>
      <c r="H1194" s="191">
        <v>0</v>
      </c>
      <c r="I1194" s="35"/>
      <c r="J1194" s="35"/>
      <c r="K1194" s="35"/>
      <c r="L1194" s="36"/>
      <c r="M1194" s="163"/>
      <c r="N1194" s="164"/>
      <c r="O1194" s="56"/>
      <c r="P1194" s="56"/>
      <c r="Q1194" s="56"/>
      <c r="R1194" s="56"/>
      <c r="S1194" s="56"/>
      <c r="T1194" s="57"/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U1194" s="20" t="s">
        <v>81</v>
      </c>
    </row>
    <row r="1195" spans="1:65" s="2" customFormat="1">
      <c r="A1195" s="35"/>
      <c r="B1195" s="36"/>
      <c r="C1195" s="35"/>
      <c r="D1195" s="166" t="s">
        <v>224</v>
      </c>
      <c r="E1195" s="35"/>
      <c r="F1195" s="190" t="s">
        <v>1397</v>
      </c>
      <c r="G1195" s="35"/>
      <c r="H1195" s="191">
        <v>1.452</v>
      </c>
      <c r="I1195" s="35"/>
      <c r="J1195" s="35"/>
      <c r="K1195" s="35"/>
      <c r="L1195" s="36"/>
      <c r="M1195" s="163"/>
      <c r="N1195" s="164"/>
      <c r="O1195" s="56"/>
      <c r="P1195" s="56"/>
      <c r="Q1195" s="56"/>
      <c r="R1195" s="56"/>
      <c r="S1195" s="56"/>
      <c r="T1195" s="57"/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U1195" s="20" t="s">
        <v>81</v>
      </c>
    </row>
    <row r="1196" spans="1:65" s="2" customFormat="1">
      <c r="A1196" s="35"/>
      <c r="B1196" s="36"/>
      <c r="C1196" s="35"/>
      <c r="D1196" s="166" t="s">
        <v>224</v>
      </c>
      <c r="E1196" s="35"/>
      <c r="F1196" s="190" t="s">
        <v>259</v>
      </c>
      <c r="G1196" s="35"/>
      <c r="H1196" s="191">
        <v>1.452</v>
      </c>
      <c r="I1196" s="35"/>
      <c r="J1196" s="35"/>
      <c r="K1196" s="35"/>
      <c r="L1196" s="36"/>
      <c r="M1196" s="163"/>
      <c r="N1196" s="164"/>
      <c r="O1196" s="56"/>
      <c r="P1196" s="56"/>
      <c r="Q1196" s="56"/>
      <c r="R1196" s="56"/>
      <c r="S1196" s="56"/>
      <c r="T1196" s="57"/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U1196" s="20" t="s">
        <v>81</v>
      </c>
    </row>
    <row r="1197" spans="1:65" s="2" customFormat="1" ht="16.5" customHeight="1">
      <c r="A1197" s="35"/>
      <c r="B1197" s="146"/>
      <c r="C1197" s="147" t="s">
        <v>1821</v>
      </c>
      <c r="D1197" s="147" t="s">
        <v>184</v>
      </c>
      <c r="E1197" s="148" t="s">
        <v>1802</v>
      </c>
      <c r="F1197" s="149" t="s">
        <v>1803</v>
      </c>
      <c r="G1197" s="150" t="s">
        <v>238</v>
      </c>
      <c r="H1197" s="151">
        <v>1.452</v>
      </c>
      <c r="I1197" s="152"/>
      <c r="J1197" s="153">
        <f>ROUND(I1197*H1197,2)</f>
        <v>0</v>
      </c>
      <c r="K1197" s="149" t="s">
        <v>188</v>
      </c>
      <c r="L1197" s="36"/>
      <c r="M1197" s="154" t="s">
        <v>3</v>
      </c>
      <c r="N1197" s="155" t="s">
        <v>44</v>
      </c>
      <c r="O1197" s="56"/>
      <c r="P1197" s="156">
        <f>O1197*H1197</f>
        <v>0</v>
      </c>
      <c r="Q1197" s="156">
        <v>5.6100000000000004E-3</v>
      </c>
      <c r="R1197" s="156">
        <f>Q1197*H1197</f>
        <v>8.1457200000000004E-3</v>
      </c>
      <c r="S1197" s="156">
        <v>0</v>
      </c>
      <c r="T1197" s="157">
        <f>S1197*H1197</f>
        <v>0</v>
      </c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R1197" s="158" t="s">
        <v>189</v>
      </c>
      <c r="AT1197" s="158" t="s">
        <v>184</v>
      </c>
      <c r="AU1197" s="158" t="s">
        <v>81</v>
      </c>
      <c r="AY1197" s="20" t="s">
        <v>182</v>
      </c>
      <c r="BE1197" s="159">
        <f>IF(N1197="základní",J1197,0)</f>
        <v>0</v>
      </c>
      <c r="BF1197" s="159">
        <f>IF(N1197="snížená",J1197,0)</f>
        <v>0</v>
      </c>
      <c r="BG1197" s="159">
        <f>IF(N1197="zákl. přenesená",J1197,0)</f>
        <v>0</v>
      </c>
      <c r="BH1197" s="159">
        <f>IF(N1197="sníž. přenesená",J1197,0)</f>
        <v>0</v>
      </c>
      <c r="BI1197" s="159">
        <f>IF(N1197="nulová",J1197,0)</f>
        <v>0</v>
      </c>
      <c r="BJ1197" s="20" t="s">
        <v>25</v>
      </c>
      <c r="BK1197" s="159">
        <f>ROUND(I1197*H1197,2)</f>
        <v>0</v>
      </c>
      <c r="BL1197" s="20" t="s">
        <v>189</v>
      </c>
      <c r="BM1197" s="158" t="s">
        <v>1822</v>
      </c>
    </row>
    <row r="1198" spans="1:65" s="2" customFormat="1">
      <c r="A1198" s="35"/>
      <c r="B1198" s="36"/>
      <c r="C1198" s="35"/>
      <c r="D1198" s="160" t="s">
        <v>191</v>
      </c>
      <c r="E1198" s="35"/>
      <c r="F1198" s="161" t="s">
        <v>1805</v>
      </c>
      <c r="G1198" s="35"/>
      <c r="H1198" s="35"/>
      <c r="I1198" s="162"/>
      <c r="J1198" s="35"/>
      <c r="K1198" s="35"/>
      <c r="L1198" s="36"/>
      <c r="M1198" s="163"/>
      <c r="N1198" s="164"/>
      <c r="O1198" s="56"/>
      <c r="P1198" s="56"/>
      <c r="Q1198" s="56"/>
      <c r="R1198" s="56"/>
      <c r="S1198" s="56"/>
      <c r="T1198" s="57"/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T1198" s="20" t="s">
        <v>191</v>
      </c>
      <c r="AU1198" s="20" t="s">
        <v>81</v>
      </c>
    </row>
    <row r="1199" spans="1:65" s="14" customFormat="1">
      <c r="B1199" s="173"/>
      <c r="D1199" s="166" t="s">
        <v>193</v>
      </c>
      <c r="E1199" s="174" t="s">
        <v>3</v>
      </c>
      <c r="F1199" s="175" t="s">
        <v>1815</v>
      </c>
      <c r="H1199" s="176">
        <v>1.452</v>
      </c>
      <c r="I1199" s="177"/>
      <c r="L1199" s="173"/>
      <c r="M1199" s="178"/>
      <c r="N1199" s="179"/>
      <c r="O1199" s="179"/>
      <c r="P1199" s="179"/>
      <c r="Q1199" s="179"/>
      <c r="R1199" s="179"/>
      <c r="S1199" s="179"/>
      <c r="T1199" s="180"/>
      <c r="AT1199" s="174" t="s">
        <v>193</v>
      </c>
      <c r="AU1199" s="174" t="s">
        <v>81</v>
      </c>
      <c r="AV1199" s="14" t="s">
        <v>81</v>
      </c>
      <c r="AW1199" s="14" t="s">
        <v>34</v>
      </c>
      <c r="AX1199" s="14" t="s">
        <v>25</v>
      </c>
      <c r="AY1199" s="174" t="s">
        <v>182</v>
      </c>
    </row>
    <row r="1200" spans="1:65" s="2" customFormat="1">
      <c r="A1200" s="35"/>
      <c r="B1200" s="36"/>
      <c r="C1200" s="35"/>
      <c r="D1200" s="166" t="s">
        <v>224</v>
      </c>
      <c r="E1200" s="35"/>
      <c r="F1200" s="189" t="s">
        <v>1780</v>
      </c>
      <c r="G1200" s="35"/>
      <c r="H1200" s="35"/>
      <c r="I1200" s="35"/>
      <c r="J1200" s="35"/>
      <c r="K1200" s="35"/>
      <c r="L1200" s="36"/>
      <c r="M1200" s="163"/>
      <c r="N1200" s="164"/>
      <c r="O1200" s="56"/>
      <c r="P1200" s="56"/>
      <c r="Q1200" s="56"/>
      <c r="R1200" s="56"/>
      <c r="S1200" s="56"/>
      <c r="T1200" s="57"/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U1200" s="20" t="s">
        <v>81</v>
      </c>
    </row>
    <row r="1201" spans="1:65" s="2" customFormat="1">
      <c r="A1201" s="35"/>
      <c r="B1201" s="36"/>
      <c r="C1201" s="35"/>
      <c r="D1201" s="166" t="s">
        <v>224</v>
      </c>
      <c r="E1201" s="35"/>
      <c r="F1201" s="190" t="s">
        <v>1396</v>
      </c>
      <c r="G1201" s="35"/>
      <c r="H1201" s="191">
        <v>0</v>
      </c>
      <c r="I1201" s="35"/>
      <c r="J1201" s="35"/>
      <c r="K1201" s="35"/>
      <c r="L1201" s="36"/>
      <c r="M1201" s="163"/>
      <c r="N1201" s="164"/>
      <c r="O1201" s="56"/>
      <c r="P1201" s="56"/>
      <c r="Q1201" s="56"/>
      <c r="R1201" s="56"/>
      <c r="S1201" s="56"/>
      <c r="T1201" s="57"/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U1201" s="20" t="s">
        <v>81</v>
      </c>
    </row>
    <row r="1202" spans="1:65" s="2" customFormat="1">
      <c r="A1202" s="35"/>
      <c r="B1202" s="36"/>
      <c r="C1202" s="35"/>
      <c r="D1202" s="166" t="s">
        <v>224</v>
      </c>
      <c r="E1202" s="35"/>
      <c r="F1202" s="190" t="s">
        <v>1397</v>
      </c>
      <c r="G1202" s="35"/>
      <c r="H1202" s="191">
        <v>1.452</v>
      </c>
      <c r="I1202" s="35"/>
      <c r="J1202" s="35"/>
      <c r="K1202" s="35"/>
      <c r="L1202" s="36"/>
      <c r="M1202" s="163"/>
      <c r="N1202" s="164"/>
      <c r="O1202" s="56"/>
      <c r="P1202" s="56"/>
      <c r="Q1202" s="56"/>
      <c r="R1202" s="56"/>
      <c r="S1202" s="56"/>
      <c r="T1202" s="57"/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U1202" s="20" t="s">
        <v>81</v>
      </c>
    </row>
    <row r="1203" spans="1:65" s="2" customFormat="1">
      <c r="A1203" s="35"/>
      <c r="B1203" s="36"/>
      <c r="C1203" s="35"/>
      <c r="D1203" s="166" t="s">
        <v>224</v>
      </c>
      <c r="E1203" s="35"/>
      <c r="F1203" s="190" t="s">
        <v>259</v>
      </c>
      <c r="G1203" s="35"/>
      <c r="H1203" s="191">
        <v>1.452</v>
      </c>
      <c r="I1203" s="35"/>
      <c r="J1203" s="35"/>
      <c r="K1203" s="35"/>
      <c r="L1203" s="36"/>
      <c r="M1203" s="163"/>
      <c r="N1203" s="164"/>
      <c r="O1203" s="56"/>
      <c r="P1203" s="56"/>
      <c r="Q1203" s="56"/>
      <c r="R1203" s="56"/>
      <c r="S1203" s="56"/>
      <c r="T1203" s="57"/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U1203" s="20" t="s">
        <v>81</v>
      </c>
    </row>
    <row r="1204" spans="1:65" s="2" customFormat="1" ht="33" customHeight="1">
      <c r="A1204" s="35"/>
      <c r="B1204" s="146"/>
      <c r="C1204" s="147" t="s">
        <v>1823</v>
      </c>
      <c r="D1204" s="147" t="s">
        <v>184</v>
      </c>
      <c r="E1204" s="148" t="s">
        <v>548</v>
      </c>
      <c r="F1204" s="149" t="s">
        <v>549</v>
      </c>
      <c r="G1204" s="150" t="s">
        <v>187</v>
      </c>
      <c r="H1204" s="151">
        <v>2.64</v>
      </c>
      <c r="I1204" s="152"/>
      <c r="J1204" s="153">
        <f>ROUND(I1204*H1204,2)</f>
        <v>0</v>
      </c>
      <c r="K1204" s="149" t="s">
        <v>188</v>
      </c>
      <c r="L1204" s="36"/>
      <c r="M1204" s="154" t="s">
        <v>3</v>
      </c>
      <c r="N1204" s="155" t="s">
        <v>44</v>
      </c>
      <c r="O1204" s="56"/>
      <c r="P1204" s="156">
        <f>O1204*H1204</f>
        <v>0</v>
      </c>
      <c r="Q1204" s="156">
        <v>6.0999999999999997E-4</v>
      </c>
      <c r="R1204" s="156">
        <f>Q1204*H1204</f>
        <v>1.6104000000000001E-3</v>
      </c>
      <c r="S1204" s="156">
        <v>0</v>
      </c>
      <c r="T1204" s="157">
        <f>S1204*H1204</f>
        <v>0</v>
      </c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R1204" s="158" t="s">
        <v>189</v>
      </c>
      <c r="AT1204" s="158" t="s">
        <v>184</v>
      </c>
      <c r="AU1204" s="158" t="s">
        <v>81</v>
      </c>
      <c r="AY1204" s="20" t="s">
        <v>182</v>
      </c>
      <c r="BE1204" s="159">
        <f>IF(N1204="základní",J1204,0)</f>
        <v>0</v>
      </c>
      <c r="BF1204" s="159">
        <f>IF(N1204="snížená",J1204,0)</f>
        <v>0</v>
      </c>
      <c r="BG1204" s="159">
        <f>IF(N1204="zákl. přenesená",J1204,0)</f>
        <v>0</v>
      </c>
      <c r="BH1204" s="159">
        <f>IF(N1204="sníž. přenesená",J1204,0)</f>
        <v>0</v>
      </c>
      <c r="BI1204" s="159">
        <f>IF(N1204="nulová",J1204,0)</f>
        <v>0</v>
      </c>
      <c r="BJ1204" s="20" t="s">
        <v>25</v>
      </c>
      <c r="BK1204" s="159">
        <f>ROUND(I1204*H1204,2)</f>
        <v>0</v>
      </c>
      <c r="BL1204" s="20" t="s">
        <v>189</v>
      </c>
      <c r="BM1204" s="158" t="s">
        <v>1824</v>
      </c>
    </row>
    <row r="1205" spans="1:65" s="2" customFormat="1">
      <c r="A1205" s="35"/>
      <c r="B1205" s="36"/>
      <c r="C1205" s="35"/>
      <c r="D1205" s="160" t="s">
        <v>191</v>
      </c>
      <c r="E1205" s="35"/>
      <c r="F1205" s="161" t="s">
        <v>551</v>
      </c>
      <c r="G1205" s="35"/>
      <c r="H1205" s="35"/>
      <c r="I1205" s="162"/>
      <c r="J1205" s="35"/>
      <c r="K1205" s="35"/>
      <c r="L1205" s="36"/>
      <c r="M1205" s="163"/>
      <c r="N1205" s="164"/>
      <c r="O1205" s="56"/>
      <c r="P1205" s="56"/>
      <c r="Q1205" s="56"/>
      <c r="R1205" s="56"/>
      <c r="S1205" s="56"/>
      <c r="T1205" s="57"/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T1205" s="20" t="s">
        <v>191</v>
      </c>
      <c r="AU1205" s="20" t="s">
        <v>81</v>
      </c>
    </row>
    <row r="1206" spans="1:65" s="14" customFormat="1">
      <c r="B1206" s="173"/>
      <c r="D1206" s="166" t="s">
        <v>193</v>
      </c>
      <c r="E1206" s="174" t="s">
        <v>3</v>
      </c>
      <c r="F1206" s="175" t="s">
        <v>1825</v>
      </c>
      <c r="H1206" s="176">
        <v>2.64</v>
      </c>
      <c r="I1206" s="177"/>
      <c r="L1206" s="173"/>
      <c r="M1206" s="178"/>
      <c r="N1206" s="179"/>
      <c r="O1206" s="179"/>
      <c r="P1206" s="179"/>
      <c r="Q1206" s="179"/>
      <c r="R1206" s="179"/>
      <c r="S1206" s="179"/>
      <c r="T1206" s="180"/>
      <c r="AT1206" s="174" t="s">
        <v>193</v>
      </c>
      <c r="AU1206" s="174" t="s">
        <v>81</v>
      </c>
      <c r="AV1206" s="14" t="s">
        <v>81</v>
      </c>
      <c r="AW1206" s="14" t="s">
        <v>34</v>
      </c>
      <c r="AX1206" s="14" t="s">
        <v>25</v>
      </c>
      <c r="AY1206" s="174" t="s">
        <v>182</v>
      </c>
    </row>
    <row r="1207" spans="1:65" s="2" customFormat="1" ht="24.2" customHeight="1">
      <c r="A1207" s="35"/>
      <c r="B1207" s="146"/>
      <c r="C1207" s="147" t="s">
        <v>1826</v>
      </c>
      <c r="D1207" s="147" t="s">
        <v>184</v>
      </c>
      <c r="E1207" s="148" t="s">
        <v>1827</v>
      </c>
      <c r="F1207" s="149" t="s">
        <v>1828</v>
      </c>
      <c r="G1207" s="150" t="s">
        <v>207</v>
      </c>
      <c r="H1207" s="151">
        <v>144.899</v>
      </c>
      <c r="I1207" s="152"/>
      <c r="J1207" s="153">
        <f>ROUND(I1207*H1207,2)</f>
        <v>0</v>
      </c>
      <c r="K1207" s="149" t="s">
        <v>188</v>
      </c>
      <c r="L1207" s="36"/>
      <c r="M1207" s="154" t="s">
        <v>3</v>
      </c>
      <c r="N1207" s="155" t="s">
        <v>44</v>
      </c>
      <c r="O1207" s="56"/>
      <c r="P1207" s="156">
        <f>O1207*H1207</f>
        <v>0</v>
      </c>
      <c r="Q1207" s="156">
        <v>0</v>
      </c>
      <c r="R1207" s="156">
        <f>Q1207*H1207</f>
        <v>0</v>
      </c>
      <c r="S1207" s="156">
        <v>0</v>
      </c>
      <c r="T1207" s="157">
        <f>S1207*H1207</f>
        <v>0</v>
      </c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  <c r="AR1207" s="158" t="s">
        <v>189</v>
      </c>
      <c r="AT1207" s="158" t="s">
        <v>184</v>
      </c>
      <c r="AU1207" s="158" t="s">
        <v>81</v>
      </c>
      <c r="AY1207" s="20" t="s">
        <v>182</v>
      </c>
      <c r="BE1207" s="159">
        <f>IF(N1207="základní",J1207,0)</f>
        <v>0</v>
      </c>
      <c r="BF1207" s="159">
        <f>IF(N1207="snížená",J1207,0)</f>
        <v>0</v>
      </c>
      <c r="BG1207" s="159">
        <f>IF(N1207="zákl. přenesená",J1207,0)</f>
        <v>0</v>
      </c>
      <c r="BH1207" s="159">
        <f>IF(N1207="sníž. přenesená",J1207,0)</f>
        <v>0</v>
      </c>
      <c r="BI1207" s="159">
        <f>IF(N1207="nulová",J1207,0)</f>
        <v>0</v>
      </c>
      <c r="BJ1207" s="20" t="s">
        <v>25</v>
      </c>
      <c r="BK1207" s="159">
        <f>ROUND(I1207*H1207,2)</f>
        <v>0</v>
      </c>
      <c r="BL1207" s="20" t="s">
        <v>189</v>
      </c>
      <c r="BM1207" s="158" t="s">
        <v>1829</v>
      </c>
    </row>
    <row r="1208" spans="1:65" s="2" customFormat="1">
      <c r="A1208" s="35"/>
      <c r="B1208" s="36"/>
      <c r="C1208" s="35"/>
      <c r="D1208" s="160" t="s">
        <v>191</v>
      </c>
      <c r="E1208" s="35"/>
      <c r="F1208" s="161" t="s">
        <v>1830</v>
      </c>
      <c r="G1208" s="35"/>
      <c r="H1208" s="35"/>
      <c r="I1208" s="162"/>
      <c r="J1208" s="35"/>
      <c r="K1208" s="35"/>
      <c r="L1208" s="36"/>
      <c r="M1208" s="163"/>
      <c r="N1208" s="164"/>
      <c r="O1208" s="56"/>
      <c r="P1208" s="56"/>
      <c r="Q1208" s="56"/>
      <c r="R1208" s="56"/>
      <c r="S1208" s="56"/>
      <c r="T1208" s="57"/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T1208" s="20" t="s">
        <v>191</v>
      </c>
      <c r="AU1208" s="20" t="s">
        <v>81</v>
      </c>
    </row>
    <row r="1209" spans="1:65" s="14" customFormat="1">
      <c r="B1209" s="173"/>
      <c r="D1209" s="166" t="s">
        <v>193</v>
      </c>
      <c r="E1209" s="174" t="s">
        <v>3</v>
      </c>
      <c r="F1209" s="175" t="s">
        <v>1831</v>
      </c>
      <c r="H1209" s="176">
        <v>144.899</v>
      </c>
      <c r="I1209" s="177"/>
      <c r="L1209" s="173"/>
      <c r="M1209" s="178"/>
      <c r="N1209" s="179"/>
      <c r="O1209" s="179"/>
      <c r="P1209" s="179"/>
      <c r="Q1209" s="179"/>
      <c r="R1209" s="179"/>
      <c r="S1209" s="179"/>
      <c r="T1209" s="180"/>
      <c r="AT1209" s="174" t="s">
        <v>193</v>
      </c>
      <c r="AU1209" s="174" t="s">
        <v>81</v>
      </c>
      <c r="AV1209" s="14" t="s">
        <v>81</v>
      </c>
      <c r="AW1209" s="14" t="s">
        <v>34</v>
      </c>
      <c r="AX1209" s="14" t="s">
        <v>25</v>
      </c>
      <c r="AY1209" s="174" t="s">
        <v>182</v>
      </c>
    </row>
    <row r="1210" spans="1:65" s="12" customFormat="1" ht="22.9" customHeight="1">
      <c r="B1210" s="133"/>
      <c r="D1210" s="134" t="s">
        <v>72</v>
      </c>
      <c r="E1210" s="144" t="s">
        <v>243</v>
      </c>
      <c r="F1210" s="144" t="s">
        <v>496</v>
      </c>
      <c r="I1210" s="136"/>
      <c r="J1210" s="145">
        <f>BK1210</f>
        <v>0</v>
      </c>
      <c r="L1210" s="133"/>
      <c r="M1210" s="138"/>
      <c r="N1210" s="139"/>
      <c r="O1210" s="139"/>
      <c r="P1210" s="140">
        <f>SUM(P1211:P1351)</f>
        <v>0</v>
      </c>
      <c r="Q1210" s="139"/>
      <c r="R1210" s="140">
        <f>SUM(R1211:R1351)</f>
        <v>3.7235097800000001</v>
      </c>
      <c r="S1210" s="139"/>
      <c r="T1210" s="141">
        <f>SUM(T1211:T1351)</f>
        <v>0</v>
      </c>
      <c r="AR1210" s="134" t="s">
        <v>25</v>
      </c>
      <c r="AT1210" s="142" t="s">
        <v>72</v>
      </c>
      <c r="AU1210" s="142" t="s">
        <v>25</v>
      </c>
      <c r="AY1210" s="134" t="s">
        <v>182</v>
      </c>
      <c r="BK1210" s="143">
        <f>SUM(BK1211:BK1351)</f>
        <v>0</v>
      </c>
    </row>
    <row r="1211" spans="1:65" s="2" customFormat="1" ht="37.9" customHeight="1">
      <c r="A1211" s="35"/>
      <c r="B1211" s="146"/>
      <c r="C1211" s="147" t="s">
        <v>1832</v>
      </c>
      <c r="D1211" s="147" t="s">
        <v>184</v>
      </c>
      <c r="E1211" s="148" t="s">
        <v>1833</v>
      </c>
      <c r="F1211" s="149" t="s">
        <v>1834</v>
      </c>
      <c r="G1211" s="150" t="s">
        <v>3</v>
      </c>
      <c r="H1211" s="151">
        <v>0</v>
      </c>
      <c r="I1211" s="152"/>
      <c r="J1211" s="153">
        <f>ROUND(I1211*H1211,2)</f>
        <v>0</v>
      </c>
      <c r="K1211" s="149" t="s">
        <v>3</v>
      </c>
      <c r="L1211" s="36"/>
      <c r="M1211" s="154" t="s">
        <v>3</v>
      </c>
      <c r="N1211" s="155" t="s">
        <v>44</v>
      </c>
      <c r="O1211" s="56"/>
      <c r="P1211" s="156">
        <f>O1211*H1211</f>
        <v>0</v>
      </c>
      <c r="Q1211" s="156">
        <v>0</v>
      </c>
      <c r="R1211" s="156">
        <f>Q1211*H1211</f>
        <v>0</v>
      </c>
      <c r="S1211" s="156">
        <v>0</v>
      </c>
      <c r="T1211" s="157">
        <f>S1211*H1211</f>
        <v>0</v>
      </c>
      <c r="U1211" s="35"/>
      <c r="V1211" s="35"/>
      <c r="W1211" s="35"/>
      <c r="X1211" s="35"/>
      <c r="Y1211" s="35"/>
      <c r="Z1211" s="35"/>
      <c r="AA1211" s="35"/>
      <c r="AB1211" s="35"/>
      <c r="AC1211" s="35"/>
      <c r="AD1211" s="35"/>
      <c r="AE1211" s="35"/>
      <c r="AR1211" s="158" t="s">
        <v>189</v>
      </c>
      <c r="AT1211" s="158" t="s">
        <v>184</v>
      </c>
      <c r="AU1211" s="158" t="s">
        <v>81</v>
      </c>
      <c r="AY1211" s="20" t="s">
        <v>182</v>
      </c>
      <c r="BE1211" s="159">
        <f>IF(N1211="základní",J1211,0)</f>
        <v>0</v>
      </c>
      <c r="BF1211" s="159">
        <f>IF(N1211="snížená",J1211,0)</f>
        <v>0</v>
      </c>
      <c r="BG1211" s="159">
        <f>IF(N1211="zákl. přenesená",J1211,0)</f>
        <v>0</v>
      </c>
      <c r="BH1211" s="159">
        <f>IF(N1211="sníž. přenesená",J1211,0)</f>
        <v>0</v>
      </c>
      <c r="BI1211" s="159">
        <f>IF(N1211="nulová",J1211,0)</f>
        <v>0</v>
      </c>
      <c r="BJ1211" s="20" t="s">
        <v>25</v>
      </c>
      <c r="BK1211" s="159">
        <f>ROUND(I1211*H1211,2)</f>
        <v>0</v>
      </c>
      <c r="BL1211" s="20" t="s">
        <v>189</v>
      </c>
      <c r="BM1211" s="158" t="s">
        <v>1835</v>
      </c>
    </row>
    <row r="1212" spans="1:65" s="2" customFormat="1" ht="21.75" customHeight="1">
      <c r="A1212" s="35"/>
      <c r="B1212" s="146"/>
      <c r="C1212" s="147" t="s">
        <v>1836</v>
      </c>
      <c r="D1212" s="147" t="s">
        <v>184</v>
      </c>
      <c r="E1212" s="148" t="s">
        <v>1837</v>
      </c>
      <c r="F1212" s="149" t="s">
        <v>1838</v>
      </c>
      <c r="G1212" s="150" t="s">
        <v>187</v>
      </c>
      <c r="H1212" s="151">
        <v>95.55</v>
      </c>
      <c r="I1212" s="152"/>
      <c r="J1212" s="153">
        <f>ROUND(I1212*H1212,2)</f>
        <v>0</v>
      </c>
      <c r="K1212" s="149" t="s">
        <v>188</v>
      </c>
      <c r="L1212" s="36"/>
      <c r="M1212" s="154" t="s">
        <v>3</v>
      </c>
      <c r="N1212" s="155" t="s">
        <v>44</v>
      </c>
      <c r="O1212" s="56"/>
      <c r="P1212" s="156">
        <f>O1212*H1212</f>
        <v>0</v>
      </c>
      <c r="Q1212" s="156">
        <v>0</v>
      </c>
      <c r="R1212" s="156">
        <f>Q1212*H1212</f>
        <v>0</v>
      </c>
      <c r="S1212" s="156">
        <v>0</v>
      </c>
      <c r="T1212" s="157">
        <f>S1212*H1212</f>
        <v>0</v>
      </c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R1212" s="158" t="s">
        <v>189</v>
      </c>
      <c r="AT1212" s="158" t="s">
        <v>184</v>
      </c>
      <c r="AU1212" s="158" t="s">
        <v>81</v>
      </c>
      <c r="AY1212" s="20" t="s">
        <v>182</v>
      </c>
      <c r="BE1212" s="159">
        <f>IF(N1212="základní",J1212,0)</f>
        <v>0</v>
      </c>
      <c r="BF1212" s="159">
        <f>IF(N1212="snížená",J1212,0)</f>
        <v>0</v>
      </c>
      <c r="BG1212" s="159">
        <f>IF(N1212="zákl. přenesená",J1212,0)</f>
        <v>0</v>
      </c>
      <c r="BH1212" s="159">
        <f>IF(N1212="sníž. přenesená",J1212,0)</f>
        <v>0</v>
      </c>
      <c r="BI1212" s="159">
        <f>IF(N1212="nulová",J1212,0)</f>
        <v>0</v>
      </c>
      <c r="BJ1212" s="20" t="s">
        <v>25</v>
      </c>
      <c r="BK1212" s="159">
        <f>ROUND(I1212*H1212,2)</f>
        <v>0</v>
      </c>
      <c r="BL1212" s="20" t="s">
        <v>189</v>
      </c>
      <c r="BM1212" s="158" t="s">
        <v>1839</v>
      </c>
    </row>
    <row r="1213" spans="1:65" s="2" customFormat="1">
      <c r="A1213" s="35"/>
      <c r="B1213" s="36"/>
      <c r="C1213" s="35"/>
      <c r="D1213" s="160" t="s">
        <v>191</v>
      </c>
      <c r="E1213" s="35"/>
      <c r="F1213" s="161" t="s">
        <v>1840</v>
      </c>
      <c r="G1213" s="35"/>
      <c r="H1213" s="35"/>
      <c r="I1213" s="162"/>
      <c r="J1213" s="35"/>
      <c r="K1213" s="35"/>
      <c r="L1213" s="36"/>
      <c r="M1213" s="163"/>
      <c r="N1213" s="164"/>
      <c r="O1213" s="56"/>
      <c r="P1213" s="56"/>
      <c r="Q1213" s="56"/>
      <c r="R1213" s="56"/>
      <c r="S1213" s="56"/>
      <c r="T1213" s="57"/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T1213" s="20" t="s">
        <v>191</v>
      </c>
      <c r="AU1213" s="20" t="s">
        <v>81</v>
      </c>
    </row>
    <row r="1214" spans="1:65" s="14" customFormat="1">
      <c r="B1214" s="173"/>
      <c r="D1214" s="166" t="s">
        <v>193</v>
      </c>
      <c r="E1214" s="174" t="s">
        <v>3</v>
      </c>
      <c r="F1214" s="175" t="s">
        <v>1684</v>
      </c>
      <c r="H1214" s="176">
        <v>94.05</v>
      </c>
      <c r="I1214" s="177"/>
      <c r="L1214" s="173"/>
      <c r="M1214" s="178"/>
      <c r="N1214" s="179"/>
      <c r="O1214" s="179"/>
      <c r="P1214" s="179"/>
      <c r="Q1214" s="179"/>
      <c r="R1214" s="179"/>
      <c r="S1214" s="179"/>
      <c r="T1214" s="180"/>
      <c r="AT1214" s="174" t="s">
        <v>193</v>
      </c>
      <c r="AU1214" s="174" t="s">
        <v>81</v>
      </c>
      <c r="AV1214" s="14" t="s">
        <v>81</v>
      </c>
      <c r="AW1214" s="14" t="s">
        <v>34</v>
      </c>
      <c r="AX1214" s="14" t="s">
        <v>73</v>
      </c>
      <c r="AY1214" s="174" t="s">
        <v>182</v>
      </c>
    </row>
    <row r="1215" spans="1:65" s="16" customFormat="1">
      <c r="B1215" s="192"/>
      <c r="D1215" s="166" t="s">
        <v>193</v>
      </c>
      <c r="E1215" s="193" t="s">
        <v>1295</v>
      </c>
      <c r="F1215" s="194" t="s">
        <v>259</v>
      </c>
      <c r="H1215" s="195">
        <v>94.05</v>
      </c>
      <c r="I1215" s="196"/>
      <c r="L1215" s="192"/>
      <c r="M1215" s="197"/>
      <c r="N1215" s="198"/>
      <c r="O1215" s="198"/>
      <c r="P1215" s="198"/>
      <c r="Q1215" s="198"/>
      <c r="R1215" s="198"/>
      <c r="S1215" s="198"/>
      <c r="T1215" s="199"/>
      <c r="AT1215" s="193" t="s">
        <v>193</v>
      </c>
      <c r="AU1215" s="193" t="s">
        <v>81</v>
      </c>
      <c r="AV1215" s="16" t="s">
        <v>204</v>
      </c>
      <c r="AW1215" s="16" t="s">
        <v>34</v>
      </c>
      <c r="AX1215" s="16" t="s">
        <v>73</v>
      </c>
      <c r="AY1215" s="193" t="s">
        <v>182</v>
      </c>
    </row>
    <row r="1216" spans="1:65" s="14" customFormat="1">
      <c r="B1216" s="173"/>
      <c r="D1216" s="166" t="s">
        <v>193</v>
      </c>
      <c r="E1216" s="174" t="s">
        <v>3</v>
      </c>
      <c r="F1216" s="175" t="s">
        <v>1841</v>
      </c>
      <c r="H1216" s="176">
        <v>1.5</v>
      </c>
      <c r="I1216" s="177"/>
      <c r="L1216" s="173"/>
      <c r="M1216" s="178"/>
      <c r="N1216" s="179"/>
      <c r="O1216" s="179"/>
      <c r="P1216" s="179"/>
      <c r="Q1216" s="179"/>
      <c r="R1216" s="179"/>
      <c r="S1216" s="179"/>
      <c r="T1216" s="180"/>
      <c r="AT1216" s="174" t="s">
        <v>193</v>
      </c>
      <c r="AU1216" s="174" t="s">
        <v>81</v>
      </c>
      <c r="AV1216" s="14" t="s">
        <v>81</v>
      </c>
      <c r="AW1216" s="14" t="s">
        <v>34</v>
      </c>
      <c r="AX1216" s="14" t="s">
        <v>73</v>
      </c>
      <c r="AY1216" s="174" t="s">
        <v>182</v>
      </c>
    </row>
    <row r="1217" spans="1:65" s="15" customFormat="1">
      <c r="B1217" s="181"/>
      <c r="D1217" s="166" t="s">
        <v>193</v>
      </c>
      <c r="E1217" s="182" t="s">
        <v>1297</v>
      </c>
      <c r="F1217" s="183" t="s">
        <v>213</v>
      </c>
      <c r="H1217" s="184">
        <v>95.55</v>
      </c>
      <c r="I1217" s="185"/>
      <c r="L1217" s="181"/>
      <c r="M1217" s="186"/>
      <c r="N1217" s="187"/>
      <c r="O1217" s="187"/>
      <c r="P1217" s="187"/>
      <c r="Q1217" s="187"/>
      <c r="R1217" s="187"/>
      <c r="S1217" s="187"/>
      <c r="T1217" s="188"/>
      <c r="AT1217" s="182" t="s">
        <v>193</v>
      </c>
      <c r="AU1217" s="182" t="s">
        <v>81</v>
      </c>
      <c r="AV1217" s="15" t="s">
        <v>189</v>
      </c>
      <c r="AW1217" s="15" t="s">
        <v>34</v>
      </c>
      <c r="AX1217" s="15" t="s">
        <v>25</v>
      </c>
      <c r="AY1217" s="182" t="s">
        <v>182</v>
      </c>
    </row>
    <row r="1218" spans="1:65" s="2" customFormat="1" ht="21.75" customHeight="1">
      <c r="A1218" s="35"/>
      <c r="B1218" s="146"/>
      <c r="C1218" s="202" t="s">
        <v>1842</v>
      </c>
      <c r="D1218" s="202" t="s">
        <v>413</v>
      </c>
      <c r="E1218" s="203" t="s">
        <v>1843</v>
      </c>
      <c r="F1218" s="204" t="s">
        <v>1844</v>
      </c>
      <c r="G1218" s="205" t="s">
        <v>187</v>
      </c>
      <c r="H1218" s="206">
        <v>96.506</v>
      </c>
      <c r="I1218" s="207"/>
      <c r="J1218" s="208">
        <f>ROUND(I1218*H1218,2)</f>
        <v>0</v>
      </c>
      <c r="K1218" s="204" t="s">
        <v>3</v>
      </c>
      <c r="L1218" s="209"/>
      <c r="M1218" s="210" t="s">
        <v>3</v>
      </c>
      <c r="N1218" s="211" t="s">
        <v>44</v>
      </c>
      <c r="O1218" s="56"/>
      <c r="P1218" s="156">
        <f>O1218*H1218</f>
        <v>0</v>
      </c>
      <c r="Q1218" s="156">
        <v>1.306E-2</v>
      </c>
      <c r="R1218" s="156">
        <f>Q1218*H1218</f>
        <v>1.26036836</v>
      </c>
      <c r="S1218" s="156">
        <v>0</v>
      </c>
      <c r="T1218" s="157">
        <f>S1218*H1218</f>
        <v>0</v>
      </c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R1218" s="158" t="s">
        <v>243</v>
      </c>
      <c r="AT1218" s="158" t="s">
        <v>413</v>
      </c>
      <c r="AU1218" s="158" t="s">
        <v>81</v>
      </c>
      <c r="AY1218" s="20" t="s">
        <v>182</v>
      </c>
      <c r="BE1218" s="159">
        <f>IF(N1218="základní",J1218,0)</f>
        <v>0</v>
      </c>
      <c r="BF1218" s="159">
        <f>IF(N1218="snížená",J1218,0)</f>
        <v>0</v>
      </c>
      <c r="BG1218" s="159">
        <f>IF(N1218="zákl. přenesená",J1218,0)</f>
        <v>0</v>
      </c>
      <c r="BH1218" s="159">
        <f>IF(N1218="sníž. přenesená",J1218,0)</f>
        <v>0</v>
      </c>
      <c r="BI1218" s="159">
        <f>IF(N1218="nulová",J1218,0)</f>
        <v>0</v>
      </c>
      <c r="BJ1218" s="20" t="s">
        <v>25</v>
      </c>
      <c r="BK1218" s="159">
        <f>ROUND(I1218*H1218,2)</f>
        <v>0</v>
      </c>
      <c r="BL1218" s="20" t="s">
        <v>189</v>
      </c>
      <c r="BM1218" s="158" t="s">
        <v>1845</v>
      </c>
    </row>
    <row r="1219" spans="1:65" s="14" customFormat="1">
      <c r="B1219" s="173"/>
      <c r="D1219" s="166" t="s">
        <v>193</v>
      </c>
      <c r="E1219" s="174" t="s">
        <v>3</v>
      </c>
      <c r="F1219" s="175" t="s">
        <v>1846</v>
      </c>
      <c r="H1219" s="176">
        <v>96.506</v>
      </c>
      <c r="I1219" s="177"/>
      <c r="L1219" s="173"/>
      <c r="M1219" s="178"/>
      <c r="N1219" s="179"/>
      <c r="O1219" s="179"/>
      <c r="P1219" s="179"/>
      <c r="Q1219" s="179"/>
      <c r="R1219" s="179"/>
      <c r="S1219" s="179"/>
      <c r="T1219" s="180"/>
      <c r="AT1219" s="174" t="s">
        <v>193</v>
      </c>
      <c r="AU1219" s="174" t="s">
        <v>81</v>
      </c>
      <c r="AV1219" s="14" t="s">
        <v>81</v>
      </c>
      <c r="AW1219" s="14" t="s">
        <v>34</v>
      </c>
      <c r="AX1219" s="14" t="s">
        <v>25</v>
      </c>
      <c r="AY1219" s="174" t="s">
        <v>182</v>
      </c>
    </row>
    <row r="1220" spans="1:65" s="2" customFormat="1">
      <c r="A1220" s="35"/>
      <c r="B1220" s="36"/>
      <c r="C1220" s="35"/>
      <c r="D1220" s="166" t="s">
        <v>224</v>
      </c>
      <c r="E1220" s="35"/>
      <c r="F1220" s="189" t="s">
        <v>1847</v>
      </c>
      <c r="G1220" s="35"/>
      <c r="H1220" s="35"/>
      <c r="I1220" s="35"/>
      <c r="J1220" s="35"/>
      <c r="K1220" s="35"/>
      <c r="L1220" s="36"/>
      <c r="M1220" s="163"/>
      <c r="N1220" s="164"/>
      <c r="O1220" s="56"/>
      <c r="P1220" s="56"/>
      <c r="Q1220" s="56"/>
      <c r="R1220" s="56"/>
      <c r="S1220" s="56"/>
      <c r="T1220" s="57"/>
      <c r="U1220" s="35"/>
      <c r="V1220" s="35"/>
      <c r="W1220" s="35"/>
      <c r="X1220" s="35"/>
      <c r="Y1220" s="35"/>
      <c r="Z1220" s="35"/>
      <c r="AA1220" s="35"/>
      <c r="AB1220" s="35"/>
      <c r="AC1220" s="35"/>
      <c r="AD1220" s="35"/>
      <c r="AE1220" s="35"/>
      <c r="AU1220" s="20" t="s">
        <v>81</v>
      </c>
    </row>
    <row r="1221" spans="1:65" s="2" customFormat="1">
      <c r="A1221" s="35"/>
      <c r="B1221" s="36"/>
      <c r="C1221" s="35"/>
      <c r="D1221" s="166" t="s">
        <v>224</v>
      </c>
      <c r="E1221" s="35"/>
      <c r="F1221" s="190" t="s">
        <v>1684</v>
      </c>
      <c r="G1221" s="35"/>
      <c r="H1221" s="191">
        <v>94.05</v>
      </c>
      <c r="I1221" s="35"/>
      <c r="J1221" s="35"/>
      <c r="K1221" s="35"/>
      <c r="L1221" s="36"/>
      <c r="M1221" s="163"/>
      <c r="N1221" s="164"/>
      <c r="O1221" s="56"/>
      <c r="P1221" s="56"/>
      <c r="Q1221" s="56"/>
      <c r="R1221" s="56"/>
      <c r="S1221" s="56"/>
      <c r="T1221" s="57"/>
      <c r="U1221" s="35"/>
      <c r="V1221" s="35"/>
      <c r="W1221" s="35"/>
      <c r="X1221" s="35"/>
      <c r="Y1221" s="35"/>
      <c r="Z1221" s="35"/>
      <c r="AA1221" s="35"/>
      <c r="AB1221" s="35"/>
      <c r="AC1221" s="35"/>
      <c r="AD1221" s="35"/>
      <c r="AE1221" s="35"/>
      <c r="AU1221" s="20" t="s">
        <v>81</v>
      </c>
    </row>
    <row r="1222" spans="1:65" s="2" customFormat="1">
      <c r="A1222" s="35"/>
      <c r="B1222" s="36"/>
      <c r="C1222" s="35"/>
      <c r="D1222" s="166" t="s">
        <v>224</v>
      </c>
      <c r="E1222" s="35"/>
      <c r="F1222" s="190" t="s">
        <v>1841</v>
      </c>
      <c r="G1222" s="35"/>
      <c r="H1222" s="191">
        <v>1.5</v>
      </c>
      <c r="I1222" s="35"/>
      <c r="J1222" s="35"/>
      <c r="K1222" s="35"/>
      <c r="L1222" s="36"/>
      <c r="M1222" s="163"/>
      <c r="N1222" s="164"/>
      <c r="O1222" s="56"/>
      <c r="P1222" s="56"/>
      <c r="Q1222" s="56"/>
      <c r="R1222" s="56"/>
      <c r="S1222" s="56"/>
      <c r="T1222" s="57"/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U1222" s="20" t="s">
        <v>81</v>
      </c>
    </row>
    <row r="1223" spans="1:65" s="2" customFormat="1">
      <c r="A1223" s="35"/>
      <c r="B1223" s="36"/>
      <c r="C1223" s="35"/>
      <c r="D1223" s="166" t="s">
        <v>224</v>
      </c>
      <c r="E1223" s="35"/>
      <c r="F1223" s="190" t="s">
        <v>213</v>
      </c>
      <c r="G1223" s="35"/>
      <c r="H1223" s="191">
        <v>95.55</v>
      </c>
      <c r="I1223" s="35"/>
      <c r="J1223" s="35"/>
      <c r="K1223" s="35"/>
      <c r="L1223" s="36"/>
      <c r="M1223" s="163"/>
      <c r="N1223" s="164"/>
      <c r="O1223" s="56"/>
      <c r="P1223" s="56"/>
      <c r="Q1223" s="56"/>
      <c r="R1223" s="56"/>
      <c r="S1223" s="56"/>
      <c r="T1223" s="57"/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U1223" s="20" t="s">
        <v>81</v>
      </c>
    </row>
    <row r="1224" spans="1:65" s="2" customFormat="1" ht="16.5" customHeight="1">
      <c r="A1224" s="35"/>
      <c r="B1224" s="146"/>
      <c r="C1224" s="202" t="s">
        <v>1848</v>
      </c>
      <c r="D1224" s="202" t="s">
        <v>413</v>
      </c>
      <c r="E1224" s="203" t="s">
        <v>1849</v>
      </c>
      <c r="F1224" s="204" t="s">
        <v>1850</v>
      </c>
      <c r="G1224" s="205" t="s">
        <v>500</v>
      </c>
      <c r="H1224" s="206">
        <v>28.28</v>
      </c>
      <c r="I1224" s="207"/>
      <c r="J1224" s="208">
        <f>ROUND(I1224*H1224,2)</f>
        <v>0</v>
      </c>
      <c r="K1224" s="204" t="s">
        <v>222</v>
      </c>
      <c r="L1224" s="209"/>
      <c r="M1224" s="210" t="s">
        <v>3</v>
      </c>
      <c r="N1224" s="211" t="s">
        <v>44</v>
      </c>
      <c r="O1224" s="56"/>
      <c r="P1224" s="156">
        <f>O1224*H1224</f>
        <v>0</v>
      </c>
      <c r="Q1224" s="156">
        <v>2.0000000000000001E-4</v>
      </c>
      <c r="R1224" s="156">
        <f>Q1224*H1224</f>
        <v>5.6560000000000004E-3</v>
      </c>
      <c r="S1224" s="156">
        <v>0</v>
      </c>
      <c r="T1224" s="157">
        <f>S1224*H1224</f>
        <v>0</v>
      </c>
      <c r="U1224" s="35"/>
      <c r="V1224" s="35"/>
      <c r="W1224" s="35"/>
      <c r="X1224" s="35"/>
      <c r="Y1224" s="35"/>
      <c r="Z1224" s="35"/>
      <c r="AA1224" s="35"/>
      <c r="AB1224" s="35"/>
      <c r="AC1224" s="35"/>
      <c r="AD1224" s="35"/>
      <c r="AE1224" s="35"/>
      <c r="AR1224" s="158" t="s">
        <v>243</v>
      </c>
      <c r="AT1224" s="158" t="s">
        <v>413</v>
      </c>
      <c r="AU1224" s="158" t="s">
        <v>81</v>
      </c>
      <c r="AY1224" s="20" t="s">
        <v>182</v>
      </c>
      <c r="BE1224" s="159">
        <f>IF(N1224="základní",J1224,0)</f>
        <v>0</v>
      </c>
      <c r="BF1224" s="159">
        <f>IF(N1224="snížená",J1224,0)</f>
        <v>0</v>
      </c>
      <c r="BG1224" s="159">
        <f>IF(N1224="zákl. přenesená",J1224,0)</f>
        <v>0</v>
      </c>
      <c r="BH1224" s="159">
        <f>IF(N1224="sníž. přenesená",J1224,0)</f>
        <v>0</v>
      </c>
      <c r="BI1224" s="159">
        <f>IF(N1224="nulová",J1224,0)</f>
        <v>0</v>
      </c>
      <c r="BJ1224" s="20" t="s">
        <v>25</v>
      </c>
      <c r="BK1224" s="159">
        <f>ROUND(I1224*H1224,2)</f>
        <v>0</v>
      </c>
      <c r="BL1224" s="20" t="s">
        <v>189</v>
      </c>
      <c r="BM1224" s="158" t="s">
        <v>1851</v>
      </c>
    </row>
    <row r="1225" spans="1:65" s="14" customFormat="1">
      <c r="B1225" s="173"/>
      <c r="D1225" s="166" t="s">
        <v>193</v>
      </c>
      <c r="E1225" s="174" t="s">
        <v>3</v>
      </c>
      <c r="F1225" s="175" t="s">
        <v>1852</v>
      </c>
      <c r="H1225" s="176">
        <v>28.28</v>
      </c>
      <c r="I1225" s="177"/>
      <c r="L1225" s="173"/>
      <c r="M1225" s="178"/>
      <c r="N1225" s="179"/>
      <c r="O1225" s="179"/>
      <c r="P1225" s="179"/>
      <c r="Q1225" s="179"/>
      <c r="R1225" s="179"/>
      <c r="S1225" s="179"/>
      <c r="T1225" s="180"/>
      <c r="AT1225" s="174" t="s">
        <v>193</v>
      </c>
      <c r="AU1225" s="174" t="s">
        <v>81</v>
      </c>
      <c r="AV1225" s="14" t="s">
        <v>81</v>
      </c>
      <c r="AW1225" s="14" t="s">
        <v>34</v>
      </c>
      <c r="AX1225" s="14" t="s">
        <v>25</v>
      </c>
      <c r="AY1225" s="174" t="s">
        <v>182</v>
      </c>
    </row>
    <row r="1226" spans="1:65" s="2" customFormat="1" ht="16.5" customHeight="1">
      <c r="A1226" s="35"/>
      <c r="B1226" s="146"/>
      <c r="C1226" s="202" t="s">
        <v>1853</v>
      </c>
      <c r="D1226" s="202" t="s">
        <v>413</v>
      </c>
      <c r="E1226" s="203" t="s">
        <v>1854</v>
      </c>
      <c r="F1226" s="204" t="s">
        <v>1855</v>
      </c>
      <c r="G1226" s="205" t="s">
        <v>500</v>
      </c>
      <c r="H1226" s="206">
        <v>28.28</v>
      </c>
      <c r="I1226" s="207"/>
      <c r="J1226" s="208">
        <f>ROUND(I1226*H1226,2)</f>
        <v>0</v>
      </c>
      <c r="K1226" s="204" t="s">
        <v>3</v>
      </c>
      <c r="L1226" s="209"/>
      <c r="M1226" s="210" t="s">
        <v>3</v>
      </c>
      <c r="N1226" s="211" t="s">
        <v>44</v>
      </c>
      <c r="O1226" s="56"/>
      <c r="P1226" s="156">
        <f>O1226*H1226</f>
        <v>0</v>
      </c>
      <c r="Q1226" s="156">
        <v>1E-4</v>
      </c>
      <c r="R1226" s="156">
        <f>Q1226*H1226</f>
        <v>2.8280000000000002E-3</v>
      </c>
      <c r="S1226" s="156">
        <v>0</v>
      </c>
      <c r="T1226" s="157">
        <f>S1226*H1226</f>
        <v>0</v>
      </c>
      <c r="U1226" s="35"/>
      <c r="V1226" s="35"/>
      <c r="W1226" s="35"/>
      <c r="X1226" s="35"/>
      <c r="Y1226" s="35"/>
      <c r="Z1226" s="35"/>
      <c r="AA1226" s="35"/>
      <c r="AB1226" s="35"/>
      <c r="AC1226" s="35"/>
      <c r="AD1226" s="35"/>
      <c r="AE1226" s="35"/>
      <c r="AR1226" s="158" t="s">
        <v>243</v>
      </c>
      <c r="AT1226" s="158" t="s">
        <v>413</v>
      </c>
      <c r="AU1226" s="158" t="s">
        <v>81</v>
      </c>
      <c r="AY1226" s="20" t="s">
        <v>182</v>
      </c>
      <c r="BE1226" s="159">
        <f>IF(N1226="základní",J1226,0)</f>
        <v>0</v>
      </c>
      <c r="BF1226" s="159">
        <f>IF(N1226="snížená",J1226,0)</f>
        <v>0</v>
      </c>
      <c r="BG1226" s="159">
        <f>IF(N1226="zákl. přenesená",J1226,0)</f>
        <v>0</v>
      </c>
      <c r="BH1226" s="159">
        <f>IF(N1226="sníž. přenesená",J1226,0)</f>
        <v>0</v>
      </c>
      <c r="BI1226" s="159">
        <f>IF(N1226="nulová",J1226,0)</f>
        <v>0</v>
      </c>
      <c r="BJ1226" s="20" t="s">
        <v>25</v>
      </c>
      <c r="BK1226" s="159">
        <f>ROUND(I1226*H1226,2)</f>
        <v>0</v>
      </c>
      <c r="BL1226" s="20" t="s">
        <v>189</v>
      </c>
      <c r="BM1226" s="158" t="s">
        <v>1856</v>
      </c>
    </row>
    <row r="1227" spans="1:65" s="14" customFormat="1">
      <c r="B1227" s="173"/>
      <c r="D1227" s="166" t="s">
        <v>193</v>
      </c>
      <c r="E1227" s="174" t="s">
        <v>3</v>
      </c>
      <c r="F1227" s="175" t="s">
        <v>1852</v>
      </c>
      <c r="H1227" s="176">
        <v>28.28</v>
      </c>
      <c r="I1227" s="177"/>
      <c r="L1227" s="173"/>
      <c r="M1227" s="178"/>
      <c r="N1227" s="179"/>
      <c r="O1227" s="179"/>
      <c r="P1227" s="179"/>
      <c r="Q1227" s="179"/>
      <c r="R1227" s="179"/>
      <c r="S1227" s="179"/>
      <c r="T1227" s="180"/>
      <c r="AT1227" s="174" t="s">
        <v>193</v>
      </c>
      <c r="AU1227" s="174" t="s">
        <v>81</v>
      </c>
      <c r="AV1227" s="14" t="s">
        <v>81</v>
      </c>
      <c r="AW1227" s="14" t="s">
        <v>34</v>
      </c>
      <c r="AX1227" s="14" t="s">
        <v>25</v>
      </c>
      <c r="AY1227" s="174" t="s">
        <v>182</v>
      </c>
    </row>
    <row r="1228" spans="1:65" s="2" customFormat="1" ht="21.75" customHeight="1">
      <c r="A1228" s="35"/>
      <c r="B1228" s="146"/>
      <c r="C1228" s="147" t="s">
        <v>1857</v>
      </c>
      <c r="D1228" s="147" t="s">
        <v>184</v>
      </c>
      <c r="E1228" s="148" t="s">
        <v>1858</v>
      </c>
      <c r="F1228" s="149" t="s">
        <v>1859</v>
      </c>
      <c r="G1228" s="150" t="s">
        <v>187</v>
      </c>
      <c r="H1228" s="151">
        <v>73.680000000000007</v>
      </c>
      <c r="I1228" s="152"/>
      <c r="J1228" s="153">
        <f>ROUND(I1228*H1228,2)</f>
        <v>0</v>
      </c>
      <c r="K1228" s="149" t="s">
        <v>188</v>
      </c>
      <c r="L1228" s="36"/>
      <c r="M1228" s="154" t="s">
        <v>3</v>
      </c>
      <c r="N1228" s="155" t="s">
        <v>44</v>
      </c>
      <c r="O1228" s="56"/>
      <c r="P1228" s="156">
        <f>O1228*H1228</f>
        <v>0</v>
      </c>
      <c r="Q1228" s="156">
        <v>0</v>
      </c>
      <c r="R1228" s="156">
        <f>Q1228*H1228</f>
        <v>0</v>
      </c>
      <c r="S1228" s="156">
        <v>0</v>
      </c>
      <c r="T1228" s="157">
        <f>S1228*H1228</f>
        <v>0</v>
      </c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R1228" s="158" t="s">
        <v>189</v>
      </c>
      <c r="AT1228" s="158" t="s">
        <v>184</v>
      </c>
      <c r="AU1228" s="158" t="s">
        <v>81</v>
      </c>
      <c r="AY1228" s="20" t="s">
        <v>182</v>
      </c>
      <c r="BE1228" s="159">
        <f>IF(N1228="základní",J1228,0)</f>
        <v>0</v>
      </c>
      <c r="BF1228" s="159">
        <f>IF(N1228="snížená",J1228,0)</f>
        <v>0</v>
      </c>
      <c r="BG1228" s="159">
        <f>IF(N1228="zákl. přenesená",J1228,0)</f>
        <v>0</v>
      </c>
      <c r="BH1228" s="159">
        <f>IF(N1228="sníž. přenesená",J1228,0)</f>
        <v>0</v>
      </c>
      <c r="BI1228" s="159">
        <f>IF(N1228="nulová",J1228,0)</f>
        <v>0</v>
      </c>
      <c r="BJ1228" s="20" t="s">
        <v>25</v>
      </c>
      <c r="BK1228" s="159">
        <f>ROUND(I1228*H1228,2)</f>
        <v>0</v>
      </c>
      <c r="BL1228" s="20" t="s">
        <v>189</v>
      </c>
      <c r="BM1228" s="158" t="s">
        <v>1860</v>
      </c>
    </row>
    <row r="1229" spans="1:65" s="2" customFormat="1">
      <c r="A1229" s="35"/>
      <c r="B1229" s="36"/>
      <c r="C1229" s="35"/>
      <c r="D1229" s="160" t="s">
        <v>191</v>
      </c>
      <c r="E1229" s="35"/>
      <c r="F1229" s="161" t="s">
        <v>1861</v>
      </c>
      <c r="G1229" s="35"/>
      <c r="H1229" s="35"/>
      <c r="I1229" s="162"/>
      <c r="J1229" s="35"/>
      <c r="K1229" s="35"/>
      <c r="L1229" s="36"/>
      <c r="M1229" s="163"/>
      <c r="N1229" s="164"/>
      <c r="O1229" s="56"/>
      <c r="P1229" s="56"/>
      <c r="Q1229" s="56"/>
      <c r="R1229" s="56"/>
      <c r="S1229" s="56"/>
      <c r="T1229" s="57"/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T1229" s="20" t="s">
        <v>191</v>
      </c>
      <c r="AU1229" s="20" t="s">
        <v>81</v>
      </c>
    </row>
    <row r="1230" spans="1:65" s="14" customFormat="1">
      <c r="B1230" s="173"/>
      <c r="D1230" s="166" t="s">
        <v>193</v>
      </c>
      <c r="E1230" s="174" t="s">
        <v>3</v>
      </c>
      <c r="F1230" s="175" t="s">
        <v>1539</v>
      </c>
      <c r="H1230" s="176">
        <v>72.48</v>
      </c>
      <c r="I1230" s="177"/>
      <c r="L1230" s="173"/>
      <c r="M1230" s="178"/>
      <c r="N1230" s="179"/>
      <c r="O1230" s="179"/>
      <c r="P1230" s="179"/>
      <c r="Q1230" s="179"/>
      <c r="R1230" s="179"/>
      <c r="S1230" s="179"/>
      <c r="T1230" s="180"/>
      <c r="AT1230" s="174" t="s">
        <v>193</v>
      </c>
      <c r="AU1230" s="174" t="s">
        <v>81</v>
      </c>
      <c r="AV1230" s="14" t="s">
        <v>81</v>
      </c>
      <c r="AW1230" s="14" t="s">
        <v>34</v>
      </c>
      <c r="AX1230" s="14" t="s">
        <v>73</v>
      </c>
      <c r="AY1230" s="174" t="s">
        <v>182</v>
      </c>
    </row>
    <row r="1231" spans="1:65" s="16" customFormat="1">
      <c r="B1231" s="192"/>
      <c r="D1231" s="166" t="s">
        <v>193</v>
      </c>
      <c r="E1231" s="193" t="s">
        <v>1288</v>
      </c>
      <c r="F1231" s="194" t="s">
        <v>259</v>
      </c>
      <c r="H1231" s="195">
        <v>72.48</v>
      </c>
      <c r="I1231" s="196"/>
      <c r="L1231" s="192"/>
      <c r="M1231" s="197"/>
      <c r="N1231" s="198"/>
      <c r="O1231" s="198"/>
      <c r="P1231" s="198"/>
      <c r="Q1231" s="198"/>
      <c r="R1231" s="198"/>
      <c r="S1231" s="198"/>
      <c r="T1231" s="199"/>
      <c r="AT1231" s="193" t="s">
        <v>193</v>
      </c>
      <c r="AU1231" s="193" t="s">
        <v>81</v>
      </c>
      <c r="AV1231" s="16" t="s">
        <v>204</v>
      </c>
      <c r="AW1231" s="16" t="s">
        <v>34</v>
      </c>
      <c r="AX1231" s="16" t="s">
        <v>73</v>
      </c>
      <c r="AY1231" s="193" t="s">
        <v>182</v>
      </c>
    </row>
    <row r="1232" spans="1:65" s="13" customFormat="1">
      <c r="B1232" s="165"/>
      <c r="D1232" s="166" t="s">
        <v>193</v>
      </c>
      <c r="E1232" s="167" t="s">
        <v>3</v>
      </c>
      <c r="F1232" s="168" t="s">
        <v>1541</v>
      </c>
      <c r="H1232" s="167" t="s">
        <v>3</v>
      </c>
      <c r="I1232" s="169"/>
      <c r="L1232" s="165"/>
      <c r="M1232" s="170"/>
      <c r="N1232" s="171"/>
      <c r="O1232" s="171"/>
      <c r="P1232" s="171"/>
      <c r="Q1232" s="171"/>
      <c r="R1232" s="171"/>
      <c r="S1232" s="171"/>
      <c r="T1232" s="172"/>
      <c r="AT1232" s="167" t="s">
        <v>193</v>
      </c>
      <c r="AU1232" s="167" t="s">
        <v>81</v>
      </c>
      <c r="AV1232" s="13" t="s">
        <v>25</v>
      </c>
      <c r="AW1232" s="13" t="s">
        <v>34</v>
      </c>
      <c r="AX1232" s="13" t="s">
        <v>73</v>
      </c>
      <c r="AY1232" s="167" t="s">
        <v>182</v>
      </c>
    </row>
    <row r="1233" spans="1:65" s="14" customFormat="1">
      <c r="B1233" s="173"/>
      <c r="D1233" s="166" t="s">
        <v>193</v>
      </c>
      <c r="E1233" s="174" t="s">
        <v>3</v>
      </c>
      <c r="F1233" s="175" t="s">
        <v>1862</v>
      </c>
      <c r="H1233" s="176">
        <v>1.2</v>
      </c>
      <c r="I1233" s="177"/>
      <c r="L1233" s="173"/>
      <c r="M1233" s="178"/>
      <c r="N1233" s="179"/>
      <c r="O1233" s="179"/>
      <c r="P1233" s="179"/>
      <c r="Q1233" s="179"/>
      <c r="R1233" s="179"/>
      <c r="S1233" s="179"/>
      <c r="T1233" s="180"/>
      <c r="AT1233" s="174" t="s">
        <v>193</v>
      </c>
      <c r="AU1233" s="174" t="s">
        <v>81</v>
      </c>
      <c r="AV1233" s="14" t="s">
        <v>81</v>
      </c>
      <c r="AW1233" s="14" t="s">
        <v>34</v>
      </c>
      <c r="AX1233" s="14" t="s">
        <v>73</v>
      </c>
      <c r="AY1233" s="174" t="s">
        <v>182</v>
      </c>
    </row>
    <row r="1234" spans="1:65" s="15" customFormat="1">
      <c r="B1234" s="181"/>
      <c r="D1234" s="166" t="s">
        <v>193</v>
      </c>
      <c r="E1234" s="182" t="s">
        <v>1290</v>
      </c>
      <c r="F1234" s="183" t="s">
        <v>213</v>
      </c>
      <c r="H1234" s="184">
        <v>73.680000000000007</v>
      </c>
      <c r="I1234" s="185"/>
      <c r="L1234" s="181"/>
      <c r="M1234" s="186"/>
      <c r="N1234" s="187"/>
      <c r="O1234" s="187"/>
      <c r="P1234" s="187"/>
      <c r="Q1234" s="187"/>
      <c r="R1234" s="187"/>
      <c r="S1234" s="187"/>
      <c r="T1234" s="188"/>
      <c r="AT1234" s="182" t="s">
        <v>193</v>
      </c>
      <c r="AU1234" s="182" t="s">
        <v>81</v>
      </c>
      <c r="AV1234" s="15" t="s">
        <v>189</v>
      </c>
      <c r="AW1234" s="15" t="s">
        <v>34</v>
      </c>
      <c r="AX1234" s="15" t="s">
        <v>25</v>
      </c>
      <c r="AY1234" s="182" t="s">
        <v>182</v>
      </c>
    </row>
    <row r="1235" spans="1:65" s="2" customFormat="1" ht="21.75" customHeight="1">
      <c r="A1235" s="35"/>
      <c r="B1235" s="146"/>
      <c r="C1235" s="202" t="s">
        <v>1863</v>
      </c>
      <c r="D1235" s="202" t="s">
        <v>413</v>
      </c>
      <c r="E1235" s="203" t="s">
        <v>1864</v>
      </c>
      <c r="F1235" s="204" t="s">
        <v>1865</v>
      </c>
      <c r="G1235" s="205" t="s">
        <v>187</v>
      </c>
      <c r="H1235" s="206">
        <v>74.417000000000002</v>
      </c>
      <c r="I1235" s="207"/>
      <c r="J1235" s="208">
        <f>ROUND(I1235*H1235,2)</f>
        <v>0</v>
      </c>
      <c r="K1235" s="204" t="s">
        <v>3</v>
      </c>
      <c r="L1235" s="209"/>
      <c r="M1235" s="210" t="s">
        <v>3</v>
      </c>
      <c r="N1235" s="211" t="s">
        <v>44</v>
      </c>
      <c r="O1235" s="56"/>
      <c r="P1235" s="156">
        <f>O1235*H1235</f>
        <v>0</v>
      </c>
      <c r="Q1235" s="156">
        <v>1.593E-2</v>
      </c>
      <c r="R1235" s="156">
        <f>Q1235*H1235</f>
        <v>1.18546281</v>
      </c>
      <c r="S1235" s="156">
        <v>0</v>
      </c>
      <c r="T1235" s="157">
        <f>S1235*H1235</f>
        <v>0</v>
      </c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/>
      <c r="AE1235" s="35"/>
      <c r="AR1235" s="158" t="s">
        <v>243</v>
      </c>
      <c r="AT1235" s="158" t="s">
        <v>413</v>
      </c>
      <c r="AU1235" s="158" t="s">
        <v>81</v>
      </c>
      <c r="AY1235" s="20" t="s">
        <v>182</v>
      </c>
      <c r="BE1235" s="159">
        <f>IF(N1235="základní",J1235,0)</f>
        <v>0</v>
      </c>
      <c r="BF1235" s="159">
        <f>IF(N1235="snížená",J1235,0)</f>
        <v>0</v>
      </c>
      <c r="BG1235" s="159">
        <f>IF(N1235="zákl. přenesená",J1235,0)</f>
        <v>0</v>
      </c>
      <c r="BH1235" s="159">
        <f>IF(N1235="sníž. přenesená",J1235,0)</f>
        <v>0</v>
      </c>
      <c r="BI1235" s="159">
        <f>IF(N1235="nulová",J1235,0)</f>
        <v>0</v>
      </c>
      <c r="BJ1235" s="20" t="s">
        <v>25</v>
      </c>
      <c r="BK1235" s="159">
        <f>ROUND(I1235*H1235,2)</f>
        <v>0</v>
      </c>
      <c r="BL1235" s="20" t="s">
        <v>189</v>
      </c>
      <c r="BM1235" s="158" t="s">
        <v>1866</v>
      </c>
    </row>
    <row r="1236" spans="1:65" s="14" customFormat="1">
      <c r="B1236" s="173"/>
      <c r="D1236" s="166" t="s">
        <v>193</v>
      </c>
      <c r="E1236" s="174" t="s">
        <v>3</v>
      </c>
      <c r="F1236" s="175" t="s">
        <v>1867</v>
      </c>
      <c r="H1236" s="176">
        <v>74.417000000000002</v>
      </c>
      <c r="I1236" s="177"/>
      <c r="L1236" s="173"/>
      <c r="M1236" s="178"/>
      <c r="N1236" s="179"/>
      <c r="O1236" s="179"/>
      <c r="P1236" s="179"/>
      <c r="Q1236" s="179"/>
      <c r="R1236" s="179"/>
      <c r="S1236" s="179"/>
      <c r="T1236" s="180"/>
      <c r="AT1236" s="174" t="s">
        <v>193</v>
      </c>
      <c r="AU1236" s="174" t="s">
        <v>81</v>
      </c>
      <c r="AV1236" s="14" t="s">
        <v>81</v>
      </c>
      <c r="AW1236" s="14" t="s">
        <v>34</v>
      </c>
      <c r="AX1236" s="14" t="s">
        <v>25</v>
      </c>
      <c r="AY1236" s="174" t="s">
        <v>182</v>
      </c>
    </row>
    <row r="1237" spans="1:65" s="2" customFormat="1">
      <c r="A1237" s="35"/>
      <c r="B1237" s="36"/>
      <c r="C1237" s="35"/>
      <c r="D1237" s="166" t="s">
        <v>224</v>
      </c>
      <c r="E1237" s="35"/>
      <c r="F1237" s="189" t="s">
        <v>1868</v>
      </c>
      <c r="G1237" s="35"/>
      <c r="H1237" s="35"/>
      <c r="I1237" s="35"/>
      <c r="J1237" s="35"/>
      <c r="K1237" s="35"/>
      <c r="L1237" s="36"/>
      <c r="M1237" s="163"/>
      <c r="N1237" s="164"/>
      <c r="O1237" s="56"/>
      <c r="P1237" s="56"/>
      <c r="Q1237" s="56"/>
      <c r="R1237" s="56"/>
      <c r="S1237" s="56"/>
      <c r="T1237" s="57"/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U1237" s="20" t="s">
        <v>81</v>
      </c>
    </row>
    <row r="1238" spans="1:65" s="2" customFormat="1">
      <c r="A1238" s="35"/>
      <c r="B1238" s="36"/>
      <c r="C1238" s="35"/>
      <c r="D1238" s="166" t="s">
        <v>224</v>
      </c>
      <c r="E1238" s="35"/>
      <c r="F1238" s="190" t="s">
        <v>1539</v>
      </c>
      <c r="G1238" s="35"/>
      <c r="H1238" s="191">
        <v>72.48</v>
      </c>
      <c r="I1238" s="35"/>
      <c r="J1238" s="35"/>
      <c r="K1238" s="35"/>
      <c r="L1238" s="36"/>
      <c r="M1238" s="163"/>
      <c r="N1238" s="164"/>
      <c r="O1238" s="56"/>
      <c r="P1238" s="56"/>
      <c r="Q1238" s="56"/>
      <c r="R1238" s="56"/>
      <c r="S1238" s="56"/>
      <c r="T1238" s="57"/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U1238" s="20" t="s">
        <v>81</v>
      </c>
    </row>
    <row r="1239" spans="1:65" s="2" customFormat="1">
      <c r="A1239" s="35"/>
      <c r="B1239" s="36"/>
      <c r="C1239" s="35"/>
      <c r="D1239" s="166" t="s">
        <v>224</v>
      </c>
      <c r="E1239" s="35"/>
      <c r="F1239" s="190" t="s">
        <v>1541</v>
      </c>
      <c r="G1239" s="35"/>
      <c r="H1239" s="191">
        <v>0</v>
      </c>
      <c r="I1239" s="35"/>
      <c r="J1239" s="35"/>
      <c r="K1239" s="35"/>
      <c r="L1239" s="36"/>
      <c r="M1239" s="163"/>
      <c r="N1239" s="164"/>
      <c r="O1239" s="56"/>
      <c r="P1239" s="56"/>
      <c r="Q1239" s="56"/>
      <c r="R1239" s="56"/>
      <c r="S1239" s="56"/>
      <c r="T1239" s="57"/>
      <c r="U1239" s="35"/>
      <c r="V1239" s="35"/>
      <c r="W1239" s="35"/>
      <c r="X1239" s="35"/>
      <c r="Y1239" s="35"/>
      <c r="Z1239" s="35"/>
      <c r="AA1239" s="35"/>
      <c r="AB1239" s="35"/>
      <c r="AC1239" s="35"/>
      <c r="AD1239" s="35"/>
      <c r="AE1239" s="35"/>
      <c r="AU1239" s="20" t="s">
        <v>81</v>
      </c>
    </row>
    <row r="1240" spans="1:65" s="2" customFormat="1">
      <c r="A1240" s="35"/>
      <c r="B1240" s="36"/>
      <c r="C1240" s="35"/>
      <c r="D1240" s="166" t="s">
        <v>224</v>
      </c>
      <c r="E1240" s="35"/>
      <c r="F1240" s="190" t="s">
        <v>1862</v>
      </c>
      <c r="G1240" s="35"/>
      <c r="H1240" s="191">
        <v>1.2</v>
      </c>
      <c r="I1240" s="35"/>
      <c r="J1240" s="35"/>
      <c r="K1240" s="35"/>
      <c r="L1240" s="36"/>
      <c r="M1240" s="163"/>
      <c r="N1240" s="164"/>
      <c r="O1240" s="56"/>
      <c r="P1240" s="56"/>
      <c r="Q1240" s="56"/>
      <c r="R1240" s="56"/>
      <c r="S1240" s="56"/>
      <c r="T1240" s="57"/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U1240" s="20" t="s">
        <v>81</v>
      </c>
    </row>
    <row r="1241" spans="1:65" s="2" customFormat="1">
      <c r="A1241" s="35"/>
      <c r="B1241" s="36"/>
      <c r="C1241" s="35"/>
      <c r="D1241" s="166" t="s">
        <v>224</v>
      </c>
      <c r="E1241" s="35"/>
      <c r="F1241" s="190" t="s">
        <v>213</v>
      </c>
      <c r="G1241" s="35"/>
      <c r="H1241" s="191">
        <v>73.680000000000007</v>
      </c>
      <c r="I1241" s="35"/>
      <c r="J1241" s="35"/>
      <c r="K1241" s="35"/>
      <c r="L1241" s="36"/>
      <c r="M1241" s="163"/>
      <c r="N1241" s="164"/>
      <c r="O1241" s="56"/>
      <c r="P1241" s="56"/>
      <c r="Q1241" s="56"/>
      <c r="R1241" s="56"/>
      <c r="S1241" s="56"/>
      <c r="T1241" s="57"/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U1241" s="20" t="s">
        <v>81</v>
      </c>
    </row>
    <row r="1242" spans="1:65" s="2" customFormat="1" ht="16.5" customHeight="1">
      <c r="A1242" s="35"/>
      <c r="B1242" s="146"/>
      <c r="C1242" s="202" t="s">
        <v>1869</v>
      </c>
      <c r="D1242" s="202" t="s">
        <v>413</v>
      </c>
      <c r="E1242" s="203" t="s">
        <v>1870</v>
      </c>
      <c r="F1242" s="204" t="s">
        <v>1871</v>
      </c>
      <c r="G1242" s="205" t="s">
        <v>500</v>
      </c>
      <c r="H1242" s="206">
        <v>20.2</v>
      </c>
      <c r="I1242" s="207"/>
      <c r="J1242" s="208">
        <f>ROUND(I1242*H1242,2)</f>
        <v>0</v>
      </c>
      <c r="K1242" s="204" t="s">
        <v>222</v>
      </c>
      <c r="L1242" s="209"/>
      <c r="M1242" s="210" t="s">
        <v>3</v>
      </c>
      <c r="N1242" s="211" t="s">
        <v>44</v>
      </c>
      <c r="O1242" s="56"/>
      <c r="P1242" s="156">
        <f>O1242*H1242</f>
        <v>0</v>
      </c>
      <c r="Q1242" s="156">
        <v>2.0000000000000001E-4</v>
      </c>
      <c r="R1242" s="156">
        <f>Q1242*H1242</f>
        <v>4.0400000000000002E-3</v>
      </c>
      <c r="S1242" s="156">
        <v>0</v>
      </c>
      <c r="T1242" s="157">
        <f>S1242*H1242</f>
        <v>0</v>
      </c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R1242" s="158" t="s">
        <v>243</v>
      </c>
      <c r="AT1242" s="158" t="s">
        <v>413</v>
      </c>
      <c r="AU1242" s="158" t="s">
        <v>81</v>
      </c>
      <c r="AY1242" s="20" t="s">
        <v>182</v>
      </c>
      <c r="BE1242" s="159">
        <f>IF(N1242="základní",J1242,0)</f>
        <v>0</v>
      </c>
      <c r="BF1242" s="159">
        <f>IF(N1242="snížená",J1242,0)</f>
        <v>0</v>
      </c>
      <c r="BG1242" s="159">
        <f>IF(N1242="zákl. přenesená",J1242,0)</f>
        <v>0</v>
      </c>
      <c r="BH1242" s="159">
        <f>IF(N1242="sníž. přenesená",J1242,0)</f>
        <v>0</v>
      </c>
      <c r="BI1242" s="159">
        <f>IF(N1242="nulová",J1242,0)</f>
        <v>0</v>
      </c>
      <c r="BJ1242" s="20" t="s">
        <v>25</v>
      </c>
      <c r="BK1242" s="159">
        <f>ROUND(I1242*H1242,2)</f>
        <v>0</v>
      </c>
      <c r="BL1242" s="20" t="s">
        <v>189</v>
      </c>
      <c r="BM1242" s="158" t="s">
        <v>1872</v>
      </c>
    </row>
    <row r="1243" spans="1:65" s="14" customFormat="1">
      <c r="B1243" s="173"/>
      <c r="D1243" s="166" t="s">
        <v>193</v>
      </c>
      <c r="E1243" s="174" t="s">
        <v>3</v>
      </c>
      <c r="F1243" s="175" t="s">
        <v>1873</v>
      </c>
      <c r="H1243" s="176">
        <v>20.2</v>
      </c>
      <c r="I1243" s="177"/>
      <c r="L1243" s="173"/>
      <c r="M1243" s="178"/>
      <c r="N1243" s="179"/>
      <c r="O1243" s="179"/>
      <c r="P1243" s="179"/>
      <c r="Q1243" s="179"/>
      <c r="R1243" s="179"/>
      <c r="S1243" s="179"/>
      <c r="T1243" s="180"/>
      <c r="AT1243" s="174" t="s">
        <v>193</v>
      </c>
      <c r="AU1243" s="174" t="s">
        <v>81</v>
      </c>
      <c r="AV1243" s="14" t="s">
        <v>81</v>
      </c>
      <c r="AW1243" s="14" t="s">
        <v>34</v>
      </c>
      <c r="AX1243" s="14" t="s">
        <v>25</v>
      </c>
      <c r="AY1243" s="174" t="s">
        <v>182</v>
      </c>
    </row>
    <row r="1244" spans="1:65" s="2" customFormat="1" ht="16.5" customHeight="1">
      <c r="A1244" s="35"/>
      <c r="B1244" s="146"/>
      <c r="C1244" s="202" t="s">
        <v>1874</v>
      </c>
      <c r="D1244" s="202" t="s">
        <v>413</v>
      </c>
      <c r="E1244" s="203" t="s">
        <v>1875</v>
      </c>
      <c r="F1244" s="204" t="s">
        <v>1876</v>
      </c>
      <c r="G1244" s="205" t="s">
        <v>500</v>
      </c>
      <c r="H1244" s="206">
        <v>20.2</v>
      </c>
      <c r="I1244" s="207"/>
      <c r="J1244" s="208">
        <f>ROUND(I1244*H1244,2)</f>
        <v>0</v>
      </c>
      <c r="K1244" s="204" t="s">
        <v>3</v>
      </c>
      <c r="L1244" s="209"/>
      <c r="M1244" s="210" t="s">
        <v>3</v>
      </c>
      <c r="N1244" s="211" t="s">
        <v>44</v>
      </c>
      <c r="O1244" s="56"/>
      <c r="P1244" s="156">
        <f>O1244*H1244</f>
        <v>0</v>
      </c>
      <c r="Q1244" s="156">
        <v>1E-4</v>
      </c>
      <c r="R1244" s="156">
        <f>Q1244*H1244</f>
        <v>2.0200000000000001E-3</v>
      </c>
      <c r="S1244" s="156">
        <v>0</v>
      </c>
      <c r="T1244" s="157">
        <f>S1244*H1244</f>
        <v>0</v>
      </c>
      <c r="U1244" s="35"/>
      <c r="V1244" s="35"/>
      <c r="W1244" s="35"/>
      <c r="X1244" s="35"/>
      <c r="Y1244" s="35"/>
      <c r="Z1244" s="35"/>
      <c r="AA1244" s="35"/>
      <c r="AB1244" s="35"/>
      <c r="AC1244" s="35"/>
      <c r="AD1244" s="35"/>
      <c r="AE1244" s="35"/>
      <c r="AR1244" s="158" t="s">
        <v>243</v>
      </c>
      <c r="AT1244" s="158" t="s">
        <v>413</v>
      </c>
      <c r="AU1244" s="158" t="s">
        <v>81</v>
      </c>
      <c r="AY1244" s="20" t="s">
        <v>182</v>
      </c>
      <c r="BE1244" s="159">
        <f>IF(N1244="základní",J1244,0)</f>
        <v>0</v>
      </c>
      <c r="BF1244" s="159">
        <f>IF(N1244="snížená",J1244,0)</f>
        <v>0</v>
      </c>
      <c r="BG1244" s="159">
        <f>IF(N1244="zákl. přenesená",J1244,0)</f>
        <v>0</v>
      </c>
      <c r="BH1244" s="159">
        <f>IF(N1244="sníž. přenesená",J1244,0)</f>
        <v>0</v>
      </c>
      <c r="BI1244" s="159">
        <f>IF(N1244="nulová",J1244,0)</f>
        <v>0</v>
      </c>
      <c r="BJ1244" s="20" t="s">
        <v>25</v>
      </c>
      <c r="BK1244" s="159">
        <f>ROUND(I1244*H1244,2)</f>
        <v>0</v>
      </c>
      <c r="BL1244" s="20" t="s">
        <v>189</v>
      </c>
      <c r="BM1244" s="158" t="s">
        <v>1877</v>
      </c>
    </row>
    <row r="1245" spans="1:65" s="14" customFormat="1">
      <c r="B1245" s="173"/>
      <c r="D1245" s="166" t="s">
        <v>193</v>
      </c>
      <c r="E1245" s="174" t="s">
        <v>3</v>
      </c>
      <c r="F1245" s="175" t="s">
        <v>1873</v>
      </c>
      <c r="H1245" s="176">
        <v>20.2</v>
      </c>
      <c r="I1245" s="177"/>
      <c r="L1245" s="173"/>
      <c r="M1245" s="178"/>
      <c r="N1245" s="179"/>
      <c r="O1245" s="179"/>
      <c r="P1245" s="179"/>
      <c r="Q1245" s="179"/>
      <c r="R1245" s="179"/>
      <c r="S1245" s="179"/>
      <c r="T1245" s="180"/>
      <c r="AT1245" s="174" t="s">
        <v>193</v>
      </c>
      <c r="AU1245" s="174" t="s">
        <v>81</v>
      </c>
      <c r="AV1245" s="14" t="s">
        <v>81</v>
      </c>
      <c r="AW1245" s="14" t="s">
        <v>34</v>
      </c>
      <c r="AX1245" s="14" t="s">
        <v>25</v>
      </c>
      <c r="AY1245" s="174" t="s">
        <v>182</v>
      </c>
    </row>
    <row r="1246" spans="1:65" s="2" customFormat="1" ht="16.5" customHeight="1">
      <c r="A1246" s="35"/>
      <c r="B1246" s="146"/>
      <c r="C1246" s="147" t="s">
        <v>1878</v>
      </c>
      <c r="D1246" s="147" t="s">
        <v>184</v>
      </c>
      <c r="E1246" s="148" t="s">
        <v>1879</v>
      </c>
      <c r="F1246" s="149" t="s">
        <v>1880</v>
      </c>
      <c r="G1246" s="150" t="s">
        <v>187</v>
      </c>
      <c r="H1246" s="151">
        <v>0.3</v>
      </c>
      <c r="I1246" s="152"/>
      <c r="J1246" s="153">
        <f>ROUND(I1246*H1246,2)</f>
        <v>0</v>
      </c>
      <c r="K1246" s="149" t="s">
        <v>222</v>
      </c>
      <c r="L1246" s="36"/>
      <c r="M1246" s="154" t="s">
        <v>3</v>
      </c>
      <c r="N1246" s="155" t="s">
        <v>44</v>
      </c>
      <c r="O1246" s="56"/>
      <c r="P1246" s="156">
        <f>O1246*H1246</f>
        <v>0</v>
      </c>
      <c r="Q1246" s="156">
        <v>0</v>
      </c>
      <c r="R1246" s="156">
        <f>Q1246*H1246</f>
        <v>0</v>
      </c>
      <c r="S1246" s="156">
        <v>0</v>
      </c>
      <c r="T1246" s="157">
        <f>S1246*H1246</f>
        <v>0</v>
      </c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R1246" s="158" t="s">
        <v>189</v>
      </c>
      <c r="AT1246" s="158" t="s">
        <v>184</v>
      </c>
      <c r="AU1246" s="158" t="s">
        <v>81</v>
      </c>
      <c r="AY1246" s="20" t="s">
        <v>182</v>
      </c>
      <c r="BE1246" s="159">
        <f>IF(N1246="základní",J1246,0)</f>
        <v>0</v>
      </c>
      <c r="BF1246" s="159">
        <f>IF(N1246="snížená",J1246,0)</f>
        <v>0</v>
      </c>
      <c r="BG1246" s="159">
        <f>IF(N1246="zákl. přenesená",J1246,0)</f>
        <v>0</v>
      </c>
      <c r="BH1246" s="159">
        <f>IF(N1246="sníž. přenesená",J1246,0)</f>
        <v>0</v>
      </c>
      <c r="BI1246" s="159">
        <f>IF(N1246="nulová",J1246,0)</f>
        <v>0</v>
      </c>
      <c r="BJ1246" s="20" t="s">
        <v>25</v>
      </c>
      <c r="BK1246" s="159">
        <f>ROUND(I1246*H1246,2)</f>
        <v>0</v>
      </c>
      <c r="BL1246" s="20" t="s">
        <v>189</v>
      </c>
      <c r="BM1246" s="158" t="s">
        <v>1881</v>
      </c>
    </row>
    <row r="1247" spans="1:65" s="13" customFormat="1">
      <c r="B1247" s="165"/>
      <c r="D1247" s="166" t="s">
        <v>193</v>
      </c>
      <c r="E1247" s="167" t="s">
        <v>3</v>
      </c>
      <c r="F1247" s="168" t="s">
        <v>1541</v>
      </c>
      <c r="H1247" s="167" t="s">
        <v>3</v>
      </c>
      <c r="I1247" s="169"/>
      <c r="L1247" s="165"/>
      <c r="M1247" s="170"/>
      <c r="N1247" s="171"/>
      <c r="O1247" s="171"/>
      <c r="P1247" s="171"/>
      <c r="Q1247" s="171"/>
      <c r="R1247" s="171"/>
      <c r="S1247" s="171"/>
      <c r="T1247" s="172"/>
      <c r="AT1247" s="167" t="s">
        <v>193</v>
      </c>
      <c r="AU1247" s="167" t="s">
        <v>81</v>
      </c>
      <c r="AV1247" s="13" t="s">
        <v>25</v>
      </c>
      <c r="AW1247" s="13" t="s">
        <v>34</v>
      </c>
      <c r="AX1247" s="13" t="s">
        <v>73</v>
      </c>
      <c r="AY1247" s="167" t="s">
        <v>182</v>
      </c>
    </row>
    <row r="1248" spans="1:65" s="14" customFormat="1">
      <c r="B1248" s="173"/>
      <c r="D1248" s="166" t="s">
        <v>193</v>
      </c>
      <c r="E1248" s="174" t="s">
        <v>3</v>
      </c>
      <c r="F1248" s="175" t="s">
        <v>1542</v>
      </c>
      <c r="H1248" s="176">
        <v>0.3</v>
      </c>
      <c r="I1248" s="177"/>
      <c r="L1248" s="173"/>
      <c r="M1248" s="178"/>
      <c r="N1248" s="179"/>
      <c r="O1248" s="179"/>
      <c r="P1248" s="179"/>
      <c r="Q1248" s="179"/>
      <c r="R1248" s="179"/>
      <c r="S1248" s="179"/>
      <c r="T1248" s="180"/>
      <c r="AT1248" s="174" t="s">
        <v>193</v>
      </c>
      <c r="AU1248" s="174" t="s">
        <v>81</v>
      </c>
      <c r="AV1248" s="14" t="s">
        <v>81</v>
      </c>
      <c r="AW1248" s="14" t="s">
        <v>34</v>
      </c>
      <c r="AX1248" s="14" t="s">
        <v>73</v>
      </c>
      <c r="AY1248" s="174" t="s">
        <v>182</v>
      </c>
    </row>
    <row r="1249" spans="1:65" s="15" customFormat="1">
      <c r="B1249" s="181"/>
      <c r="D1249" s="166" t="s">
        <v>193</v>
      </c>
      <c r="E1249" s="182" t="s">
        <v>1292</v>
      </c>
      <c r="F1249" s="183" t="s">
        <v>213</v>
      </c>
      <c r="H1249" s="184">
        <v>0.3</v>
      </c>
      <c r="I1249" s="185"/>
      <c r="L1249" s="181"/>
      <c r="M1249" s="186"/>
      <c r="N1249" s="187"/>
      <c r="O1249" s="187"/>
      <c r="P1249" s="187"/>
      <c r="Q1249" s="187"/>
      <c r="R1249" s="187"/>
      <c r="S1249" s="187"/>
      <c r="T1249" s="188"/>
      <c r="AT1249" s="182" t="s">
        <v>193</v>
      </c>
      <c r="AU1249" s="182" t="s">
        <v>81</v>
      </c>
      <c r="AV1249" s="15" t="s">
        <v>189</v>
      </c>
      <c r="AW1249" s="15" t="s">
        <v>34</v>
      </c>
      <c r="AX1249" s="15" t="s">
        <v>25</v>
      </c>
      <c r="AY1249" s="182" t="s">
        <v>182</v>
      </c>
    </row>
    <row r="1250" spans="1:65" s="2" customFormat="1" ht="21.75" customHeight="1">
      <c r="A1250" s="35"/>
      <c r="B1250" s="146"/>
      <c r="C1250" s="202" t="s">
        <v>1882</v>
      </c>
      <c r="D1250" s="202" t="s">
        <v>413</v>
      </c>
      <c r="E1250" s="203" t="s">
        <v>1883</v>
      </c>
      <c r="F1250" s="204" t="s">
        <v>1884</v>
      </c>
      <c r="G1250" s="205" t="s">
        <v>187</v>
      </c>
      <c r="H1250" s="206">
        <v>0.30299999999999999</v>
      </c>
      <c r="I1250" s="207"/>
      <c r="J1250" s="208">
        <f>ROUND(I1250*H1250,2)</f>
        <v>0</v>
      </c>
      <c r="K1250" s="204" t="s">
        <v>3</v>
      </c>
      <c r="L1250" s="209"/>
      <c r="M1250" s="210" t="s">
        <v>3</v>
      </c>
      <c r="N1250" s="211" t="s">
        <v>44</v>
      </c>
      <c r="O1250" s="56"/>
      <c r="P1250" s="156">
        <f>O1250*H1250</f>
        <v>0</v>
      </c>
      <c r="Q1250" s="156">
        <v>1.967E-2</v>
      </c>
      <c r="R1250" s="156">
        <f>Q1250*H1250</f>
        <v>5.96001E-3</v>
      </c>
      <c r="S1250" s="156">
        <v>0</v>
      </c>
      <c r="T1250" s="157">
        <f>S1250*H1250</f>
        <v>0</v>
      </c>
      <c r="U1250" s="35"/>
      <c r="V1250" s="35"/>
      <c r="W1250" s="35"/>
      <c r="X1250" s="35"/>
      <c r="Y1250" s="35"/>
      <c r="Z1250" s="35"/>
      <c r="AA1250" s="35"/>
      <c r="AB1250" s="35"/>
      <c r="AC1250" s="35"/>
      <c r="AD1250" s="35"/>
      <c r="AE1250" s="35"/>
      <c r="AR1250" s="158" t="s">
        <v>243</v>
      </c>
      <c r="AT1250" s="158" t="s">
        <v>413</v>
      </c>
      <c r="AU1250" s="158" t="s">
        <v>81</v>
      </c>
      <c r="AY1250" s="20" t="s">
        <v>182</v>
      </c>
      <c r="BE1250" s="159">
        <f>IF(N1250="základní",J1250,0)</f>
        <v>0</v>
      </c>
      <c r="BF1250" s="159">
        <f>IF(N1250="snížená",J1250,0)</f>
        <v>0</v>
      </c>
      <c r="BG1250" s="159">
        <f>IF(N1250="zákl. přenesená",J1250,0)</f>
        <v>0</v>
      </c>
      <c r="BH1250" s="159">
        <f>IF(N1250="sníž. přenesená",J1250,0)</f>
        <v>0</v>
      </c>
      <c r="BI1250" s="159">
        <f>IF(N1250="nulová",J1250,0)</f>
        <v>0</v>
      </c>
      <c r="BJ1250" s="20" t="s">
        <v>25</v>
      </c>
      <c r="BK1250" s="159">
        <f>ROUND(I1250*H1250,2)</f>
        <v>0</v>
      </c>
      <c r="BL1250" s="20" t="s">
        <v>189</v>
      </c>
      <c r="BM1250" s="158" t="s">
        <v>1885</v>
      </c>
    </row>
    <row r="1251" spans="1:65" s="14" customFormat="1">
      <c r="B1251" s="173"/>
      <c r="D1251" s="166" t="s">
        <v>193</v>
      </c>
      <c r="E1251" s="174" t="s">
        <v>3</v>
      </c>
      <c r="F1251" s="175" t="s">
        <v>1886</v>
      </c>
      <c r="H1251" s="176">
        <v>0.30299999999999999</v>
      </c>
      <c r="I1251" s="177"/>
      <c r="L1251" s="173"/>
      <c r="M1251" s="178"/>
      <c r="N1251" s="179"/>
      <c r="O1251" s="179"/>
      <c r="P1251" s="179"/>
      <c r="Q1251" s="179"/>
      <c r="R1251" s="179"/>
      <c r="S1251" s="179"/>
      <c r="T1251" s="180"/>
      <c r="AT1251" s="174" t="s">
        <v>193</v>
      </c>
      <c r="AU1251" s="174" t="s">
        <v>81</v>
      </c>
      <c r="AV1251" s="14" t="s">
        <v>81</v>
      </c>
      <c r="AW1251" s="14" t="s">
        <v>34</v>
      </c>
      <c r="AX1251" s="14" t="s">
        <v>25</v>
      </c>
      <c r="AY1251" s="174" t="s">
        <v>182</v>
      </c>
    </row>
    <row r="1252" spans="1:65" s="2" customFormat="1">
      <c r="A1252" s="35"/>
      <c r="B1252" s="36"/>
      <c r="C1252" s="35"/>
      <c r="D1252" s="166" t="s">
        <v>224</v>
      </c>
      <c r="E1252" s="35"/>
      <c r="F1252" s="189" t="s">
        <v>1540</v>
      </c>
      <c r="G1252" s="35"/>
      <c r="H1252" s="35"/>
      <c r="I1252" s="35"/>
      <c r="J1252" s="35"/>
      <c r="K1252" s="35"/>
      <c r="L1252" s="36"/>
      <c r="M1252" s="163"/>
      <c r="N1252" s="164"/>
      <c r="O1252" s="56"/>
      <c r="P1252" s="56"/>
      <c r="Q1252" s="56"/>
      <c r="R1252" s="56"/>
      <c r="S1252" s="56"/>
      <c r="T1252" s="57"/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U1252" s="20" t="s">
        <v>81</v>
      </c>
    </row>
    <row r="1253" spans="1:65" s="2" customFormat="1">
      <c r="A1253" s="35"/>
      <c r="B1253" s="36"/>
      <c r="C1253" s="35"/>
      <c r="D1253" s="166" t="s">
        <v>224</v>
      </c>
      <c r="E1253" s="35"/>
      <c r="F1253" s="190" t="s">
        <v>1541</v>
      </c>
      <c r="G1253" s="35"/>
      <c r="H1253" s="191">
        <v>0</v>
      </c>
      <c r="I1253" s="35"/>
      <c r="J1253" s="35"/>
      <c r="K1253" s="35"/>
      <c r="L1253" s="36"/>
      <c r="M1253" s="163"/>
      <c r="N1253" s="164"/>
      <c r="O1253" s="56"/>
      <c r="P1253" s="56"/>
      <c r="Q1253" s="56"/>
      <c r="R1253" s="56"/>
      <c r="S1253" s="56"/>
      <c r="T1253" s="57"/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U1253" s="20" t="s">
        <v>81</v>
      </c>
    </row>
    <row r="1254" spans="1:65" s="2" customFormat="1">
      <c r="A1254" s="35"/>
      <c r="B1254" s="36"/>
      <c r="C1254" s="35"/>
      <c r="D1254" s="166" t="s">
        <v>224</v>
      </c>
      <c r="E1254" s="35"/>
      <c r="F1254" s="190" t="s">
        <v>1542</v>
      </c>
      <c r="G1254" s="35"/>
      <c r="H1254" s="191">
        <v>0.3</v>
      </c>
      <c r="I1254" s="35"/>
      <c r="J1254" s="35"/>
      <c r="K1254" s="35"/>
      <c r="L1254" s="36"/>
      <c r="M1254" s="163"/>
      <c r="N1254" s="164"/>
      <c r="O1254" s="56"/>
      <c r="P1254" s="56"/>
      <c r="Q1254" s="56"/>
      <c r="R1254" s="56"/>
      <c r="S1254" s="56"/>
      <c r="T1254" s="57"/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U1254" s="20" t="s">
        <v>81</v>
      </c>
    </row>
    <row r="1255" spans="1:65" s="2" customFormat="1">
      <c r="A1255" s="35"/>
      <c r="B1255" s="36"/>
      <c r="C1255" s="35"/>
      <c r="D1255" s="166" t="s">
        <v>224</v>
      </c>
      <c r="E1255" s="35"/>
      <c r="F1255" s="190" t="s">
        <v>213</v>
      </c>
      <c r="G1255" s="35"/>
      <c r="H1255" s="191">
        <v>0.3</v>
      </c>
      <c r="I1255" s="35"/>
      <c r="J1255" s="35"/>
      <c r="K1255" s="35"/>
      <c r="L1255" s="36"/>
      <c r="M1255" s="163"/>
      <c r="N1255" s="164"/>
      <c r="O1255" s="56"/>
      <c r="P1255" s="56"/>
      <c r="Q1255" s="56"/>
      <c r="R1255" s="56"/>
      <c r="S1255" s="56"/>
      <c r="T1255" s="57"/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U1255" s="20" t="s">
        <v>81</v>
      </c>
    </row>
    <row r="1256" spans="1:65" s="2" customFormat="1" ht="16.5" customHeight="1">
      <c r="A1256" s="35"/>
      <c r="B1256" s="146"/>
      <c r="C1256" s="202" t="s">
        <v>1887</v>
      </c>
      <c r="D1256" s="202" t="s">
        <v>413</v>
      </c>
      <c r="E1256" s="203" t="s">
        <v>1888</v>
      </c>
      <c r="F1256" s="204" t="s">
        <v>1889</v>
      </c>
      <c r="G1256" s="205" t="s">
        <v>500</v>
      </c>
      <c r="H1256" s="206">
        <v>3.03</v>
      </c>
      <c r="I1256" s="207"/>
      <c r="J1256" s="208">
        <f>ROUND(I1256*H1256,2)</f>
        <v>0</v>
      </c>
      <c r="K1256" s="204" t="s">
        <v>222</v>
      </c>
      <c r="L1256" s="209"/>
      <c r="M1256" s="210" t="s">
        <v>3</v>
      </c>
      <c r="N1256" s="211" t="s">
        <v>44</v>
      </c>
      <c r="O1256" s="56"/>
      <c r="P1256" s="156">
        <f>O1256*H1256</f>
        <v>0</v>
      </c>
      <c r="Q1256" s="156">
        <v>2.9999999999999997E-4</v>
      </c>
      <c r="R1256" s="156">
        <f>Q1256*H1256</f>
        <v>9.0899999999999987E-4</v>
      </c>
      <c r="S1256" s="156">
        <v>0</v>
      </c>
      <c r="T1256" s="157">
        <f>S1256*H1256</f>
        <v>0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158" t="s">
        <v>243</v>
      </c>
      <c r="AT1256" s="158" t="s">
        <v>413</v>
      </c>
      <c r="AU1256" s="158" t="s">
        <v>81</v>
      </c>
      <c r="AY1256" s="20" t="s">
        <v>182</v>
      </c>
      <c r="BE1256" s="159">
        <f>IF(N1256="základní",J1256,0)</f>
        <v>0</v>
      </c>
      <c r="BF1256" s="159">
        <f>IF(N1256="snížená",J1256,0)</f>
        <v>0</v>
      </c>
      <c r="BG1256" s="159">
        <f>IF(N1256="zákl. přenesená",J1256,0)</f>
        <v>0</v>
      </c>
      <c r="BH1256" s="159">
        <f>IF(N1256="sníž. přenesená",J1256,0)</f>
        <v>0</v>
      </c>
      <c r="BI1256" s="159">
        <f>IF(N1256="nulová",J1256,0)</f>
        <v>0</v>
      </c>
      <c r="BJ1256" s="20" t="s">
        <v>25</v>
      </c>
      <c r="BK1256" s="159">
        <f>ROUND(I1256*H1256,2)</f>
        <v>0</v>
      </c>
      <c r="BL1256" s="20" t="s">
        <v>189</v>
      </c>
      <c r="BM1256" s="158" t="s">
        <v>1890</v>
      </c>
    </row>
    <row r="1257" spans="1:65" s="14" customFormat="1">
      <c r="B1257" s="173"/>
      <c r="D1257" s="166" t="s">
        <v>193</v>
      </c>
      <c r="E1257" s="174" t="s">
        <v>3</v>
      </c>
      <c r="F1257" s="175" t="s">
        <v>1891</v>
      </c>
      <c r="H1257" s="176">
        <v>3.03</v>
      </c>
      <c r="I1257" s="177"/>
      <c r="L1257" s="173"/>
      <c r="M1257" s="178"/>
      <c r="N1257" s="179"/>
      <c r="O1257" s="179"/>
      <c r="P1257" s="179"/>
      <c r="Q1257" s="179"/>
      <c r="R1257" s="179"/>
      <c r="S1257" s="179"/>
      <c r="T1257" s="180"/>
      <c r="AT1257" s="174" t="s">
        <v>193</v>
      </c>
      <c r="AU1257" s="174" t="s">
        <v>81</v>
      </c>
      <c r="AV1257" s="14" t="s">
        <v>81</v>
      </c>
      <c r="AW1257" s="14" t="s">
        <v>34</v>
      </c>
      <c r="AX1257" s="14" t="s">
        <v>25</v>
      </c>
      <c r="AY1257" s="174" t="s">
        <v>182</v>
      </c>
    </row>
    <row r="1258" spans="1:65" s="2" customFormat="1" ht="16.5" customHeight="1">
      <c r="A1258" s="35"/>
      <c r="B1258" s="146"/>
      <c r="C1258" s="202" t="s">
        <v>1892</v>
      </c>
      <c r="D1258" s="202" t="s">
        <v>413</v>
      </c>
      <c r="E1258" s="203" t="s">
        <v>1893</v>
      </c>
      <c r="F1258" s="204" t="s">
        <v>1894</v>
      </c>
      <c r="G1258" s="205" t="s">
        <v>500</v>
      </c>
      <c r="H1258" s="206">
        <v>3.03</v>
      </c>
      <c r="I1258" s="207"/>
      <c r="J1258" s="208">
        <f>ROUND(I1258*H1258,2)</f>
        <v>0</v>
      </c>
      <c r="K1258" s="204" t="s">
        <v>3</v>
      </c>
      <c r="L1258" s="209"/>
      <c r="M1258" s="210" t="s">
        <v>3</v>
      </c>
      <c r="N1258" s="211" t="s">
        <v>44</v>
      </c>
      <c r="O1258" s="56"/>
      <c r="P1258" s="156">
        <f>O1258*H1258</f>
        <v>0</v>
      </c>
      <c r="Q1258" s="156">
        <v>1E-4</v>
      </c>
      <c r="R1258" s="156">
        <f>Q1258*H1258</f>
        <v>3.0299999999999999E-4</v>
      </c>
      <c r="S1258" s="156">
        <v>0</v>
      </c>
      <c r="T1258" s="157">
        <f>S1258*H1258</f>
        <v>0</v>
      </c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  <c r="AR1258" s="158" t="s">
        <v>243</v>
      </c>
      <c r="AT1258" s="158" t="s">
        <v>413</v>
      </c>
      <c r="AU1258" s="158" t="s">
        <v>81</v>
      </c>
      <c r="AY1258" s="20" t="s">
        <v>182</v>
      </c>
      <c r="BE1258" s="159">
        <f>IF(N1258="základní",J1258,0)</f>
        <v>0</v>
      </c>
      <c r="BF1258" s="159">
        <f>IF(N1258="snížená",J1258,0)</f>
        <v>0</v>
      </c>
      <c r="BG1258" s="159">
        <f>IF(N1258="zákl. přenesená",J1258,0)</f>
        <v>0</v>
      </c>
      <c r="BH1258" s="159">
        <f>IF(N1258="sníž. přenesená",J1258,0)</f>
        <v>0</v>
      </c>
      <c r="BI1258" s="159">
        <f>IF(N1258="nulová",J1258,0)</f>
        <v>0</v>
      </c>
      <c r="BJ1258" s="20" t="s">
        <v>25</v>
      </c>
      <c r="BK1258" s="159">
        <f>ROUND(I1258*H1258,2)</f>
        <v>0</v>
      </c>
      <c r="BL1258" s="20" t="s">
        <v>189</v>
      </c>
      <c r="BM1258" s="158" t="s">
        <v>1895</v>
      </c>
    </row>
    <row r="1259" spans="1:65" s="14" customFormat="1">
      <c r="B1259" s="173"/>
      <c r="D1259" s="166" t="s">
        <v>193</v>
      </c>
      <c r="E1259" s="174" t="s">
        <v>3</v>
      </c>
      <c r="F1259" s="175" t="s">
        <v>1896</v>
      </c>
      <c r="H1259" s="176">
        <v>3.03</v>
      </c>
      <c r="I1259" s="177"/>
      <c r="L1259" s="173"/>
      <c r="M1259" s="178"/>
      <c r="N1259" s="179"/>
      <c r="O1259" s="179"/>
      <c r="P1259" s="179"/>
      <c r="Q1259" s="179"/>
      <c r="R1259" s="179"/>
      <c r="S1259" s="179"/>
      <c r="T1259" s="180"/>
      <c r="AT1259" s="174" t="s">
        <v>193</v>
      </c>
      <c r="AU1259" s="174" t="s">
        <v>81</v>
      </c>
      <c r="AV1259" s="14" t="s">
        <v>81</v>
      </c>
      <c r="AW1259" s="14" t="s">
        <v>34</v>
      </c>
      <c r="AX1259" s="14" t="s">
        <v>73</v>
      </c>
      <c r="AY1259" s="174" t="s">
        <v>182</v>
      </c>
    </row>
    <row r="1260" spans="1:65" s="15" customFormat="1">
      <c r="B1260" s="181"/>
      <c r="D1260" s="166" t="s">
        <v>193</v>
      </c>
      <c r="E1260" s="182" t="s">
        <v>3</v>
      </c>
      <c r="F1260" s="183" t="s">
        <v>213</v>
      </c>
      <c r="H1260" s="184">
        <v>3.03</v>
      </c>
      <c r="I1260" s="185"/>
      <c r="L1260" s="181"/>
      <c r="M1260" s="186"/>
      <c r="N1260" s="187"/>
      <c r="O1260" s="187"/>
      <c r="P1260" s="187"/>
      <c r="Q1260" s="187"/>
      <c r="R1260" s="187"/>
      <c r="S1260" s="187"/>
      <c r="T1260" s="188"/>
      <c r="AT1260" s="182" t="s">
        <v>193</v>
      </c>
      <c r="AU1260" s="182" t="s">
        <v>81</v>
      </c>
      <c r="AV1260" s="15" t="s">
        <v>189</v>
      </c>
      <c r="AW1260" s="15" t="s">
        <v>34</v>
      </c>
      <c r="AX1260" s="15" t="s">
        <v>25</v>
      </c>
      <c r="AY1260" s="182" t="s">
        <v>182</v>
      </c>
    </row>
    <row r="1261" spans="1:65" s="2" customFormat="1" ht="21.75" customHeight="1">
      <c r="A1261" s="35"/>
      <c r="B1261" s="146"/>
      <c r="C1261" s="147" t="s">
        <v>1897</v>
      </c>
      <c r="D1261" s="147" t="s">
        <v>184</v>
      </c>
      <c r="E1261" s="148" t="s">
        <v>1898</v>
      </c>
      <c r="F1261" s="149" t="s">
        <v>1899</v>
      </c>
      <c r="G1261" s="150" t="s">
        <v>187</v>
      </c>
      <c r="H1261" s="151">
        <v>9.57</v>
      </c>
      <c r="I1261" s="152"/>
      <c r="J1261" s="153">
        <f>ROUND(I1261*H1261,2)</f>
        <v>0</v>
      </c>
      <c r="K1261" s="149" t="s">
        <v>188</v>
      </c>
      <c r="L1261" s="36"/>
      <c r="M1261" s="154" t="s">
        <v>3</v>
      </c>
      <c r="N1261" s="155" t="s">
        <v>44</v>
      </c>
      <c r="O1261" s="56"/>
      <c r="P1261" s="156">
        <f>O1261*H1261</f>
        <v>0</v>
      </c>
      <c r="Q1261" s="156">
        <v>0</v>
      </c>
      <c r="R1261" s="156">
        <f>Q1261*H1261</f>
        <v>0</v>
      </c>
      <c r="S1261" s="156">
        <v>0</v>
      </c>
      <c r="T1261" s="157">
        <f>S1261*H1261</f>
        <v>0</v>
      </c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  <c r="AR1261" s="158" t="s">
        <v>189</v>
      </c>
      <c r="AT1261" s="158" t="s">
        <v>184</v>
      </c>
      <c r="AU1261" s="158" t="s">
        <v>81</v>
      </c>
      <c r="AY1261" s="20" t="s">
        <v>182</v>
      </c>
      <c r="BE1261" s="159">
        <f>IF(N1261="základní",J1261,0)</f>
        <v>0</v>
      </c>
      <c r="BF1261" s="159">
        <f>IF(N1261="snížená",J1261,0)</f>
        <v>0</v>
      </c>
      <c r="BG1261" s="159">
        <f>IF(N1261="zákl. přenesená",J1261,0)</f>
        <v>0</v>
      </c>
      <c r="BH1261" s="159">
        <f>IF(N1261="sníž. přenesená",J1261,0)</f>
        <v>0</v>
      </c>
      <c r="BI1261" s="159">
        <f>IF(N1261="nulová",J1261,0)</f>
        <v>0</v>
      </c>
      <c r="BJ1261" s="20" t="s">
        <v>25</v>
      </c>
      <c r="BK1261" s="159">
        <f>ROUND(I1261*H1261,2)</f>
        <v>0</v>
      </c>
      <c r="BL1261" s="20" t="s">
        <v>189</v>
      </c>
      <c r="BM1261" s="158" t="s">
        <v>1900</v>
      </c>
    </row>
    <row r="1262" spans="1:65" s="2" customFormat="1">
      <c r="A1262" s="35"/>
      <c r="B1262" s="36"/>
      <c r="C1262" s="35"/>
      <c r="D1262" s="160" t="s">
        <v>191</v>
      </c>
      <c r="E1262" s="35"/>
      <c r="F1262" s="161" t="s">
        <v>1901</v>
      </c>
      <c r="G1262" s="35"/>
      <c r="H1262" s="35"/>
      <c r="I1262" s="162"/>
      <c r="J1262" s="35"/>
      <c r="K1262" s="35"/>
      <c r="L1262" s="36"/>
      <c r="M1262" s="163"/>
      <c r="N1262" s="164"/>
      <c r="O1262" s="56"/>
      <c r="P1262" s="56"/>
      <c r="Q1262" s="56"/>
      <c r="R1262" s="56"/>
      <c r="S1262" s="56"/>
      <c r="T1262" s="57"/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T1262" s="20" t="s">
        <v>191</v>
      </c>
      <c r="AU1262" s="20" t="s">
        <v>81</v>
      </c>
    </row>
    <row r="1263" spans="1:65" s="14" customFormat="1">
      <c r="B1263" s="173"/>
      <c r="D1263" s="166" t="s">
        <v>193</v>
      </c>
      <c r="E1263" s="174" t="s">
        <v>3</v>
      </c>
      <c r="F1263" s="175" t="s">
        <v>1543</v>
      </c>
      <c r="H1263" s="176">
        <v>8.9700000000000006</v>
      </c>
      <c r="I1263" s="177"/>
      <c r="L1263" s="173"/>
      <c r="M1263" s="178"/>
      <c r="N1263" s="179"/>
      <c r="O1263" s="179"/>
      <c r="P1263" s="179"/>
      <c r="Q1263" s="179"/>
      <c r="R1263" s="179"/>
      <c r="S1263" s="179"/>
      <c r="T1263" s="180"/>
      <c r="AT1263" s="174" t="s">
        <v>193</v>
      </c>
      <c r="AU1263" s="174" t="s">
        <v>81</v>
      </c>
      <c r="AV1263" s="14" t="s">
        <v>81</v>
      </c>
      <c r="AW1263" s="14" t="s">
        <v>34</v>
      </c>
      <c r="AX1263" s="14" t="s">
        <v>73</v>
      </c>
      <c r="AY1263" s="174" t="s">
        <v>182</v>
      </c>
    </row>
    <row r="1264" spans="1:65" s="16" customFormat="1">
      <c r="B1264" s="192"/>
      <c r="D1264" s="166" t="s">
        <v>193</v>
      </c>
      <c r="E1264" s="193" t="s">
        <v>619</v>
      </c>
      <c r="F1264" s="194" t="s">
        <v>259</v>
      </c>
      <c r="H1264" s="195">
        <v>8.9700000000000006</v>
      </c>
      <c r="I1264" s="196"/>
      <c r="L1264" s="192"/>
      <c r="M1264" s="197"/>
      <c r="N1264" s="198"/>
      <c r="O1264" s="198"/>
      <c r="P1264" s="198"/>
      <c r="Q1264" s="198"/>
      <c r="R1264" s="198"/>
      <c r="S1264" s="198"/>
      <c r="T1264" s="199"/>
      <c r="AT1264" s="193" t="s">
        <v>193</v>
      </c>
      <c r="AU1264" s="193" t="s">
        <v>81</v>
      </c>
      <c r="AV1264" s="16" t="s">
        <v>204</v>
      </c>
      <c r="AW1264" s="16" t="s">
        <v>34</v>
      </c>
      <c r="AX1264" s="16" t="s">
        <v>73</v>
      </c>
      <c r="AY1264" s="193" t="s">
        <v>182</v>
      </c>
    </row>
    <row r="1265" spans="1:65" s="14" customFormat="1">
      <c r="B1265" s="173"/>
      <c r="D1265" s="166" t="s">
        <v>193</v>
      </c>
      <c r="E1265" s="174" t="s">
        <v>3</v>
      </c>
      <c r="F1265" s="175" t="s">
        <v>1902</v>
      </c>
      <c r="H1265" s="176">
        <v>0.6</v>
      </c>
      <c r="I1265" s="177"/>
      <c r="L1265" s="173"/>
      <c r="M1265" s="178"/>
      <c r="N1265" s="179"/>
      <c r="O1265" s="179"/>
      <c r="P1265" s="179"/>
      <c r="Q1265" s="179"/>
      <c r="R1265" s="179"/>
      <c r="S1265" s="179"/>
      <c r="T1265" s="180"/>
      <c r="AT1265" s="174" t="s">
        <v>193</v>
      </c>
      <c r="AU1265" s="174" t="s">
        <v>81</v>
      </c>
      <c r="AV1265" s="14" t="s">
        <v>81</v>
      </c>
      <c r="AW1265" s="14" t="s">
        <v>34</v>
      </c>
      <c r="AX1265" s="14" t="s">
        <v>73</v>
      </c>
      <c r="AY1265" s="174" t="s">
        <v>182</v>
      </c>
    </row>
    <row r="1266" spans="1:65" s="15" customFormat="1">
      <c r="B1266" s="181"/>
      <c r="D1266" s="166" t="s">
        <v>193</v>
      </c>
      <c r="E1266" s="182" t="s">
        <v>1903</v>
      </c>
      <c r="F1266" s="183" t="s">
        <v>213</v>
      </c>
      <c r="H1266" s="184">
        <v>9.57</v>
      </c>
      <c r="I1266" s="185"/>
      <c r="L1266" s="181"/>
      <c r="M1266" s="186"/>
      <c r="N1266" s="187"/>
      <c r="O1266" s="187"/>
      <c r="P1266" s="187"/>
      <c r="Q1266" s="187"/>
      <c r="R1266" s="187"/>
      <c r="S1266" s="187"/>
      <c r="T1266" s="188"/>
      <c r="AT1266" s="182" t="s">
        <v>193</v>
      </c>
      <c r="AU1266" s="182" t="s">
        <v>81</v>
      </c>
      <c r="AV1266" s="15" t="s">
        <v>189</v>
      </c>
      <c r="AW1266" s="15" t="s">
        <v>34</v>
      </c>
      <c r="AX1266" s="15" t="s">
        <v>25</v>
      </c>
      <c r="AY1266" s="182" t="s">
        <v>182</v>
      </c>
    </row>
    <row r="1267" spans="1:65" s="2" customFormat="1" ht="21.75" customHeight="1">
      <c r="A1267" s="35"/>
      <c r="B1267" s="146"/>
      <c r="C1267" s="202" t="s">
        <v>1904</v>
      </c>
      <c r="D1267" s="202" t="s">
        <v>413</v>
      </c>
      <c r="E1267" s="203" t="s">
        <v>1905</v>
      </c>
      <c r="F1267" s="204" t="s">
        <v>1906</v>
      </c>
      <c r="G1267" s="205" t="s">
        <v>187</v>
      </c>
      <c r="H1267" s="206">
        <v>9.06</v>
      </c>
      <c r="I1267" s="207"/>
      <c r="J1267" s="208">
        <f>ROUND(I1267*H1267,2)</f>
        <v>0</v>
      </c>
      <c r="K1267" s="204" t="s">
        <v>3</v>
      </c>
      <c r="L1267" s="209"/>
      <c r="M1267" s="210" t="s">
        <v>3</v>
      </c>
      <c r="N1267" s="211" t="s">
        <v>44</v>
      </c>
      <c r="O1267" s="56"/>
      <c r="P1267" s="156">
        <f>O1267*H1267</f>
        <v>0</v>
      </c>
      <c r="Q1267" s="156">
        <v>2.4160000000000001E-2</v>
      </c>
      <c r="R1267" s="156">
        <f>Q1267*H1267</f>
        <v>0.21888960000000002</v>
      </c>
      <c r="S1267" s="156">
        <v>0</v>
      </c>
      <c r="T1267" s="157">
        <f>S1267*H1267</f>
        <v>0</v>
      </c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R1267" s="158" t="s">
        <v>243</v>
      </c>
      <c r="AT1267" s="158" t="s">
        <v>413</v>
      </c>
      <c r="AU1267" s="158" t="s">
        <v>81</v>
      </c>
      <c r="AY1267" s="20" t="s">
        <v>182</v>
      </c>
      <c r="BE1267" s="159">
        <f>IF(N1267="základní",J1267,0)</f>
        <v>0</v>
      </c>
      <c r="BF1267" s="159">
        <f>IF(N1267="snížená",J1267,0)</f>
        <v>0</v>
      </c>
      <c r="BG1267" s="159">
        <f>IF(N1267="zákl. přenesená",J1267,0)</f>
        <v>0</v>
      </c>
      <c r="BH1267" s="159">
        <f>IF(N1267="sníž. přenesená",J1267,0)</f>
        <v>0</v>
      </c>
      <c r="BI1267" s="159">
        <f>IF(N1267="nulová",J1267,0)</f>
        <v>0</v>
      </c>
      <c r="BJ1267" s="20" t="s">
        <v>25</v>
      </c>
      <c r="BK1267" s="159">
        <f>ROUND(I1267*H1267,2)</f>
        <v>0</v>
      </c>
      <c r="BL1267" s="20" t="s">
        <v>189</v>
      </c>
      <c r="BM1267" s="158" t="s">
        <v>1907</v>
      </c>
    </row>
    <row r="1268" spans="1:65" s="14" customFormat="1">
      <c r="B1268" s="173"/>
      <c r="D1268" s="166" t="s">
        <v>193</v>
      </c>
      <c r="E1268" s="174" t="s">
        <v>3</v>
      </c>
      <c r="F1268" s="175" t="s">
        <v>1908</v>
      </c>
      <c r="H1268" s="176">
        <v>9.06</v>
      </c>
      <c r="I1268" s="177"/>
      <c r="L1268" s="173"/>
      <c r="M1268" s="178"/>
      <c r="N1268" s="179"/>
      <c r="O1268" s="179"/>
      <c r="P1268" s="179"/>
      <c r="Q1268" s="179"/>
      <c r="R1268" s="179"/>
      <c r="S1268" s="179"/>
      <c r="T1268" s="180"/>
      <c r="AT1268" s="174" t="s">
        <v>193</v>
      </c>
      <c r="AU1268" s="174" t="s">
        <v>81</v>
      </c>
      <c r="AV1268" s="14" t="s">
        <v>81</v>
      </c>
      <c r="AW1268" s="14" t="s">
        <v>34</v>
      </c>
      <c r="AX1268" s="14" t="s">
        <v>25</v>
      </c>
      <c r="AY1268" s="174" t="s">
        <v>182</v>
      </c>
    </row>
    <row r="1269" spans="1:65" s="2" customFormat="1">
      <c r="A1269" s="35"/>
      <c r="B1269" s="36"/>
      <c r="C1269" s="35"/>
      <c r="D1269" s="166" t="s">
        <v>224</v>
      </c>
      <c r="E1269" s="35"/>
      <c r="F1269" s="189" t="s">
        <v>743</v>
      </c>
      <c r="G1269" s="35"/>
      <c r="H1269" s="35"/>
      <c r="I1269" s="35"/>
      <c r="J1269" s="35"/>
      <c r="K1269" s="35"/>
      <c r="L1269" s="36"/>
      <c r="M1269" s="163"/>
      <c r="N1269" s="164"/>
      <c r="O1269" s="56"/>
      <c r="P1269" s="56"/>
      <c r="Q1269" s="56"/>
      <c r="R1269" s="56"/>
      <c r="S1269" s="56"/>
      <c r="T1269" s="57"/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U1269" s="20" t="s">
        <v>81</v>
      </c>
    </row>
    <row r="1270" spans="1:65" s="2" customFormat="1">
      <c r="A1270" s="35"/>
      <c r="B1270" s="36"/>
      <c r="C1270" s="35"/>
      <c r="D1270" s="166" t="s">
        <v>224</v>
      </c>
      <c r="E1270" s="35"/>
      <c r="F1270" s="190" t="s">
        <v>1543</v>
      </c>
      <c r="G1270" s="35"/>
      <c r="H1270" s="191">
        <v>8.9700000000000006</v>
      </c>
      <c r="I1270" s="35"/>
      <c r="J1270" s="35"/>
      <c r="K1270" s="35"/>
      <c r="L1270" s="36"/>
      <c r="M1270" s="163"/>
      <c r="N1270" s="164"/>
      <c r="O1270" s="56"/>
      <c r="P1270" s="56"/>
      <c r="Q1270" s="56"/>
      <c r="R1270" s="56"/>
      <c r="S1270" s="56"/>
      <c r="T1270" s="57"/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U1270" s="20" t="s">
        <v>81</v>
      </c>
    </row>
    <row r="1271" spans="1:65" s="2" customFormat="1">
      <c r="A1271" s="35"/>
      <c r="B1271" s="36"/>
      <c r="C1271" s="35"/>
      <c r="D1271" s="166" t="s">
        <v>224</v>
      </c>
      <c r="E1271" s="35"/>
      <c r="F1271" s="190" t="s">
        <v>259</v>
      </c>
      <c r="G1271" s="35"/>
      <c r="H1271" s="191">
        <v>8.9700000000000006</v>
      </c>
      <c r="I1271" s="35"/>
      <c r="J1271" s="35"/>
      <c r="K1271" s="35"/>
      <c r="L1271" s="36"/>
      <c r="M1271" s="163"/>
      <c r="N1271" s="164"/>
      <c r="O1271" s="56"/>
      <c r="P1271" s="56"/>
      <c r="Q1271" s="56"/>
      <c r="R1271" s="56"/>
      <c r="S1271" s="56"/>
      <c r="T1271" s="57"/>
      <c r="U1271" s="35"/>
      <c r="V1271" s="35"/>
      <c r="W1271" s="35"/>
      <c r="X1271" s="35"/>
      <c r="Y1271" s="35"/>
      <c r="Z1271" s="35"/>
      <c r="AA1271" s="35"/>
      <c r="AB1271" s="35"/>
      <c r="AC1271" s="35"/>
      <c r="AD1271" s="35"/>
      <c r="AE1271" s="35"/>
      <c r="AU1271" s="20" t="s">
        <v>81</v>
      </c>
    </row>
    <row r="1272" spans="1:65" s="2" customFormat="1" ht="16.5" customHeight="1">
      <c r="A1272" s="35"/>
      <c r="B1272" s="146"/>
      <c r="C1272" s="202" t="s">
        <v>1909</v>
      </c>
      <c r="D1272" s="202" t="s">
        <v>413</v>
      </c>
      <c r="E1272" s="203" t="s">
        <v>1910</v>
      </c>
      <c r="F1272" s="204" t="s">
        <v>1911</v>
      </c>
      <c r="G1272" s="205" t="s">
        <v>500</v>
      </c>
      <c r="H1272" s="206">
        <v>6.06</v>
      </c>
      <c r="I1272" s="207"/>
      <c r="J1272" s="208">
        <f>ROUND(I1272*H1272,2)</f>
        <v>0</v>
      </c>
      <c r="K1272" s="204" t="s">
        <v>222</v>
      </c>
      <c r="L1272" s="209"/>
      <c r="M1272" s="210" t="s">
        <v>3</v>
      </c>
      <c r="N1272" s="211" t="s">
        <v>44</v>
      </c>
      <c r="O1272" s="56"/>
      <c r="P1272" s="156">
        <f>O1272*H1272</f>
        <v>0</v>
      </c>
      <c r="Q1272" s="156">
        <v>5.0000000000000001E-4</v>
      </c>
      <c r="R1272" s="156">
        <f>Q1272*H1272</f>
        <v>3.0299999999999997E-3</v>
      </c>
      <c r="S1272" s="156">
        <v>0</v>
      </c>
      <c r="T1272" s="157">
        <f>S1272*H1272</f>
        <v>0</v>
      </c>
      <c r="U1272" s="35"/>
      <c r="V1272" s="35"/>
      <c r="W1272" s="35"/>
      <c r="X1272" s="35"/>
      <c r="Y1272" s="35"/>
      <c r="Z1272" s="35"/>
      <c r="AA1272" s="35"/>
      <c r="AB1272" s="35"/>
      <c r="AC1272" s="35"/>
      <c r="AD1272" s="35"/>
      <c r="AE1272" s="35"/>
      <c r="AR1272" s="158" t="s">
        <v>243</v>
      </c>
      <c r="AT1272" s="158" t="s">
        <v>413</v>
      </c>
      <c r="AU1272" s="158" t="s">
        <v>81</v>
      </c>
      <c r="AY1272" s="20" t="s">
        <v>182</v>
      </c>
      <c r="BE1272" s="159">
        <f>IF(N1272="základní",J1272,0)</f>
        <v>0</v>
      </c>
      <c r="BF1272" s="159">
        <f>IF(N1272="snížená",J1272,0)</f>
        <v>0</v>
      </c>
      <c r="BG1272" s="159">
        <f>IF(N1272="zákl. přenesená",J1272,0)</f>
        <v>0</v>
      </c>
      <c r="BH1272" s="159">
        <f>IF(N1272="sníž. přenesená",J1272,0)</f>
        <v>0</v>
      </c>
      <c r="BI1272" s="159">
        <f>IF(N1272="nulová",J1272,0)</f>
        <v>0</v>
      </c>
      <c r="BJ1272" s="20" t="s">
        <v>25</v>
      </c>
      <c r="BK1272" s="159">
        <f>ROUND(I1272*H1272,2)</f>
        <v>0</v>
      </c>
      <c r="BL1272" s="20" t="s">
        <v>189</v>
      </c>
      <c r="BM1272" s="158" t="s">
        <v>1912</v>
      </c>
    </row>
    <row r="1273" spans="1:65" s="14" customFormat="1">
      <c r="B1273" s="173"/>
      <c r="D1273" s="166" t="s">
        <v>193</v>
      </c>
      <c r="E1273" s="174" t="s">
        <v>3</v>
      </c>
      <c r="F1273" s="175" t="s">
        <v>1913</v>
      </c>
      <c r="H1273" s="176">
        <v>6.06</v>
      </c>
      <c r="I1273" s="177"/>
      <c r="L1273" s="173"/>
      <c r="M1273" s="178"/>
      <c r="N1273" s="179"/>
      <c r="O1273" s="179"/>
      <c r="P1273" s="179"/>
      <c r="Q1273" s="179"/>
      <c r="R1273" s="179"/>
      <c r="S1273" s="179"/>
      <c r="T1273" s="180"/>
      <c r="AT1273" s="174" t="s">
        <v>193</v>
      </c>
      <c r="AU1273" s="174" t="s">
        <v>81</v>
      </c>
      <c r="AV1273" s="14" t="s">
        <v>81</v>
      </c>
      <c r="AW1273" s="14" t="s">
        <v>34</v>
      </c>
      <c r="AX1273" s="14" t="s">
        <v>25</v>
      </c>
      <c r="AY1273" s="174" t="s">
        <v>182</v>
      </c>
    </row>
    <row r="1274" spans="1:65" s="2" customFormat="1" ht="16.5" customHeight="1">
      <c r="A1274" s="35"/>
      <c r="B1274" s="146"/>
      <c r="C1274" s="202" t="s">
        <v>1914</v>
      </c>
      <c r="D1274" s="202" t="s">
        <v>413</v>
      </c>
      <c r="E1274" s="203" t="s">
        <v>1915</v>
      </c>
      <c r="F1274" s="204" t="s">
        <v>1916</v>
      </c>
      <c r="G1274" s="205" t="s">
        <v>500</v>
      </c>
      <c r="H1274" s="206">
        <v>6.06</v>
      </c>
      <c r="I1274" s="207"/>
      <c r="J1274" s="208">
        <f>ROUND(I1274*H1274,2)</f>
        <v>0</v>
      </c>
      <c r="K1274" s="204" t="s">
        <v>3</v>
      </c>
      <c r="L1274" s="209"/>
      <c r="M1274" s="210" t="s">
        <v>3</v>
      </c>
      <c r="N1274" s="211" t="s">
        <v>44</v>
      </c>
      <c r="O1274" s="56"/>
      <c r="P1274" s="156">
        <f>O1274*H1274</f>
        <v>0</v>
      </c>
      <c r="Q1274" s="156">
        <v>1E-4</v>
      </c>
      <c r="R1274" s="156">
        <f>Q1274*H1274</f>
        <v>6.0599999999999998E-4</v>
      </c>
      <c r="S1274" s="156">
        <v>0</v>
      </c>
      <c r="T1274" s="157">
        <f>S1274*H1274</f>
        <v>0</v>
      </c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R1274" s="158" t="s">
        <v>243</v>
      </c>
      <c r="AT1274" s="158" t="s">
        <v>413</v>
      </c>
      <c r="AU1274" s="158" t="s">
        <v>81</v>
      </c>
      <c r="AY1274" s="20" t="s">
        <v>182</v>
      </c>
      <c r="BE1274" s="159">
        <f>IF(N1274="základní",J1274,0)</f>
        <v>0</v>
      </c>
      <c r="BF1274" s="159">
        <f>IF(N1274="snížená",J1274,0)</f>
        <v>0</v>
      </c>
      <c r="BG1274" s="159">
        <f>IF(N1274="zákl. přenesená",J1274,0)</f>
        <v>0</v>
      </c>
      <c r="BH1274" s="159">
        <f>IF(N1274="sníž. přenesená",J1274,0)</f>
        <v>0</v>
      </c>
      <c r="BI1274" s="159">
        <f>IF(N1274="nulová",J1274,0)</f>
        <v>0</v>
      </c>
      <c r="BJ1274" s="20" t="s">
        <v>25</v>
      </c>
      <c r="BK1274" s="159">
        <f>ROUND(I1274*H1274,2)</f>
        <v>0</v>
      </c>
      <c r="BL1274" s="20" t="s">
        <v>189</v>
      </c>
      <c r="BM1274" s="158" t="s">
        <v>1917</v>
      </c>
    </row>
    <row r="1275" spans="1:65" s="14" customFormat="1">
      <c r="B1275" s="173"/>
      <c r="D1275" s="166" t="s">
        <v>193</v>
      </c>
      <c r="E1275" s="174" t="s">
        <v>3</v>
      </c>
      <c r="F1275" s="175" t="s">
        <v>1918</v>
      </c>
      <c r="H1275" s="176">
        <v>6.06</v>
      </c>
      <c r="I1275" s="177"/>
      <c r="L1275" s="173"/>
      <c r="M1275" s="178"/>
      <c r="N1275" s="179"/>
      <c r="O1275" s="179"/>
      <c r="P1275" s="179"/>
      <c r="Q1275" s="179"/>
      <c r="R1275" s="179"/>
      <c r="S1275" s="179"/>
      <c r="T1275" s="180"/>
      <c r="AT1275" s="174" t="s">
        <v>193</v>
      </c>
      <c r="AU1275" s="174" t="s">
        <v>81</v>
      </c>
      <c r="AV1275" s="14" t="s">
        <v>81</v>
      </c>
      <c r="AW1275" s="14" t="s">
        <v>34</v>
      </c>
      <c r="AX1275" s="14" t="s">
        <v>73</v>
      </c>
      <c r="AY1275" s="174" t="s">
        <v>182</v>
      </c>
    </row>
    <row r="1276" spans="1:65" s="15" customFormat="1">
      <c r="B1276" s="181"/>
      <c r="D1276" s="166" t="s">
        <v>193</v>
      </c>
      <c r="E1276" s="182" t="s">
        <v>3</v>
      </c>
      <c r="F1276" s="183" t="s">
        <v>213</v>
      </c>
      <c r="H1276" s="184">
        <v>6.06</v>
      </c>
      <c r="I1276" s="185"/>
      <c r="L1276" s="181"/>
      <c r="M1276" s="186"/>
      <c r="N1276" s="187"/>
      <c r="O1276" s="187"/>
      <c r="P1276" s="187"/>
      <c r="Q1276" s="187"/>
      <c r="R1276" s="187"/>
      <c r="S1276" s="187"/>
      <c r="T1276" s="188"/>
      <c r="AT1276" s="182" t="s">
        <v>193</v>
      </c>
      <c r="AU1276" s="182" t="s">
        <v>81</v>
      </c>
      <c r="AV1276" s="15" t="s">
        <v>189</v>
      </c>
      <c r="AW1276" s="15" t="s">
        <v>34</v>
      </c>
      <c r="AX1276" s="15" t="s">
        <v>25</v>
      </c>
      <c r="AY1276" s="182" t="s">
        <v>182</v>
      </c>
    </row>
    <row r="1277" spans="1:65" s="2" customFormat="1" ht="24.2" customHeight="1">
      <c r="A1277" s="35"/>
      <c r="B1277" s="146"/>
      <c r="C1277" s="147" t="s">
        <v>1919</v>
      </c>
      <c r="D1277" s="147" t="s">
        <v>184</v>
      </c>
      <c r="E1277" s="148" t="s">
        <v>1920</v>
      </c>
      <c r="F1277" s="149" t="s">
        <v>1921</v>
      </c>
      <c r="G1277" s="150" t="s">
        <v>500</v>
      </c>
      <c r="H1277" s="151">
        <v>3</v>
      </c>
      <c r="I1277" s="152"/>
      <c r="J1277" s="153">
        <f>ROUND(I1277*H1277,2)</f>
        <v>0</v>
      </c>
      <c r="K1277" s="149" t="s">
        <v>188</v>
      </c>
      <c r="L1277" s="36"/>
      <c r="M1277" s="154" t="s">
        <v>3</v>
      </c>
      <c r="N1277" s="155" t="s">
        <v>44</v>
      </c>
      <c r="O1277" s="56"/>
      <c r="P1277" s="156">
        <f>O1277*H1277</f>
        <v>0</v>
      </c>
      <c r="Q1277" s="156">
        <v>0</v>
      </c>
      <c r="R1277" s="156">
        <f>Q1277*H1277</f>
        <v>0</v>
      </c>
      <c r="S1277" s="156">
        <v>0</v>
      </c>
      <c r="T1277" s="157">
        <f>S1277*H1277</f>
        <v>0</v>
      </c>
      <c r="U1277" s="35"/>
      <c r="V1277" s="35"/>
      <c r="W1277" s="35"/>
      <c r="X1277" s="35"/>
      <c r="Y1277" s="35"/>
      <c r="Z1277" s="35"/>
      <c r="AA1277" s="35"/>
      <c r="AB1277" s="35"/>
      <c r="AC1277" s="35"/>
      <c r="AD1277" s="35"/>
      <c r="AE1277" s="35"/>
      <c r="AR1277" s="158" t="s">
        <v>189</v>
      </c>
      <c r="AT1277" s="158" t="s">
        <v>184</v>
      </c>
      <c r="AU1277" s="158" t="s">
        <v>81</v>
      </c>
      <c r="AY1277" s="20" t="s">
        <v>182</v>
      </c>
      <c r="BE1277" s="159">
        <f>IF(N1277="základní",J1277,0)</f>
        <v>0</v>
      </c>
      <c r="BF1277" s="159">
        <f>IF(N1277="snížená",J1277,0)</f>
        <v>0</v>
      </c>
      <c r="BG1277" s="159">
        <f>IF(N1277="zákl. přenesená",J1277,0)</f>
        <v>0</v>
      </c>
      <c r="BH1277" s="159">
        <f>IF(N1277="sníž. přenesená",J1277,0)</f>
        <v>0</v>
      </c>
      <c r="BI1277" s="159">
        <f>IF(N1277="nulová",J1277,0)</f>
        <v>0</v>
      </c>
      <c r="BJ1277" s="20" t="s">
        <v>25</v>
      </c>
      <c r="BK1277" s="159">
        <f>ROUND(I1277*H1277,2)</f>
        <v>0</v>
      </c>
      <c r="BL1277" s="20" t="s">
        <v>189</v>
      </c>
      <c r="BM1277" s="158" t="s">
        <v>1922</v>
      </c>
    </row>
    <row r="1278" spans="1:65" s="2" customFormat="1">
      <c r="A1278" s="35"/>
      <c r="B1278" s="36"/>
      <c r="C1278" s="35"/>
      <c r="D1278" s="160" t="s">
        <v>191</v>
      </c>
      <c r="E1278" s="35"/>
      <c r="F1278" s="161" t="s">
        <v>1923</v>
      </c>
      <c r="G1278" s="35"/>
      <c r="H1278" s="35"/>
      <c r="I1278" s="162"/>
      <c r="J1278" s="35"/>
      <c r="K1278" s="35"/>
      <c r="L1278" s="36"/>
      <c r="M1278" s="163"/>
      <c r="N1278" s="164"/>
      <c r="O1278" s="56"/>
      <c r="P1278" s="56"/>
      <c r="Q1278" s="56"/>
      <c r="R1278" s="56"/>
      <c r="S1278" s="56"/>
      <c r="T1278" s="57"/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T1278" s="20" t="s">
        <v>191</v>
      </c>
      <c r="AU1278" s="20" t="s">
        <v>81</v>
      </c>
    </row>
    <row r="1279" spans="1:65" s="2" customFormat="1" ht="16.5" customHeight="1">
      <c r="A1279" s="35"/>
      <c r="B1279" s="146"/>
      <c r="C1279" s="202" t="s">
        <v>581</v>
      </c>
      <c r="D1279" s="202" t="s">
        <v>413</v>
      </c>
      <c r="E1279" s="203" t="s">
        <v>1924</v>
      </c>
      <c r="F1279" s="204" t="s">
        <v>1925</v>
      </c>
      <c r="G1279" s="205" t="s">
        <v>500</v>
      </c>
      <c r="H1279" s="206">
        <v>1.01</v>
      </c>
      <c r="I1279" s="207"/>
      <c r="J1279" s="208">
        <f>ROUND(I1279*H1279,2)</f>
        <v>0</v>
      </c>
      <c r="K1279" s="204" t="s">
        <v>222</v>
      </c>
      <c r="L1279" s="209"/>
      <c r="M1279" s="210" t="s">
        <v>3</v>
      </c>
      <c r="N1279" s="211" t="s">
        <v>44</v>
      </c>
      <c r="O1279" s="56"/>
      <c r="P1279" s="156">
        <f>O1279*H1279</f>
        <v>0</v>
      </c>
      <c r="Q1279" s="156">
        <v>6.4999999999999997E-3</v>
      </c>
      <c r="R1279" s="156">
        <f>Q1279*H1279</f>
        <v>6.5649999999999997E-3</v>
      </c>
      <c r="S1279" s="156">
        <v>0</v>
      </c>
      <c r="T1279" s="157">
        <f>S1279*H1279</f>
        <v>0</v>
      </c>
      <c r="U1279" s="35"/>
      <c r="V1279" s="35"/>
      <c r="W1279" s="35"/>
      <c r="X1279" s="35"/>
      <c r="Y1279" s="35"/>
      <c r="Z1279" s="35"/>
      <c r="AA1279" s="35"/>
      <c r="AB1279" s="35"/>
      <c r="AC1279" s="35"/>
      <c r="AD1279" s="35"/>
      <c r="AE1279" s="35"/>
      <c r="AR1279" s="158" t="s">
        <v>243</v>
      </c>
      <c r="AT1279" s="158" t="s">
        <v>413</v>
      </c>
      <c r="AU1279" s="158" t="s">
        <v>81</v>
      </c>
      <c r="AY1279" s="20" t="s">
        <v>182</v>
      </c>
      <c r="BE1279" s="159">
        <f>IF(N1279="základní",J1279,0)</f>
        <v>0</v>
      </c>
      <c r="BF1279" s="159">
        <f>IF(N1279="snížená",J1279,0)</f>
        <v>0</v>
      </c>
      <c r="BG1279" s="159">
        <f>IF(N1279="zákl. přenesená",J1279,0)</f>
        <v>0</v>
      </c>
      <c r="BH1279" s="159">
        <f>IF(N1279="sníž. přenesená",J1279,0)</f>
        <v>0</v>
      </c>
      <c r="BI1279" s="159">
        <f>IF(N1279="nulová",J1279,0)</f>
        <v>0</v>
      </c>
      <c r="BJ1279" s="20" t="s">
        <v>25</v>
      </c>
      <c r="BK1279" s="159">
        <f>ROUND(I1279*H1279,2)</f>
        <v>0</v>
      </c>
      <c r="BL1279" s="20" t="s">
        <v>189</v>
      </c>
      <c r="BM1279" s="158" t="s">
        <v>1926</v>
      </c>
    </row>
    <row r="1280" spans="1:65" s="2" customFormat="1" ht="16.5" customHeight="1">
      <c r="A1280" s="35"/>
      <c r="B1280" s="146"/>
      <c r="C1280" s="202" t="s">
        <v>1927</v>
      </c>
      <c r="D1280" s="202" t="s">
        <v>413</v>
      </c>
      <c r="E1280" s="203" t="s">
        <v>1928</v>
      </c>
      <c r="F1280" s="204" t="s">
        <v>1929</v>
      </c>
      <c r="G1280" s="205" t="s">
        <v>500</v>
      </c>
      <c r="H1280" s="206">
        <v>2.02</v>
      </c>
      <c r="I1280" s="207"/>
      <c r="J1280" s="208">
        <f>ROUND(I1280*H1280,2)</f>
        <v>0</v>
      </c>
      <c r="K1280" s="204" t="s">
        <v>222</v>
      </c>
      <c r="L1280" s="209"/>
      <c r="M1280" s="210" t="s">
        <v>3</v>
      </c>
      <c r="N1280" s="211" t="s">
        <v>44</v>
      </c>
      <c r="O1280" s="56"/>
      <c r="P1280" s="156">
        <f>O1280*H1280</f>
        <v>0</v>
      </c>
      <c r="Q1280" s="156">
        <v>8.8000000000000005E-3</v>
      </c>
      <c r="R1280" s="156">
        <f>Q1280*H1280</f>
        <v>1.7776E-2</v>
      </c>
      <c r="S1280" s="156">
        <v>0</v>
      </c>
      <c r="T1280" s="157">
        <f>S1280*H1280</f>
        <v>0</v>
      </c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R1280" s="158" t="s">
        <v>243</v>
      </c>
      <c r="AT1280" s="158" t="s">
        <v>413</v>
      </c>
      <c r="AU1280" s="158" t="s">
        <v>81</v>
      </c>
      <c r="AY1280" s="20" t="s">
        <v>182</v>
      </c>
      <c r="BE1280" s="159">
        <f>IF(N1280="základní",J1280,0)</f>
        <v>0</v>
      </c>
      <c r="BF1280" s="159">
        <f>IF(N1280="snížená",J1280,0)</f>
        <v>0</v>
      </c>
      <c r="BG1280" s="159">
        <f>IF(N1280="zákl. přenesená",J1280,0)</f>
        <v>0</v>
      </c>
      <c r="BH1280" s="159">
        <f>IF(N1280="sníž. přenesená",J1280,0)</f>
        <v>0</v>
      </c>
      <c r="BI1280" s="159">
        <f>IF(N1280="nulová",J1280,0)</f>
        <v>0</v>
      </c>
      <c r="BJ1280" s="20" t="s">
        <v>25</v>
      </c>
      <c r="BK1280" s="159">
        <f>ROUND(I1280*H1280,2)</f>
        <v>0</v>
      </c>
      <c r="BL1280" s="20" t="s">
        <v>189</v>
      </c>
      <c r="BM1280" s="158" t="s">
        <v>1930</v>
      </c>
    </row>
    <row r="1281" spans="1:65" s="2" customFormat="1" ht="24.2" customHeight="1">
      <c r="A1281" s="35"/>
      <c r="B1281" s="146"/>
      <c r="C1281" s="147" t="s">
        <v>1931</v>
      </c>
      <c r="D1281" s="147" t="s">
        <v>184</v>
      </c>
      <c r="E1281" s="148" t="s">
        <v>1932</v>
      </c>
      <c r="F1281" s="149" t="s">
        <v>1933</v>
      </c>
      <c r="G1281" s="150" t="s">
        <v>500</v>
      </c>
      <c r="H1281" s="151">
        <v>1</v>
      </c>
      <c r="I1281" s="152"/>
      <c r="J1281" s="153">
        <f>ROUND(I1281*H1281,2)</f>
        <v>0</v>
      </c>
      <c r="K1281" s="149" t="s">
        <v>188</v>
      </c>
      <c r="L1281" s="36"/>
      <c r="M1281" s="154" t="s">
        <v>3</v>
      </c>
      <c r="N1281" s="155" t="s">
        <v>44</v>
      </c>
      <c r="O1281" s="56"/>
      <c r="P1281" s="156">
        <f>O1281*H1281</f>
        <v>0</v>
      </c>
      <c r="Q1281" s="156">
        <v>0</v>
      </c>
      <c r="R1281" s="156">
        <f>Q1281*H1281</f>
        <v>0</v>
      </c>
      <c r="S1281" s="156">
        <v>0</v>
      </c>
      <c r="T1281" s="157">
        <f>S1281*H1281</f>
        <v>0</v>
      </c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R1281" s="158" t="s">
        <v>189</v>
      </c>
      <c r="AT1281" s="158" t="s">
        <v>184</v>
      </c>
      <c r="AU1281" s="158" t="s">
        <v>81</v>
      </c>
      <c r="AY1281" s="20" t="s">
        <v>182</v>
      </c>
      <c r="BE1281" s="159">
        <f>IF(N1281="základní",J1281,0)</f>
        <v>0</v>
      </c>
      <c r="BF1281" s="159">
        <f>IF(N1281="snížená",J1281,0)</f>
        <v>0</v>
      </c>
      <c r="BG1281" s="159">
        <f>IF(N1281="zákl. přenesená",J1281,0)</f>
        <v>0</v>
      </c>
      <c r="BH1281" s="159">
        <f>IF(N1281="sníž. přenesená",J1281,0)</f>
        <v>0</v>
      </c>
      <c r="BI1281" s="159">
        <f>IF(N1281="nulová",J1281,0)</f>
        <v>0</v>
      </c>
      <c r="BJ1281" s="20" t="s">
        <v>25</v>
      </c>
      <c r="BK1281" s="159">
        <f>ROUND(I1281*H1281,2)</f>
        <v>0</v>
      </c>
      <c r="BL1281" s="20" t="s">
        <v>189</v>
      </c>
      <c r="BM1281" s="158" t="s">
        <v>1934</v>
      </c>
    </row>
    <row r="1282" spans="1:65" s="2" customFormat="1">
      <c r="A1282" s="35"/>
      <c r="B1282" s="36"/>
      <c r="C1282" s="35"/>
      <c r="D1282" s="160" t="s">
        <v>191</v>
      </c>
      <c r="E1282" s="35"/>
      <c r="F1282" s="161" t="s">
        <v>1935</v>
      </c>
      <c r="G1282" s="35"/>
      <c r="H1282" s="35"/>
      <c r="I1282" s="162"/>
      <c r="J1282" s="35"/>
      <c r="K1282" s="35"/>
      <c r="L1282" s="36"/>
      <c r="M1282" s="163"/>
      <c r="N1282" s="164"/>
      <c r="O1282" s="56"/>
      <c r="P1282" s="56"/>
      <c r="Q1282" s="56"/>
      <c r="R1282" s="56"/>
      <c r="S1282" s="56"/>
      <c r="T1282" s="57"/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  <c r="AT1282" s="20" t="s">
        <v>191</v>
      </c>
      <c r="AU1282" s="20" t="s">
        <v>81</v>
      </c>
    </row>
    <row r="1283" spans="1:65" s="2" customFormat="1" ht="16.5" customHeight="1">
      <c r="A1283" s="35"/>
      <c r="B1283" s="146"/>
      <c r="C1283" s="202" t="s">
        <v>1936</v>
      </c>
      <c r="D1283" s="202" t="s">
        <v>413</v>
      </c>
      <c r="E1283" s="203" t="s">
        <v>1937</v>
      </c>
      <c r="F1283" s="204" t="s">
        <v>1938</v>
      </c>
      <c r="G1283" s="205" t="s">
        <v>500</v>
      </c>
      <c r="H1283" s="206">
        <v>1.01</v>
      </c>
      <c r="I1283" s="207"/>
      <c r="J1283" s="208">
        <f>ROUND(I1283*H1283,2)</f>
        <v>0</v>
      </c>
      <c r="K1283" s="204" t="s">
        <v>222</v>
      </c>
      <c r="L1283" s="209"/>
      <c r="M1283" s="210" t="s">
        <v>3</v>
      </c>
      <c r="N1283" s="211" t="s">
        <v>44</v>
      </c>
      <c r="O1283" s="56"/>
      <c r="P1283" s="156">
        <f>O1283*H1283</f>
        <v>0</v>
      </c>
      <c r="Q1283" s="156">
        <v>1.2999999999999999E-2</v>
      </c>
      <c r="R1283" s="156">
        <f>Q1283*H1283</f>
        <v>1.3129999999999999E-2</v>
      </c>
      <c r="S1283" s="156">
        <v>0</v>
      </c>
      <c r="T1283" s="157">
        <f>S1283*H1283</f>
        <v>0</v>
      </c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R1283" s="158" t="s">
        <v>243</v>
      </c>
      <c r="AT1283" s="158" t="s">
        <v>413</v>
      </c>
      <c r="AU1283" s="158" t="s">
        <v>81</v>
      </c>
      <c r="AY1283" s="20" t="s">
        <v>182</v>
      </c>
      <c r="BE1283" s="159">
        <f>IF(N1283="základní",J1283,0)</f>
        <v>0</v>
      </c>
      <c r="BF1283" s="159">
        <f>IF(N1283="snížená",J1283,0)</f>
        <v>0</v>
      </c>
      <c r="BG1283" s="159">
        <f>IF(N1283="zákl. přenesená",J1283,0)</f>
        <v>0</v>
      </c>
      <c r="BH1283" s="159">
        <f>IF(N1283="sníž. přenesená",J1283,0)</f>
        <v>0</v>
      </c>
      <c r="BI1283" s="159">
        <f>IF(N1283="nulová",J1283,0)</f>
        <v>0</v>
      </c>
      <c r="BJ1283" s="20" t="s">
        <v>25</v>
      </c>
      <c r="BK1283" s="159">
        <f>ROUND(I1283*H1283,2)</f>
        <v>0</v>
      </c>
      <c r="BL1283" s="20" t="s">
        <v>189</v>
      </c>
      <c r="BM1283" s="158" t="s">
        <v>1939</v>
      </c>
    </row>
    <row r="1284" spans="1:65" s="2" customFormat="1" ht="24.2" customHeight="1">
      <c r="A1284" s="35"/>
      <c r="B1284" s="146"/>
      <c r="C1284" s="147" t="s">
        <v>1940</v>
      </c>
      <c r="D1284" s="147" t="s">
        <v>184</v>
      </c>
      <c r="E1284" s="148" t="s">
        <v>1941</v>
      </c>
      <c r="F1284" s="149" t="s">
        <v>1942</v>
      </c>
      <c r="G1284" s="150" t="s">
        <v>500</v>
      </c>
      <c r="H1284" s="151">
        <v>1</v>
      </c>
      <c r="I1284" s="152"/>
      <c r="J1284" s="153">
        <f>ROUND(I1284*H1284,2)</f>
        <v>0</v>
      </c>
      <c r="K1284" s="149" t="s">
        <v>188</v>
      </c>
      <c r="L1284" s="36"/>
      <c r="M1284" s="154" t="s">
        <v>3</v>
      </c>
      <c r="N1284" s="155" t="s">
        <v>44</v>
      </c>
      <c r="O1284" s="56"/>
      <c r="P1284" s="156">
        <f>O1284*H1284</f>
        <v>0</v>
      </c>
      <c r="Q1284" s="156">
        <v>0</v>
      </c>
      <c r="R1284" s="156">
        <f>Q1284*H1284</f>
        <v>0</v>
      </c>
      <c r="S1284" s="156">
        <v>0</v>
      </c>
      <c r="T1284" s="157">
        <f>S1284*H1284</f>
        <v>0</v>
      </c>
      <c r="U1284" s="35"/>
      <c r="V1284" s="35"/>
      <c r="W1284" s="35"/>
      <c r="X1284" s="35"/>
      <c r="Y1284" s="35"/>
      <c r="Z1284" s="35"/>
      <c r="AA1284" s="35"/>
      <c r="AB1284" s="35"/>
      <c r="AC1284" s="35"/>
      <c r="AD1284" s="35"/>
      <c r="AE1284" s="35"/>
      <c r="AR1284" s="158" t="s">
        <v>189</v>
      </c>
      <c r="AT1284" s="158" t="s">
        <v>184</v>
      </c>
      <c r="AU1284" s="158" t="s">
        <v>81</v>
      </c>
      <c r="AY1284" s="20" t="s">
        <v>182</v>
      </c>
      <c r="BE1284" s="159">
        <f>IF(N1284="základní",J1284,0)</f>
        <v>0</v>
      </c>
      <c r="BF1284" s="159">
        <f>IF(N1284="snížená",J1284,0)</f>
        <v>0</v>
      </c>
      <c r="BG1284" s="159">
        <f>IF(N1284="zákl. přenesená",J1284,0)</f>
        <v>0</v>
      </c>
      <c r="BH1284" s="159">
        <f>IF(N1284="sníž. přenesená",J1284,0)</f>
        <v>0</v>
      </c>
      <c r="BI1284" s="159">
        <f>IF(N1284="nulová",J1284,0)</f>
        <v>0</v>
      </c>
      <c r="BJ1284" s="20" t="s">
        <v>25</v>
      </c>
      <c r="BK1284" s="159">
        <f>ROUND(I1284*H1284,2)</f>
        <v>0</v>
      </c>
      <c r="BL1284" s="20" t="s">
        <v>189</v>
      </c>
      <c r="BM1284" s="158" t="s">
        <v>1943</v>
      </c>
    </row>
    <row r="1285" spans="1:65" s="2" customFormat="1">
      <c r="A1285" s="35"/>
      <c r="B1285" s="36"/>
      <c r="C1285" s="35"/>
      <c r="D1285" s="160" t="s">
        <v>191</v>
      </c>
      <c r="E1285" s="35"/>
      <c r="F1285" s="161" t="s">
        <v>1944</v>
      </c>
      <c r="G1285" s="35"/>
      <c r="H1285" s="35"/>
      <c r="I1285" s="162"/>
      <c r="J1285" s="35"/>
      <c r="K1285" s="35"/>
      <c r="L1285" s="36"/>
      <c r="M1285" s="163"/>
      <c r="N1285" s="164"/>
      <c r="O1285" s="56"/>
      <c r="P1285" s="56"/>
      <c r="Q1285" s="56"/>
      <c r="R1285" s="56"/>
      <c r="S1285" s="56"/>
      <c r="T1285" s="57"/>
      <c r="U1285" s="35"/>
      <c r="V1285" s="35"/>
      <c r="W1285" s="35"/>
      <c r="X1285" s="35"/>
      <c r="Y1285" s="35"/>
      <c r="Z1285" s="35"/>
      <c r="AA1285" s="35"/>
      <c r="AB1285" s="35"/>
      <c r="AC1285" s="35"/>
      <c r="AD1285" s="35"/>
      <c r="AE1285" s="35"/>
      <c r="AT1285" s="20" t="s">
        <v>191</v>
      </c>
      <c r="AU1285" s="20" t="s">
        <v>81</v>
      </c>
    </row>
    <row r="1286" spans="1:65" s="2" customFormat="1" ht="16.5" customHeight="1">
      <c r="A1286" s="35"/>
      <c r="B1286" s="146"/>
      <c r="C1286" s="202" t="s">
        <v>1945</v>
      </c>
      <c r="D1286" s="202" t="s">
        <v>413</v>
      </c>
      <c r="E1286" s="203" t="s">
        <v>1946</v>
      </c>
      <c r="F1286" s="204" t="s">
        <v>1947</v>
      </c>
      <c r="G1286" s="205" t="s">
        <v>500</v>
      </c>
      <c r="H1286" s="206">
        <v>1.01</v>
      </c>
      <c r="I1286" s="207"/>
      <c r="J1286" s="208">
        <f>ROUND(I1286*H1286,2)</f>
        <v>0</v>
      </c>
      <c r="K1286" s="204" t="s">
        <v>222</v>
      </c>
      <c r="L1286" s="209"/>
      <c r="M1286" s="210" t="s">
        <v>3</v>
      </c>
      <c r="N1286" s="211" t="s">
        <v>44</v>
      </c>
      <c r="O1286" s="56"/>
      <c r="P1286" s="156">
        <f>O1286*H1286</f>
        <v>0</v>
      </c>
      <c r="Q1286" s="156">
        <v>1.4999999999999999E-2</v>
      </c>
      <c r="R1286" s="156">
        <f>Q1286*H1286</f>
        <v>1.515E-2</v>
      </c>
      <c r="S1286" s="156">
        <v>0</v>
      </c>
      <c r="T1286" s="157">
        <f>S1286*H1286</f>
        <v>0</v>
      </c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/>
      <c r="AR1286" s="158" t="s">
        <v>243</v>
      </c>
      <c r="AT1286" s="158" t="s">
        <v>413</v>
      </c>
      <c r="AU1286" s="158" t="s">
        <v>81</v>
      </c>
      <c r="AY1286" s="20" t="s">
        <v>182</v>
      </c>
      <c r="BE1286" s="159">
        <f>IF(N1286="základní",J1286,0)</f>
        <v>0</v>
      </c>
      <c r="BF1286" s="159">
        <f>IF(N1286="snížená",J1286,0)</f>
        <v>0</v>
      </c>
      <c r="BG1286" s="159">
        <f>IF(N1286="zákl. přenesená",J1286,0)</f>
        <v>0</v>
      </c>
      <c r="BH1286" s="159">
        <f>IF(N1286="sníž. přenesená",J1286,0)</f>
        <v>0</v>
      </c>
      <c r="BI1286" s="159">
        <f>IF(N1286="nulová",J1286,0)</f>
        <v>0</v>
      </c>
      <c r="BJ1286" s="20" t="s">
        <v>25</v>
      </c>
      <c r="BK1286" s="159">
        <f>ROUND(I1286*H1286,2)</f>
        <v>0</v>
      </c>
      <c r="BL1286" s="20" t="s">
        <v>189</v>
      </c>
      <c r="BM1286" s="158" t="s">
        <v>1948</v>
      </c>
    </row>
    <row r="1287" spans="1:65" s="2" customFormat="1" ht="24.2" customHeight="1">
      <c r="A1287" s="35"/>
      <c r="B1287" s="146"/>
      <c r="C1287" s="147" t="s">
        <v>1949</v>
      </c>
      <c r="D1287" s="147" t="s">
        <v>184</v>
      </c>
      <c r="E1287" s="148" t="s">
        <v>1950</v>
      </c>
      <c r="F1287" s="149" t="s">
        <v>1951</v>
      </c>
      <c r="G1287" s="150" t="s">
        <v>500</v>
      </c>
      <c r="H1287" s="151">
        <v>2</v>
      </c>
      <c r="I1287" s="152"/>
      <c r="J1287" s="153">
        <f>ROUND(I1287*H1287,2)</f>
        <v>0</v>
      </c>
      <c r="K1287" s="149" t="s">
        <v>188</v>
      </c>
      <c r="L1287" s="36"/>
      <c r="M1287" s="154" t="s">
        <v>3</v>
      </c>
      <c r="N1287" s="155" t="s">
        <v>44</v>
      </c>
      <c r="O1287" s="56"/>
      <c r="P1287" s="156">
        <f>O1287*H1287</f>
        <v>0</v>
      </c>
      <c r="Q1287" s="156">
        <v>0</v>
      </c>
      <c r="R1287" s="156">
        <f>Q1287*H1287</f>
        <v>0</v>
      </c>
      <c r="S1287" s="156">
        <v>0</v>
      </c>
      <c r="T1287" s="157">
        <f>S1287*H1287</f>
        <v>0</v>
      </c>
      <c r="U1287" s="35"/>
      <c r="V1287" s="35"/>
      <c r="W1287" s="35"/>
      <c r="X1287" s="35"/>
      <c r="Y1287" s="35"/>
      <c r="Z1287" s="35"/>
      <c r="AA1287" s="35"/>
      <c r="AB1287" s="35"/>
      <c r="AC1287" s="35"/>
      <c r="AD1287" s="35"/>
      <c r="AE1287" s="35"/>
      <c r="AR1287" s="158" t="s">
        <v>189</v>
      </c>
      <c r="AT1287" s="158" t="s">
        <v>184</v>
      </c>
      <c r="AU1287" s="158" t="s">
        <v>81</v>
      </c>
      <c r="AY1287" s="20" t="s">
        <v>182</v>
      </c>
      <c r="BE1287" s="159">
        <f>IF(N1287="základní",J1287,0)</f>
        <v>0</v>
      </c>
      <c r="BF1287" s="159">
        <f>IF(N1287="snížená",J1287,0)</f>
        <v>0</v>
      </c>
      <c r="BG1287" s="159">
        <f>IF(N1287="zákl. přenesená",J1287,0)</f>
        <v>0</v>
      </c>
      <c r="BH1287" s="159">
        <f>IF(N1287="sníž. přenesená",J1287,0)</f>
        <v>0</v>
      </c>
      <c r="BI1287" s="159">
        <f>IF(N1287="nulová",J1287,0)</f>
        <v>0</v>
      </c>
      <c r="BJ1287" s="20" t="s">
        <v>25</v>
      </c>
      <c r="BK1287" s="159">
        <f>ROUND(I1287*H1287,2)</f>
        <v>0</v>
      </c>
      <c r="BL1287" s="20" t="s">
        <v>189</v>
      </c>
      <c r="BM1287" s="158" t="s">
        <v>1952</v>
      </c>
    </row>
    <row r="1288" spans="1:65" s="2" customFormat="1">
      <c r="A1288" s="35"/>
      <c r="B1288" s="36"/>
      <c r="C1288" s="35"/>
      <c r="D1288" s="160" t="s">
        <v>191</v>
      </c>
      <c r="E1288" s="35"/>
      <c r="F1288" s="161" t="s">
        <v>1953</v>
      </c>
      <c r="G1288" s="35"/>
      <c r="H1288" s="35"/>
      <c r="I1288" s="162"/>
      <c r="J1288" s="35"/>
      <c r="K1288" s="35"/>
      <c r="L1288" s="36"/>
      <c r="M1288" s="163"/>
      <c r="N1288" s="164"/>
      <c r="O1288" s="56"/>
      <c r="P1288" s="56"/>
      <c r="Q1288" s="56"/>
      <c r="R1288" s="56"/>
      <c r="S1288" s="56"/>
      <c r="T1288" s="57"/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T1288" s="20" t="s">
        <v>191</v>
      </c>
      <c r="AU1288" s="20" t="s">
        <v>81</v>
      </c>
    </row>
    <row r="1289" spans="1:65" s="14" customFormat="1">
      <c r="B1289" s="173"/>
      <c r="D1289" s="166" t="s">
        <v>193</v>
      </c>
      <c r="E1289" s="174" t="s">
        <v>3</v>
      </c>
      <c r="F1289" s="175" t="s">
        <v>81</v>
      </c>
      <c r="H1289" s="176">
        <v>2</v>
      </c>
      <c r="I1289" s="177"/>
      <c r="L1289" s="173"/>
      <c r="M1289" s="178"/>
      <c r="N1289" s="179"/>
      <c r="O1289" s="179"/>
      <c r="P1289" s="179"/>
      <c r="Q1289" s="179"/>
      <c r="R1289" s="179"/>
      <c r="S1289" s="179"/>
      <c r="T1289" s="180"/>
      <c r="AT1289" s="174" t="s">
        <v>193</v>
      </c>
      <c r="AU1289" s="174" t="s">
        <v>81</v>
      </c>
      <c r="AV1289" s="14" t="s">
        <v>81</v>
      </c>
      <c r="AW1289" s="14" t="s">
        <v>34</v>
      </c>
      <c r="AX1289" s="14" t="s">
        <v>25</v>
      </c>
      <c r="AY1289" s="174" t="s">
        <v>182</v>
      </c>
    </row>
    <row r="1290" spans="1:65" s="2" customFormat="1" ht="16.5" customHeight="1">
      <c r="A1290" s="35"/>
      <c r="B1290" s="146"/>
      <c r="C1290" s="202" t="s">
        <v>1954</v>
      </c>
      <c r="D1290" s="202" t="s">
        <v>413</v>
      </c>
      <c r="E1290" s="203" t="s">
        <v>1955</v>
      </c>
      <c r="F1290" s="204" t="s">
        <v>1956</v>
      </c>
      <c r="G1290" s="205" t="s">
        <v>500</v>
      </c>
      <c r="H1290" s="206">
        <v>1.01</v>
      </c>
      <c r="I1290" s="207"/>
      <c r="J1290" s="208">
        <f>ROUND(I1290*H1290,2)</f>
        <v>0</v>
      </c>
      <c r="K1290" s="204" t="s">
        <v>222</v>
      </c>
      <c r="L1290" s="209"/>
      <c r="M1290" s="210" t="s">
        <v>3</v>
      </c>
      <c r="N1290" s="211" t="s">
        <v>44</v>
      </c>
      <c r="O1290" s="56"/>
      <c r="P1290" s="156">
        <f>O1290*H1290</f>
        <v>0</v>
      </c>
      <c r="Q1290" s="156">
        <v>8.8000000000000005E-3</v>
      </c>
      <c r="R1290" s="156">
        <f>Q1290*H1290</f>
        <v>8.8880000000000001E-3</v>
      </c>
      <c r="S1290" s="156">
        <v>0</v>
      </c>
      <c r="T1290" s="157">
        <f>S1290*H1290</f>
        <v>0</v>
      </c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R1290" s="158" t="s">
        <v>243</v>
      </c>
      <c r="AT1290" s="158" t="s">
        <v>413</v>
      </c>
      <c r="AU1290" s="158" t="s">
        <v>81</v>
      </c>
      <c r="AY1290" s="20" t="s">
        <v>182</v>
      </c>
      <c r="BE1290" s="159">
        <f>IF(N1290="základní",J1290,0)</f>
        <v>0</v>
      </c>
      <c r="BF1290" s="159">
        <f>IF(N1290="snížená",J1290,0)</f>
        <v>0</v>
      </c>
      <c r="BG1290" s="159">
        <f>IF(N1290="zákl. přenesená",J1290,0)</f>
        <v>0</v>
      </c>
      <c r="BH1290" s="159">
        <f>IF(N1290="sníž. přenesená",J1290,0)</f>
        <v>0</v>
      </c>
      <c r="BI1290" s="159">
        <f>IF(N1290="nulová",J1290,0)</f>
        <v>0</v>
      </c>
      <c r="BJ1290" s="20" t="s">
        <v>25</v>
      </c>
      <c r="BK1290" s="159">
        <f>ROUND(I1290*H1290,2)</f>
        <v>0</v>
      </c>
      <c r="BL1290" s="20" t="s">
        <v>189</v>
      </c>
      <c r="BM1290" s="158" t="s">
        <v>1957</v>
      </c>
    </row>
    <row r="1291" spans="1:65" s="2" customFormat="1" ht="16.5" customHeight="1">
      <c r="A1291" s="35"/>
      <c r="B1291" s="146"/>
      <c r="C1291" s="202" t="s">
        <v>1958</v>
      </c>
      <c r="D1291" s="202" t="s">
        <v>413</v>
      </c>
      <c r="E1291" s="203" t="s">
        <v>1959</v>
      </c>
      <c r="F1291" s="204" t="s">
        <v>1960</v>
      </c>
      <c r="G1291" s="205" t="s">
        <v>500</v>
      </c>
      <c r="H1291" s="206">
        <v>1.01</v>
      </c>
      <c r="I1291" s="207"/>
      <c r="J1291" s="208">
        <f>ROUND(I1291*H1291,2)</f>
        <v>0</v>
      </c>
      <c r="K1291" s="204" t="s">
        <v>222</v>
      </c>
      <c r="L1291" s="209"/>
      <c r="M1291" s="210" t="s">
        <v>3</v>
      </c>
      <c r="N1291" s="211" t="s">
        <v>44</v>
      </c>
      <c r="O1291" s="56"/>
      <c r="P1291" s="156">
        <f>O1291*H1291</f>
        <v>0</v>
      </c>
      <c r="Q1291" s="156">
        <v>9.1999999999999998E-3</v>
      </c>
      <c r="R1291" s="156">
        <f>Q1291*H1291</f>
        <v>9.2919999999999999E-3</v>
      </c>
      <c r="S1291" s="156">
        <v>0</v>
      </c>
      <c r="T1291" s="157">
        <f>S1291*H1291</f>
        <v>0</v>
      </c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R1291" s="158" t="s">
        <v>243</v>
      </c>
      <c r="AT1291" s="158" t="s">
        <v>413</v>
      </c>
      <c r="AU1291" s="158" t="s">
        <v>81</v>
      </c>
      <c r="AY1291" s="20" t="s">
        <v>182</v>
      </c>
      <c r="BE1291" s="159">
        <f>IF(N1291="základní",J1291,0)</f>
        <v>0</v>
      </c>
      <c r="BF1291" s="159">
        <f>IF(N1291="snížená",J1291,0)</f>
        <v>0</v>
      </c>
      <c r="BG1291" s="159">
        <f>IF(N1291="zákl. přenesená",J1291,0)</f>
        <v>0</v>
      </c>
      <c r="BH1291" s="159">
        <f>IF(N1291="sníž. přenesená",J1291,0)</f>
        <v>0</v>
      </c>
      <c r="BI1291" s="159">
        <f>IF(N1291="nulová",J1291,0)</f>
        <v>0</v>
      </c>
      <c r="BJ1291" s="20" t="s">
        <v>25</v>
      </c>
      <c r="BK1291" s="159">
        <f>ROUND(I1291*H1291,2)</f>
        <v>0</v>
      </c>
      <c r="BL1291" s="20" t="s">
        <v>189</v>
      </c>
      <c r="BM1291" s="158" t="s">
        <v>1961</v>
      </c>
    </row>
    <row r="1292" spans="1:65" s="2" customFormat="1" ht="24.2" customHeight="1">
      <c r="A1292" s="35"/>
      <c r="B1292" s="146"/>
      <c r="C1292" s="147" t="s">
        <v>1962</v>
      </c>
      <c r="D1292" s="147" t="s">
        <v>184</v>
      </c>
      <c r="E1292" s="148" t="s">
        <v>1963</v>
      </c>
      <c r="F1292" s="149" t="s">
        <v>1964</v>
      </c>
      <c r="G1292" s="150" t="s">
        <v>500</v>
      </c>
      <c r="H1292" s="151">
        <v>2</v>
      </c>
      <c r="I1292" s="152"/>
      <c r="J1292" s="153">
        <f>ROUND(I1292*H1292,2)</f>
        <v>0</v>
      </c>
      <c r="K1292" s="149" t="s">
        <v>188</v>
      </c>
      <c r="L1292" s="36"/>
      <c r="M1292" s="154" t="s">
        <v>3</v>
      </c>
      <c r="N1292" s="155" t="s">
        <v>44</v>
      </c>
      <c r="O1292" s="56"/>
      <c r="P1292" s="156">
        <f>O1292*H1292</f>
        <v>0</v>
      </c>
      <c r="Q1292" s="156">
        <v>0</v>
      </c>
      <c r="R1292" s="156">
        <f>Q1292*H1292</f>
        <v>0</v>
      </c>
      <c r="S1292" s="156">
        <v>0</v>
      </c>
      <c r="T1292" s="157">
        <f>S1292*H1292</f>
        <v>0</v>
      </c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  <c r="AR1292" s="158" t="s">
        <v>189</v>
      </c>
      <c r="AT1292" s="158" t="s">
        <v>184</v>
      </c>
      <c r="AU1292" s="158" t="s">
        <v>81</v>
      </c>
      <c r="AY1292" s="20" t="s">
        <v>182</v>
      </c>
      <c r="BE1292" s="159">
        <f>IF(N1292="základní",J1292,0)</f>
        <v>0</v>
      </c>
      <c r="BF1292" s="159">
        <f>IF(N1292="snížená",J1292,0)</f>
        <v>0</v>
      </c>
      <c r="BG1292" s="159">
        <f>IF(N1292="zákl. přenesená",J1292,0)</f>
        <v>0</v>
      </c>
      <c r="BH1292" s="159">
        <f>IF(N1292="sníž. přenesená",J1292,0)</f>
        <v>0</v>
      </c>
      <c r="BI1292" s="159">
        <f>IF(N1292="nulová",J1292,0)</f>
        <v>0</v>
      </c>
      <c r="BJ1292" s="20" t="s">
        <v>25</v>
      </c>
      <c r="BK1292" s="159">
        <f>ROUND(I1292*H1292,2)</f>
        <v>0</v>
      </c>
      <c r="BL1292" s="20" t="s">
        <v>189</v>
      </c>
      <c r="BM1292" s="158" t="s">
        <v>1965</v>
      </c>
    </row>
    <row r="1293" spans="1:65" s="2" customFormat="1">
      <c r="A1293" s="35"/>
      <c r="B1293" s="36"/>
      <c r="C1293" s="35"/>
      <c r="D1293" s="160" t="s">
        <v>191</v>
      </c>
      <c r="E1293" s="35"/>
      <c r="F1293" s="161" t="s">
        <v>1966</v>
      </c>
      <c r="G1293" s="35"/>
      <c r="H1293" s="35"/>
      <c r="I1293" s="162"/>
      <c r="J1293" s="35"/>
      <c r="K1293" s="35"/>
      <c r="L1293" s="36"/>
      <c r="M1293" s="163"/>
      <c r="N1293" s="164"/>
      <c r="O1293" s="56"/>
      <c r="P1293" s="56"/>
      <c r="Q1293" s="56"/>
      <c r="R1293" s="56"/>
      <c r="S1293" s="56"/>
      <c r="T1293" s="57"/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T1293" s="20" t="s">
        <v>191</v>
      </c>
      <c r="AU1293" s="20" t="s">
        <v>81</v>
      </c>
    </row>
    <row r="1294" spans="1:65" s="14" customFormat="1">
      <c r="B1294" s="173"/>
      <c r="D1294" s="166" t="s">
        <v>193</v>
      </c>
      <c r="E1294" s="174" t="s">
        <v>3</v>
      </c>
      <c r="F1294" s="175" t="s">
        <v>81</v>
      </c>
      <c r="H1294" s="176">
        <v>2</v>
      </c>
      <c r="I1294" s="177"/>
      <c r="L1294" s="173"/>
      <c r="M1294" s="178"/>
      <c r="N1294" s="179"/>
      <c r="O1294" s="179"/>
      <c r="P1294" s="179"/>
      <c r="Q1294" s="179"/>
      <c r="R1294" s="179"/>
      <c r="S1294" s="179"/>
      <c r="T1294" s="180"/>
      <c r="AT1294" s="174" t="s">
        <v>193</v>
      </c>
      <c r="AU1294" s="174" t="s">
        <v>81</v>
      </c>
      <c r="AV1294" s="14" t="s">
        <v>81</v>
      </c>
      <c r="AW1294" s="14" t="s">
        <v>34</v>
      </c>
      <c r="AX1294" s="14" t="s">
        <v>25</v>
      </c>
      <c r="AY1294" s="174" t="s">
        <v>182</v>
      </c>
    </row>
    <row r="1295" spans="1:65" s="2" customFormat="1" ht="16.5" customHeight="1">
      <c r="A1295" s="35"/>
      <c r="B1295" s="146"/>
      <c r="C1295" s="202" t="s">
        <v>1967</v>
      </c>
      <c r="D1295" s="202" t="s">
        <v>413</v>
      </c>
      <c r="E1295" s="203" t="s">
        <v>1968</v>
      </c>
      <c r="F1295" s="204" t="s">
        <v>1969</v>
      </c>
      <c r="G1295" s="205" t="s">
        <v>500</v>
      </c>
      <c r="H1295" s="206">
        <v>1.01</v>
      </c>
      <c r="I1295" s="207"/>
      <c r="J1295" s="208">
        <f>ROUND(I1295*H1295,2)</f>
        <v>0</v>
      </c>
      <c r="K1295" s="204" t="s">
        <v>222</v>
      </c>
      <c r="L1295" s="209"/>
      <c r="M1295" s="210" t="s">
        <v>3</v>
      </c>
      <c r="N1295" s="211" t="s">
        <v>44</v>
      </c>
      <c r="O1295" s="56"/>
      <c r="P1295" s="156">
        <f>O1295*H1295</f>
        <v>0</v>
      </c>
      <c r="Q1295" s="156">
        <v>1.3599999999999999E-2</v>
      </c>
      <c r="R1295" s="156">
        <f>Q1295*H1295</f>
        <v>1.3736E-2</v>
      </c>
      <c r="S1295" s="156">
        <v>0</v>
      </c>
      <c r="T1295" s="157">
        <f>S1295*H1295</f>
        <v>0</v>
      </c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R1295" s="158" t="s">
        <v>243</v>
      </c>
      <c r="AT1295" s="158" t="s">
        <v>413</v>
      </c>
      <c r="AU1295" s="158" t="s">
        <v>81</v>
      </c>
      <c r="AY1295" s="20" t="s">
        <v>182</v>
      </c>
      <c r="BE1295" s="159">
        <f>IF(N1295="základní",J1295,0)</f>
        <v>0</v>
      </c>
      <c r="BF1295" s="159">
        <f>IF(N1295="snížená",J1295,0)</f>
        <v>0</v>
      </c>
      <c r="BG1295" s="159">
        <f>IF(N1295="zákl. přenesená",J1295,0)</f>
        <v>0</v>
      </c>
      <c r="BH1295" s="159">
        <f>IF(N1295="sníž. přenesená",J1295,0)</f>
        <v>0</v>
      </c>
      <c r="BI1295" s="159">
        <f>IF(N1295="nulová",J1295,0)</f>
        <v>0</v>
      </c>
      <c r="BJ1295" s="20" t="s">
        <v>25</v>
      </c>
      <c r="BK1295" s="159">
        <f>ROUND(I1295*H1295,2)</f>
        <v>0</v>
      </c>
      <c r="BL1295" s="20" t="s">
        <v>189</v>
      </c>
      <c r="BM1295" s="158" t="s">
        <v>1970</v>
      </c>
    </row>
    <row r="1296" spans="1:65" s="2" customFormat="1" ht="16.5" customHeight="1">
      <c r="A1296" s="35"/>
      <c r="B1296" s="146"/>
      <c r="C1296" s="202" t="s">
        <v>1971</v>
      </c>
      <c r="D1296" s="202" t="s">
        <v>413</v>
      </c>
      <c r="E1296" s="203" t="s">
        <v>1972</v>
      </c>
      <c r="F1296" s="204" t="s">
        <v>1973</v>
      </c>
      <c r="G1296" s="205" t="s">
        <v>500</v>
      </c>
      <c r="H1296" s="206">
        <v>1.01</v>
      </c>
      <c r="I1296" s="207"/>
      <c r="J1296" s="208">
        <f>ROUND(I1296*H1296,2)</f>
        <v>0</v>
      </c>
      <c r="K1296" s="204" t="s">
        <v>222</v>
      </c>
      <c r="L1296" s="209"/>
      <c r="M1296" s="210" t="s">
        <v>3</v>
      </c>
      <c r="N1296" s="211" t="s">
        <v>44</v>
      </c>
      <c r="O1296" s="56"/>
      <c r="P1296" s="156">
        <f>O1296*H1296</f>
        <v>0</v>
      </c>
      <c r="Q1296" s="156">
        <v>9.7999999999999997E-3</v>
      </c>
      <c r="R1296" s="156">
        <f>Q1296*H1296</f>
        <v>9.8980000000000005E-3</v>
      </c>
      <c r="S1296" s="156">
        <v>0</v>
      </c>
      <c r="T1296" s="157">
        <f>S1296*H1296</f>
        <v>0</v>
      </c>
      <c r="U1296" s="35"/>
      <c r="V1296" s="35"/>
      <c r="W1296" s="35"/>
      <c r="X1296" s="35"/>
      <c r="Y1296" s="35"/>
      <c r="Z1296" s="35"/>
      <c r="AA1296" s="35"/>
      <c r="AB1296" s="35"/>
      <c r="AC1296" s="35"/>
      <c r="AD1296" s="35"/>
      <c r="AE1296" s="35"/>
      <c r="AR1296" s="158" t="s">
        <v>243</v>
      </c>
      <c r="AT1296" s="158" t="s">
        <v>413</v>
      </c>
      <c r="AU1296" s="158" t="s">
        <v>81</v>
      </c>
      <c r="AY1296" s="20" t="s">
        <v>182</v>
      </c>
      <c r="BE1296" s="159">
        <f>IF(N1296="základní",J1296,0)</f>
        <v>0</v>
      </c>
      <c r="BF1296" s="159">
        <f>IF(N1296="snížená",J1296,0)</f>
        <v>0</v>
      </c>
      <c r="BG1296" s="159">
        <f>IF(N1296="zákl. přenesená",J1296,0)</f>
        <v>0</v>
      </c>
      <c r="BH1296" s="159">
        <f>IF(N1296="sníž. přenesená",J1296,0)</f>
        <v>0</v>
      </c>
      <c r="BI1296" s="159">
        <f>IF(N1296="nulová",J1296,0)</f>
        <v>0</v>
      </c>
      <c r="BJ1296" s="20" t="s">
        <v>25</v>
      </c>
      <c r="BK1296" s="159">
        <f>ROUND(I1296*H1296,2)</f>
        <v>0</v>
      </c>
      <c r="BL1296" s="20" t="s">
        <v>189</v>
      </c>
      <c r="BM1296" s="158" t="s">
        <v>1974</v>
      </c>
    </row>
    <row r="1297" spans="1:65" s="2" customFormat="1" ht="16.5" customHeight="1">
      <c r="A1297" s="35"/>
      <c r="B1297" s="146"/>
      <c r="C1297" s="147" t="s">
        <v>1975</v>
      </c>
      <c r="D1297" s="147" t="s">
        <v>184</v>
      </c>
      <c r="E1297" s="148" t="s">
        <v>1976</v>
      </c>
      <c r="F1297" s="149" t="s">
        <v>1977</v>
      </c>
      <c r="G1297" s="150" t="s">
        <v>500</v>
      </c>
      <c r="H1297" s="151">
        <v>1</v>
      </c>
      <c r="I1297" s="152"/>
      <c r="J1297" s="153">
        <f>ROUND(I1297*H1297,2)</f>
        <v>0</v>
      </c>
      <c r="K1297" s="149" t="s">
        <v>3</v>
      </c>
      <c r="L1297" s="36"/>
      <c r="M1297" s="154" t="s">
        <v>3</v>
      </c>
      <c r="N1297" s="155" t="s">
        <v>44</v>
      </c>
      <c r="O1297" s="56"/>
      <c r="P1297" s="156">
        <f>O1297*H1297</f>
        <v>0</v>
      </c>
      <c r="Q1297" s="156">
        <v>1.7099999999999999E-3</v>
      </c>
      <c r="R1297" s="156">
        <f>Q1297*H1297</f>
        <v>1.7099999999999999E-3</v>
      </c>
      <c r="S1297" s="156">
        <v>0</v>
      </c>
      <c r="T1297" s="157">
        <f>S1297*H1297</f>
        <v>0</v>
      </c>
      <c r="U1297" s="35"/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  <c r="AR1297" s="158" t="s">
        <v>189</v>
      </c>
      <c r="AT1297" s="158" t="s">
        <v>184</v>
      </c>
      <c r="AU1297" s="158" t="s">
        <v>81</v>
      </c>
      <c r="AY1297" s="20" t="s">
        <v>182</v>
      </c>
      <c r="BE1297" s="159">
        <f>IF(N1297="základní",J1297,0)</f>
        <v>0</v>
      </c>
      <c r="BF1297" s="159">
        <f>IF(N1297="snížená",J1297,0)</f>
        <v>0</v>
      </c>
      <c r="BG1297" s="159">
        <f>IF(N1297="zákl. přenesená",J1297,0)</f>
        <v>0</v>
      </c>
      <c r="BH1297" s="159">
        <f>IF(N1297="sníž. přenesená",J1297,0)</f>
        <v>0</v>
      </c>
      <c r="BI1297" s="159">
        <f>IF(N1297="nulová",J1297,0)</f>
        <v>0</v>
      </c>
      <c r="BJ1297" s="20" t="s">
        <v>25</v>
      </c>
      <c r="BK1297" s="159">
        <f>ROUND(I1297*H1297,2)</f>
        <v>0</v>
      </c>
      <c r="BL1297" s="20" t="s">
        <v>189</v>
      </c>
      <c r="BM1297" s="158" t="s">
        <v>1978</v>
      </c>
    </row>
    <row r="1298" spans="1:65" s="2" customFormat="1" ht="16.5" customHeight="1">
      <c r="A1298" s="35"/>
      <c r="B1298" s="146"/>
      <c r="C1298" s="202" t="s">
        <v>1979</v>
      </c>
      <c r="D1298" s="202" t="s">
        <v>413</v>
      </c>
      <c r="E1298" s="203" t="s">
        <v>1980</v>
      </c>
      <c r="F1298" s="204" t="s">
        <v>1981</v>
      </c>
      <c r="G1298" s="205" t="s">
        <v>500</v>
      </c>
      <c r="H1298" s="206">
        <v>1.01</v>
      </c>
      <c r="I1298" s="207"/>
      <c r="J1298" s="208">
        <f>ROUND(I1298*H1298,2)</f>
        <v>0</v>
      </c>
      <c r="K1298" s="204" t="s">
        <v>222</v>
      </c>
      <c r="L1298" s="209"/>
      <c r="M1298" s="210" t="s">
        <v>3</v>
      </c>
      <c r="N1298" s="211" t="s">
        <v>44</v>
      </c>
      <c r="O1298" s="56"/>
      <c r="P1298" s="156">
        <f>O1298*H1298</f>
        <v>0</v>
      </c>
      <c r="Q1298" s="156">
        <v>1.9699999999999999E-2</v>
      </c>
      <c r="R1298" s="156">
        <f>Q1298*H1298</f>
        <v>1.9896999999999998E-2</v>
      </c>
      <c r="S1298" s="156">
        <v>0</v>
      </c>
      <c r="T1298" s="157">
        <f>S1298*H1298</f>
        <v>0</v>
      </c>
      <c r="U1298" s="35"/>
      <c r="V1298" s="35"/>
      <c r="W1298" s="35"/>
      <c r="X1298" s="35"/>
      <c r="Y1298" s="35"/>
      <c r="Z1298" s="35"/>
      <c r="AA1298" s="35"/>
      <c r="AB1298" s="35"/>
      <c r="AC1298" s="35"/>
      <c r="AD1298" s="35"/>
      <c r="AE1298" s="35"/>
      <c r="AR1298" s="158" t="s">
        <v>243</v>
      </c>
      <c r="AT1298" s="158" t="s">
        <v>413</v>
      </c>
      <c r="AU1298" s="158" t="s">
        <v>81</v>
      </c>
      <c r="AY1298" s="20" t="s">
        <v>182</v>
      </c>
      <c r="BE1298" s="159">
        <f>IF(N1298="základní",J1298,0)</f>
        <v>0</v>
      </c>
      <c r="BF1298" s="159">
        <f>IF(N1298="snížená",J1298,0)</f>
        <v>0</v>
      </c>
      <c r="BG1298" s="159">
        <f>IF(N1298="zákl. přenesená",J1298,0)</f>
        <v>0</v>
      </c>
      <c r="BH1298" s="159">
        <f>IF(N1298="sníž. přenesená",J1298,0)</f>
        <v>0</v>
      </c>
      <c r="BI1298" s="159">
        <f>IF(N1298="nulová",J1298,0)</f>
        <v>0</v>
      </c>
      <c r="BJ1298" s="20" t="s">
        <v>25</v>
      </c>
      <c r="BK1298" s="159">
        <f>ROUND(I1298*H1298,2)</f>
        <v>0</v>
      </c>
      <c r="BL1298" s="20" t="s">
        <v>189</v>
      </c>
      <c r="BM1298" s="158" t="s">
        <v>1982</v>
      </c>
    </row>
    <row r="1299" spans="1:65" s="2" customFormat="1" ht="24.2" customHeight="1">
      <c r="A1299" s="35"/>
      <c r="B1299" s="146"/>
      <c r="C1299" s="147" t="s">
        <v>1983</v>
      </c>
      <c r="D1299" s="147" t="s">
        <v>184</v>
      </c>
      <c r="E1299" s="148" t="s">
        <v>1984</v>
      </c>
      <c r="F1299" s="149" t="s">
        <v>1985</v>
      </c>
      <c r="G1299" s="150" t="s">
        <v>500</v>
      </c>
      <c r="H1299" s="151">
        <v>2</v>
      </c>
      <c r="I1299" s="152"/>
      <c r="J1299" s="153">
        <f>ROUND(I1299*H1299,2)</f>
        <v>0</v>
      </c>
      <c r="K1299" s="149" t="s">
        <v>188</v>
      </c>
      <c r="L1299" s="36"/>
      <c r="M1299" s="154" t="s">
        <v>3</v>
      </c>
      <c r="N1299" s="155" t="s">
        <v>44</v>
      </c>
      <c r="O1299" s="56"/>
      <c r="P1299" s="156">
        <f>O1299*H1299</f>
        <v>0</v>
      </c>
      <c r="Q1299" s="156">
        <v>0</v>
      </c>
      <c r="R1299" s="156">
        <f>Q1299*H1299</f>
        <v>0</v>
      </c>
      <c r="S1299" s="156">
        <v>0</v>
      </c>
      <c r="T1299" s="157">
        <f>S1299*H1299</f>
        <v>0</v>
      </c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R1299" s="158" t="s">
        <v>189</v>
      </c>
      <c r="AT1299" s="158" t="s">
        <v>184</v>
      </c>
      <c r="AU1299" s="158" t="s">
        <v>81</v>
      </c>
      <c r="AY1299" s="20" t="s">
        <v>182</v>
      </c>
      <c r="BE1299" s="159">
        <f>IF(N1299="základní",J1299,0)</f>
        <v>0</v>
      </c>
      <c r="BF1299" s="159">
        <f>IF(N1299="snížená",J1299,0)</f>
        <v>0</v>
      </c>
      <c r="BG1299" s="159">
        <f>IF(N1299="zákl. přenesená",J1299,0)</f>
        <v>0</v>
      </c>
      <c r="BH1299" s="159">
        <f>IF(N1299="sníž. přenesená",J1299,0)</f>
        <v>0</v>
      </c>
      <c r="BI1299" s="159">
        <f>IF(N1299="nulová",J1299,0)</f>
        <v>0</v>
      </c>
      <c r="BJ1299" s="20" t="s">
        <v>25</v>
      </c>
      <c r="BK1299" s="159">
        <f>ROUND(I1299*H1299,2)</f>
        <v>0</v>
      </c>
      <c r="BL1299" s="20" t="s">
        <v>189</v>
      </c>
      <c r="BM1299" s="158" t="s">
        <v>1986</v>
      </c>
    </row>
    <row r="1300" spans="1:65" s="2" customFormat="1">
      <c r="A1300" s="35"/>
      <c r="B1300" s="36"/>
      <c r="C1300" s="35"/>
      <c r="D1300" s="160" t="s">
        <v>191</v>
      </c>
      <c r="E1300" s="35"/>
      <c r="F1300" s="161" t="s">
        <v>1987</v>
      </c>
      <c r="G1300" s="35"/>
      <c r="H1300" s="35"/>
      <c r="I1300" s="162"/>
      <c r="J1300" s="35"/>
      <c r="K1300" s="35"/>
      <c r="L1300" s="36"/>
      <c r="M1300" s="163"/>
      <c r="N1300" s="164"/>
      <c r="O1300" s="56"/>
      <c r="P1300" s="56"/>
      <c r="Q1300" s="56"/>
      <c r="R1300" s="56"/>
      <c r="S1300" s="56"/>
      <c r="T1300" s="57"/>
      <c r="U1300" s="35"/>
      <c r="V1300" s="35"/>
      <c r="W1300" s="35"/>
      <c r="X1300" s="35"/>
      <c r="Y1300" s="35"/>
      <c r="Z1300" s="35"/>
      <c r="AA1300" s="35"/>
      <c r="AB1300" s="35"/>
      <c r="AC1300" s="35"/>
      <c r="AD1300" s="35"/>
      <c r="AE1300" s="35"/>
      <c r="AT1300" s="20" t="s">
        <v>191</v>
      </c>
      <c r="AU1300" s="20" t="s">
        <v>81</v>
      </c>
    </row>
    <row r="1301" spans="1:65" s="14" customFormat="1">
      <c r="B1301" s="173"/>
      <c r="D1301" s="166" t="s">
        <v>193</v>
      </c>
      <c r="E1301" s="174" t="s">
        <v>3</v>
      </c>
      <c r="F1301" s="175" t="s">
        <v>81</v>
      </c>
      <c r="H1301" s="176">
        <v>2</v>
      </c>
      <c r="I1301" s="177"/>
      <c r="L1301" s="173"/>
      <c r="M1301" s="178"/>
      <c r="N1301" s="179"/>
      <c r="O1301" s="179"/>
      <c r="P1301" s="179"/>
      <c r="Q1301" s="179"/>
      <c r="R1301" s="179"/>
      <c r="S1301" s="179"/>
      <c r="T1301" s="180"/>
      <c r="AT1301" s="174" t="s">
        <v>193</v>
      </c>
      <c r="AU1301" s="174" t="s">
        <v>81</v>
      </c>
      <c r="AV1301" s="14" t="s">
        <v>81</v>
      </c>
      <c r="AW1301" s="14" t="s">
        <v>34</v>
      </c>
      <c r="AX1301" s="14" t="s">
        <v>25</v>
      </c>
      <c r="AY1301" s="174" t="s">
        <v>182</v>
      </c>
    </row>
    <row r="1302" spans="1:65" s="2" customFormat="1" ht="16.5" customHeight="1">
      <c r="A1302" s="35"/>
      <c r="B1302" s="146"/>
      <c r="C1302" s="202" t="s">
        <v>131</v>
      </c>
      <c r="D1302" s="202" t="s">
        <v>413</v>
      </c>
      <c r="E1302" s="203" t="s">
        <v>1988</v>
      </c>
      <c r="F1302" s="204" t="s">
        <v>1989</v>
      </c>
      <c r="G1302" s="205" t="s">
        <v>500</v>
      </c>
      <c r="H1302" s="206">
        <v>1.01</v>
      </c>
      <c r="I1302" s="207"/>
      <c r="J1302" s="208">
        <f t="shared" ref="J1302:J1308" si="0">ROUND(I1302*H1302,2)</f>
        <v>0</v>
      </c>
      <c r="K1302" s="204" t="s">
        <v>222</v>
      </c>
      <c r="L1302" s="209"/>
      <c r="M1302" s="210" t="s">
        <v>3</v>
      </c>
      <c r="N1302" s="211" t="s">
        <v>44</v>
      </c>
      <c r="O1302" s="56"/>
      <c r="P1302" s="156">
        <f t="shared" ref="P1302:P1308" si="1">O1302*H1302</f>
        <v>0</v>
      </c>
      <c r="Q1302" s="156">
        <v>1.7899999999999999E-2</v>
      </c>
      <c r="R1302" s="156">
        <f t="shared" ref="R1302:R1308" si="2">Q1302*H1302</f>
        <v>1.8078999999999998E-2</v>
      </c>
      <c r="S1302" s="156">
        <v>0</v>
      </c>
      <c r="T1302" s="157">
        <f t="shared" ref="T1302:T1308" si="3">S1302*H1302</f>
        <v>0</v>
      </c>
      <c r="U1302" s="35"/>
      <c r="V1302" s="35"/>
      <c r="W1302" s="35"/>
      <c r="X1302" s="35"/>
      <c r="Y1302" s="35"/>
      <c r="Z1302" s="35"/>
      <c r="AA1302" s="35"/>
      <c r="AB1302" s="35"/>
      <c r="AC1302" s="35"/>
      <c r="AD1302" s="35"/>
      <c r="AE1302" s="35"/>
      <c r="AR1302" s="158" t="s">
        <v>243</v>
      </c>
      <c r="AT1302" s="158" t="s">
        <v>413</v>
      </c>
      <c r="AU1302" s="158" t="s">
        <v>81</v>
      </c>
      <c r="AY1302" s="20" t="s">
        <v>182</v>
      </c>
      <c r="BE1302" s="159">
        <f t="shared" ref="BE1302:BE1308" si="4">IF(N1302="základní",J1302,0)</f>
        <v>0</v>
      </c>
      <c r="BF1302" s="159">
        <f t="shared" ref="BF1302:BF1308" si="5">IF(N1302="snížená",J1302,0)</f>
        <v>0</v>
      </c>
      <c r="BG1302" s="159">
        <f t="shared" ref="BG1302:BG1308" si="6">IF(N1302="zákl. přenesená",J1302,0)</f>
        <v>0</v>
      </c>
      <c r="BH1302" s="159">
        <f t="shared" ref="BH1302:BH1308" si="7">IF(N1302="sníž. přenesená",J1302,0)</f>
        <v>0</v>
      </c>
      <c r="BI1302" s="159">
        <f t="shared" ref="BI1302:BI1308" si="8">IF(N1302="nulová",J1302,0)</f>
        <v>0</v>
      </c>
      <c r="BJ1302" s="20" t="s">
        <v>25</v>
      </c>
      <c r="BK1302" s="159">
        <f t="shared" ref="BK1302:BK1308" si="9">ROUND(I1302*H1302,2)</f>
        <v>0</v>
      </c>
      <c r="BL1302" s="20" t="s">
        <v>189</v>
      </c>
      <c r="BM1302" s="158" t="s">
        <v>1990</v>
      </c>
    </row>
    <row r="1303" spans="1:65" s="2" customFormat="1" ht="16.5" customHeight="1">
      <c r="A1303" s="35"/>
      <c r="B1303" s="146"/>
      <c r="C1303" s="202" t="s">
        <v>1991</v>
      </c>
      <c r="D1303" s="202" t="s">
        <v>413</v>
      </c>
      <c r="E1303" s="203" t="s">
        <v>1992</v>
      </c>
      <c r="F1303" s="204" t="s">
        <v>1993</v>
      </c>
      <c r="G1303" s="205" t="s">
        <v>500</v>
      </c>
      <c r="H1303" s="206">
        <v>1.01</v>
      </c>
      <c r="I1303" s="207"/>
      <c r="J1303" s="208">
        <f t="shared" si="0"/>
        <v>0</v>
      </c>
      <c r="K1303" s="204" t="s">
        <v>222</v>
      </c>
      <c r="L1303" s="209"/>
      <c r="M1303" s="210" t="s">
        <v>3</v>
      </c>
      <c r="N1303" s="211" t="s">
        <v>44</v>
      </c>
      <c r="O1303" s="56"/>
      <c r="P1303" s="156">
        <f t="shared" si="1"/>
        <v>0</v>
      </c>
      <c r="Q1303" s="156">
        <v>1.44E-2</v>
      </c>
      <c r="R1303" s="156">
        <f t="shared" si="2"/>
        <v>1.4544E-2</v>
      </c>
      <c r="S1303" s="156">
        <v>0</v>
      </c>
      <c r="T1303" s="157">
        <f t="shared" si="3"/>
        <v>0</v>
      </c>
      <c r="U1303" s="35"/>
      <c r="V1303" s="35"/>
      <c r="W1303" s="35"/>
      <c r="X1303" s="35"/>
      <c r="Y1303" s="35"/>
      <c r="Z1303" s="35"/>
      <c r="AA1303" s="35"/>
      <c r="AB1303" s="35"/>
      <c r="AC1303" s="35"/>
      <c r="AD1303" s="35"/>
      <c r="AE1303" s="35"/>
      <c r="AR1303" s="158" t="s">
        <v>243</v>
      </c>
      <c r="AT1303" s="158" t="s">
        <v>413</v>
      </c>
      <c r="AU1303" s="158" t="s">
        <v>81</v>
      </c>
      <c r="AY1303" s="20" t="s">
        <v>182</v>
      </c>
      <c r="BE1303" s="159">
        <f t="shared" si="4"/>
        <v>0</v>
      </c>
      <c r="BF1303" s="159">
        <f t="shared" si="5"/>
        <v>0</v>
      </c>
      <c r="BG1303" s="159">
        <f t="shared" si="6"/>
        <v>0</v>
      </c>
      <c r="BH1303" s="159">
        <f t="shared" si="7"/>
        <v>0</v>
      </c>
      <c r="BI1303" s="159">
        <f t="shared" si="8"/>
        <v>0</v>
      </c>
      <c r="BJ1303" s="20" t="s">
        <v>25</v>
      </c>
      <c r="BK1303" s="159">
        <f t="shared" si="9"/>
        <v>0</v>
      </c>
      <c r="BL1303" s="20" t="s">
        <v>189</v>
      </c>
      <c r="BM1303" s="158" t="s">
        <v>1994</v>
      </c>
    </row>
    <row r="1304" spans="1:65" s="2" customFormat="1" ht="24.2" customHeight="1">
      <c r="A1304" s="35"/>
      <c r="B1304" s="146"/>
      <c r="C1304" s="147" t="s">
        <v>1995</v>
      </c>
      <c r="D1304" s="147" t="s">
        <v>184</v>
      </c>
      <c r="E1304" s="148" t="s">
        <v>1996</v>
      </c>
      <c r="F1304" s="149" t="s">
        <v>1997</v>
      </c>
      <c r="G1304" s="150" t="s">
        <v>500</v>
      </c>
      <c r="H1304" s="151">
        <v>2</v>
      </c>
      <c r="I1304" s="152"/>
      <c r="J1304" s="153">
        <f t="shared" si="0"/>
        <v>0</v>
      </c>
      <c r="K1304" s="149" t="s">
        <v>222</v>
      </c>
      <c r="L1304" s="36"/>
      <c r="M1304" s="154" t="s">
        <v>3</v>
      </c>
      <c r="N1304" s="155" t="s">
        <v>44</v>
      </c>
      <c r="O1304" s="56"/>
      <c r="P1304" s="156">
        <f t="shared" si="1"/>
        <v>0</v>
      </c>
      <c r="Q1304" s="156">
        <v>2E-3</v>
      </c>
      <c r="R1304" s="156">
        <f t="shared" si="2"/>
        <v>4.0000000000000001E-3</v>
      </c>
      <c r="S1304" s="156">
        <v>0</v>
      </c>
      <c r="T1304" s="157">
        <f t="shared" si="3"/>
        <v>0</v>
      </c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R1304" s="158" t="s">
        <v>189</v>
      </c>
      <c r="AT1304" s="158" t="s">
        <v>184</v>
      </c>
      <c r="AU1304" s="158" t="s">
        <v>81</v>
      </c>
      <c r="AY1304" s="20" t="s">
        <v>182</v>
      </c>
      <c r="BE1304" s="159">
        <f t="shared" si="4"/>
        <v>0</v>
      </c>
      <c r="BF1304" s="159">
        <f t="shared" si="5"/>
        <v>0</v>
      </c>
      <c r="BG1304" s="159">
        <f t="shared" si="6"/>
        <v>0</v>
      </c>
      <c r="BH1304" s="159">
        <f t="shared" si="7"/>
        <v>0</v>
      </c>
      <c r="BI1304" s="159">
        <f t="shared" si="8"/>
        <v>0</v>
      </c>
      <c r="BJ1304" s="20" t="s">
        <v>25</v>
      </c>
      <c r="BK1304" s="159">
        <f t="shared" si="9"/>
        <v>0</v>
      </c>
      <c r="BL1304" s="20" t="s">
        <v>189</v>
      </c>
      <c r="BM1304" s="158" t="s">
        <v>1998</v>
      </c>
    </row>
    <row r="1305" spans="1:65" s="2" customFormat="1" ht="16.5" customHeight="1">
      <c r="A1305" s="35"/>
      <c r="B1305" s="146"/>
      <c r="C1305" s="202" t="s">
        <v>1999</v>
      </c>
      <c r="D1305" s="202" t="s">
        <v>413</v>
      </c>
      <c r="E1305" s="203" t="s">
        <v>2000</v>
      </c>
      <c r="F1305" s="204" t="s">
        <v>2001</v>
      </c>
      <c r="G1305" s="205" t="s">
        <v>500</v>
      </c>
      <c r="H1305" s="206">
        <v>2.02</v>
      </c>
      <c r="I1305" s="207"/>
      <c r="J1305" s="208">
        <f t="shared" si="0"/>
        <v>0</v>
      </c>
      <c r="K1305" s="204" t="s">
        <v>222</v>
      </c>
      <c r="L1305" s="209"/>
      <c r="M1305" s="210" t="s">
        <v>3</v>
      </c>
      <c r="N1305" s="211" t="s">
        <v>44</v>
      </c>
      <c r="O1305" s="56"/>
      <c r="P1305" s="156">
        <f t="shared" si="1"/>
        <v>0</v>
      </c>
      <c r="Q1305" s="156">
        <v>6.8999999999999999E-3</v>
      </c>
      <c r="R1305" s="156">
        <f t="shared" si="2"/>
        <v>1.3938000000000001E-2</v>
      </c>
      <c r="S1305" s="156">
        <v>0</v>
      </c>
      <c r="T1305" s="157">
        <f t="shared" si="3"/>
        <v>0</v>
      </c>
      <c r="U1305" s="35"/>
      <c r="V1305" s="35"/>
      <c r="W1305" s="35"/>
      <c r="X1305" s="35"/>
      <c r="Y1305" s="35"/>
      <c r="Z1305" s="35"/>
      <c r="AA1305" s="35"/>
      <c r="AB1305" s="35"/>
      <c r="AC1305" s="35"/>
      <c r="AD1305" s="35"/>
      <c r="AE1305" s="35"/>
      <c r="AR1305" s="158" t="s">
        <v>243</v>
      </c>
      <c r="AT1305" s="158" t="s">
        <v>413</v>
      </c>
      <c r="AU1305" s="158" t="s">
        <v>81</v>
      </c>
      <c r="AY1305" s="20" t="s">
        <v>182</v>
      </c>
      <c r="BE1305" s="159">
        <f t="shared" si="4"/>
        <v>0</v>
      </c>
      <c r="BF1305" s="159">
        <f t="shared" si="5"/>
        <v>0</v>
      </c>
      <c r="BG1305" s="159">
        <f t="shared" si="6"/>
        <v>0</v>
      </c>
      <c r="BH1305" s="159">
        <f t="shared" si="7"/>
        <v>0</v>
      </c>
      <c r="BI1305" s="159">
        <f t="shared" si="8"/>
        <v>0</v>
      </c>
      <c r="BJ1305" s="20" t="s">
        <v>25</v>
      </c>
      <c r="BK1305" s="159">
        <f t="shared" si="9"/>
        <v>0</v>
      </c>
      <c r="BL1305" s="20" t="s">
        <v>189</v>
      </c>
      <c r="BM1305" s="158" t="s">
        <v>2002</v>
      </c>
    </row>
    <row r="1306" spans="1:65" s="2" customFormat="1" ht="24.2" customHeight="1">
      <c r="A1306" s="35"/>
      <c r="B1306" s="146"/>
      <c r="C1306" s="147" t="s">
        <v>2003</v>
      </c>
      <c r="D1306" s="147" t="s">
        <v>184</v>
      </c>
      <c r="E1306" s="148" t="s">
        <v>2004</v>
      </c>
      <c r="F1306" s="149" t="s">
        <v>2005</v>
      </c>
      <c r="G1306" s="150" t="s">
        <v>500</v>
      </c>
      <c r="H1306" s="151">
        <v>1</v>
      </c>
      <c r="I1306" s="152"/>
      <c r="J1306" s="153">
        <f t="shared" si="0"/>
        <v>0</v>
      </c>
      <c r="K1306" s="149" t="s">
        <v>222</v>
      </c>
      <c r="L1306" s="36"/>
      <c r="M1306" s="154" t="s">
        <v>3</v>
      </c>
      <c r="N1306" s="155" t="s">
        <v>44</v>
      </c>
      <c r="O1306" s="56"/>
      <c r="P1306" s="156">
        <f t="shared" si="1"/>
        <v>0</v>
      </c>
      <c r="Q1306" s="156">
        <v>2E-3</v>
      </c>
      <c r="R1306" s="156">
        <f t="shared" si="2"/>
        <v>2E-3</v>
      </c>
      <c r="S1306" s="156">
        <v>0</v>
      </c>
      <c r="T1306" s="157">
        <f t="shared" si="3"/>
        <v>0</v>
      </c>
      <c r="U1306" s="35"/>
      <c r="V1306" s="35"/>
      <c r="W1306" s="35"/>
      <c r="X1306" s="35"/>
      <c r="Y1306" s="35"/>
      <c r="Z1306" s="35"/>
      <c r="AA1306" s="35"/>
      <c r="AB1306" s="35"/>
      <c r="AC1306" s="35"/>
      <c r="AD1306" s="35"/>
      <c r="AE1306" s="35"/>
      <c r="AR1306" s="158" t="s">
        <v>189</v>
      </c>
      <c r="AT1306" s="158" t="s">
        <v>184</v>
      </c>
      <c r="AU1306" s="158" t="s">
        <v>81</v>
      </c>
      <c r="AY1306" s="20" t="s">
        <v>182</v>
      </c>
      <c r="BE1306" s="159">
        <f t="shared" si="4"/>
        <v>0</v>
      </c>
      <c r="BF1306" s="159">
        <f t="shared" si="5"/>
        <v>0</v>
      </c>
      <c r="BG1306" s="159">
        <f t="shared" si="6"/>
        <v>0</v>
      </c>
      <c r="BH1306" s="159">
        <f t="shared" si="7"/>
        <v>0</v>
      </c>
      <c r="BI1306" s="159">
        <f t="shared" si="8"/>
        <v>0</v>
      </c>
      <c r="BJ1306" s="20" t="s">
        <v>25</v>
      </c>
      <c r="BK1306" s="159">
        <f t="shared" si="9"/>
        <v>0</v>
      </c>
      <c r="BL1306" s="20" t="s">
        <v>189</v>
      </c>
      <c r="BM1306" s="158" t="s">
        <v>2006</v>
      </c>
    </row>
    <row r="1307" spans="1:65" s="2" customFormat="1" ht="16.5" customHeight="1">
      <c r="A1307" s="35"/>
      <c r="B1307" s="146"/>
      <c r="C1307" s="202" t="s">
        <v>2007</v>
      </c>
      <c r="D1307" s="202" t="s">
        <v>413</v>
      </c>
      <c r="E1307" s="203" t="s">
        <v>2008</v>
      </c>
      <c r="F1307" s="204" t="s">
        <v>2009</v>
      </c>
      <c r="G1307" s="205" t="s">
        <v>500</v>
      </c>
      <c r="H1307" s="206">
        <v>1.01</v>
      </c>
      <c r="I1307" s="207"/>
      <c r="J1307" s="208">
        <f t="shared" si="0"/>
        <v>0</v>
      </c>
      <c r="K1307" s="204" t="s">
        <v>222</v>
      </c>
      <c r="L1307" s="209"/>
      <c r="M1307" s="210" t="s">
        <v>3</v>
      </c>
      <c r="N1307" s="211" t="s">
        <v>44</v>
      </c>
      <c r="O1307" s="56"/>
      <c r="P1307" s="156">
        <f t="shared" si="1"/>
        <v>0</v>
      </c>
      <c r="Q1307" s="156">
        <v>8.8000000000000005E-3</v>
      </c>
      <c r="R1307" s="156">
        <f t="shared" si="2"/>
        <v>8.8880000000000001E-3</v>
      </c>
      <c r="S1307" s="156">
        <v>0</v>
      </c>
      <c r="T1307" s="157">
        <f t="shared" si="3"/>
        <v>0</v>
      </c>
      <c r="U1307" s="35"/>
      <c r="V1307" s="35"/>
      <c r="W1307" s="35"/>
      <c r="X1307" s="35"/>
      <c r="Y1307" s="35"/>
      <c r="Z1307" s="35"/>
      <c r="AA1307" s="35"/>
      <c r="AB1307" s="35"/>
      <c r="AC1307" s="35"/>
      <c r="AD1307" s="35"/>
      <c r="AE1307" s="35"/>
      <c r="AR1307" s="158" t="s">
        <v>243</v>
      </c>
      <c r="AT1307" s="158" t="s">
        <v>413</v>
      </c>
      <c r="AU1307" s="158" t="s">
        <v>81</v>
      </c>
      <c r="AY1307" s="20" t="s">
        <v>182</v>
      </c>
      <c r="BE1307" s="159">
        <f t="shared" si="4"/>
        <v>0</v>
      </c>
      <c r="BF1307" s="159">
        <f t="shared" si="5"/>
        <v>0</v>
      </c>
      <c r="BG1307" s="159">
        <f t="shared" si="6"/>
        <v>0</v>
      </c>
      <c r="BH1307" s="159">
        <f t="shared" si="7"/>
        <v>0</v>
      </c>
      <c r="BI1307" s="159">
        <f t="shared" si="8"/>
        <v>0</v>
      </c>
      <c r="BJ1307" s="20" t="s">
        <v>25</v>
      </c>
      <c r="BK1307" s="159">
        <f t="shared" si="9"/>
        <v>0</v>
      </c>
      <c r="BL1307" s="20" t="s">
        <v>189</v>
      </c>
      <c r="BM1307" s="158" t="s">
        <v>2010</v>
      </c>
    </row>
    <row r="1308" spans="1:65" s="2" customFormat="1" ht="24.2" customHeight="1">
      <c r="A1308" s="35"/>
      <c r="B1308" s="146"/>
      <c r="C1308" s="147" t="s">
        <v>2011</v>
      </c>
      <c r="D1308" s="147" t="s">
        <v>184</v>
      </c>
      <c r="E1308" s="148" t="s">
        <v>2012</v>
      </c>
      <c r="F1308" s="149" t="s">
        <v>2013</v>
      </c>
      <c r="G1308" s="150" t="s">
        <v>500</v>
      </c>
      <c r="H1308" s="151">
        <v>2</v>
      </c>
      <c r="I1308" s="152"/>
      <c r="J1308" s="153">
        <f t="shared" si="0"/>
        <v>0</v>
      </c>
      <c r="K1308" s="149" t="s">
        <v>222</v>
      </c>
      <c r="L1308" s="36"/>
      <c r="M1308" s="154" t="s">
        <v>3</v>
      </c>
      <c r="N1308" s="155" t="s">
        <v>44</v>
      </c>
      <c r="O1308" s="56"/>
      <c r="P1308" s="156">
        <f t="shared" si="1"/>
        <v>0</v>
      </c>
      <c r="Q1308" s="156">
        <v>3.0000000000000001E-3</v>
      </c>
      <c r="R1308" s="156">
        <f t="shared" si="2"/>
        <v>6.0000000000000001E-3</v>
      </c>
      <c r="S1308" s="156">
        <v>0</v>
      </c>
      <c r="T1308" s="157">
        <f t="shared" si="3"/>
        <v>0</v>
      </c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  <c r="AR1308" s="158" t="s">
        <v>189</v>
      </c>
      <c r="AT1308" s="158" t="s">
        <v>184</v>
      </c>
      <c r="AU1308" s="158" t="s">
        <v>81</v>
      </c>
      <c r="AY1308" s="20" t="s">
        <v>182</v>
      </c>
      <c r="BE1308" s="159">
        <f t="shared" si="4"/>
        <v>0</v>
      </c>
      <c r="BF1308" s="159">
        <f t="shared" si="5"/>
        <v>0</v>
      </c>
      <c r="BG1308" s="159">
        <f t="shared" si="6"/>
        <v>0</v>
      </c>
      <c r="BH1308" s="159">
        <f t="shared" si="7"/>
        <v>0</v>
      </c>
      <c r="BI1308" s="159">
        <f t="shared" si="8"/>
        <v>0</v>
      </c>
      <c r="BJ1308" s="20" t="s">
        <v>25</v>
      </c>
      <c r="BK1308" s="159">
        <f t="shared" si="9"/>
        <v>0</v>
      </c>
      <c r="BL1308" s="20" t="s">
        <v>189</v>
      </c>
      <c r="BM1308" s="158" t="s">
        <v>2014</v>
      </c>
    </row>
    <row r="1309" spans="1:65" s="14" customFormat="1">
      <c r="B1309" s="173"/>
      <c r="D1309" s="166" t="s">
        <v>193</v>
      </c>
      <c r="E1309" s="174" t="s">
        <v>3</v>
      </c>
      <c r="F1309" s="175" t="s">
        <v>81</v>
      </c>
      <c r="H1309" s="176">
        <v>2</v>
      </c>
      <c r="I1309" s="177"/>
      <c r="L1309" s="173"/>
      <c r="M1309" s="178"/>
      <c r="N1309" s="179"/>
      <c r="O1309" s="179"/>
      <c r="P1309" s="179"/>
      <c r="Q1309" s="179"/>
      <c r="R1309" s="179"/>
      <c r="S1309" s="179"/>
      <c r="T1309" s="180"/>
      <c r="AT1309" s="174" t="s">
        <v>193</v>
      </c>
      <c r="AU1309" s="174" t="s">
        <v>81</v>
      </c>
      <c r="AV1309" s="14" t="s">
        <v>81</v>
      </c>
      <c r="AW1309" s="14" t="s">
        <v>34</v>
      </c>
      <c r="AX1309" s="14" t="s">
        <v>25</v>
      </c>
      <c r="AY1309" s="174" t="s">
        <v>182</v>
      </c>
    </row>
    <row r="1310" spans="1:65" s="2" customFormat="1" ht="16.5" customHeight="1">
      <c r="A1310" s="35"/>
      <c r="B1310" s="146"/>
      <c r="C1310" s="202" t="s">
        <v>2015</v>
      </c>
      <c r="D1310" s="202" t="s">
        <v>413</v>
      </c>
      <c r="E1310" s="203" t="s">
        <v>2016</v>
      </c>
      <c r="F1310" s="204" t="s">
        <v>2017</v>
      </c>
      <c r="G1310" s="205" t="s">
        <v>500</v>
      </c>
      <c r="H1310" s="206">
        <v>1.01</v>
      </c>
      <c r="I1310" s="207"/>
      <c r="J1310" s="208">
        <f>ROUND(I1310*H1310,2)</f>
        <v>0</v>
      </c>
      <c r="K1310" s="204" t="s">
        <v>222</v>
      </c>
      <c r="L1310" s="209"/>
      <c r="M1310" s="210" t="s">
        <v>3</v>
      </c>
      <c r="N1310" s="211" t="s">
        <v>44</v>
      </c>
      <c r="O1310" s="56"/>
      <c r="P1310" s="156">
        <f>O1310*H1310</f>
        <v>0</v>
      </c>
      <c r="Q1310" s="156">
        <v>1.6E-2</v>
      </c>
      <c r="R1310" s="156">
        <f>Q1310*H1310</f>
        <v>1.6160000000000001E-2</v>
      </c>
      <c r="S1310" s="156">
        <v>0</v>
      </c>
      <c r="T1310" s="157">
        <f>S1310*H1310</f>
        <v>0</v>
      </c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R1310" s="158" t="s">
        <v>243</v>
      </c>
      <c r="AT1310" s="158" t="s">
        <v>413</v>
      </c>
      <c r="AU1310" s="158" t="s">
        <v>81</v>
      </c>
      <c r="AY1310" s="20" t="s">
        <v>182</v>
      </c>
      <c r="BE1310" s="159">
        <f>IF(N1310="základní",J1310,0)</f>
        <v>0</v>
      </c>
      <c r="BF1310" s="159">
        <f>IF(N1310="snížená",J1310,0)</f>
        <v>0</v>
      </c>
      <c r="BG1310" s="159">
        <f>IF(N1310="zákl. přenesená",J1310,0)</f>
        <v>0</v>
      </c>
      <c r="BH1310" s="159">
        <f>IF(N1310="sníž. přenesená",J1310,0)</f>
        <v>0</v>
      </c>
      <c r="BI1310" s="159">
        <f>IF(N1310="nulová",J1310,0)</f>
        <v>0</v>
      </c>
      <c r="BJ1310" s="20" t="s">
        <v>25</v>
      </c>
      <c r="BK1310" s="159">
        <f>ROUND(I1310*H1310,2)</f>
        <v>0</v>
      </c>
      <c r="BL1310" s="20" t="s">
        <v>189</v>
      </c>
      <c r="BM1310" s="158" t="s">
        <v>2018</v>
      </c>
    </row>
    <row r="1311" spans="1:65" s="2" customFormat="1" ht="16.5" customHeight="1">
      <c r="A1311" s="35"/>
      <c r="B1311" s="146"/>
      <c r="C1311" s="202" t="s">
        <v>2019</v>
      </c>
      <c r="D1311" s="202" t="s">
        <v>413</v>
      </c>
      <c r="E1311" s="203" t="s">
        <v>2020</v>
      </c>
      <c r="F1311" s="204" t="s">
        <v>2021</v>
      </c>
      <c r="G1311" s="205" t="s">
        <v>500</v>
      </c>
      <c r="H1311" s="206">
        <v>1.01</v>
      </c>
      <c r="I1311" s="207"/>
      <c r="J1311" s="208">
        <f>ROUND(I1311*H1311,2)</f>
        <v>0</v>
      </c>
      <c r="K1311" s="204" t="s">
        <v>222</v>
      </c>
      <c r="L1311" s="209"/>
      <c r="M1311" s="210" t="s">
        <v>3</v>
      </c>
      <c r="N1311" s="211" t="s">
        <v>44</v>
      </c>
      <c r="O1311" s="56"/>
      <c r="P1311" s="156">
        <f>O1311*H1311</f>
        <v>0</v>
      </c>
      <c r="Q1311" s="156">
        <v>1.3100000000000001E-2</v>
      </c>
      <c r="R1311" s="156">
        <f>Q1311*H1311</f>
        <v>1.3231000000000001E-2</v>
      </c>
      <c r="S1311" s="156">
        <v>0</v>
      </c>
      <c r="T1311" s="157">
        <f>S1311*H1311</f>
        <v>0</v>
      </c>
      <c r="U1311" s="35"/>
      <c r="V1311" s="35"/>
      <c r="W1311" s="35"/>
      <c r="X1311" s="35"/>
      <c r="Y1311" s="35"/>
      <c r="Z1311" s="35"/>
      <c r="AA1311" s="35"/>
      <c r="AB1311" s="35"/>
      <c r="AC1311" s="35"/>
      <c r="AD1311" s="35"/>
      <c r="AE1311" s="35"/>
      <c r="AR1311" s="158" t="s">
        <v>243</v>
      </c>
      <c r="AT1311" s="158" t="s">
        <v>413</v>
      </c>
      <c r="AU1311" s="158" t="s">
        <v>81</v>
      </c>
      <c r="AY1311" s="20" t="s">
        <v>182</v>
      </c>
      <c r="BE1311" s="159">
        <f>IF(N1311="základní",J1311,0)</f>
        <v>0</v>
      </c>
      <c r="BF1311" s="159">
        <f>IF(N1311="snížená",J1311,0)</f>
        <v>0</v>
      </c>
      <c r="BG1311" s="159">
        <f>IF(N1311="zákl. přenesená",J1311,0)</f>
        <v>0</v>
      </c>
      <c r="BH1311" s="159">
        <f>IF(N1311="sníž. přenesená",J1311,0)</f>
        <v>0</v>
      </c>
      <c r="BI1311" s="159">
        <f>IF(N1311="nulová",J1311,0)</f>
        <v>0</v>
      </c>
      <c r="BJ1311" s="20" t="s">
        <v>25</v>
      </c>
      <c r="BK1311" s="159">
        <f>ROUND(I1311*H1311,2)</f>
        <v>0</v>
      </c>
      <c r="BL1311" s="20" t="s">
        <v>189</v>
      </c>
      <c r="BM1311" s="158" t="s">
        <v>2022</v>
      </c>
    </row>
    <row r="1312" spans="1:65" s="2" customFormat="1" ht="16.5" customHeight="1">
      <c r="A1312" s="35"/>
      <c r="B1312" s="146"/>
      <c r="C1312" s="147" t="s">
        <v>2023</v>
      </c>
      <c r="D1312" s="147" t="s">
        <v>184</v>
      </c>
      <c r="E1312" s="148" t="s">
        <v>2024</v>
      </c>
      <c r="F1312" s="149" t="s">
        <v>2025</v>
      </c>
      <c r="G1312" s="150" t="s">
        <v>500</v>
      </c>
      <c r="H1312" s="151">
        <v>2</v>
      </c>
      <c r="I1312" s="152"/>
      <c r="J1312" s="153">
        <f>ROUND(I1312*H1312,2)</f>
        <v>0</v>
      </c>
      <c r="K1312" s="149" t="s">
        <v>222</v>
      </c>
      <c r="L1312" s="36"/>
      <c r="M1312" s="154" t="s">
        <v>3</v>
      </c>
      <c r="N1312" s="155" t="s">
        <v>44</v>
      </c>
      <c r="O1312" s="56"/>
      <c r="P1312" s="156">
        <f>O1312*H1312</f>
        <v>0</v>
      </c>
      <c r="Q1312" s="156">
        <v>0</v>
      </c>
      <c r="R1312" s="156">
        <f>Q1312*H1312</f>
        <v>0</v>
      </c>
      <c r="S1312" s="156">
        <v>0</v>
      </c>
      <c r="T1312" s="157">
        <f>S1312*H1312</f>
        <v>0</v>
      </c>
      <c r="U1312" s="35"/>
      <c r="V1312" s="35"/>
      <c r="W1312" s="35"/>
      <c r="X1312" s="35"/>
      <c r="Y1312" s="35"/>
      <c r="Z1312" s="35"/>
      <c r="AA1312" s="35"/>
      <c r="AB1312" s="35"/>
      <c r="AC1312" s="35"/>
      <c r="AD1312" s="35"/>
      <c r="AE1312" s="35"/>
      <c r="AR1312" s="158" t="s">
        <v>189</v>
      </c>
      <c r="AT1312" s="158" t="s">
        <v>184</v>
      </c>
      <c r="AU1312" s="158" t="s">
        <v>81</v>
      </c>
      <c r="AY1312" s="20" t="s">
        <v>182</v>
      </c>
      <c r="BE1312" s="159">
        <f>IF(N1312="základní",J1312,0)</f>
        <v>0</v>
      </c>
      <c r="BF1312" s="159">
        <f>IF(N1312="snížená",J1312,0)</f>
        <v>0</v>
      </c>
      <c r="BG1312" s="159">
        <f>IF(N1312="zákl. přenesená",J1312,0)</f>
        <v>0</v>
      </c>
      <c r="BH1312" s="159">
        <f>IF(N1312="sníž. přenesená",J1312,0)</f>
        <v>0</v>
      </c>
      <c r="BI1312" s="159">
        <f>IF(N1312="nulová",J1312,0)</f>
        <v>0</v>
      </c>
      <c r="BJ1312" s="20" t="s">
        <v>25</v>
      </c>
      <c r="BK1312" s="159">
        <f>ROUND(I1312*H1312,2)</f>
        <v>0</v>
      </c>
      <c r="BL1312" s="20" t="s">
        <v>189</v>
      </c>
      <c r="BM1312" s="158" t="s">
        <v>2026</v>
      </c>
    </row>
    <row r="1313" spans="1:65" s="2" customFormat="1" ht="16.5" customHeight="1">
      <c r="A1313" s="35"/>
      <c r="B1313" s="146"/>
      <c r="C1313" s="202" t="s">
        <v>2027</v>
      </c>
      <c r="D1313" s="202" t="s">
        <v>413</v>
      </c>
      <c r="E1313" s="203" t="s">
        <v>2028</v>
      </c>
      <c r="F1313" s="204" t="s">
        <v>2029</v>
      </c>
      <c r="G1313" s="205" t="s">
        <v>500</v>
      </c>
      <c r="H1313" s="206">
        <v>2.02</v>
      </c>
      <c r="I1313" s="207"/>
      <c r="J1313" s="208">
        <f>ROUND(I1313*H1313,2)</f>
        <v>0</v>
      </c>
      <c r="K1313" s="204" t="s">
        <v>188</v>
      </c>
      <c r="L1313" s="209"/>
      <c r="M1313" s="210" t="s">
        <v>3</v>
      </c>
      <c r="N1313" s="211" t="s">
        <v>44</v>
      </c>
      <c r="O1313" s="56"/>
      <c r="P1313" s="156">
        <f>O1313*H1313</f>
        <v>0</v>
      </c>
      <c r="Q1313" s="156">
        <v>4.8000000000000001E-2</v>
      </c>
      <c r="R1313" s="156">
        <f>Q1313*H1313</f>
        <v>9.6960000000000005E-2</v>
      </c>
      <c r="S1313" s="156">
        <v>0</v>
      </c>
      <c r="T1313" s="157">
        <f>S1313*H1313</f>
        <v>0</v>
      </c>
      <c r="U1313" s="35"/>
      <c r="V1313" s="35"/>
      <c r="W1313" s="35"/>
      <c r="X1313" s="35"/>
      <c r="Y1313" s="35"/>
      <c r="Z1313" s="35"/>
      <c r="AA1313" s="35"/>
      <c r="AB1313" s="35"/>
      <c r="AC1313" s="35"/>
      <c r="AD1313" s="35"/>
      <c r="AE1313" s="35"/>
      <c r="AR1313" s="158" t="s">
        <v>243</v>
      </c>
      <c r="AT1313" s="158" t="s">
        <v>413</v>
      </c>
      <c r="AU1313" s="158" t="s">
        <v>81</v>
      </c>
      <c r="AY1313" s="20" t="s">
        <v>182</v>
      </c>
      <c r="BE1313" s="159">
        <f>IF(N1313="základní",J1313,0)</f>
        <v>0</v>
      </c>
      <c r="BF1313" s="159">
        <f>IF(N1313="snížená",J1313,0)</f>
        <v>0</v>
      </c>
      <c r="BG1313" s="159">
        <f>IF(N1313="zákl. přenesená",J1313,0)</f>
        <v>0</v>
      </c>
      <c r="BH1313" s="159">
        <f>IF(N1313="sníž. přenesená",J1313,0)</f>
        <v>0</v>
      </c>
      <c r="BI1313" s="159">
        <f>IF(N1313="nulová",J1313,0)</f>
        <v>0</v>
      </c>
      <c r="BJ1313" s="20" t="s">
        <v>25</v>
      </c>
      <c r="BK1313" s="159">
        <f>ROUND(I1313*H1313,2)</f>
        <v>0</v>
      </c>
      <c r="BL1313" s="20" t="s">
        <v>189</v>
      </c>
      <c r="BM1313" s="158" t="s">
        <v>2030</v>
      </c>
    </row>
    <row r="1314" spans="1:65" s="14" customFormat="1">
      <c r="B1314" s="173"/>
      <c r="D1314" s="166" t="s">
        <v>193</v>
      </c>
      <c r="E1314" s="174" t="s">
        <v>3</v>
      </c>
      <c r="F1314" s="175" t="s">
        <v>2031</v>
      </c>
      <c r="H1314" s="176">
        <v>2.02</v>
      </c>
      <c r="I1314" s="177"/>
      <c r="L1314" s="173"/>
      <c r="M1314" s="178"/>
      <c r="N1314" s="179"/>
      <c r="O1314" s="179"/>
      <c r="P1314" s="179"/>
      <c r="Q1314" s="179"/>
      <c r="R1314" s="179"/>
      <c r="S1314" s="179"/>
      <c r="T1314" s="180"/>
      <c r="AT1314" s="174" t="s">
        <v>193</v>
      </c>
      <c r="AU1314" s="174" t="s">
        <v>81</v>
      </c>
      <c r="AV1314" s="14" t="s">
        <v>81</v>
      </c>
      <c r="AW1314" s="14" t="s">
        <v>34</v>
      </c>
      <c r="AX1314" s="14" t="s">
        <v>73</v>
      </c>
      <c r="AY1314" s="174" t="s">
        <v>182</v>
      </c>
    </row>
    <row r="1315" spans="1:65" s="15" customFormat="1">
      <c r="B1315" s="181"/>
      <c r="D1315" s="166" t="s">
        <v>193</v>
      </c>
      <c r="E1315" s="182" t="s">
        <v>3</v>
      </c>
      <c r="F1315" s="183" t="s">
        <v>213</v>
      </c>
      <c r="H1315" s="184">
        <v>2.02</v>
      </c>
      <c r="I1315" s="185"/>
      <c r="L1315" s="181"/>
      <c r="M1315" s="186"/>
      <c r="N1315" s="187"/>
      <c r="O1315" s="187"/>
      <c r="P1315" s="187"/>
      <c r="Q1315" s="187"/>
      <c r="R1315" s="187"/>
      <c r="S1315" s="187"/>
      <c r="T1315" s="188"/>
      <c r="AT1315" s="182" t="s">
        <v>193</v>
      </c>
      <c r="AU1315" s="182" t="s">
        <v>81</v>
      </c>
      <c r="AV1315" s="15" t="s">
        <v>189</v>
      </c>
      <c r="AW1315" s="15" t="s">
        <v>34</v>
      </c>
      <c r="AX1315" s="15" t="s">
        <v>25</v>
      </c>
      <c r="AY1315" s="182" t="s">
        <v>182</v>
      </c>
    </row>
    <row r="1316" spans="1:65" s="2" customFormat="1" ht="16.5" customHeight="1">
      <c r="A1316" s="35"/>
      <c r="B1316" s="146"/>
      <c r="C1316" s="202" t="s">
        <v>2032</v>
      </c>
      <c r="D1316" s="202" t="s">
        <v>413</v>
      </c>
      <c r="E1316" s="203" t="s">
        <v>2033</v>
      </c>
      <c r="F1316" s="204" t="s">
        <v>2034</v>
      </c>
      <c r="G1316" s="205" t="s">
        <v>500</v>
      </c>
      <c r="H1316" s="206">
        <v>2.02</v>
      </c>
      <c r="I1316" s="207"/>
      <c r="J1316" s="208">
        <f>ROUND(I1316*H1316,2)</f>
        <v>0</v>
      </c>
      <c r="K1316" s="204" t="s">
        <v>3</v>
      </c>
      <c r="L1316" s="209"/>
      <c r="M1316" s="210" t="s">
        <v>3</v>
      </c>
      <c r="N1316" s="211" t="s">
        <v>44</v>
      </c>
      <c r="O1316" s="56"/>
      <c r="P1316" s="156">
        <f>O1316*H1316</f>
        <v>0</v>
      </c>
      <c r="Q1316" s="156">
        <v>0</v>
      </c>
      <c r="R1316" s="156">
        <f>Q1316*H1316</f>
        <v>0</v>
      </c>
      <c r="S1316" s="156">
        <v>0</v>
      </c>
      <c r="T1316" s="157">
        <f>S1316*H1316</f>
        <v>0</v>
      </c>
      <c r="U1316" s="35"/>
      <c r="V1316" s="35"/>
      <c r="W1316" s="35"/>
      <c r="X1316" s="35"/>
      <c r="Y1316" s="35"/>
      <c r="Z1316" s="35"/>
      <c r="AA1316" s="35"/>
      <c r="AB1316" s="35"/>
      <c r="AC1316" s="35"/>
      <c r="AD1316" s="35"/>
      <c r="AE1316" s="35"/>
      <c r="AR1316" s="158" t="s">
        <v>243</v>
      </c>
      <c r="AT1316" s="158" t="s">
        <v>413</v>
      </c>
      <c r="AU1316" s="158" t="s">
        <v>81</v>
      </c>
      <c r="AY1316" s="20" t="s">
        <v>182</v>
      </c>
      <c r="BE1316" s="159">
        <f>IF(N1316="základní",J1316,0)</f>
        <v>0</v>
      </c>
      <c r="BF1316" s="159">
        <f>IF(N1316="snížená",J1316,0)</f>
        <v>0</v>
      </c>
      <c r="BG1316" s="159">
        <f>IF(N1316="zákl. přenesená",J1316,0)</f>
        <v>0</v>
      </c>
      <c r="BH1316" s="159">
        <f>IF(N1316="sníž. přenesená",J1316,0)</f>
        <v>0</v>
      </c>
      <c r="BI1316" s="159">
        <f>IF(N1316="nulová",J1316,0)</f>
        <v>0</v>
      </c>
      <c r="BJ1316" s="20" t="s">
        <v>25</v>
      </c>
      <c r="BK1316" s="159">
        <f>ROUND(I1316*H1316,2)</f>
        <v>0</v>
      </c>
      <c r="BL1316" s="20" t="s">
        <v>189</v>
      </c>
      <c r="BM1316" s="158" t="s">
        <v>2035</v>
      </c>
    </row>
    <row r="1317" spans="1:65" s="14" customFormat="1">
      <c r="B1317" s="173"/>
      <c r="D1317" s="166" t="s">
        <v>193</v>
      </c>
      <c r="E1317" s="174" t="s">
        <v>3</v>
      </c>
      <c r="F1317" s="175" t="s">
        <v>2031</v>
      </c>
      <c r="H1317" s="176">
        <v>2.02</v>
      </c>
      <c r="I1317" s="177"/>
      <c r="L1317" s="173"/>
      <c r="M1317" s="178"/>
      <c r="N1317" s="179"/>
      <c r="O1317" s="179"/>
      <c r="P1317" s="179"/>
      <c r="Q1317" s="179"/>
      <c r="R1317" s="179"/>
      <c r="S1317" s="179"/>
      <c r="T1317" s="180"/>
      <c r="AT1317" s="174" t="s">
        <v>193</v>
      </c>
      <c r="AU1317" s="174" t="s">
        <v>81</v>
      </c>
      <c r="AV1317" s="14" t="s">
        <v>81</v>
      </c>
      <c r="AW1317" s="14" t="s">
        <v>34</v>
      </c>
      <c r="AX1317" s="14" t="s">
        <v>73</v>
      </c>
      <c r="AY1317" s="174" t="s">
        <v>182</v>
      </c>
    </row>
    <row r="1318" spans="1:65" s="15" customFormat="1">
      <c r="B1318" s="181"/>
      <c r="D1318" s="166" t="s">
        <v>193</v>
      </c>
      <c r="E1318" s="182" t="s">
        <v>3</v>
      </c>
      <c r="F1318" s="183" t="s">
        <v>213</v>
      </c>
      <c r="H1318" s="184">
        <v>2.02</v>
      </c>
      <c r="I1318" s="185"/>
      <c r="L1318" s="181"/>
      <c r="M1318" s="186"/>
      <c r="N1318" s="187"/>
      <c r="O1318" s="187"/>
      <c r="P1318" s="187"/>
      <c r="Q1318" s="187"/>
      <c r="R1318" s="187"/>
      <c r="S1318" s="187"/>
      <c r="T1318" s="188"/>
      <c r="AT1318" s="182" t="s">
        <v>193</v>
      </c>
      <c r="AU1318" s="182" t="s">
        <v>81</v>
      </c>
      <c r="AV1318" s="15" t="s">
        <v>189</v>
      </c>
      <c r="AW1318" s="15" t="s">
        <v>34</v>
      </c>
      <c r="AX1318" s="15" t="s">
        <v>25</v>
      </c>
      <c r="AY1318" s="182" t="s">
        <v>182</v>
      </c>
    </row>
    <row r="1319" spans="1:65" s="2" customFormat="1" ht="24.2" customHeight="1">
      <c r="A1319" s="35"/>
      <c r="B1319" s="146"/>
      <c r="C1319" s="147" t="s">
        <v>2036</v>
      </c>
      <c r="D1319" s="147" t="s">
        <v>184</v>
      </c>
      <c r="E1319" s="148" t="s">
        <v>2037</v>
      </c>
      <c r="F1319" s="149" t="s">
        <v>2038</v>
      </c>
      <c r="G1319" s="150" t="s">
        <v>500</v>
      </c>
      <c r="H1319" s="151">
        <v>2</v>
      </c>
      <c r="I1319" s="152"/>
      <c r="J1319" s="153">
        <f>ROUND(I1319*H1319,2)</f>
        <v>0</v>
      </c>
      <c r="K1319" s="149" t="s">
        <v>222</v>
      </c>
      <c r="L1319" s="36"/>
      <c r="M1319" s="154" t="s">
        <v>3</v>
      </c>
      <c r="N1319" s="155" t="s">
        <v>44</v>
      </c>
      <c r="O1319" s="56"/>
      <c r="P1319" s="156">
        <f>O1319*H1319</f>
        <v>0</v>
      </c>
      <c r="Q1319" s="156">
        <v>1E-3</v>
      </c>
      <c r="R1319" s="156">
        <f>Q1319*H1319</f>
        <v>2E-3</v>
      </c>
      <c r="S1319" s="156">
        <v>0</v>
      </c>
      <c r="T1319" s="157">
        <f>S1319*H1319</f>
        <v>0</v>
      </c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R1319" s="158" t="s">
        <v>189</v>
      </c>
      <c r="AT1319" s="158" t="s">
        <v>184</v>
      </c>
      <c r="AU1319" s="158" t="s">
        <v>81</v>
      </c>
      <c r="AY1319" s="20" t="s">
        <v>182</v>
      </c>
      <c r="BE1319" s="159">
        <f>IF(N1319="základní",J1319,0)</f>
        <v>0</v>
      </c>
      <c r="BF1319" s="159">
        <f>IF(N1319="snížená",J1319,0)</f>
        <v>0</v>
      </c>
      <c r="BG1319" s="159">
        <f>IF(N1319="zákl. přenesená",J1319,0)</f>
        <v>0</v>
      </c>
      <c r="BH1319" s="159">
        <f>IF(N1319="sníž. přenesená",J1319,0)</f>
        <v>0</v>
      </c>
      <c r="BI1319" s="159">
        <f>IF(N1319="nulová",J1319,0)</f>
        <v>0</v>
      </c>
      <c r="BJ1319" s="20" t="s">
        <v>25</v>
      </c>
      <c r="BK1319" s="159">
        <f>ROUND(I1319*H1319,2)</f>
        <v>0</v>
      </c>
      <c r="BL1319" s="20" t="s">
        <v>189</v>
      </c>
      <c r="BM1319" s="158" t="s">
        <v>2039</v>
      </c>
    </row>
    <row r="1320" spans="1:65" s="2" customFormat="1" ht="16.5" customHeight="1">
      <c r="A1320" s="35"/>
      <c r="B1320" s="146"/>
      <c r="C1320" s="202" t="s">
        <v>2040</v>
      </c>
      <c r="D1320" s="202" t="s">
        <v>413</v>
      </c>
      <c r="E1320" s="203" t="s">
        <v>2041</v>
      </c>
      <c r="F1320" s="204" t="s">
        <v>2042</v>
      </c>
      <c r="G1320" s="205" t="s">
        <v>500</v>
      </c>
      <c r="H1320" s="206">
        <v>2.02</v>
      </c>
      <c r="I1320" s="207"/>
      <c r="J1320" s="208">
        <f>ROUND(I1320*H1320,2)</f>
        <v>0</v>
      </c>
      <c r="K1320" s="204" t="s">
        <v>3</v>
      </c>
      <c r="L1320" s="209"/>
      <c r="M1320" s="210" t="s">
        <v>3</v>
      </c>
      <c r="N1320" s="211" t="s">
        <v>44</v>
      </c>
      <c r="O1320" s="56"/>
      <c r="P1320" s="156">
        <f>O1320*H1320</f>
        <v>0</v>
      </c>
      <c r="Q1320" s="156">
        <v>1.7999999999999999E-2</v>
      </c>
      <c r="R1320" s="156">
        <f>Q1320*H1320</f>
        <v>3.6359999999999996E-2</v>
      </c>
      <c r="S1320" s="156">
        <v>0</v>
      </c>
      <c r="T1320" s="157">
        <f>S1320*H1320</f>
        <v>0</v>
      </c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  <c r="AR1320" s="158" t="s">
        <v>243</v>
      </c>
      <c r="AT1320" s="158" t="s">
        <v>413</v>
      </c>
      <c r="AU1320" s="158" t="s">
        <v>81</v>
      </c>
      <c r="AY1320" s="20" t="s">
        <v>182</v>
      </c>
      <c r="BE1320" s="159">
        <f>IF(N1320="základní",J1320,0)</f>
        <v>0</v>
      </c>
      <c r="BF1320" s="159">
        <f>IF(N1320="snížená",J1320,0)</f>
        <v>0</v>
      </c>
      <c r="BG1320" s="159">
        <f>IF(N1320="zákl. přenesená",J1320,0)</f>
        <v>0</v>
      </c>
      <c r="BH1320" s="159">
        <f>IF(N1320="sníž. přenesená",J1320,0)</f>
        <v>0</v>
      </c>
      <c r="BI1320" s="159">
        <f>IF(N1320="nulová",J1320,0)</f>
        <v>0</v>
      </c>
      <c r="BJ1320" s="20" t="s">
        <v>25</v>
      </c>
      <c r="BK1320" s="159">
        <f>ROUND(I1320*H1320,2)</f>
        <v>0</v>
      </c>
      <c r="BL1320" s="20" t="s">
        <v>189</v>
      </c>
      <c r="BM1320" s="158" t="s">
        <v>2043</v>
      </c>
    </row>
    <row r="1321" spans="1:65" s="14" customFormat="1">
      <c r="B1321" s="173"/>
      <c r="D1321" s="166" t="s">
        <v>193</v>
      </c>
      <c r="E1321" s="174" t="s">
        <v>3</v>
      </c>
      <c r="F1321" s="175" t="s">
        <v>2031</v>
      </c>
      <c r="H1321" s="176">
        <v>2.02</v>
      </c>
      <c r="I1321" s="177"/>
      <c r="L1321" s="173"/>
      <c r="M1321" s="178"/>
      <c r="N1321" s="179"/>
      <c r="O1321" s="179"/>
      <c r="P1321" s="179"/>
      <c r="Q1321" s="179"/>
      <c r="R1321" s="179"/>
      <c r="S1321" s="179"/>
      <c r="T1321" s="180"/>
      <c r="AT1321" s="174" t="s">
        <v>193</v>
      </c>
      <c r="AU1321" s="174" t="s">
        <v>81</v>
      </c>
      <c r="AV1321" s="14" t="s">
        <v>81</v>
      </c>
      <c r="AW1321" s="14" t="s">
        <v>34</v>
      </c>
      <c r="AX1321" s="14" t="s">
        <v>73</v>
      </c>
      <c r="AY1321" s="174" t="s">
        <v>182</v>
      </c>
    </row>
    <row r="1322" spans="1:65" s="15" customFormat="1">
      <c r="B1322" s="181"/>
      <c r="D1322" s="166" t="s">
        <v>193</v>
      </c>
      <c r="E1322" s="182" t="s">
        <v>3</v>
      </c>
      <c r="F1322" s="183" t="s">
        <v>213</v>
      </c>
      <c r="H1322" s="184">
        <v>2.02</v>
      </c>
      <c r="I1322" s="185"/>
      <c r="L1322" s="181"/>
      <c r="M1322" s="186"/>
      <c r="N1322" s="187"/>
      <c r="O1322" s="187"/>
      <c r="P1322" s="187"/>
      <c r="Q1322" s="187"/>
      <c r="R1322" s="187"/>
      <c r="S1322" s="187"/>
      <c r="T1322" s="188"/>
      <c r="AT1322" s="182" t="s">
        <v>193</v>
      </c>
      <c r="AU1322" s="182" t="s">
        <v>81</v>
      </c>
      <c r="AV1322" s="15" t="s">
        <v>189</v>
      </c>
      <c r="AW1322" s="15" t="s">
        <v>34</v>
      </c>
      <c r="AX1322" s="15" t="s">
        <v>25</v>
      </c>
      <c r="AY1322" s="182" t="s">
        <v>182</v>
      </c>
    </row>
    <row r="1323" spans="1:65" s="2" customFormat="1" ht="24.2" customHeight="1">
      <c r="A1323" s="35"/>
      <c r="B1323" s="146"/>
      <c r="C1323" s="147" t="s">
        <v>2044</v>
      </c>
      <c r="D1323" s="147" t="s">
        <v>184</v>
      </c>
      <c r="E1323" s="148" t="s">
        <v>2045</v>
      </c>
      <c r="F1323" s="149" t="s">
        <v>2046</v>
      </c>
      <c r="G1323" s="150" t="s">
        <v>500</v>
      </c>
      <c r="H1323" s="151">
        <v>2</v>
      </c>
      <c r="I1323" s="152"/>
      <c r="J1323" s="153">
        <f>ROUND(I1323*H1323,2)</f>
        <v>0</v>
      </c>
      <c r="K1323" s="149" t="s">
        <v>222</v>
      </c>
      <c r="L1323" s="36"/>
      <c r="M1323" s="154" t="s">
        <v>3</v>
      </c>
      <c r="N1323" s="155" t="s">
        <v>44</v>
      </c>
      <c r="O1323" s="56"/>
      <c r="P1323" s="156">
        <f>O1323*H1323</f>
        <v>0</v>
      </c>
      <c r="Q1323" s="156">
        <v>2E-3</v>
      </c>
      <c r="R1323" s="156">
        <f>Q1323*H1323</f>
        <v>4.0000000000000001E-3</v>
      </c>
      <c r="S1323" s="156">
        <v>0</v>
      </c>
      <c r="T1323" s="157">
        <f>S1323*H1323</f>
        <v>0</v>
      </c>
      <c r="U1323" s="35"/>
      <c r="V1323" s="35"/>
      <c r="W1323" s="35"/>
      <c r="X1323" s="35"/>
      <c r="Y1323" s="35"/>
      <c r="Z1323" s="35"/>
      <c r="AA1323" s="35"/>
      <c r="AB1323" s="35"/>
      <c r="AC1323" s="35"/>
      <c r="AD1323" s="35"/>
      <c r="AE1323" s="35"/>
      <c r="AR1323" s="158" t="s">
        <v>189</v>
      </c>
      <c r="AT1323" s="158" t="s">
        <v>184</v>
      </c>
      <c r="AU1323" s="158" t="s">
        <v>81</v>
      </c>
      <c r="AY1323" s="20" t="s">
        <v>182</v>
      </c>
      <c r="BE1323" s="159">
        <f>IF(N1323="základní",J1323,0)</f>
        <v>0</v>
      </c>
      <c r="BF1323" s="159">
        <f>IF(N1323="snížená",J1323,0)</f>
        <v>0</v>
      </c>
      <c r="BG1323" s="159">
        <f>IF(N1323="zákl. přenesená",J1323,0)</f>
        <v>0</v>
      </c>
      <c r="BH1323" s="159">
        <f>IF(N1323="sníž. přenesená",J1323,0)</f>
        <v>0</v>
      </c>
      <c r="BI1323" s="159">
        <f>IF(N1323="nulová",J1323,0)</f>
        <v>0</v>
      </c>
      <c r="BJ1323" s="20" t="s">
        <v>25</v>
      </c>
      <c r="BK1323" s="159">
        <f>ROUND(I1323*H1323,2)</f>
        <v>0</v>
      </c>
      <c r="BL1323" s="20" t="s">
        <v>189</v>
      </c>
      <c r="BM1323" s="158" t="s">
        <v>2047</v>
      </c>
    </row>
    <row r="1324" spans="1:65" s="2" customFormat="1" ht="16.5" customHeight="1">
      <c r="A1324" s="35"/>
      <c r="B1324" s="146"/>
      <c r="C1324" s="202" t="s">
        <v>2048</v>
      </c>
      <c r="D1324" s="202" t="s">
        <v>413</v>
      </c>
      <c r="E1324" s="203" t="s">
        <v>2049</v>
      </c>
      <c r="F1324" s="204" t="s">
        <v>2050</v>
      </c>
      <c r="G1324" s="205" t="s">
        <v>500</v>
      </c>
      <c r="H1324" s="206">
        <v>2.02</v>
      </c>
      <c r="I1324" s="207"/>
      <c r="J1324" s="208">
        <f>ROUND(I1324*H1324,2)</f>
        <v>0</v>
      </c>
      <c r="K1324" s="204" t="s">
        <v>222</v>
      </c>
      <c r="L1324" s="209"/>
      <c r="M1324" s="210" t="s">
        <v>3</v>
      </c>
      <c r="N1324" s="211" t="s">
        <v>44</v>
      </c>
      <c r="O1324" s="56"/>
      <c r="P1324" s="156">
        <f>O1324*H1324</f>
        <v>0</v>
      </c>
      <c r="Q1324" s="156">
        <v>2.3E-2</v>
      </c>
      <c r="R1324" s="156">
        <f>Q1324*H1324</f>
        <v>4.6460000000000001E-2</v>
      </c>
      <c r="S1324" s="156">
        <v>0</v>
      </c>
      <c r="T1324" s="157">
        <f>S1324*H1324</f>
        <v>0</v>
      </c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  <c r="AR1324" s="158" t="s">
        <v>243</v>
      </c>
      <c r="AT1324" s="158" t="s">
        <v>413</v>
      </c>
      <c r="AU1324" s="158" t="s">
        <v>81</v>
      </c>
      <c r="AY1324" s="20" t="s">
        <v>182</v>
      </c>
      <c r="BE1324" s="159">
        <f>IF(N1324="základní",J1324,0)</f>
        <v>0</v>
      </c>
      <c r="BF1324" s="159">
        <f>IF(N1324="snížená",J1324,0)</f>
        <v>0</v>
      </c>
      <c r="BG1324" s="159">
        <f>IF(N1324="zákl. přenesená",J1324,0)</f>
        <v>0</v>
      </c>
      <c r="BH1324" s="159">
        <f>IF(N1324="sníž. přenesená",J1324,0)</f>
        <v>0</v>
      </c>
      <c r="BI1324" s="159">
        <f>IF(N1324="nulová",J1324,0)</f>
        <v>0</v>
      </c>
      <c r="BJ1324" s="20" t="s">
        <v>25</v>
      </c>
      <c r="BK1324" s="159">
        <f>ROUND(I1324*H1324,2)</f>
        <v>0</v>
      </c>
      <c r="BL1324" s="20" t="s">
        <v>189</v>
      </c>
      <c r="BM1324" s="158" t="s">
        <v>2051</v>
      </c>
    </row>
    <row r="1325" spans="1:65" s="14" customFormat="1">
      <c r="B1325" s="173"/>
      <c r="D1325" s="166" t="s">
        <v>193</v>
      </c>
      <c r="E1325" s="174" t="s">
        <v>3</v>
      </c>
      <c r="F1325" s="175" t="s">
        <v>2031</v>
      </c>
      <c r="H1325" s="176">
        <v>2.02</v>
      </c>
      <c r="I1325" s="177"/>
      <c r="L1325" s="173"/>
      <c r="M1325" s="178"/>
      <c r="N1325" s="179"/>
      <c r="O1325" s="179"/>
      <c r="P1325" s="179"/>
      <c r="Q1325" s="179"/>
      <c r="R1325" s="179"/>
      <c r="S1325" s="179"/>
      <c r="T1325" s="180"/>
      <c r="AT1325" s="174" t="s">
        <v>193</v>
      </c>
      <c r="AU1325" s="174" t="s">
        <v>81</v>
      </c>
      <c r="AV1325" s="14" t="s">
        <v>81</v>
      </c>
      <c r="AW1325" s="14" t="s">
        <v>34</v>
      </c>
      <c r="AX1325" s="14" t="s">
        <v>73</v>
      </c>
      <c r="AY1325" s="174" t="s">
        <v>182</v>
      </c>
    </row>
    <row r="1326" spans="1:65" s="15" customFormat="1">
      <c r="B1326" s="181"/>
      <c r="D1326" s="166" t="s">
        <v>193</v>
      </c>
      <c r="E1326" s="182" t="s">
        <v>3</v>
      </c>
      <c r="F1326" s="183" t="s">
        <v>213</v>
      </c>
      <c r="H1326" s="184">
        <v>2.02</v>
      </c>
      <c r="I1326" s="185"/>
      <c r="L1326" s="181"/>
      <c r="M1326" s="186"/>
      <c r="N1326" s="187"/>
      <c r="O1326" s="187"/>
      <c r="P1326" s="187"/>
      <c r="Q1326" s="187"/>
      <c r="R1326" s="187"/>
      <c r="S1326" s="187"/>
      <c r="T1326" s="188"/>
      <c r="AT1326" s="182" t="s">
        <v>193</v>
      </c>
      <c r="AU1326" s="182" t="s">
        <v>81</v>
      </c>
      <c r="AV1326" s="15" t="s">
        <v>189</v>
      </c>
      <c r="AW1326" s="15" t="s">
        <v>34</v>
      </c>
      <c r="AX1326" s="15" t="s">
        <v>25</v>
      </c>
      <c r="AY1326" s="182" t="s">
        <v>182</v>
      </c>
    </row>
    <row r="1327" spans="1:65" s="2" customFormat="1" ht="16.5" customHeight="1">
      <c r="A1327" s="35"/>
      <c r="B1327" s="146"/>
      <c r="C1327" s="202" t="s">
        <v>2052</v>
      </c>
      <c r="D1327" s="202" t="s">
        <v>413</v>
      </c>
      <c r="E1327" s="203" t="s">
        <v>2053</v>
      </c>
      <c r="F1327" s="204" t="s">
        <v>2054</v>
      </c>
      <c r="G1327" s="205" t="s">
        <v>500</v>
      </c>
      <c r="H1327" s="206">
        <v>4.04</v>
      </c>
      <c r="I1327" s="207"/>
      <c r="J1327" s="208">
        <f>ROUND(I1327*H1327,2)</f>
        <v>0</v>
      </c>
      <c r="K1327" s="204" t="s">
        <v>3</v>
      </c>
      <c r="L1327" s="209"/>
      <c r="M1327" s="210" t="s">
        <v>3</v>
      </c>
      <c r="N1327" s="211" t="s">
        <v>44</v>
      </c>
      <c r="O1327" s="56"/>
      <c r="P1327" s="156">
        <f>O1327*H1327</f>
        <v>0</v>
      </c>
      <c r="Q1327" s="156">
        <v>6.0000000000000001E-3</v>
      </c>
      <c r="R1327" s="156">
        <f>Q1327*H1327</f>
        <v>2.4240000000000001E-2</v>
      </c>
      <c r="S1327" s="156">
        <v>0</v>
      </c>
      <c r="T1327" s="157">
        <f>S1327*H1327</f>
        <v>0</v>
      </c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R1327" s="158" t="s">
        <v>243</v>
      </c>
      <c r="AT1327" s="158" t="s">
        <v>413</v>
      </c>
      <c r="AU1327" s="158" t="s">
        <v>81</v>
      </c>
      <c r="AY1327" s="20" t="s">
        <v>182</v>
      </c>
      <c r="BE1327" s="159">
        <f>IF(N1327="základní",J1327,0)</f>
        <v>0</v>
      </c>
      <c r="BF1327" s="159">
        <f>IF(N1327="snížená",J1327,0)</f>
        <v>0</v>
      </c>
      <c r="BG1327" s="159">
        <f>IF(N1327="zákl. přenesená",J1327,0)</f>
        <v>0</v>
      </c>
      <c r="BH1327" s="159">
        <f>IF(N1327="sníž. přenesená",J1327,0)</f>
        <v>0</v>
      </c>
      <c r="BI1327" s="159">
        <f>IF(N1327="nulová",J1327,0)</f>
        <v>0</v>
      </c>
      <c r="BJ1327" s="20" t="s">
        <v>25</v>
      </c>
      <c r="BK1327" s="159">
        <f>ROUND(I1327*H1327,2)</f>
        <v>0</v>
      </c>
      <c r="BL1327" s="20" t="s">
        <v>189</v>
      </c>
      <c r="BM1327" s="158" t="s">
        <v>2055</v>
      </c>
    </row>
    <row r="1328" spans="1:65" s="14" customFormat="1">
      <c r="B1328" s="173"/>
      <c r="D1328" s="166" t="s">
        <v>193</v>
      </c>
      <c r="E1328" s="174" t="s">
        <v>3</v>
      </c>
      <c r="F1328" s="175" t="s">
        <v>2056</v>
      </c>
      <c r="H1328" s="176">
        <v>4.04</v>
      </c>
      <c r="I1328" s="177"/>
      <c r="L1328" s="173"/>
      <c r="M1328" s="178"/>
      <c r="N1328" s="179"/>
      <c r="O1328" s="179"/>
      <c r="P1328" s="179"/>
      <c r="Q1328" s="179"/>
      <c r="R1328" s="179"/>
      <c r="S1328" s="179"/>
      <c r="T1328" s="180"/>
      <c r="AT1328" s="174" t="s">
        <v>193</v>
      </c>
      <c r="AU1328" s="174" t="s">
        <v>81</v>
      </c>
      <c r="AV1328" s="14" t="s">
        <v>81</v>
      </c>
      <c r="AW1328" s="14" t="s">
        <v>34</v>
      </c>
      <c r="AX1328" s="14" t="s">
        <v>73</v>
      </c>
      <c r="AY1328" s="174" t="s">
        <v>182</v>
      </c>
    </row>
    <row r="1329" spans="1:65" s="15" customFormat="1">
      <c r="B1329" s="181"/>
      <c r="D1329" s="166" t="s">
        <v>193</v>
      </c>
      <c r="E1329" s="182" t="s">
        <v>3</v>
      </c>
      <c r="F1329" s="183" t="s">
        <v>213</v>
      </c>
      <c r="H1329" s="184">
        <v>4.04</v>
      </c>
      <c r="I1329" s="185"/>
      <c r="L1329" s="181"/>
      <c r="M1329" s="186"/>
      <c r="N1329" s="187"/>
      <c r="O1329" s="187"/>
      <c r="P1329" s="187"/>
      <c r="Q1329" s="187"/>
      <c r="R1329" s="187"/>
      <c r="S1329" s="187"/>
      <c r="T1329" s="188"/>
      <c r="AT1329" s="182" t="s">
        <v>193</v>
      </c>
      <c r="AU1329" s="182" t="s">
        <v>81</v>
      </c>
      <c r="AV1329" s="15" t="s">
        <v>189</v>
      </c>
      <c r="AW1329" s="15" t="s">
        <v>34</v>
      </c>
      <c r="AX1329" s="15" t="s">
        <v>25</v>
      </c>
      <c r="AY1329" s="182" t="s">
        <v>182</v>
      </c>
    </row>
    <row r="1330" spans="1:65" s="2" customFormat="1" ht="16.5" customHeight="1">
      <c r="A1330" s="35"/>
      <c r="B1330" s="146"/>
      <c r="C1330" s="147" t="s">
        <v>2057</v>
      </c>
      <c r="D1330" s="147" t="s">
        <v>184</v>
      </c>
      <c r="E1330" s="148" t="s">
        <v>2058</v>
      </c>
      <c r="F1330" s="149" t="s">
        <v>2059</v>
      </c>
      <c r="G1330" s="150" t="s">
        <v>500</v>
      </c>
      <c r="H1330" s="151">
        <v>4</v>
      </c>
      <c r="I1330" s="152"/>
      <c r="J1330" s="153">
        <f>ROUND(I1330*H1330,2)</f>
        <v>0</v>
      </c>
      <c r="K1330" s="149" t="s">
        <v>188</v>
      </c>
      <c r="L1330" s="36"/>
      <c r="M1330" s="154" t="s">
        <v>3</v>
      </c>
      <c r="N1330" s="155" t="s">
        <v>44</v>
      </c>
      <c r="O1330" s="56"/>
      <c r="P1330" s="156">
        <f>O1330*H1330</f>
        <v>0</v>
      </c>
      <c r="Q1330" s="156">
        <v>0.04</v>
      </c>
      <c r="R1330" s="156">
        <f>Q1330*H1330</f>
        <v>0.16</v>
      </c>
      <c r="S1330" s="156">
        <v>0</v>
      </c>
      <c r="T1330" s="157">
        <f>S1330*H1330</f>
        <v>0</v>
      </c>
      <c r="U1330" s="35"/>
      <c r="V1330" s="35"/>
      <c r="W1330" s="35"/>
      <c r="X1330" s="35"/>
      <c r="Y1330" s="35"/>
      <c r="Z1330" s="35"/>
      <c r="AA1330" s="35"/>
      <c r="AB1330" s="35"/>
      <c r="AC1330" s="35"/>
      <c r="AD1330" s="35"/>
      <c r="AE1330" s="35"/>
      <c r="AR1330" s="158" t="s">
        <v>189</v>
      </c>
      <c r="AT1330" s="158" t="s">
        <v>184</v>
      </c>
      <c r="AU1330" s="158" t="s">
        <v>81</v>
      </c>
      <c r="AY1330" s="20" t="s">
        <v>182</v>
      </c>
      <c r="BE1330" s="159">
        <f>IF(N1330="základní",J1330,0)</f>
        <v>0</v>
      </c>
      <c r="BF1330" s="159">
        <f>IF(N1330="snížená",J1330,0)</f>
        <v>0</v>
      </c>
      <c r="BG1330" s="159">
        <f>IF(N1330="zákl. přenesená",J1330,0)</f>
        <v>0</v>
      </c>
      <c r="BH1330" s="159">
        <f>IF(N1330="sníž. přenesená",J1330,0)</f>
        <v>0</v>
      </c>
      <c r="BI1330" s="159">
        <f>IF(N1330="nulová",J1330,0)</f>
        <v>0</v>
      </c>
      <c r="BJ1330" s="20" t="s">
        <v>25</v>
      </c>
      <c r="BK1330" s="159">
        <f>ROUND(I1330*H1330,2)</f>
        <v>0</v>
      </c>
      <c r="BL1330" s="20" t="s">
        <v>189</v>
      </c>
      <c r="BM1330" s="158" t="s">
        <v>2060</v>
      </c>
    </row>
    <row r="1331" spans="1:65" s="2" customFormat="1">
      <c r="A1331" s="35"/>
      <c r="B1331" s="36"/>
      <c r="C1331" s="35"/>
      <c r="D1331" s="160" t="s">
        <v>191</v>
      </c>
      <c r="E1331" s="35"/>
      <c r="F1331" s="161" t="s">
        <v>2061</v>
      </c>
      <c r="G1331" s="35"/>
      <c r="H1331" s="35"/>
      <c r="I1331" s="162"/>
      <c r="J1331" s="35"/>
      <c r="K1331" s="35"/>
      <c r="L1331" s="36"/>
      <c r="M1331" s="163"/>
      <c r="N1331" s="164"/>
      <c r="O1331" s="56"/>
      <c r="P1331" s="56"/>
      <c r="Q1331" s="56"/>
      <c r="R1331" s="56"/>
      <c r="S1331" s="56"/>
      <c r="T1331" s="57"/>
      <c r="U1331" s="35"/>
      <c r="V1331" s="35"/>
      <c r="W1331" s="35"/>
      <c r="X1331" s="35"/>
      <c r="Y1331" s="35"/>
      <c r="Z1331" s="35"/>
      <c r="AA1331" s="35"/>
      <c r="AB1331" s="35"/>
      <c r="AC1331" s="35"/>
      <c r="AD1331" s="35"/>
      <c r="AE1331" s="35"/>
      <c r="AT1331" s="20" t="s">
        <v>191</v>
      </c>
      <c r="AU1331" s="20" t="s">
        <v>81</v>
      </c>
    </row>
    <row r="1332" spans="1:65" s="2" customFormat="1" ht="16.5" customHeight="1">
      <c r="A1332" s="35"/>
      <c r="B1332" s="146"/>
      <c r="C1332" s="202" t="s">
        <v>2062</v>
      </c>
      <c r="D1332" s="202" t="s">
        <v>413</v>
      </c>
      <c r="E1332" s="203" t="s">
        <v>2063</v>
      </c>
      <c r="F1332" s="204" t="s">
        <v>2064</v>
      </c>
      <c r="G1332" s="205" t="s">
        <v>500</v>
      </c>
      <c r="H1332" s="206">
        <v>4</v>
      </c>
      <c r="I1332" s="207"/>
      <c r="J1332" s="208">
        <f>ROUND(I1332*H1332,2)</f>
        <v>0</v>
      </c>
      <c r="K1332" s="204" t="s">
        <v>188</v>
      </c>
      <c r="L1332" s="209"/>
      <c r="M1332" s="210" t="s">
        <v>3</v>
      </c>
      <c r="N1332" s="211" t="s">
        <v>44</v>
      </c>
      <c r="O1332" s="56"/>
      <c r="P1332" s="156">
        <f>O1332*H1332</f>
        <v>0</v>
      </c>
      <c r="Q1332" s="156">
        <v>1.3299999999999999E-2</v>
      </c>
      <c r="R1332" s="156">
        <f>Q1332*H1332</f>
        <v>5.3199999999999997E-2</v>
      </c>
      <c r="S1332" s="156">
        <v>0</v>
      </c>
      <c r="T1332" s="157">
        <f>S1332*H1332</f>
        <v>0</v>
      </c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R1332" s="158" t="s">
        <v>243</v>
      </c>
      <c r="AT1332" s="158" t="s">
        <v>413</v>
      </c>
      <c r="AU1332" s="158" t="s">
        <v>81</v>
      </c>
      <c r="AY1332" s="20" t="s">
        <v>182</v>
      </c>
      <c r="BE1332" s="159">
        <f>IF(N1332="základní",J1332,0)</f>
        <v>0</v>
      </c>
      <c r="BF1332" s="159">
        <f>IF(N1332="snížená",J1332,0)</f>
        <v>0</v>
      </c>
      <c r="BG1332" s="159">
        <f>IF(N1332="zákl. přenesená",J1332,0)</f>
        <v>0</v>
      </c>
      <c r="BH1332" s="159">
        <f>IF(N1332="sníž. přenesená",J1332,0)</f>
        <v>0</v>
      </c>
      <c r="BI1332" s="159">
        <f>IF(N1332="nulová",J1332,0)</f>
        <v>0</v>
      </c>
      <c r="BJ1332" s="20" t="s">
        <v>25</v>
      </c>
      <c r="BK1332" s="159">
        <f>ROUND(I1332*H1332,2)</f>
        <v>0</v>
      </c>
      <c r="BL1332" s="20" t="s">
        <v>189</v>
      </c>
      <c r="BM1332" s="158" t="s">
        <v>2065</v>
      </c>
    </row>
    <row r="1333" spans="1:65" s="14" customFormat="1">
      <c r="B1333" s="173"/>
      <c r="D1333" s="166" t="s">
        <v>193</v>
      </c>
      <c r="E1333" s="174" t="s">
        <v>3</v>
      </c>
      <c r="F1333" s="175" t="s">
        <v>189</v>
      </c>
      <c r="H1333" s="176">
        <v>4</v>
      </c>
      <c r="I1333" s="177"/>
      <c r="L1333" s="173"/>
      <c r="M1333" s="178"/>
      <c r="N1333" s="179"/>
      <c r="O1333" s="179"/>
      <c r="P1333" s="179"/>
      <c r="Q1333" s="179"/>
      <c r="R1333" s="179"/>
      <c r="S1333" s="179"/>
      <c r="T1333" s="180"/>
      <c r="AT1333" s="174" t="s">
        <v>193</v>
      </c>
      <c r="AU1333" s="174" t="s">
        <v>81</v>
      </c>
      <c r="AV1333" s="14" t="s">
        <v>81</v>
      </c>
      <c r="AW1333" s="14" t="s">
        <v>34</v>
      </c>
      <c r="AX1333" s="14" t="s">
        <v>25</v>
      </c>
      <c r="AY1333" s="174" t="s">
        <v>182</v>
      </c>
    </row>
    <row r="1334" spans="1:65" s="2" customFormat="1" ht="16.5" customHeight="1">
      <c r="A1334" s="35"/>
      <c r="B1334" s="146"/>
      <c r="C1334" s="202" t="s">
        <v>2066</v>
      </c>
      <c r="D1334" s="202" t="s">
        <v>413</v>
      </c>
      <c r="E1334" s="203" t="s">
        <v>2067</v>
      </c>
      <c r="F1334" s="204" t="s">
        <v>2068</v>
      </c>
      <c r="G1334" s="205" t="s">
        <v>2069</v>
      </c>
      <c r="H1334" s="206">
        <v>4</v>
      </c>
      <c r="I1334" s="207"/>
      <c r="J1334" s="208">
        <f>ROUND(I1334*H1334,2)</f>
        <v>0</v>
      </c>
      <c r="K1334" s="204" t="s">
        <v>3</v>
      </c>
      <c r="L1334" s="209"/>
      <c r="M1334" s="210" t="s">
        <v>3</v>
      </c>
      <c r="N1334" s="211" t="s">
        <v>44</v>
      </c>
      <c r="O1334" s="56"/>
      <c r="P1334" s="156">
        <f>O1334*H1334</f>
        <v>0</v>
      </c>
      <c r="Q1334" s="156">
        <v>0</v>
      </c>
      <c r="R1334" s="156">
        <f>Q1334*H1334</f>
        <v>0</v>
      </c>
      <c r="S1334" s="156">
        <v>0</v>
      </c>
      <c r="T1334" s="157">
        <f>S1334*H1334</f>
        <v>0</v>
      </c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R1334" s="158" t="s">
        <v>243</v>
      </c>
      <c r="AT1334" s="158" t="s">
        <v>413</v>
      </c>
      <c r="AU1334" s="158" t="s">
        <v>81</v>
      </c>
      <c r="AY1334" s="20" t="s">
        <v>182</v>
      </c>
      <c r="BE1334" s="159">
        <f>IF(N1334="základní",J1334,0)</f>
        <v>0</v>
      </c>
      <c r="BF1334" s="159">
        <f>IF(N1334="snížená",J1334,0)</f>
        <v>0</v>
      </c>
      <c r="BG1334" s="159">
        <f>IF(N1334="zákl. přenesená",J1334,0)</f>
        <v>0</v>
      </c>
      <c r="BH1334" s="159">
        <f>IF(N1334="sníž. přenesená",J1334,0)</f>
        <v>0</v>
      </c>
      <c r="BI1334" s="159">
        <f>IF(N1334="nulová",J1334,0)</f>
        <v>0</v>
      </c>
      <c r="BJ1334" s="20" t="s">
        <v>25</v>
      </c>
      <c r="BK1334" s="159">
        <f>ROUND(I1334*H1334,2)</f>
        <v>0</v>
      </c>
      <c r="BL1334" s="20" t="s">
        <v>189</v>
      </c>
      <c r="BM1334" s="158" t="s">
        <v>2070</v>
      </c>
    </row>
    <row r="1335" spans="1:65" s="14" customFormat="1">
      <c r="B1335" s="173"/>
      <c r="D1335" s="166" t="s">
        <v>193</v>
      </c>
      <c r="E1335" s="174" t="s">
        <v>3</v>
      </c>
      <c r="F1335" s="175" t="s">
        <v>189</v>
      </c>
      <c r="H1335" s="176">
        <v>4</v>
      </c>
      <c r="I1335" s="177"/>
      <c r="L1335" s="173"/>
      <c r="M1335" s="178"/>
      <c r="N1335" s="179"/>
      <c r="O1335" s="179"/>
      <c r="P1335" s="179"/>
      <c r="Q1335" s="179"/>
      <c r="R1335" s="179"/>
      <c r="S1335" s="179"/>
      <c r="T1335" s="180"/>
      <c r="AT1335" s="174" t="s">
        <v>193</v>
      </c>
      <c r="AU1335" s="174" t="s">
        <v>81</v>
      </c>
      <c r="AV1335" s="14" t="s">
        <v>81</v>
      </c>
      <c r="AW1335" s="14" t="s">
        <v>34</v>
      </c>
      <c r="AX1335" s="14" t="s">
        <v>25</v>
      </c>
      <c r="AY1335" s="174" t="s">
        <v>182</v>
      </c>
    </row>
    <row r="1336" spans="1:65" s="2" customFormat="1" ht="16.5" customHeight="1">
      <c r="A1336" s="35"/>
      <c r="B1336" s="146"/>
      <c r="C1336" s="147" t="s">
        <v>2071</v>
      </c>
      <c r="D1336" s="147" t="s">
        <v>184</v>
      </c>
      <c r="E1336" s="148" t="s">
        <v>2072</v>
      </c>
      <c r="F1336" s="149" t="s">
        <v>2073</v>
      </c>
      <c r="G1336" s="150" t="s">
        <v>500</v>
      </c>
      <c r="H1336" s="151">
        <v>2</v>
      </c>
      <c r="I1336" s="152"/>
      <c r="J1336" s="153">
        <f>ROUND(I1336*H1336,2)</f>
        <v>0</v>
      </c>
      <c r="K1336" s="149" t="s">
        <v>188</v>
      </c>
      <c r="L1336" s="36"/>
      <c r="M1336" s="154" t="s">
        <v>3</v>
      </c>
      <c r="N1336" s="155" t="s">
        <v>44</v>
      </c>
      <c r="O1336" s="56"/>
      <c r="P1336" s="156">
        <f>O1336*H1336</f>
        <v>0</v>
      </c>
      <c r="Q1336" s="156">
        <v>0.05</v>
      </c>
      <c r="R1336" s="156">
        <f>Q1336*H1336</f>
        <v>0.1</v>
      </c>
      <c r="S1336" s="156">
        <v>0</v>
      </c>
      <c r="T1336" s="157">
        <f>S1336*H1336</f>
        <v>0</v>
      </c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R1336" s="158" t="s">
        <v>189</v>
      </c>
      <c r="AT1336" s="158" t="s">
        <v>184</v>
      </c>
      <c r="AU1336" s="158" t="s">
        <v>81</v>
      </c>
      <c r="AY1336" s="20" t="s">
        <v>182</v>
      </c>
      <c r="BE1336" s="159">
        <f>IF(N1336="základní",J1336,0)</f>
        <v>0</v>
      </c>
      <c r="BF1336" s="159">
        <f>IF(N1336="snížená",J1336,0)</f>
        <v>0</v>
      </c>
      <c r="BG1336" s="159">
        <f>IF(N1336="zákl. přenesená",J1336,0)</f>
        <v>0</v>
      </c>
      <c r="BH1336" s="159">
        <f>IF(N1336="sníž. přenesená",J1336,0)</f>
        <v>0</v>
      </c>
      <c r="BI1336" s="159">
        <f>IF(N1336="nulová",J1336,0)</f>
        <v>0</v>
      </c>
      <c r="BJ1336" s="20" t="s">
        <v>25</v>
      </c>
      <c r="BK1336" s="159">
        <f>ROUND(I1336*H1336,2)</f>
        <v>0</v>
      </c>
      <c r="BL1336" s="20" t="s">
        <v>189</v>
      </c>
      <c r="BM1336" s="158" t="s">
        <v>2074</v>
      </c>
    </row>
    <row r="1337" spans="1:65" s="2" customFormat="1">
      <c r="A1337" s="35"/>
      <c r="B1337" s="36"/>
      <c r="C1337" s="35"/>
      <c r="D1337" s="160" t="s">
        <v>191</v>
      </c>
      <c r="E1337" s="35"/>
      <c r="F1337" s="161" t="s">
        <v>2075</v>
      </c>
      <c r="G1337" s="35"/>
      <c r="H1337" s="35"/>
      <c r="I1337" s="162"/>
      <c r="J1337" s="35"/>
      <c r="K1337" s="35"/>
      <c r="L1337" s="36"/>
      <c r="M1337" s="163"/>
      <c r="N1337" s="164"/>
      <c r="O1337" s="56"/>
      <c r="P1337" s="56"/>
      <c r="Q1337" s="56"/>
      <c r="R1337" s="56"/>
      <c r="S1337" s="56"/>
      <c r="T1337" s="57"/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T1337" s="20" t="s">
        <v>191</v>
      </c>
      <c r="AU1337" s="20" t="s">
        <v>81</v>
      </c>
    </row>
    <row r="1338" spans="1:65" s="2" customFormat="1" ht="16.5" customHeight="1">
      <c r="A1338" s="35"/>
      <c r="B1338" s="146"/>
      <c r="C1338" s="202" t="s">
        <v>2076</v>
      </c>
      <c r="D1338" s="202" t="s">
        <v>413</v>
      </c>
      <c r="E1338" s="203" t="s">
        <v>2077</v>
      </c>
      <c r="F1338" s="204" t="s">
        <v>2078</v>
      </c>
      <c r="G1338" s="205" t="s">
        <v>500</v>
      </c>
      <c r="H1338" s="206">
        <v>2</v>
      </c>
      <c r="I1338" s="207"/>
      <c r="J1338" s="208">
        <f>ROUND(I1338*H1338,2)</f>
        <v>0</v>
      </c>
      <c r="K1338" s="204" t="s">
        <v>188</v>
      </c>
      <c r="L1338" s="209"/>
      <c r="M1338" s="210" t="s">
        <v>3</v>
      </c>
      <c r="N1338" s="211" t="s">
        <v>44</v>
      </c>
      <c r="O1338" s="56"/>
      <c r="P1338" s="156">
        <f>O1338*H1338</f>
        <v>0</v>
      </c>
      <c r="Q1338" s="156">
        <v>2.9499999999999998E-2</v>
      </c>
      <c r="R1338" s="156">
        <f>Q1338*H1338</f>
        <v>5.8999999999999997E-2</v>
      </c>
      <c r="S1338" s="156">
        <v>0</v>
      </c>
      <c r="T1338" s="157">
        <f>S1338*H1338</f>
        <v>0</v>
      </c>
      <c r="U1338" s="35"/>
      <c r="V1338" s="35"/>
      <c r="W1338" s="35"/>
      <c r="X1338" s="35"/>
      <c r="Y1338" s="35"/>
      <c r="Z1338" s="35"/>
      <c r="AA1338" s="35"/>
      <c r="AB1338" s="35"/>
      <c r="AC1338" s="35"/>
      <c r="AD1338" s="35"/>
      <c r="AE1338" s="35"/>
      <c r="AR1338" s="158" t="s">
        <v>243</v>
      </c>
      <c r="AT1338" s="158" t="s">
        <v>413</v>
      </c>
      <c r="AU1338" s="158" t="s">
        <v>81</v>
      </c>
      <c r="AY1338" s="20" t="s">
        <v>182</v>
      </c>
      <c r="BE1338" s="159">
        <f>IF(N1338="základní",J1338,0)</f>
        <v>0</v>
      </c>
      <c r="BF1338" s="159">
        <f>IF(N1338="snížená",J1338,0)</f>
        <v>0</v>
      </c>
      <c r="BG1338" s="159">
        <f>IF(N1338="zákl. přenesená",J1338,0)</f>
        <v>0</v>
      </c>
      <c r="BH1338" s="159">
        <f>IF(N1338="sníž. přenesená",J1338,0)</f>
        <v>0</v>
      </c>
      <c r="BI1338" s="159">
        <f>IF(N1338="nulová",J1338,0)</f>
        <v>0</v>
      </c>
      <c r="BJ1338" s="20" t="s">
        <v>25</v>
      </c>
      <c r="BK1338" s="159">
        <f>ROUND(I1338*H1338,2)</f>
        <v>0</v>
      </c>
      <c r="BL1338" s="20" t="s">
        <v>189</v>
      </c>
      <c r="BM1338" s="158" t="s">
        <v>2079</v>
      </c>
    </row>
    <row r="1339" spans="1:65" s="2" customFormat="1" ht="16.5" customHeight="1">
      <c r="A1339" s="35"/>
      <c r="B1339" s="146"/>
      <c r="C1339" s="202" t="s">
        <v>2080</v>
      </c>
      <c r="D1339" s="202" t="s">
        <v>413</v>
      </c>
      <c r="E1339" s="203" t="s">
        <v>2081</v>
      </c>
      <c r="F1339" s="204" t="s">
        <v>2068</v>
      </c>
      <c r="G1339" s="205" t="s">
        <v>2069</v>
      </c>
      <c r="H1339" s="206">
        <v>2</v>
      </c>
      <c r="I1339" s="207"/>
      <c r="J1339" s="208">
        <f>ROUND(I1339*H1339,2)</f>
        <v>0</v>
      </c>
      <c r="K1339" s="204" t="s">
        <v>3</v>
      </c>
      <c r="L1339" s="209"/>
      <c r="M1339" s="210" t="s">
        <v>3</v>
      </c>
      <c r="N1339" s="211" t="s">
        <v>44</v>
      </c>
      <c r="O1339" s="56"/>
      <c r="P1339" s="156">
        <f>O1339*H1339</f>
        <v>0</v>
      </c>
      <c r="Q1339" s="156">
        <v>0</v>
      </c>
      <c r="R1339" s="156">
        <f>Q1339*H1339</f>
        <v>0</v>
      </c>
      <c r="S1339" s="156">
        <v>0</v>
      </c>
      <c r="T1339" s="157">
        <f>S1339*H1339</f>
        <v>0</v>
      </c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R1339" s="158" t="s">
        <v>243</v>
      </c>
      <c r="AT1339" s="158" t="s">
        <v>413</v>
      </c>
      <c r="AU1339" s="158" t="s">
        <v>81</v>
      </c>
      <c r="AY1339" s="20" t="s">
        <v>182</v>
      </c>
      <c r="BE1339" s="159">
        <f>IF(N1339="základní",J1339,0)</f>
        <v>0</v>
      </c>
      <c r="BF1339" s="159">
        <f>IF(N1339="snížená",J1339,0)</f>
        <v>0</v>
      </c>
      <c r="BG1339" s="159">
        <f>IF(N1339="zákl. přenesená",J1339,0)</f>
        <v>0</v>
      </c>
      <c r="BH1339" s="159">
        <f>IF(N1339="sníž. přenesená",J1339,0)</f>
        <v>0</v>
      </c>
      <c r="BI1339" s="159">
        <f>IF(N1339="nulová",J1339,0)</f>
        <v>0</v>
      </c>
      <c r="BJ1339" s="20" t="s">
        <v>25</v>
      </c>
      <c r="BK1339" s="159">
        <f>ROUND(I1339*H1339,2)</f>
        <v>0</v>
      </c>
      <c r="BL1339" s="20" t="s">
        <v>189</v>
      </c>
      <c r="BM1339" s="158" t="s">
        <v>2082</v>
      </c>
    </row>
    <row r="1340" spans="1:65" s="14" customFormat="1">
      <c r="B1340" s="173"/>
      <c r="D1340" s="166" t="s">
        <v>193</v>
      </c>
      <c r="E1340" s="174" t="s">
        <v>3</v>
      </c>
      <c r="F1340" s="175" t="s">
        <v>81</v>
      </c>
      <c r="H1340" s="176">
        <v>2</v>
      </c>
      <c r="I1340" s="177"/>
      <c r="L1340" s="173"/>
      <c r="M1340" s="178"/>
      <c r="N1340" s="179"/>
      <c r="O1340" s="179"/>
      <c r="P1340" s="179"/>
      <c r="Q1340" s="179"/>
      <c r="R1340" s="179"/>
      <c r="S1340" s="179"/>
      <c r="T1340" s="180"/>
      <c r="AT1340" s="174" t="s">
        <v>193</v>
      </c>
      <c r="AU1340" s="174" t="s">
        <v>81</v>
      </c>
      <c r="AV1340" s="14" t="s">
        <v>81</v>
      </c>
      <c r="AW1340" s="14" t="s">
        <v>34</v>
      </c>
      <c r="AX1340" s="14" t="s">
        <v>25</v>
      </c>
      <c r="AY1340" s="174" t="s">
        <v>182</v>
      </c>
    </row>
    <row r="1341" spans="1:65" s="2" customFormat="1" ht="16.5" customHeight="1">
      <c r="A1341" s="35"/>
      <c r="B1341" s="146"/>
      <c r="C1341" s="147" t="s">
        <v>2083</v>
      </c>
      <c r="D1341" s="147" t="s">
        <v>184</v>
      </c>
      <c r="E1341" s="148" t="s">
        <v>2084</v>
      </c>
      <c r="F1341" s="149" t="s">
        <v>2085</v>
      </c>
      <c r="G1341" s="150" t="s">
        <v>500</v>
      </c>
      <c r="H1341" s="151">
        <v>4</v>
      </c>
      <c r="I1341" s="152"/>
      <c r="J1341" s="153">
        <f>ROUND(I1341*H1341,2)</f>
        <v>0</v>
      </c>
      <c r="K1341" s="149" t="s">
        <v>222</v>
      </c>
      <c r="L1341" s="36"/>
      <c r="M1341" s="154" t="s">
        <v>3</v>
      </c>
      <c r="N1341" s="155" t="s">
        <v>44</v>
      </c>
      <c r="O1341" s="56"/>
      <c r="P1341" s="156">
        <f>O1341*H1341</f>
        <v>0</v>
      </c>
      <c r="Q1341" s="156">
        <v>2.5000000000000001E-2</v>
      </c>
      <c r="R1341" s="156">
        <f>Q1341*H1341</f>
        <v>0.1</v>
      </c>
      <c r="S1341" s="156">
        <v>0</v>
      </c>
      <c r="T1341" s="157">
        <f>S1341*H1341</f>
        <v>0</v>
      </c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R1341" s="158" t="s">
        <v>189</v>
      </c>
      <c r="AT1341" s="158" t="s">
        <v>184</v>
      </c>
      <c r="AU1341" s="158" t="s">
        <v>81</v>
      </c>
      <c r="AY1341" s="20" t="s">
        <v>182</v>
      </c>
      <c r="BE1341" s="159">
        <f>IF(N1341="základní",J1341,0)</f>
        <v>0</v>
      </c>
      <c r="BF1341" s="159">
        <f>IF(N1341="snížená",J1341,0)</f>
        <v>0</v>
      </c>
      <c r="BG1341" s="159">
        <f>IF(N1341="zákl. přenesená",J1341,0)</f>
        <v>0</v>
      </c>
      <c r="BH1341" s="159">
        <f>IF(N1341="sníž. přenesená",J1341,0)</f>
        <v>0</v>
      </c>
      <c r="BI1341" s="159">
        <f>IF(N1341="nulová",J1341,0)</f>
        <v>0</v>
      </c>
      <c r="BJ1341" s="20" t="s">
        <v>25</v>
      </c>
      <c r="BK1341" s="159">
        <f>ROUND(I1341*H1341,2)</f>
        <v>0</v>
      </c>
      <c r="BL1341" s="20" t="s">
        <v>189</v>
      </c>
      <c r="BM1341" s="158" t="s">
        <v>2086</v>
      </c>
    </row>
    <row r="1342" spans="1:65" s="2" customFormat="1" ht="16.5" customHeight="1">
      <c r="A1342" s="35"/>
      <c r="B1342" s="146"/>
      <c r="C1342" s="147" t="s">
        <v>2087</v>
      </c>
      <c r="D1342" s="147" t="s">
        <v>184</v>
      </c>
      <c r="E1342" s="148" t="s">
        <v>2088</v>
      </c>
      <c r="F1342" s="149" t="s">
        <v>2089</v>
      </c>
      <c r="G1342" s="150" t="s">
        <v>500</v>
      </c>
      <c r="H1342" s="151">
        <v>2</v>
      </c>
      <c r="I1342" s="152"/>
      <c r="J1342" s="153">
        <f>ROUND(I1342*H1342,2)</f>
        <v>0</v>
      </c>
      <c r="K1342" s="149" t="s">
        <v>222</v>
      </c>
      <c r="L1342" s="36"/>
      <c r="M1342" s="154" t="s">
        <v>3</v>
      </c>
      <c r="N1342" s="155" t="s">
        <v>44</v>
      </c>
      <c r="O1342" s="56"/>
      <c r="P1342" s="156">
        <f>O1342*H1342</f>
        <v>0</v>
      </c>
      <c r="Q1342" s="156">
        <v>2.5000000000000001E-2</v>
      </c>
      <c r="R1342" s="156">
        <f>Q1342*H1342</f>
        <v>0.05</v>
      </c>
      <c r="S1342" s="156">
        <v>0</v>
      </c>
      <c r="T1342" s="157">
        <f>S1342*H1342</f>
        <v>0</v>
      </c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R1342" s="158" t="s">
        <v>189</v>
      </c>
      <c r="AT1342" s="158" t="s">
        <v>184</v>
      </c>
      <c r="AU1342" s="158" t="s">
        <v>81</v>
      </c>
      <c r="AY1342" s="20" t="s">
        <v>182</v>
      </c>
      <c r="BE1342" s="159">
        <f>IF(N1342="základní",J1342,0)</f>
        <v>0</v>
      </c>
      <c r="BF1342" s="159">
        <f>IF(N1342="snížená",J1342,0)</f>
        <v>0</v>
      </c>
      <c r="BG1342" s="159">
        <f>IF(N1342="zákl. přenesená",J1342,0)</f>
        <v>0</v>
      </c>
      <c r="BH1342" s="159">
        <f>IF(N1342="sníž. přenesená",J1342,0)</f>
        <v>0</v>
      </c>
      <c r="BI1342" s="159">
        <f>IF(N1342="nulová",J1342,0)</f>
        <v>0</v>
      </c>
      <c r="BJ1342" s="20" t="s">
        <v>25</v>
      </c>
      <c r="BK1342" s="159">
        <f>ROUND(I1342*H1342,2)</f>
        <v>0</v>
      </c>
      <c r="BL1342" s="20" t="s">
        <v>189</v>
      </c>
      <c r="BM1342" s="158" t="s">
        <v>2090</v>
      </c>
    </row>
    <row r="1343" spans="1:65" s="2" customFormat="1" ht="16.5" customHeight="1">
      <c r="A1343" s="35"/>
      <c r="B1343" s="146"/>
      <c r="C1343" s="147" t="s">
        <v>2091</v>
      </c>
      <c r="D1343" s="147" t="s">
        <v>184</v>
      </c>
      <c r="E1343" s="148" t="s">
        <v>2092</v>
      </c>
      <c r="F1343" s="149" t="s">
        <v>2093</v>
      </c>
      <c r="G1343" s="150" t="s">
        <v>500</v>
      </c>
      <c r="H1343" s="151">
        <v>9</v>
      </c>
      <c r="I1343" s="152"/>
      <c r="J1343" s="153">
        <f>ROUND(I1343*H1343,2)</f>
        <v>0</v>
      </c>
      <c r="K1343" s="149" t="s">
        <v>3</v>
      </c>
      <c r="L1343" s="36"/>
      <c r="M1343" s="154" t="s">
        <v>3</v>
      </c>
      <c r="N1343" s="155" t="s">
        <v>44</v>
      </c>
      <c r="O1343" s="56"/>
      <c r="P1343" s="156">
        <f>O1343*H1343</f>
        <v>0</v>
      </c>
      <c r="Q1343" s="156">
        <v>2.0000000000000001E-4</v>
      </c>
      <c r="R1343" s="156">
        <f>Q1343*H1343</f>
        <v>1.8000000000000002E-3</v>
      </c>
      <c r="S1343" s="156">
        <v>0</v>
      </c>
      <c r="T1343" s="157">
        <f>S1343*H1343</f>
        <v>0</v>
      </c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R1343" s="158" t="s">
        <v>189</v>
      </c>
      <c r="AT1343" s="158" t="s">
        <v>184</v>
      </c>
      <c r="AU1343" s="158" t="s">
        <v>81</v>
      </c>
      <c r="AY1343" s="20" t="s">
        <v>182</v>
      </c>
      <c r="BE1343" s="159">
        <f>IF(N1343="základní",J1343,0)</f>
        <v>0</v>
      </c>
      <c r="BF1343" s="159">
        <f>IF(N1343="snížená",J1343,0)</f>
        <v>0</v>
      </c>
      <c r="BG1343" s="159">
        <f>IF(N1343="zákl. přenesená",J1343,0)</f>
        <v>0</v>
      </c>
      <c r="BH1343" s="159">
        <f>IF(N1343="sníž. přenesená",J1343,0)</f>
        <v>0</v>
      </c>
      <c r="BI1343" s="159">
        <f>IF(N1343="nulová",J1343,0)</f>
        <v>0</v>
      </c>
      <c r="BJ1343" s="20" t="s">
        <v>25</v>
      </c>
      <c r="BK1343" s="159">
        <f>ROUND(I1343*H1343,2)</f>
        <v>0</v>
      </c>
      <c r="BL1343" s="20" t="s">
        <v>189</v>
      </c>
      <c r="BM1343" s="158" t="s">
        <v>2094</v>
      </c>
    </row>
    <row r="1344" spans="1:65" s="14" customFormat="1">
      <c r="B1344" s="173"/>
      <c r="D1344" s="166" t="s">
        <v>193</v>
      </c>
      <c r="E1344" s="174" t="s">
        <v>3</v>
      </c>
      <c r="F1344" s="175" t="s">
        <v>250</v>
      </c>
      <c r="H1344" s="176">
        <v>9</v>
      </c>
      <c r="I1344" s="177"/>
      <c r="L1344" s="173"/>
      <c r="M1344" s="178"/>
      <c r="N1344" s="179"/>
      <c r="O1344" s="179"/>
      <c r="P1344" s="179"/>
      <c r="Q1344" s="179"/>
      <c r="R1344" s="179"/>
      <c r="S1344" s="179"/>
      <c r="T1344" s="180"/>
      <c r="AT1344" s="174" t="s">
        <v>193</v>
      </c>
      <c r="AU1344" s="174" t="s">
        <v>81</v>
      </c>
      <c r="AV1344" s="14" t="s">
        <v>81</v>
      </c>
      <c r="AW1344" s="14" t="s">
        <v>34</v>
      </c>
      <c r="AX1344" s="14" t="s">
        <v>25</v>
      </c>
      <c r="AY1344" s="174" t="s">
        <v>182</v>
      </c>
    </row>
    <row r="1345" spans="1:65" s="2" customFormat="1" ht="16.5" customHeight="1">
      <c r="A1345" s="35"/>
      <c r="B1345" s="146"/>
      <c r="C1345" s="147" t="s">
        <v>2095</v>
      </c>
      <c r="D1345" s="147" t="s">
        <v>184</v>
      </c>
      <c r="E1345" s="148" t="s">
        <v>2096</v>
      </c>
      <c r="F1345" s="149" t="s">
        <v>2097</v>
      </c>
      <c r="G1345" s="150" t="s">
        <v>187</v>
      </c>
      <c r="H1345" s="151">
        <v>375</v>
      </c>
      <c r="I1345" s="152"/>
      <c r="J1345" s="153">
        <f>ROUND(I1345*H1345,2)</f>
        <v>0</v>
      </c>
      <c r="K1345" s="149" t="s">
        <v>3</v>
      </c>
      <c r="L1345" s="36"/>
      <c r="M1345" s="154" t="s">
        <v>3</v>
      </c>
      <c r="N1345" s="155" t="s">
        <v>44</v>
      </c>
      <c r="O1345" s="56"/>
      <c r="P1345" s="156">
        <f>O1345*H1345</f>
        <v>0</v>
      </c>
      <c r="Q1345" s="156">
        <v>1.9000000000000001E-4</v>
      </c>
      <c r="R1345" s="156">
        <f>Q1345*H1345</f>
        <v>7.1250000000000008E-2</v>
      </c>
      <c r="S1345" s="156">
        <v>0</v>
      </c>
      <c r="T1345" s="157">
        <f>S1345*H1345</f>
        <v>0</v>
      </c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R1345" s="158" t="s">
        <v>189</v>
      </c>
      <c r="AT1345" s="158" t="s">
        <v>184</v>
      </c>
      <c r="AU1345" s="158" t="s">
        <v>81</v>
      </c>
      <c r="AY1345" s="20" t="s">
        <v>182</v>
      </c>
      <c r="BE1345" s="159">
        <f>IF(N1345="základní",J1345,0)</f>
        <v>0</v>
      </c>
      <c r="BF1345" s="159">
        <f>IF(N1345="snížená",J1345,0)</f>
        <v>0</v>
      </c>
      <c r="BG1345" s="159">
        <f>IF(N1345="zákl. přenesená",J1345,0)</f>
        <v>0</v>
      </c>
      <c r="BH1345" s="159">
        <f>IF(N1345="sníž. přenesená",J1345,0)</f>
        <v>0</v>
      </c>
      <c r="BI1345" s="159">
        <f>IF(N1345="nulová",J1345,0)</f>
        <v>0</v>
      </c>
      <c r="BJ1345" s="20" t="s">
        <v>25</v>
      </c>
      <c r="BK1345" s="159">
        <f>ROUND(I1345*H1345,2)</f>
        <v>0</v>
      </c>
      <c r="BL1345" s="20" t="s">
        <v>189</v>
      </c>
      <c r="BM1345" s="158" t="s">
        <v>2098</v>
      </c>
    </row>
    <row r="1346" spans="1:65" s="14" customFormat="1">
      <c r="B1346" s="173"/>
      <c r="D1346" s="166" t="s">
        <v>193</v>
      </c>
      <c r="E1346" s="174" t="s">
        <v>3</v>
      </c>
      <c r="F1346" s="175" t="s">
        <v>2099</v>
      </c>
      <c r="H1346" s="176">
        <v>375</v>
      </c>
      <c r="I1346" s="177"/>
      <c r="L1346" s="173"/>
      <c r="M1346" s="178"/>
      <c r="N1346" s="179"/>
      <c r="O1346" s="179"/>
      <c r="P1346" s="179"/>
      <c r="Q1346" s="179"/>
      <c r="R1346" s="179"/>
      <c r="S1346" s="179"/>
      <c r="T1346" s="180"/>
      <c r="AT1346" s="174" t="s">
        <v>193</v>
      </c>
      <c r="AU1346" s="174" t="s">
        <v>81</v>
      </c>
      <c r="AV1346" s="14" t="s">
        <v>81</v>
      </c>
      <c r="AW1346" s="14" t="s">
        <v>34</v>
      </c>
      <c r="AX1346" s="14" t="s">
        <v>25</v>
      </c>
      <c r="AY1346" s="174" t="s">
        <v>182</v>
      </c>
    </row>
    <row r="1347" spans="1:65" s="2" customFormat="1" ht="16.5" customHeight="1">
      <c r="A1347" s="35"/>
      <c r="B1347" s="146"/>
      <c r="C1347" s="147" t="s">
        <v>2100</v>
      </c>
      <c r="D1347" s="147" t="s">
        <v>184</v>
      </c>
      <c r="E1347" s="148" t="s">
        <v>2101</v>
      </c>
      <c r="F1347" s="149" t="s">
        <v>2102</v>
      </c>
      <c r="G1347" s="150" t="s">
        <v>187</v>
      </c>
      <c r="H1347" s="151">
        <v>175.5</v>
      </c>
      <c r="I1347" s="152"/>
      <c r="J1347" s="153">
        <f>ROUND(I1347*H1347,2)</f>
        <v>0</v>
      </c>
      <c r="K1347" s="149" t="s">
        <v>3</v>
      </c>
      <c r="L1347" s="36"/>
      <c r="M1347" s="154" t="s">
        <v>3</v>
      </c>
      <c r="N1347" s="155" t="s">
        <v>44</v>
      </c>
      <c r="O1347" s="56"/>
      <c r="P1347" s="156">
        <f>O1347*H1347</f>
        <v>0</v>
      </c>
      <c r="Q1347" s="156">
        <v>6.9999999999999994E-5</v>
      </c>
      <c r="R1347" s="156">
        <f>Q1347*H1347</f>
        <v>1.2284999999999999E-2</v>
      </c>
      <c r="S1347" s="156">
        <v>0</v>
      </c>
      <c r="T1347" s="157">
        <f>S1347*H1347</f>
        <v>0</v>
      </c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R1347" s="158" t="s">
        <v>189</v>
      </c>
      <c r="AT1347" s="158" t="s">
        <v>184</v>
      </c>
      <c r="AU1347" s="158" t="s">
        <v>81</v>
      </c>
      <c r="AY1347" s="20" t="s">
        <v>182</v>
      </c>
      <c r="BE1347" s="159">
        <f>IF(N1347="základní",J1347,0)</f>
        <v>0</v>
      </c>
      <c r="BF1347" s="159">
        <f>IF(N1347="snížená",J1347,0)</f>
        <v>0</v>
      </c>
      <c r="BG1347" s="159">
        <f>IF(N1347="zákl. přenesená",J1347,0)</f>
        <v>0</v>
      </c>
      <c r="BH1347" s="159">
        <f>IF(N1347="sníž. přenesená",J1347,0)</f>
        <v>0</v>
      </c>
      <c r="BI1347" s="159">
        <f>IF(N1347="nulová",J1347,0)</f>
        <v>0</v>
      </c>
      <c r="BJ1347" s="20" t="s">
        <v>25</v>
      </c>
      <c r="BK1347" s="159">
        <f>ROUND(I1347*H1347,2)</f>
        <v>0</v>
      </c>
      <c r="BL1347" s="20" t="s">
        <v>189</v>
      </c>
      <c r="BM1347" s="158" t="s">
        <v>2103</v>
      </c>
    </row>
    <row r="1348" spans="1:65" s="14" customFormat="1">
      <c r="B1348" s="173"/>
      <c r="D1348" s="166" t="s">
        <v>193</v>
      </c>
      <c r="E1348" s="174" t="s">
        <v>3</v>
      </c>
      <c r="F1348" s="175" t="s">
        <v>2104</v>
      </c>
      <c r="H1348" s="176">
        <v>175.5</v>
      </c>
      <c r="I1348" s="177"/>
      <c r="L1348" s="173"/>
      <c r="M1348" s="178"/>
      <c r="N1348" s="179"/>
      <c r="O1348" s="179"/>
      <c r="P1348" s="179"/>
      <c r="Q1348" s="179"/>
      <c r="R1348" s="179"/>
      <c r="S1348" s="179"/>
      <c r="T1348" s="180"/>
      <c r="AT1348" s="174" t="s">
        <v>193</v>
      </c>
      <c r="AU1348" s="174" t="s">
        <v>81</v>
      </c>
      <c r="AV1348" s="14" t="s">
        <v>81</v>
      </c>
      <c r="AW1348" s="14" t="s">
        <v>34</v>
      </c>
      <c r="AX1348" s="14" t="s">
        <v>25</v>
      </c>
      <c r="AY1348" s="174" t="s">
        <v>182</v>
      </c>
    </row>
    <row r="1349" spans="1:65" s="2" customFormat="1" ht="16.5" customHeight="1">
      <c r="A1349" s="35"/>
      <c r="B1349" s="146"/>
      <c r="C1349" s="147" t="s">
        <v>2105</v>
      </c>
      <c r="D1349" s="147" t="s">
        <v>184</v>
      </c>
      <c r="E1349" s="148" t="s">
        <v>2106</v>
      </c>
      <c r="F1349" s="149" t="s">
        <v>2107</v>
      </c>
      <c r="G1349" s="150" t="s">
        <v>500</v>
      </c>
      <c r="H1349" s="151">
        <v>6</v>
      </c>
      <c r="I1349" s="152"/>
      <c r="J1349" s="153">
        <f>ROUND(I1349*H1349,2)</f>
        <v>0</v>
      </c>
      <c r="K1349" s="149" t="s">
        <v>3</v>
      </c>
      <c r="L1349" s="36"/>
      <c r="M1349" s="154" t="s">
        <v>3</v>
      </c>
      <c r="N1349" s="155" t="s">
        <v>44</v>
      </c>
      <c r="O1349" s="56"/>
      <c r="P1349" s="156">
        <f>O1349*H1349</f>
        <v>0</v>
      </c>
      <c r="Q1349" s="156">
        <v>5.0000000000000001E-4</v>
      </c>
      <c r="R1349" s="156">
        <f>Q1349*H1349</f>
        <v>3.0000000000000001E-3</v>
      </c>
      <c r="S1349" s="156">
        <v>0</v>
      </c>
      <c r="T1349" s="157">
        <f>S1349*H1349</f>
        <v>0</v>
      </c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R1349" s="158" t="s">
        <v>189</v>
      </c>
      <c r="AT1349" s="158" t="s">
        <v>184</v>
      </c>
      <c r="AU1349" s="158" t="s">
        <v>81</v>
      </c>
      <c r="AY1349" s="20" t="s">
        <v>182</v>
      </c>
      <c r="BE1349" s="159">
        <f>IF(N1349="základní",J1349,0)</f>
        <v>0</v>
      </c>
      <c r="BF1349" s="159">
        <f>IF(N1349="snížená",J1349,0)</f>
        <v>0</v>
      </c>
      <c r="BG1349" s="159">
        <f>IF(N1349="zákl. přenesená",J1349,0)</f>
        <v>0</v>
      </c>
      <c r="BH1349" s="159">
        <f>IF(N1349="sníž. přenesená",J1349,0)</f>
        <v>0</v>
      </c>
      <c r="BI1349" s="159">
        <f>IF(N1349="nulová",J1349,0)</f>
        <v>0</v>
      </c>
      <c r="BJ1349" s="20" t="s">
        <v>25</v>
      </c>
      <c r="BK1349" s="159">
        <f>ROUND(I1349*H1349,2)</f>
        <v>0</v>
      </c>
      <c r="BL1349" s="20" t="s">
        <v>189</v>
      </c>
      <c r="BM1349" s="158" t="s">
        <v>2108</v>
      </c>
    </row>
    <row r="1350" spans="1:65" s="14" customFormat="1">
      <c r="B1350" s="173"/>
      <c r="D1350" s="166" t="s">
        <v>193</v>
      </c>
      <c r="E1350" s="174" t="s">
        <v>3</v>
      </c>
      <c r="F1350" s="175" t="s">
        <v>2109</v>
      </c>
      <c r="H1350" s="176">
        <v>6</v>
      </c>
      <c r="I1350" s="177"/>
      <c r="L1350" s="173"/>
      <c r="M1350" s="178"/>
      <c r="N1350" s="179"/>
      <c r="O1350" s="179"/>
      <c r="P1350" s="179"/>
      <c r="Q1350" s="179"/>
      <c r="R1350" s="179"/>
      <c r="S1350" s="179"/>
      <c r="T1350" s="180"/>
      <c r="AT1350" s="174" t="s">
        <v>193</v>
      </c>
      <c r="AU1350" s="174" t="s">
        <v>81</v>
      </c>
      <c r="AV1350" s="14" t="s">
        <v>81</v>
      </c>
      <c r="AW1350" s="14" t="s">
        <v>34</v>
      </c>
      <c r="AX1350" s="14" t="s">
        <v>73</v>
      </c>
      <c r="AY1350" s="174" t="s">
        <v>182</v>
      </c>
    </row>
    <row r="1351" spans="1:65" s="15" customFormat="1">
      <c r="B1351" s="181"/>
      <c r="D1351" s="166" t="s">
        <v>193</v>
      </c>
      <c r="E1351" s="182" t="s">
        <v>3</v>
      </c>
      <c r="F1351" s="183" t="s">
        <v>213</v>
      </c>
      <c r="H1351" s="184">
        <v>6</v>
      </c>
      <c r="I1351" s="185"/>
      <c r="L1351" s="181"/>
      <c r="M1351" s="186"/>
      <c r="N1351" s="187"/>
      <c r="O1351" s="187"/>
      <c r="P1351" s="187"/>
      <c r="Q1351" s="187"/>
      <c r="R1351" s="187"/>
      <c r="S1351" s="187"/>
      <c r="T1351" s="188"/>
      <c r="AT1351" s="182" t="s">
        <v>193</v>
      </c>
      <c r="AU1351" s="182" t="s">
        <v>81</v>
      </c>
      <c r="AV1351" s="15" t="s">
        <v>189</v>
      </c>
      <c r="AW1351" s="15" t="s">
        <v>34</v>
      </c>
      <c r="AX1351" s="15" t="s">
        <v>25</v>
      </c>
      <c r="AY1351" s="182" t="s">
        <v>182</v>
      </c>
    </row>
    <row r="1352" spans="1:65" s="12" customFormat="1" ht="22.9" customHeight="1">
      <c r="B1352" s="133"/>
      <c r="D1352" s="134" t="s">
        <v>72</v>
      </c>
      <c r="E1352" s="144" t="s">
        <v>1705</v>
      </c>
      <c r="F1352" s="144" t="s">
        <v>2110</v>
      </c>
      <c r="I1352" s="136"/>
      <c r="J1352" s="145">
        <f>BK1352</f>
        <v>0</v>
      </c>
      <c r="L1352" s="133"/>
      <c r="M1352" s="138"/>
      <c r="N1352" s="139"/>
      <c r="O1352" s="139"/>
      <c r="P1352" s="140">
        <f>SUM(P1353:P1381)</f>
        <v>0</v>
      </c>
      <c r="Q1352" s="139"/>
      <c r="R1352" s="140">
        <f>SUM(R1353:R1381)</f>
        <v>0.27021750000000005</v>
      </c>
      <c r="S1352" s="139"/>
      <c r="T1352" s="141">
        <f>SUM(T1353:T1381)</f>
        <v>0</v>
      </c>
      <c r="AR1352" s="134" t="s">
        <v>25</v>
      </c>
      <c r="AT1352" s="142" t="s">
        <v>72</v>
      </c>
      <c r="AU1352" s="142" t="s">
        <v>25</v>
      </c>
      <c r="AY1352" s="134" t="s">
        <v>182</v>
      </c>
      <c r="BK1352" s="143">
        <f>SUM(BK1353:BK1381)</f>
        <v>0</v>
      </c>
    </row>
    <row r="1353" spans="1:65" s="2" customFormat="1" ht="16.5" customHeight="1">
      <c r="A1353" s="35"/>
      <c r="B1353" s="146"/>
      <c r="C1353" s="147" t="s">
        <v>2111</v>
      </c>
      <c r="D1353" s="147" t="s">
        <v>184</v>
      </c>
      <c r="E1353" s="148" t="s">
        <v>2112</v>
      </c>
      <c r="F1353" s="149" t="s">
        <v>2113</v>
      </c>
      <c r="G1353" s="150" t="s">
        <v>500</v>
      </c>
      <c r="H1353" s="151">
        <v>2</v>
      </c>
      <c r="I1353" s="152"/>
      <c r="J1353" s="153">
        <f t="shared" ref="J1353:J1358" si="10">ROUND(I1353*H1353,2)</f>
        <v>0</v>
      </c>
      <c r="K1353" s="149" t="s">
        <v>222</v>
      </c>
      <c r="L1353" s="36"/>
      <c r="M1353" s="154" t="s">
        <v>3</v>
      </c>
      <c r="N1353" s="155" t="s">
        <v>44</v>
      </c>
      <c r="O1353" s="56"/>
      <c r="P1353" s="156">
        <f t="shared" ref="P1353:P1358" si="11">O1353*H1353</f>
        <v>0</v>
      </c>
      <c r="Q1353" s="156">
        <v>2E-3</v>
      </c>
      <c r="R1353" s="156">
        <f t="shared" ref="R1353:R1358" si="12">Q1353*H1353</f>
        <v>4.0000000000000001E-3</v>
      </c>
      <c r="S1353" s="156">
        <v>0</v>
      </c>
      <c r="T1353" s="157">
        <f t="shared" ref="T1353:T1358" si="13">S1353*H1353</f>
        <v>0</v>
      </c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R1353" s="158" t="s">
        <v>189</v>
      </c>
      <c r="AT1353" s="158" t="s">
        <v>184</v>
      </c>
      <c r="AU1353" s="158" t="s">
        <v>81</v>
      </c>
      <c r="AY1353" s="20" t="s">
        <v>182</v>
      </c>
      <c r="BE1353" s="159">
        <f t="shared" ref="BE1353:BE1358" si="14">IF(N1353="základní",J1353,0)</f>
        <v>0</v>
      </c>
      <c r="BF1353" s="159">
        <f t="shared" ref="BF1353:BF1358" si="15">IF(N1353="snížená",J1353,0)</f>
        <v>0</v>
      </c>
      <c r="BG1353" s="159">
        <f t="shared" ref="BG1353:BG1358" si="16">IF(N1353="zákl. přenesená",J1353,0)</f>
        <v>0</v>
      </c>
      <c r="BH1353" s="159">
        <f t="shared" ref="BH1353:BH1358" si="17">IF(N1353="sníž. přenesená",J1353,0)</f>
        <v>0</v>
      </c>
      <c r="BI1353" s="159">
        <f t="shared" ref="BI1353:BI1358" si="18">IF(N1353="nulová",J1353,0)</f>
        <v>0</v>
      </c>
      <c r="BJ1353" s="20" t="s">
        <v>25</v>
      </c>
      <c r="BK1353" s="159">
        <f t="shared" ref="BK1353:BK1358" si="19">ROUND(I1353*H1353,2)</f>
        <v>0</v>
      </c>
      <c r="BL1353" s="20" t="s">
        <v>189</v>
      </c>
      <c r="BM1353" s="158" t="s">
        <v>2114</v>
      </c>
    </row>
    <row r="1354" spans="1:65" s="2" customFormat="1" ht="16.5" customHeight="1">
      <c r="A1354" s="35"/>
      <c r="B1354" s="146"/>
      <c r="C1354" s="202" t="s">
        <v>2115</v>
      </c>
      <c r="D1354" s="202" t="s">
        <v>413</v>
      </c>
      <c r="E1354" s="203" t="s">
        <v>2116</v>
      </c>
      <c r="F1354" s="204" t="s">
        <v>2117</v>
      </c>
      <c r="G1354" s="205" t="s">
        <v>500</v>
      </c>
      <c r="H1354" s="206">
        <v>2.02</v>
      </c>
      <c r="I1354" s="207"/>
      <c r="J1354" s="208">
        <f t="shared" si="10"/>
        <v>0</v>
      </c>
      <c r="K1354" s="204" t="s">
        <v>222</v>
      </c>
      <c r="L1354" s="209"/>
      <c r="M1354" s="210" t="s">
        <v>3</v>
      </c>
      <c r="N1354" s="211" t="s">
        <v>44</v>
      </c>
      <c r="O1354" s="56"/>
      <c r="P1354" s="156">
        <f t="shared" si="11"/>
        <v>0</v>
      </c>
      <c r="Q1354" s="156">
        <v>7.3000000000000001E-3</v>
      </c>
      <c r="R1354" s="156">
        <f t="shared" si="12"/>
        <v>1.4746E-2</v>
      </c>
      <c r="S1354" s="156">
        <v>0</v>
      </c>
      <c r="T1354" s="157">
        <f t="shared" si="13"/>
        <v>0</v>
      </c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R1354" s="158" t="s">
        <v>243</v>
      </c>
      <c r="AT1354" s="158" t="s">
        <v>413</v>
      </c>
      <c r="AU1354" s="158" t="s">
        <v>81</v>
      </c>
      <c r="AY1354" s="20" t="s">
        <v>182</v>
      </c>
      <c r="BE1354" s="159">
        <f t="shared" si="14"/>
        <v>0</v>
      </c>
      <c r="BF1354" s="159">
        <f t="shared" si="15"/>
        <v>0</v>
      </c>
      <c r="BG1354" s="159">
        <f t="shared" si="16"/>
        <v>0</v>
      </c>
      <c r="BH1354" s="159">
        <f t="shared" si="17"/>
        <v>0</v>
      </c>
      <c r="BI1354" s="159">
        <f t="shared" si="18"/>
        <v>0</v>
      </c>
      <c r="BJ1354" s="20" t="s">
        <v>25</v>
      </c>
      <c r="BK1354" s="159">
        <f t="shared" si="19"/>
        <v>0</v>
      </c>
      <c r="BL1354" s="20" t="s">
        <v>189</v>
      </c>
      <c r="BM1354" s="158" t="s">
        <v>2118</v>
      </c>
    </row>
    <row r="1355" spans="1:65" s="2" customFormat="1" ht="16.5" customHeight="1">
      <c r="A1355" s="35"/>
      <c r="B1355" s="146"/>
      <c r="C1355" s="147" t="s">
        <v>2119</v>
      </c>
      <c r="D1355" s="147" t="s">
        <v>184</v>
      </c>
      <c r="E1355" s="148" t="s">
        <v>2120</v>
      </c>
      <c r="F1355" s="149" t="s">
        <v>2121</v>
      </c>
      <c r="G1355" s="150" t="s">
        <v>500</v>
      </c>
      <c r="H1355" s="151">
        <v>3</v>
      </c>
      <c r="I1355" s="152"/>
      <c r="J1355" s="153">
        <f t="shared" si="10"/>
        <v>0</v>
      </c>
      <c r="K1355" s="149" t="s">
        <v>222</v>
      </c>
      <c r="L1355" s="36"/>
      <c r="M1355" s="154" t="s">
        <v>3</v>
      </c>
      <c r="N1355" s="155" t="s">
        <v>44</v>
      </c>
      <c r="O1355" s="56"/>
      <c r="P1355" s="156">
        <f t="shared" si="11"/>
        <v>0</v>
      </c>
      <c r="Q1355" s="156">
        <v>2E-3</v>
      </c>
      <c r="R1355" s="156">
        <f t="shared" si="12"/>
        <v>6.0000000000000001E-3</v>
      </c>
      <c r="S1355" s="156">
        <v>0</v>
      </c>
      <c r="T1355" s="157">
        <f t="shared" si="13"/>
        <v>0</v>
      </c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R1355" s="158" t="s">
        <v>189</v>
      </c>
      <c r="AT1355" s="158" t="s">
        <v>184</v>
      </c>
      <c r="AU1355" s="158" t="s">
        <v>81</v>
      </c>
      <c r="AY1355" s="20" t="s">
        <v>182</v>
      </c>
      <c r="BE1355" s="159">
        <f t="shared" si="14"/>
        <v>0</v>
      </c>
      <c r="BF1355" s="159">
        <f t="shared" si="15"/>
        <v>0</v>
      </c>
      <c r="BG1355" s="159">
        <f t="shared" si="16"/>
        <v>0</v>
      </c>
      <c r="BH1355" s="159">
        <f t="shared" si="17"/>
        <v>0</v>
      </c>
      <c r="BI1355" s="159">
        <f t="shared" si="18"/>
        <v>0</v>
      </c>
      <c r="BJ1355" s="20" t="s">
        <v>25</v>
      </c>
      <c r="BK1355" s="159">
        <f t="shared" si="19"/>
        <v>0</v>
      </c>
      <c r="BL1355" s="20" t="s">
        <v>189</v>
      </c>
      <c r="BM1355" s="158" t="s">
        <v>2122</v>
      </c>
    </row>
    <row r="1356" spans="1:65" s="2" customFormat="1" ht="16.5" customHeight="1">
      <c r="A1356" s="35"/>
      <c r="B1356" s="146"/>
      <c r="C1356" s="202" t="s">
        <v>2123</v>
      </c>
      <c r="D1356" s="202" t="s">
        <v>413</v>
      </c>
      <c r="E1356" s="203" t="s">
        <v>2124</v>
      </c>
      <c r="F1356" s="204" t="s">
        <v>2125</v>
      </c>
      <c r="G1356" s="205" t="s">
        <v>500</v>
      </c>
      <c r="H1356" s="206">
        <v>2.02</v>
      </c>
      <c r="I1356" s="207"/>
      <c r="J1356" s="208">
        <f t="shared" si="10"/>
        <v>0</v>
      </c>
      <c r="K1356" s="204" t="s">
        <v>222</v>
      </c>
      <c r="L1356" s="209"/>
      <c r="M1356" s="210" t="s">
        <v>3</v>
      </c>
      <c r="N1356" s="211" t="s">
        <v>44</v>
      </c>
      <c r="O1356" s="56"/>
      <c r="P1356" s="156">
        <f t="shared" si="11"/>
        <v>0</v>
      </c>
      <c r="Q1356" s="156">
        <v>7.3000000000000001E-3</v>
      </c>
      <c r="R1356" s="156">
        <f t="shared" si="12"/>
        <v>1.4746E-2</v>
      </c>
      <c r="S1356" s="156">
        <v>0</v>
      </c>
      <c r="T1356" s="157">
        <f t="shared" si="13"/>
        <v>0</v>
      </c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R1356" s="158" t="s">
        <v>243</v>
      </c>
      <c r="AT1356" s="158" t="s">
        <v>413</v>
      </c>
      <c r="AU1356" s="158" t="s">
        <v>81</v>
      </c>
      <c r="AY1356" s="20" t="s">
        <v>182</v>
      </c>
      <c r="BE1356" s="159">
        <f t="shared" si="14"/>
        <v>0</v>
      </c>
      <c r="BF1356" s="159">
        <f t="shared" si="15"/>
        <v>0</v>
      </c>
      <c r="BG1356" s="159">
        <f t="shared" si="16"/>
        <v>0</v>
      </c>
      <c r="BH1356" s="159">
        <f t="shared" si="17"/>
        <v>0</v>
      </c>
      <c r="BI1356" s="159">
        <f t="shared" si="18"/>
        <v>0</v>
      </c>
      <c r="BJ1356" s="20" t="s">
        <v>25</v>
      </c>
      <c r="BK1356" s="159">
        <f t="shared" si="19"/>
        <v>0</v>
      </c>
      <c r="BL1356" s="20" t="s">
        <v>189</v>
      </c>
      <c r="BM1356" s="158" t="s">
        <v>2126</v>
      </c>
    </row>
    <row r="1357" spans="1:65" s="2" customFormat="1" ht="16.5" customHeight="1">
      <c r="A1357" s="35"/>
      <c r="B1357" s="146"/>
      <c r="C1357" s="202" t="s">
        <v>2127</v>
      </c>
      <c r="D1357" s="202" t="s">
        <v>413</v>
      </c>
      <c r="E1357" s="203" t="s">
        <v>2128</v>
      </c>
      <c r="F1357" s="204" t="s">
        <v>2129</v>
      </c>
      <c r="G1357" s="205" t="s">
        <v>500</v>
      </c>
      <c r="H1357" s="206">
        <v>1.01</v>
      </c>
      <c r="I1357" s="207"/>
      <c r="J1357" s="208">
        <f t="shared" si="10"/>
        <v>0</v>
      </c>
      <c r="K1357" s="204" t="s">
        <v>222</v>
      </c>
      <c r="L1357" s="209"/>
      <c r="M1357" s="210" t="s">
        <v>3</v>
      </c>
      <c r="N1357" s="211" t="s">
        <v>44</v>
      </c>
      <c r="O1357" s="56"/>
      <c r="P1357" s="156">
        <f t="shared" si="11"/>
        <v>0</v>
      </c>
      <c r="Q1357" s="156">
        <v>7.3000000000000001E-3</v>
      </c>
      <c r="R1357" s="156">
        <f t="shared" si="12"/>
        <v>7.3730000000000002E-3</v>
      </c>
      <c r="S1357" s="156">
        <v>0</v>
      </c>
      <c r="T1357" s="157">
        <f t="shared" si="13"/>
        <v>0</v>
      </c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R1357" s="158" t="s">
        <v>243</v>
      </c>
      <c r="AT1357" s="158" t="s">
        <v>413</v>
      </c>
      <c r="AU1357" s="158" t="s">
        <v>81</v>
      </c>
      <c r="AY1357" s="20" t="s">
        <v>182</v>
      </c>
      <c r="BE1357" s="159">
        <f t="shared" si="14"/>
        <v>0</v>
      </c>
      <c r="BF1357" s="159">
        <f t="shared" si="15"/>
        <v>0</v>
      </c>
      <c r="BG1357" s="159">
        <f t="shared" si="16"/>
        <v>0</v>
      </c>
      <c r="BH1357" s="159">
        <f t="shared" si="17"/>
        <v>0</v>
      </c>
      <c r="BI1357" s="159">
        <f t="shared" si="18"/>
        <v>0</v>
      </c>
      <c r="BJ1357" s="20" t="s">
        <v>25</v>
      </c>
      <c r="BK1357" s="159">
        <f t="shared" si="19"/>
        <v>0</v>
      </c>
      <c r="BL1357" s="20" t="s">
        <v>189</v>
      </c>
      <c r="BM1357" s="158" t="s">
        <v>2130</v>
      </c>
    </row>
    <row r="1358" spans="1:65" s="2" customFormat="1" ht="33" customHeight="1">
      <c r="A1358" s="35"/>
      <c r="B1358" s="146"/>
      <c r="C1358" s="147" t="s">
        <v>2131</v>
      </c>
      <c r="D1358" s="147" t="s">
        <v>184</v>
      </c>
      <c r="E1358" s="148" t="s">
        <v>2132</v>
      </c>
      <c r="F1358" s="149" t="s">
        <v>2133</v>
      </c>
      <c r="G1358" s="150" t="s">
        <v>500</v>
      </c>
      <c r="H1358" s="151">
        <v>2</v>
      </c>
      <c r="I1358" s="152"/>
      <c r="J1358" s="153">
        <f t="shared" si="10"/>
        <v>0</v>
      </c>
      <c r="K1358" s="149" t="s">
        <v>3</v>
      </c>
      <c r="L1358" s="36"/>
      <c r="M1358" s="154" t="s">
        <v>3</v>
      </c>
      <c r="N1358" s="155" t="s">
        <v>44</v>
      </c>
      <c r="O1358" s="56"/>
      <c r="P1358" s="156">
        <f t="shared" si="11"/>
        <v>0</v>
      </c>
      <c r="Q1358" s="156">
        <v>1.67E-3</v>
      </c>
      <c r="R1358" s="156">
        <f t="shared" si="12"/>
        <v>3.3400000000000001E-3</v>
      </c>
      <c r="S1358" s="156">
        <v>0</v>
      </c>
      <c r="T1358" s="157">
        <f t="shared" si="13"/>
        <v>0</v>
      </c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R1358" s="158" t="s">
        <v>189</v>
      </c>
      <c r="AT1358" s="158" t="s">
        <v>184</v>
      </c>
      <c r="AU1358" s="158" t="s">
        <v>81</v>
      </c>
      <c r="AY1358" s="20" t="s">
        <v>182</v>
      </c>
      <c r="BE1358" s="159">
        <f t="shared" si="14"/>
        <v>0</v>
      </c>
      <c r="BF1358" s="159">
        <f t="shared" si="15"/>
        <v>0</v>
      </c>
      <c r="BG1358" s="159">
        <f t="shared" si="16"/>
        <v>0</v>
      </c>
      <c r="BH1358" s="159">
        <f t="shared" si="17"/>
        <v>0</v>
      </c>
      <c r="BI1358" s="159">
        <f t="shared" si="18"/>
        <v>0</v>
      </c>
      <c r="BJ1358" s="20" t="s">
        <v>25</v>
      </c>
      <c r="BK1358" s="159">
        <f t="shared" si="19"/>
        <v>0</v>
      </c>
      <c r="BL1358" s="20" t="s">
        <v>189</v>
      </c>
      <c r="BM1358" s="158" t="s">
        <v>2134</v>
      </c>
    </row>
    <row r="1359" spans="1:65" s="14" customFormat="1">
      <c r="B1359" s="173"/>
      <c r="D1359" s="166" t="s">
        <v>193</v>
      </c>
      <c r="E1359" s="174" t="s">
        <v>3</v>
      </c>
      <c r="F1359" s="175" t="s">
        <v>81</v>
      </c>
      <c r="H1359" s="176">
        <v>2</v>
      </c>
      <c r="I1359" s="177"/>
      <c r="L1359" s="173"/>
      <c r="M1359" s="178"/>
      <c r="N1359" s="179"/>
      <c r="O1359" s="179"/>
      <c r="P1359" s="179"/>
      <c r="Q1359" s="179"/>
      <c r="R1359" s="179"/>
      <c r="S1359" s="179"/>
      <c r="T1359" s="180"/>
      <c r="AT1359" s="174" t="s">
        <v>193</v>
      </c>
      <c r="AU1359" s="174" t="s">
        <v>81</v>
      </c>
      <c r="AV1359" s="14" t="s">
        <v>81</v>
      </c>
      <c r="AW1359" s="14" t="s">
        <v>34</v>
      </c>
      <c r="AX1359" s="14" t="s">
        <v>25</v>
      </c>
      <c r="AY1359" s="174" t="s">
        <v>182</v>
      </c>
    </row>
    <row r="1360" spans="1:65" s="2" customFormat="1" ht="16.5" customHeight="1">
      <c r="A1360" s="35"/>
      <c r="B1360" s="146"/>
      <c r="C1360" s="202" t="s">
        <v>2135</v>
      </c>
      <c r="D1360" s="202" t="s">
        <v>413</v>
      </c>
      <c r="E1360" s="203" t="s">
        <v>2136</v>
      </c>
      <c r="F1360" s="204" t="s">
        <v>2137</v>
      </c>
      <c r="G1360" s="205" t="s">
        <v>500</v>
      </c>
      <c r="H1360" s="206">
        <v>1.01</v>
      </c>
      <c r="I1360" s="207"/>
      <c r="J1360" s="208">
        <f>ROUND(I1360*H1360,2)</f>
        <v>0</v>
      </c>
      <c r="K1360" s="204" t="s">
        <v>222</v>
      </c>
      <c r="L1360" s="209"/>
      <c r="M1360" s="210" t="s">
        <v>3</v>
      </c>
      <c r="N1360" s="211" t="s">
        <v>44</v>
      </c>
      <c r="O1360" s="56"/>
      <c r="P1360" s="156">
        <f>O1360*H1360</f>
        <v>0</v>
      </c>
      <c r="Q1360" s="156">
        <v>1.2500000000000001E-2</v>
      </c>
      <c r="R1360" s="156">
        <f>Q1360*H1360</f>
        <v>1.2625000000000001E-2</v>
      </c>
      <c r="S1360" s="156">
        <v>0</v>
      </c>
      <c r="T1360" s="157">
        <f>S1360*H1360</f>
        <v>0</v>
      </c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R1360" s="158" t="s">
        <v>243</v>
      </c>
      <c r="AT1360" s="158" t="s">
        <v>413</v>
      </c>
      <c r="AU1360" s="158" t="s">
        <v>81</v>
      </c>
      <c r="AY1360" s="20" t="s">
        <v>182</v>
      </c>
      <c r="BE1360" s="159">
        <f>IF(N1360="základní",J1360,0)</f>
        <v>0</v>
      </c>
      <c r="BF1360" s="159">
        <f>IF(N1360="snížená",J1360,0)</f>
        <v>0</v>
      </c>
      <c r="BG1360" s="159">
        <f>IF(N1360="zákl. přenesená",J1360,0)</f>
        <v>0</v>
      </c>
      <c r="BH1360" s="159">
        <f>IF(N1360="sníž. přenesená",J1360,0)</f>
        <v>0</v>
      </c>
      <c r="BI1360" s="159">
        <f>IF(N1360="nulová",J1360,0)</f>
        <v>0</v>
      </c>
      <c r="BJ1360" s="20" t="s">
        <v>25</v>
      </c>
      <c r="BK1360" s="159">
        <f>ROUND(I1360*H1360,2)</f>
        <v>0</v>
      </c>
      <c r="BL1360" s="20" t="s">
        <v>189</v>
      </c>
      <c r="BM1360" s="158" t="s">
        <v>2138</v>
      </c>
    </row>
    <row r="1361" spans="1:65" s="2" customFormat="1" ht="16.5" customHeight="1">
      <c r="A1361" s="35"/>
      <c r="B1361" s="146"/>
      <c r="C1361" s="202" t="s">
        <v>2139</v>
      </c>
      <c r="D1361" s="202" t="s">
        <v>413</v>
      </c>
      <c r="E1361" s="203" t="s">
        <v>2140</v>
      </c>
      <c r="F1361" s="204" t="s">
        <v>2141</v>
      </c>
      <c r="G1361" s="205" t="s">
        <v>500</v>
      </c>
      <c r="H1361" s="206">
        <v>1.01</v>
      </c>
      <c r="I1361" s="207"/>
      <c r="J1361" s="208">
        <f>ROUND(I1361*H1361,2)</f>
        <v>0</v>
      </c>
      <c r="K1361" s="204" t="s">
        <v>222</v>
      </c>
      <c r="L1361" s="209"/>
      <c r="M1361" s="210" t="s">
        <v>3</v>
      </c>
      <c r="N1361" s="211" t="s">
        <v>44</v>
      </c>
      <c r="O1361" s="56"/>
      <c r="P1361" s="156">
        <f>O1361*H1361</f>
        <v>0</v>
      </c>
      <c r="Q1361" s="156">
        <v>7.3000000000000001E-3</v>
      </c>
      <c r="R1361" s="156">
        <f>Q1361*H1361</f>
        <v>7.3730000000000002E-3</v>
      </c>
      <c r="S1361" s="156">
        <v>0</v>
      </c>
      <c r="T1361" s="157">
        <f>S1361*H1361</f>
        <v>0</v>
      </c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R1361" s="158" t="s">
        <v>243</v>
      </c>
      <c r="AT1361" s="158" t="s">
        <v>413</v>
      </c>
      <c r="AU1361" s="158" t="s">
        <v>81</v>
      </c>
      <c r="AY1361" s="20" t="s">
        <v>182</v>
      </c>
      <c r="BE1361" s="159">
        <f>IF(N1361="základní",J1361,0)</f>
        <v>0</v>
      </c>
      <c r="BF1361" s="159">
        <f>IF(N1361="snížená",J1361,0)</f>
        <v>0</v>
      </c>
      <c r="BG1361" s="159">
        <f>IF(N1361="zákl. přenesená",J1361,0)</f>
        <v>0</v>
      </c>
      <c r="BH1361" s="159">
        <f>IF(N1361="sníž. přenesená",J1361,0)</f>
        <v>0</v>
      </c>
      <c r="BI1361" s="159">
        <f>IF(N1361="nulová",J1361,0)</f>
        <v>0</v>
      </c>
      <c r="BJ1361" s="20" t="s">
        <v>25</v>
      </c>
      <c r="BK1361" s="159">
        <f>ROUND(I1361*H1361,2)</f>
        <v>0</v>
      </c>
      <c r="BL1361" s="20" t="s">
        <v>189</v>
      </c>
      <c r="BM1361" s="158" t="s">
        <v>2142</v>
      </c>
    </row>
    <row r="1362" spans="1:65" s="2" customFormat="1" ht="16.5" customHeight="1">
      <c r="A1362" s="35"/>
      <c r="B1362" s="146"/>
      <c r="C1362" s="147" t="s">
        <v>2143</v>
      </c>
      <c r="D1362" s="147" t="s">
        <v>184</v>
      </c>
      <c r="E1362" s="148" t="s">
        <v>2144</v>
      </c>
      <c r="F1362" s="149" t="s">
        <v>2145</v>
      </c>
      <c r="G1362" s="150" t="s">
        <v>187</v>
      </c>
      <c r="H1362" s="151">
        <v>42</v>
      </c>
      <c r="I1362" s="152"/>
      <c r="J1362" s="153">
        <f>ROUND(I1362*H1362,2)</f>
        <v>0</v>
      </c>
      <c r="K1362" s="149" t="s">
        <v>222</v>
      </c>
      <c r="L1362" s="36"/>
      <c r="M1362" s="154" t="s">
        <v>3</v>
      </c>
      <c r="N1362" s="155" t="s">
        <v>44</v>
      </c>
      <c r="O1362" s="56"/>
      <c r="P1362" s="156">
        <f>O1362*H1362</f>
        <v>0</v>
      </c>
      <c r="Q1362" s="156">
        <v>0</v>
      </c>
      <c r="R1362" s="156">
        <f>Q1362*H1362</f>
        <v>0</v>
      </c>
      <c r="S1362" s="156">
        <v>0</v>
      </c>
      <c r="T1362" s="157">
        <f>S1362*H1362</f>
        <v>0</v>
      </c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R1362" s="158" t="s">
        <v>189</v>
      </c>
      <c r="AT1362" s="158" t="s">
        <v>184</v>
      </c>
      <c r="AU1362" s="158" t="s">
        <v>81</v>
      </c>
      <c r="AY1362" s="20" t="s">
        <v>182</v>
      </c>
      <c r="BE1362" s="159">
        <f>IF(N1362="základní",J1362,0)</f>
        <v>0</v>
      </c>
      <c r="BF1362" s="159">
        <f>IF(N1362="snížená",J1362,0)</f>
        <v>0</v>
      </c>
      <c r="BG1362" s="159">
        <f>IF(N1362="zákl. přenesená",J1362,0)</f>
        <v>0</v>
      </c>
      <c r="BH1362" s="159">
        <f>IF(N1362="sníž. přenesená",J1362,0)</f>
        <v>0</v>
      </c>
      <c r="BI1362" s="159">
        <f>IF(N1362="nulová",J1362,0)</f>
        <v>0</v>
      </c>
      <c r="BJ1362" s="20" t="s">
        <v>25</v>
      </c>
      <c r="BK1362" s="159">
        <f>ROUND(I1362*H1362,2)</f>
        <v>0</v>
      </c>
      <c r="BL1362" s="20" t="s">
        <v>189</v>
      </c>
      <c r="BM1362" s="158" t="s">
        <v>2146</v>
      </c>
    </row>
    <row r="1363" spans="1:65" s="14" customFormat="1">
      <c r="B1363" s="173"/>
      <c r="D1363" s="166" t="s">
        <v>193</v>
      </c>
      <c r="E1363" s="174" t="s">
        <v>3</v>
      </c>
      <c r="F1363" s="175" t="s">
        <v>2147</v>
      </c>
      <c r="H1363" s="176">
        <v>42</v>
      </c>
      <c r="I1363" s="177"/>
      <c r="L1363" s="173"/>
      <c r="M1363" s="178"/>
      <c r="N1363" s="179"/>
      <c r="O1363" s="179"/>
      <c r="P1363" s="179"/>
      <c r="Q1363" s="179"/>
      <c r="R1363" s="179"/>
      <c r="S1363" s="179"/>
      <c r="T1363" s="180"/>
      <c r="AT1363" s="174" t="s">
        <v>193</v>
      </c>
      <c r="AU1363" s="174" t="s">
        <v>81</v>
      </c>
      <c r="AV1363" s="14" t="s">
        <v>81</v>
      </c>
      <c r="AW1363" s="14" t="s">
        <v>34</v>
      </c>
      <c r="AX1363" s="14" t="s">
        <v>25</v>
      </c>
      <c r="AY1363" s="174" t="s">
        <v>182</v>
      </c>
    </row>
    <row r="1364" spans="1:65" s="2" customFormat="1" ht="16.5" customHeight="1">
      <c r="A1364" s="35"/>
      <c r="B1364" s="146"/>
      <c r="C1364" s="202" t="s">
        <v>2148</v>
      </c>
      <c r="D1364" s="202" t="s">
        <v>413</v>
      </c>
      <c r="E1364" s="203" t="s">
        <v>2149</v>
      </c>
      <c r="F1364" s="204" t="s">
        <v>2150</v>
      </c>
      <c r="G1364" s="205" t="s">
        <v>187</v>
      </c>
      <c r="H1364" s="206">
        <v>42.63</v>
      </c>
      <c r="I1364" s="207"/>
      <c r="J1364" s="208">
        <f>ROUND(I1364*H1364,2)</f>
        <v>0</v>
      </c>
      <c r="K1364" s="204" t="s">
        <v>222</v>
      </c>
      <c r="L1364" s="209"/>
      <c r="M1364" s="210" t="s">
        <v>3</v>
      </c>
      <c r="N1364" s="211" t="s">
        <v>44</v>
      </c>
      <c r="O1364" s="56"/>
      <c r="P1364" s="156">
        <f>O1364*H1364</f>
        <v>0</v>
      </c>
      <c r="Q1364" s="156">
        <v>2.7999999999999998E-4</v>
      </c>
      <c r="R1364" s="156">
        <f>Q1364*H1364</f>
        <v>1.19364E-2</v>
      </c>
      <c r="S1364" s="156">
        <v>0</v>
      </c>
      <c r="T1364" s="157">
        <f>S1364*H1364</f>
        <v>0</v>
      </c>
      <c r="U1364" s="35"/>
      <c r="V1364" s="35"/>
      <c r="W1364" s="35"/>
      <c r="X1364" s="35"/>
      <c r="Y1364" s="35"/>
      <c r="Z1364" s="35"/>
      <c r="AA1364" s="35"/>
      <c r="AB1364" s="35"/>
      <c r="AC1364" s="35"/>
      <c r="AD1364" s="35"/>
      <c r="AE1364" s="35"/>
      <c r="AR1364" s="158" t="s">
        <v>243</v>
      </c>
      <c r="AT1364" s="158" t="s">
        <v>413</v>
      </c>
      <c r="AU1364" s="158" t="s">
        <v>81</v>
      </c>
      <c r="AY1364" s="20" t="s">
        <v>182</v>
      </c>
      <c r="BE1364" s="159">
        <f>IF(N1364="základní",J1364,0)</f>
        <v>0</v>
      </c>
      <c r="BF1364" s="159">
        <f>IF(N1364="snížená",J1364,0)</f>
        <v>0</v>
      </c>
      <c r="BG1364" s="159">
        <f>IF(N1364="zákl. přenesená",J1364,0)</f>
        <v>0</v>
      </c>
      <c r="BH1364" s="159">
        <f>IF(N1364="sníž. přenesená",J1364,0)</f>
        <v>0</v>
      </c>
      <c r="BI1364" s="159">
        <f>IF(N1364="nulová",J1364,0)</f>
        <v>0</v>
      </c>
      <c r="BJ1364" s="20" t="s">
        <v>25</v>
      </c>
      <c r="BK1364" s="159">
        <f>ROUND(I1364*H1364,2)</f>
        <v>0</v>
      </c>
      <c r="BL1364" s="20" t="s">
        <v>189</v>
      </c>
      <c r="BM1364" s="158" t="s">
        <v>2151</v>
      </c>
    </row>
    <row r="1365" spans="1:65" s="14" customFormat="1">
      <c r="B1365" s="173"/>
      <c r="D1365" s="166" t="s">
        <v>193</v>
      </c>
      <c r="E1365" s="174" t="s">
        <v>3</v>
      </c>
      <c r="F1365" s="175" t="s">
        <v>2152</v>
      </c>
      <c r="H1365" s="176">
        <v>42.63</v>
      </c>
      <c r="I1365" s="177"/>
      <c r="L1365" s="173"/>
      <c r="M1365" s="178"/>
      <c r="N1365" s="179"/>
      <c r="O1365" s="179"/>
      <c r="P1365" s="179"/>
      <c r="Q1365" s="179"/>
      <c r="R1365" s="179"/>
      <c r="S1365" s="179"/>
      <c r="T1365" s="180"/>
      <c r="AT1365" s="174" t="s">
        <v>193</v>
      </c>
      <c r="AU1365" s="174" t="s">
        <v>81</v>
      </c>
      <c r="AV1365" s="14" t="s">
        <v>81</v>
      </c>
      <c r="AW1365" s="14" t="s">
        <v>34</v>
      </c>
      <c r="AX1365" s="14" t="s">
        <v>25</v>
      </c>
      <c r="AY1365" s="174" t="s">
        <v>182</v>
      </c>
    </row>
    <row r="1366" spans="1:65" s="2" customFormat="1" ht="16.5" customHeight="1">
      <c r="A1366" s="35"/>
      <c r="B1366" s="146"/>
      <c r="C1366" s="147" t="s">
        <v>2153</v>
      </c>
      <c r="D1366" s="147" t="s">
        <v>184</v>
      </c>
      <c r="E1366" s="148" t="s">
        <v>2154</v>
      </c>
      <c r="F1366" s="149" t="s">
        <v>2155</v>
      </c>
      <c r="G1366" s="150" t="s">
        <v>187</v>
      </c>
      <c r="H1366" s="151">
        <v>165</v>
      </c>
      <c r="I1366" s="152"/>
      <c r="J1366" s="153">
        <f>ROUND(I1366*H1366,2)</f>
        <v>0</v>
      </c>
      <c r="K1366" s="149" t="s">
        <v>222</v>
      </c>
      <c r="L1366" s="36"/>
      <c r="M1366" s="154" t="s">
        <v>3</v>
      </c>
      <c r="N1366" s="155" t="s">
        <v>44</v>
      </c>
      <c r="O1366" s="56"/>
      <c r="P1366" s="156">
        <f>O1366*H1366</f>
        <v>0</v>
      </c>
      <c r="Q1366" s="156">
        <v>0</v>
      </c>
      <c r="R1366" s="156">
        <f>Q1366*H1366</f>
        <v>0</v>
      </c>
      <c r="S1366" s="156">
        <v>0</v>
      </c>
      <c r="T1366" s="157">
        <f>S1366*H1366</f>
        <v>0</v>
      </c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R1366" s="158" t="s">
        <v>189</v>
      </c>
      <c r="AT1366" s="158" t="s">
        <v>184</v>
      </c>
      <c r="AU1366" s="158" t="s">
        <v>81</v>
      </c>
      <c r="AY1366" s="20" t="s">
        <v>182</v>
      </c>
      <c r="BE1366" s="159">
        <f>IF(N1366="základní",J1366,0)</f>
        <v>0</v>
      </c>
      <c r="BF1366" s="159">
        <f>IF(N1366="snížená",J1366,0)</f>
        <v>0</v>
      </c>
      <c r="BG1366" s="159">
        <f>IF(N1366="zákl. přenesená",J1366,0)</f>
        <v>0</v>
      </c>
      <c r="BH1366" s="159">
        <f>IF(N1366="sníž. přenesená",J1366,0)</f>
        <v>0</v>
      </c>
      <c r="BI1366" s="159">
        <f>IF(N1366="nulová",J1366,0)</f>
        <v>0</v>
      </c>
      <c r="BJ1366" s="20" t="s">
        <v>25</v>
      </c>
      <c r="BK1366" s="159">
        <f>ROUND(I1366*H1366,2)</f>
        <v>0</v>
      </c>
      <c r="BL1366" s="20" t="s">
        <v>189</v>
      </c>
      <c r="BM1366" s="158" t="s">
        <v>2156</v>
      </c>
    </row>
    <row r="1367" spans="1:65" s="14" customFormat="1">
      <c r="B1367" s="173"/>
      <c r="D1367" s="166" t="s">
        <v>193</v>
      </c>
      <c r="E1367" s="174" t="s">
        <v>3</v>
      </c>
      <c r="F1367" s="175" t="s">
        <v>2157</v>
      </c>
      <c r="H1367" s="176">
        <v>165</v>
      </c>
      <c r="I1367" s="177"/>
      <c r="L1367" s="173"/>
      <c r="M1367" s="178"/>
      <c r="N1367" s="179"/>
      <c r="O1367" s="179"/>
      <c r="P1367" s="179"/>
      <c r="Q1367" s="179"/>
      <c r="R1367" s="179"/>
      <c r="S1367" s="179"/>
      <c r="T1367" s="180"/>
      <c r="AT1367" s="174" t="s">
        <v>193</v>
      </c>
      <c r="AU1367" s="174" t="s">
        <v>81</v>
      </c>
      <c r="AV1367" s="14" t="s">
        <v>81</v>
      </c>
      <c r="AW1367" s="14" t="s">
        <v>34</v>
      </c>
      <c r="AX1367" s="14" t="s">
        <v>25</v>
      </c>
      <c r="AY1367" s="174" t="s">
        <v>182</v>
      </c>
    </row>
    <row r="1368" spans="1:65" s="2" customFormat="1" ht="16.5" customHeight="1">
      <c r="A1368" s="35"/>
      <c r="B1368" s="146"/>
      <c r="C1368" s="202" t="s">
        <v>2158</v>
      </c>
      <c r="D1368" s="202" t="s">
        <v>413</v>
      </c>
      <c r="E1368" s="203" t="s">
        <v>2159</v>
      </c>
      <c r="F1368" s="204" t="s">
        <v>2160</v>
      </c>
      <c r="G1368" s="205" t="s">
        <v>187</v>
      </c>
      <c r="H1368" s="206">
        <v>167.47499999999999</v>
      </c>
      <c r="I1368" s="207"/>
      <c r="J1368" s="208">
        <f>ROUND(I1368*H1368,2)</f>
        <v>0</v>
      </c>
      <c r="K1368" s="204" t="s">
        <v>222</v>
      </c>
      <c r="L1368" s="209"/>
      <c r="M1368" s="210" t="s">
        <v>3</v>
      </c>
      <c r="N1368" s="211" t="s">
        <v>44</v>
      </c>
      <c r="O1368" s="56"/>
      <c r="P1368" s="156">
        <f>O1368*H1368</f>
        <v>0</v>
      </c>
      <c r="Q1368" s="156">
        <v>1.06E-3</v>
      </c>
      <c r="R1368" s="156">
        <f>Q1368*H1368</f>
        <v>0.1775235</v>
      </c>
      <c r="S1368" s="156">
        <v>0</v>
      </c>
      <c r="T1368" s="157">
        <f>S1368*H1368</f>
        <v>0</v>
      </c>
      <c r="U1368" s="35"/>
      <c r="V1368" s="35"/>
      <c r="W1368" s="35"/>
      <c r="X1368" s="35"/>
      <c r="Y1368" s="35"/>
      <c r="Z1368" s="35"/>
      <c r="AA1368" s="35"/>
      <c r="AB1368" s="35"/>
      <c r="AC1368" s="35"/>
      <c r="AD1368" s="35"/>
      <c r="AE1368" s="35"/>
      <c r="AR1368" s="158" t="s">
        <v>243</v>
      </c>
      <c r="AT1368" s="158" t="s">
        <v>413</v>
      </c>
      <c r="AU1368" s="158" t="s">
        <v>81</v>
      </c>
      <c r="AY1368" s="20" t="s">
        <v>182</v>
      </c>
      <c r="BE1368" s="159">
        <f>IF(N1368="základní",J1368,0)</f>
        <v>0</v>
      </c>
      <c r="BF1368" s="159">
        <f>IF(N1368="snížená",J1368,0)</f>
        <v>0</v>
      </c>
      <c r="BG1368" s="159">
        <f>IF(N1368="zákl. přenesená",J1368,0)</f>
        <v>0</v>
      </c>
      <c r="BH1368" s="159">
        <f>IF(N1368="sníž. přenesená",J1368,0)</f>
        <v>0</v>
      </c>
      <c r="BI1368" s="159">
        <f>IF(N1368="nulová",J1368,0)</f>
        <v>0</v>
      </c>
      <c r="BJ1368" s="20" t="s">
        <v>25</v>
      </c>
      <c r="BK1368" s="159">
        <f>ROUND(I1368*H1368,2)</f>
        <v>0</v>
      </c>
      <c r="BL1368" s="20" t="s">
        <v>189</v>
      </c>
      <c r="BM1368" s="158" t="s">
        <v>2161</v>
      </c>
    </row>
    <row r="1369" spans="1:65" s="14" customFormat="1">
      <c r="B1369" s="173"/>
      <c r="D1369" s="166" t="s">
        <v>193</v>
      </c>
      <c r="E1369" s="174" t="s">
        <v>3</v>
      </c>
      <c r="F1369" s="175" t="s">
        <v>2162</v>
      </c>
      <c r="H1369" s="176">
        <v>167.47499999999999</v>
      </c>
      <c r="I1369" s="177"/>
      <c r="L1369" s="173"/>
      <c r="M1369" s="178"/>
      <c r="N1369" s="179"/>
      <c r="O1369" s="179"/>
      <c r="P1369" s="179"/>
      <c r="Q1369" s="179"/>
      <c r="R1369" s="179"/>
      <c r="S1369" s="179"/>
      <c r="T1369" s="180"/>
      <c r="AT1369" s="174" t="s">
        <v>193</v>
      </c>
      <c r="AU1369" s="174" t="s">
        <v>81</v>
      </c>
      <c r="AV1369" s="14" t="s">
        <v>81</v>
      </c>
      <c r="AW1369" s="14" t="s">
        <v>34</v>
      </c>
      <c r="AX1369" s="14" t="s">
        <v>25</v>
      </c>
      <c r="AY1369" s="174" t="s">
        <v>182</v>
      </c>
    </row>
    <row r="1370" spans="1:65" s="2" customFormat="1" ht="16.5" customHeight="1">
      <c r="A1370" s="35"/>
      <c r="B1370" s="146"/>
      <c r="C1370" s="147" t="s">
        <v>2163</v>
      </c>
      <c r="D1370" s="147" t="s">
        <v>184</v>
      </c>
      <c r="E1370" s="148" t="s">
        <v>2164</v>
      </c>
      <c r="F1370" s="149" t="s">
        <v>2165</v>
      </c>
      <c r="G1370" s="150" t="s">
        <v>500</v>
      </c>
      <c r="H1370" s="151">
        <v>2</v>
      </c>
      <c r="I1370" s="152"/>
      <c r="J1370" s="153">
        <f>ROUND(I1370*H1370,2)</f>
        <v>0</v>
      </c>
      <c r="K1370" s="149" t="s">
        <v>222</v>
      </c>
      <c r="L1370" s="36"/>
      <c r="M1370" s="154" t="s">
        <v>3</v>
      </c>
      <c r="N1370" s="155" t="s">
        <v>44</v>
      </c>
      <c r="O1370" s="56"/>
      <c r="P1370" s="156">
        <f>O1370*H1370</f>
        <v>0</v>
      </c>
      <c r="Q1370" s="156">
        <v>0</v>
      </c>
      <c r="R1370" s="156">
        <f>Q1370*H1370</f>
        <v>0</v>
      </c>
      <c r="S1370" s="156">
        <v>0</v>
      </c>
      <c r="T1370" s="157">
        <f>S1370*H1370</f>
        <v>0</v>
      </c>
      <c r="U1370" s="35"/>
      <c r="V1370" s="35"/>
      <c r="W1370" s="35"/>
      <c r="X1370" s="35"/>
      <c r="Y1370" s="35"/>
      <c r="Z1370" s="35"/>
      <c r="AA1370" s="35"/>
      <c r="AB1370" s="35"/>
      <c r="AC1370" s="35"/>
      <c r="AD1370" s="35"/>
      <c r="AE1370" s="35"/>
      <c r="AR1370" s="158" t="s">
        <v>189</v>
      </c>
      <c r="AT1370" s="158" t="s">
        <v>184</v>
      </c>
      <c r="AU1370" s="158" t="s">
        <v>81</v>
      </c>
      <c r="AY1370" s="20" t="s">
        <v>182</v>
      </c>
      <c r="BE1370" s="159">
        <f>IF(N1370="základní",J1370,0)</f>
        <v>0</v>
      </c>
      <c r="BF1370" s="159">
        <f>IF(N1370="snížená",J1370,0)</f>
        <v>0</v>
      </c>
      <c r="BG1370" s="159">
        <f>IF(N1370="zákl. přenesená",J1370,0)</f>
        <v>0</v>
      </c>
      <c r="BH1370" s="159">
        <f>IF(N1370="sníž. přenesená",J1370,0)</f>
        <v>0</v>
      </c>
      <c r="BI1370" s="159">
        <f>IF(N1370="nulová",J1370,0)</f>
        <v>0</v>
      </c>
      <c r="BJ1370" s="20" t="s">
        <v>25</v>
      </c>
      <c r="BK1370" s="159">
        <f>ROUND(I1370*H1370,2)</f>
        <v>0</v>
      </c>
      <c r="BL1370" s="20" t="s">
        <v>189</v>
      </c>
      <c r="BM1370" s="158" t="s">
        <v>2166</v>
      </c>
    </row>
    <row r="1371" spans="1:65" s="2" customFormat="1" ht="16.5" customHeight="1">
      <c r="A1371" s="35"/>
      <c r="B1371" s="146"/>
      <c r="C1371" s="202" t="s">
        <v>2167</v>
      </c>
      <c r="D1371" s="202" t="s">
        <v>413</v>
      </c>
      <c r="E1371" s="203" t="s">
        <v>2168</v>
      </c>
      <c r="F1371" s="204" t="s">
        <v>2169</v>
      </c>
      <c r="G1371" s="205" t="s">
        <v>500</v>
      </c>
      <c r="H1371" s="206">
        <v>2.0299999999999998</v>
      </c>
      <c r="I1371" s="207"/>
      <c r="J1371" s="208">
        <f>ROUND(I1371*H1371,2)</f>
        <v>0</v>
      </c>
      <c r="K1371" s="204" t="s">
        <v>3</v>
      </c>
      <c r="L1371" s="209"/>
      <c r="M1371" s="210" t="s">
        <v>3</v>
      </c>
      <c r="N1371" s="211" t="s">
        <v>44</v>
      </c>
      <c r="O1371" s="56"/>
      <c r="P1371" s="156">
        <f>O1371*H1371</f>
        <v>0</v>
      </c>
      <c r="Q1371" s="156">
        <v>2.7999999999999998E-4</v>
      </c>
      <c r="R1371" s="156">
        <f>Q1371*H1371</f>
        <v>5.6839999999999994E-4</v>
      </c>
      <c r="S1371" s="156">
        <v>0</v>
      </c>
      <c r="T1371" s="157">
        <f>S1371*H1371</f>
        <v>0</v>
      </c>
      <c r="U1371" s="35"/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  <c r="AR1371" s="158" t="s">
        <v>243</v>
      </c>
      <c r="AT1371" s="158" t="s">
        <v>413</v>
      </c>
      <c r="AU1371" s="158" t="s">
        <v>81</v>
      </c>
      <c r="AY1371" s="20" t="s">
        <v>182</v>
      </c>
      <c r="BE1371" s="159">
        <f>IF(N1371="základní",J1371,0)</f>
        <v>0</v>
      </c>
      <c r="BF1371" s="159">
        <f>IF(N1371="snížená",J1371,0)</f>
        <v>0</v>
      </c>
      <c r="BG1371" s="159">
        <f>IF(N1371="zákl. přenesená",J1371,0)</f>
        <v>0</v>
      </c>
      <c r="BH1371" s="159">
        <f>IF(N1371="sníž. přenesená",J1371,0)</f>
        <v>0</v>
      </c>
      <c r="BI1371" s="159">
        <f>IF(N1371="nulová",J1371,0)</f>
        <v>0</v>
      </c>
      <c r="BJ1371" s="20" t="s">
        <v>25</v>
      </c>
      <c r="BK1371" s="159">
        <f>ROUND(I1371*H1371,2)</f>
        <v>0</v>
      </c>
      <c r="BL1371" s="20" t="s">
        <v>189</v>
      </c>
      <c r="BM1371" s="158" t="s">
        <v>2170</v>
      </c>
    </row>
    <row r="1372" spans="1:65" s="14" customFormat="1">
      <c r="B1372" s="173"/>
      <c r="D1372" s="166" t="s">
        <v>193</v>
      </c>
      <c r="E1372" s="174" t="s">
        <v>3</v>
      </c>
      <c r="F1372" s="175" t="s">
        <v>760</v>
      </c>
      <c r="H1372" s="176">
        <v>2.0299999999999998</v>
      </c>
      <c r="I1372" s="177"/>
      <c r="L1372" s="173"/>
      <c r="M1372" s="178"/>
      <c r="N1372" s="179"/>
      <c r="O1372" s="179"/>
      <c r="P1372" s="179"/>
      <c r="Q1372" s="179"/>
      <c r="R1372" s="179"/>
      <c r="S1372" s="179"/>
      <c r="T1372" s="180"/>
      <c r="AT1372" s="174" t="s">
        <v>193</v>
      </c>
      <c r="AU1372" s="174" t="s">
        <v>81</v>
      </c>
      <c r="AV1372" s="14" t="s">
        <v>81</v>
      </c>
      <c r="AW1372" s="14" t="s">
        <v>34</v>
      </c>
      <c r="AX1372" s="14" t="s">
        <v>25</v>
      </c>
      <c r="AY1372" s="174" t="s">
        <v>182</v>
      </c>
    </row>
    <row r="1373" spans="1:65" s="2" customFormat="1" ht="16.5" customHeight="1">
      <c r="A1373" s="35"/>
      <c r="B1373" s="146"/>
      <c r="C1373" s="147" t="s">
        <v>2171</v>
      </c>
      <c r="D1373" s="147" t="s">
        <v>184</v>
      </c>
      <c r="E1373" s="148" t="s">
        <v>2172</v>
      </c>
      <c r="F1373" s="149" t="s">
        <v>2173</v>
      </c>
      <c r="G1373" s="150" t="s">
        <v>500</v>
      </c>
      <c r="H1373" s="151">
        <v>4</v>
      </c>
      <c r="I1373" s="152"/>
      <c r="J1373" s="153">
        <f>ROUND(I1373*H1373,2)</f>
        <v>0</v>
      </c>
      <c r="K1373" s="149" t="s">
        <v>222</v>
      </c>
      <c r="L1373" s="36"/>
      <c r="M1373" s="154" t="s">
        <v>3</v>
      </c>
      <c r="N1373" s="155" t="s">
        <v>44</v>
      </c>
      <c r="O1373" s="56"/>
      <c r="P1373" s="156">
        <f>O1373*H1373</f>
        <v>0</v>
      </c>
      <c r="Q1373" s="156">
        <v>0</v>
      </c>
      <c r="R1373" s="156">
        <f>Q1373*H1373</f>
        <v>0</v>
      </c>
      <c r="S1373" s="156">
        <v>0</v>
      </c>
      <c r="T1373" s="157">
        <f>S1373*H1373</f>
        <v>0</v>
      </c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R1373" s="158" t="s">
        <v>189</v>
      </c>
      <c r="AT1373" s="158" t="s">
        <v>184</v>
      </c>
      <c r="AU1373" s="158" t="s">
        <v>81</v>
      </c>
      <c r="AY1373" s="20" t="s">
        <v>182</v>
      </c>
      <c r="BE1373" s="159">
        <f>IF(N1373="základní",J1373,0)</f>
        <v>0</v>
      </c>
      <c r="BF1373" s="159">
        <f>IF(N1373="snížená",J1373,0)</f>
        <v>0</v>
      </c>
      <c r="BG1373" s="159">
        <f>IF(N1373="zákl. přenesená",J1373,0)</f>
        <v>0</v>
      </c>
      <c r="BH1373" s="159">
        <f>IF(N1373="sníž. přenesená",J1373,0)</f>
        <v>0</v>
      </c>
      <c r="BI1373" s="159">
        <f>IF(N1373="nulová",J1373,0)</f>
        <v>0</v>
      </c>
      <c r="BJ1373" s="20" t="s">
        <v>25</v>
      </c>
      <c r="BK1373" s="159">
        <f>ROUND(I1373*H1373,2)</f>
        <v>0</v>
      </c>
      <c r="BL1373" s="20" t="s">
        <v>189</v>
      </c>
      <c r="BM1373" s="158" t="s">
        <v>2174</v>
      </c>
    </row>
    <row r="1374" spans="1:65" s="2" customFormat="1" ht="16.5" customHeight="1">
      <c r="A1374" s="35"/>
      <c r="B1374" s="146"/>
      <c r="C1374" s="202" t="s">
        <v>2175</v>
      </c>
      <c r="D1374" s="202" t="s">
        <v>413</v>
      </c>
      <c r="E1374" s="203" t="s">
        <v>2176</v>
      </c>
      <c r="F1374" s="204" t="s">
        <v>2177</v>
      </c>
      <c r="G1374" s="205" t="s">
        <v>500</v>
      </c>
      <c r="H1374" s="206">
        <v>4.0599999999999996</v>
      </c>
      <c r="I1374" s="207"/>
      <c r="J1374" s="208">
        <f>ROUND(I1374*H1374,2)</f>
        <v>0</v>
      </c>
      <c r="K1374" s="204" t="s">
        <v>222</v>
      </c>
      <c r="L1374" s="209"/>
      <c r="M1374" s="210" t="s">
        <v>3</v>
      </c>
      <c r="N1374" s="211" t="s">
        <v>44</v>
      </c>
      <c r="O1374" s="56"/>
      <c r="P1374" s="156">
        <f>O1374*H1374</f>
        <v>0</v>
      </c>
      <c r="Q1374" s="156">
        <v>2.9999999999999997E-4</v>
      </c>
      <c r="R1374" s="156">
        <f>Q1374*H1374</f>
        <v>1.2179999999999997E-3</v>
      </c>
      <c r="S1374" s="156">
        <v>0</v>
      </c>
      <c r="T1374" s="157">
        <f>S1374*H1374</f>
        <v>0</v>
      </c>
      <c r="U1374" s="35"/>
      <c r="V1374" s="35"/>
      <c r="W1374" s="35"/>
      <c r="X1374" s="35"/>
      <c r="Y1374" s="35"/>
      <c r="Z1374" s="35"/>
      <c r="AA1374" s="35"/>
      <c r="AB1374" s="35"/>
      <c r="AC1374" s="35"/>
      <c r="AD1374" s="35"/>
      <c r="AE1374" s="35"/>
      <c r="AR1374" s="158" t="s">
        <v>243</v>
      </c>
      <c r="AT1374" s="158" t="s">
        <v>413</v>
      </c>
      <c r="AU1374" s="158" t="s">
        <v>81</v>
      </c>
      <c r="AY1374" s="20" t="s">
        <v>182</v>
      </c>
      <c r="BE1374" s="159">
        <f>IF(N1374="základní",J1374,0)</f>
        <v>0</v>
      </c>
      <c r="BF1374" s="159">
        <f>IF(N1374="snížená",J1374,0)</f>
        <v>0</v>
      </c>
      <c r="BG1374" s="159">
        <f>IF(N1374="zákl. přenesená",J1374,0)</f>
        <v>0</v>
      </c>
      <c r="BH1374" s="159">
        <f>IF(N1374="sníž. přenesená",J1374,0)</f>
        <v>0</v>
      </c>
      <c r="BI1374" s="159">
        <f>IF(N1374="nulová",J1374,0)</f>
        <v>0</v>
      </c>
      <c r="BJ1374" s="20" t="s">
        <v>25</v>
      </c>
      <c r="BK1374" s="159">
        <f>ROUND(I1374*H1374,2)</f>
        <v>0</v>
      </c>
      <c r="BL1374" s="20" t="s">
        <v>189</v>
      </c>
      <c r="BM1374" s="158" t="s">
        <v>2178</v>
      </c>
    </row>
    <row r="1375" spans="1:65" s="14" customFormat="1">
      <c r="B1375" s="173"/>
      <c r="D1375" s="166" t="s">
        <v>193</v>
      </c>
      <c r="E1375" s="174" t="s">
        <v>3</v>
      </c>
      <c r="F1375" s="175" t="s">
        <v>2179</v>
      </c>
      <c r="H1375" s="176">
        <v>4.0599999999999996</v>
      </c>
      <c r="I1375" s="177"/>
      <c r="L1375" s="173"/>
      <c r="M1375" s="178"/>
      <c r="N1375" s="179"/>
      <c r="O1375" s="179"/>
      <c r="P1375" s="179"/>
      <c r="Q1375" s="179"/>
      <c r="R1375" s="179"/>
      <c r="S1375" s="179"/>
      <c r="T1375" s="180"/>
      <c r="AT1375" s="174" t="s">
        <v>193</v>
      </c>
      <c r="AU1375" s="174" t="s">
        <v>81</v>
      </c>
      <c r="AV1375" s="14" t="s">
        <v>81</v>
      </c>
      <c r="AW1375" s="14" t="s">
        <v>34</v>
      </c>
      <c r="AX1375" s="14" t="s">
        <v>25</v>
      </c>
      <c r="AY1375" s="174" t="s">
        <v>182</v>
      </c>
    </row>
    <row r="1376" spans="1:65" s="2" customFormat="1" ht="16.5" customHeight="1">
      <c r="A1376" s="35"/>
      <c r="B1376" s="146"/>
      <c r="C1376" s="147" t="s">
        <v>2180</v>
      </c>
      <c r="D1376" s="147" t="s">
        <v>184</v>
      </c>
      <c r="E1376" s="148" t="s">
        <v>2181</v>
      </c>
      <c r="F1376" s="149" t="s">
        <v>2182</v>
      </c>
      <c r="G1376" s="150" t="s">
        <v>500</v>
      </c>
      <c r="H1376" s="151">
        <v>14</v>
      </c>
      <c r="I1376" s="152"/>
      <c r="J1376" s="153">
        <f>ROUND(I1376*H1376,2)</f>
        <v>0</v>
      </c>
      <c r="K1376" s="149" t="s">
        <v>222</v>
      </c>
      <c r="L1376" s="36"/>
      <c r="M1376" s="154" t="s">
        <v>3</v>
      </c>
      <c r="N1376" s="155" t="s">
        <v>44</v>
      </c>
      <c r="O1376" s="56"/>
      <c r="P1376" s="156">
        <f>O1376*H1376</f>
        <v>0</v>
      </c>
      <c r="Q1376" s="156">
        <v>0</v>
      </c>
      <c r="R1376" s="156">
        <f>Q1376*H1376</f>
        <v>0</v>
      </c>
      <c r="S1376" s="156">
        <v>0</v>
      </c>
      <c r="T1376" s="157">
        <f>S1376*H1376</f>
        <v>0</v>
      </c>
      <c r="U1376" s="35"/>
      <c r="V1376" s="35"/>
      <c r="W1376" s="35"/>
      <c r="X1376" s="35"/>
      <c r="Y1376" s="35"/>
      <c r="Z1376" s="35"/>
      <c r="AA1376" s="35"/>
      <c r="AB1376" s="35"/>
      <c r="AC1376" s="35"/>
      <c r="AD1376" s="35"/>
      <c r="AE1376" s="35"/>
      <c r="AR1376" s="158" t="s">
        <v>189</v>
      </c>
      <c r="AT1376" s="158" t="s">
        <v>184</v>
      </c>
      <c r="AU1376" s="158" t="s">
        <v>81</v>
      </c>
      <c r="AY1376" s="20" t="s">
        <v>182</v>
      </c>
      <c r="BE1376" s="159">
        <f>IF(N1376="základní",J1376,0)</f>
        <v>0</v>
      </c>
      <c r="BF1376" s="159">
        <f>IF(N1376="snížená",J1376,0)</f>
        <v>0</v>
      </c>
      <c r="BG1376" s="159">
        <f>IF(N1376="zákl. přenesená",J1376,0)</f>
        <v>0</v>
      </c>
      <c r="BH1376" s="159">
        <f>IF(N1376="sníž. přenesená",J1376,0)</f>
        <v>0</v>
      </c>
      <c r="BI1376" s="159">
        <f>IF(N1376="nulová",J1376,0)</f>
        <v>0</v>
      </c>
      <c r="BJ1376" s="20" t="s">
        <v>25</v>
      </c>
      <c r="BK1376" s="159">
        <f>ROUND(I1376*H1376,2)</f>
        <v>0</v>
      </c>
      <c r="BL1376" s="20" t="s">
        <v>189</v>
      </c>
      <c r="BM1376" s="158" t="s">
        <v>2183</v>
      </c>
    </row>
    <row r="1377" spans="1:65" s="2" customFormat="1" ht="16.5" customHeight="1">
      <c r="A1377" s="35"/>
      <c r="B1377" s="146"/>
      <c r="C1377" s="202" t="s">
        <v>2184</v>
      </c>
      <c r="D1377" s="202" t="s">
        <v>413</v>
      </c>
      <c r="E1377" s="203" t="s">
        <v>2185</v>
      </c>
      <c r="F1377" s="204" t="s">
        <v>2186</v>
      </c>
      <c r="G1377" s="205" t="s">
        <v>500</v>
      </c>
      <c r="H1377" s="206">
        <v>14.21</v>
      </c>
      <c r="I1377" s="207"/>
      <c r="J1377" s="208">
        <f>ROUND(I1377*H1377,2)</f>
        <v>0</v>
      </c>
      <c r="K1377" s="204" t="s">
        <v>222</v>
      </c>
      <c r="L1377" s="209"/>
      <c r="M1377" s="210" t="s">
        <v>3</v>
      </c>
      <c r="N1377" s="211" t="s">
        <v>44</v>
      </c>
      <c r="O1377" s="56"/>
      <c r="P1377" s="156">
        <f>O1377*H1377</f>
        <v>0</v>
      </c>
      <c r="Q1377" s="156">
        <v>4.2000000000000002E-4</v>
      </c>
      <c r="R1377" s="156">
        <f>Q1377*H1377</f>
        <v>5.9682000000000008E-3</v>
      </c>
      <c r="S1377" s="156">
        <v>0</v>
      </c>
      <c r="T1377" s="157">
        <f>S1377*H1377</f>
        <v>0</v>
      </c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R1377" s="158" t="s">
        <v>243</v>
      </c>
      <c r="AT1377" s="158" t="s">
        <v>413</v>
      </c>
      <c r="AU1377" s="158" t="s">
        <v>81</v>
      </c>
      <c r="AY1377" s="20" t="s">
        <v>182</v>
      </c>
      <c r="BE1377" s="159">
        <f>IF(N1377="základní",J1377,0)</f>
        <v>0</v>
      </c>
      <c r="BF1377" s="159">
        <f>IF(N1377="snížená",J1377,0)</f>
        <v>0</v>
      </c>
      <c r="BG1377" s="159">
        <f>IF(N1377="zákl. přenesená",J1377,0)</f>
        <v>0</v>
      </c>
      <c r="BH1377" s="159">
        <f>IF(N1377="sníž. přenesená",J1377,0)</f>
        <v>0</v>
      </c>
      <c r="BI1377" s="159">
        <f>IF(N1377="nulová",J1377,0)</f>
        <v>0</v>
      </c>
      <c r="BJ1377" s="20" t="s">
        <v>25</v>
      </c>
      <c r="BK1377" s="159">
        <f>ROUND(I1377*H1377,2)</f>
        <v>0</v>
      </c>
      <c r="BL1377" s="20" t="s">
        <v>189</v>
      </c>
      <c r="BM1377" s="158" t="s">
        <v>2187</v>
      </c>
    </row>
    <row r="1378" spans="1:65" s="14" customFormat="1">
      <c r="B1378" s="173"/>
      <c r="D1378" s="166" t="s">
        <v>193</v>
      </c>
      <c r="E1378" s="174" t="s">
        <v>3</v>
      </c>
      <c r="F1378" s="175" t="s">
        <v>2188</v>
      </c>
      <c r="H1378" s="176">
        <v>14.21</v>
      </c>
      <c r="I1378" s="177"/>
      <c r="L1378" s="173"/>
      <c r="M1378" s="178"/>
      <c r="N1378" s="179"/>
      <c r="O1378" s="179"/>
      <c r="P1378" s="179"/>
      <c r="Q1378" s="179"/>
      <c r="R1378" s="179"/>
      <c r="S1378" s="179"/>
      <c r="T1378" s="180"/>
      <c r="AT1378" s="174" t="s">
        <v>193</v>
      </c>
      <c r="AU1378" s="174" t="s">
        <v>81</v>
      </c>
      <c r="AV1378" s="14" t="s">
        <v>81</v>
      </c>
      <c r="AW1378" s="14" t="s">
        <v>34</v>
      </c>
      <c r="AX1378" s="14" t="s">
        <v>25</v>
      </c>
      <c r="AY1378" s="174" t="s">
        <v>182</v>
      </c>
    </row>
    <row r="1379" spans="1:65" s="2" customFormat="1" ht="16.5" customHeight="1">
      <c r="A1379" s="35"/>
      <c r="B1379" s="146"/>
      <c r="C1379" s="147" t="s">
        <v>2189</v>
      </c>
      <c r="D1379" s="147" t="s">
        <v>184</v>
      </c>
      <c r="E1379" s="148" t="s">
        <v>2190</v>
      </c>
      <c r="F1379" s="149" t="s">
        <v>2191</v>
      </c>
      <c r="G1379" s="150" t="s">
        <v>500</v>
      </c>
      <c r="H1379" s="151">
        <v>14</v>
      </c>
      <c r="I1379" s="152"/>
      <c r="J1379" s="153">
        <f>ROUND(I1379*H1379,2)</f>
        <v>0</v>
      </c>
      <c r="K1379" s="149" t="s">
        <v>222</v>
      </c>
      <c r="L1379" s="36"/>
      <c r="M1379" s="154" t="s">
        <v>3</v>
      </c>
      <c r="N1379" s="155" t="s">
        <v>44</v>
      </c>
      <c r="O1379" s="56"/>
      <c r="P1379" s="156">
        <f>O1379*H1379</f>
        <v>0</v>
      </c>
      <c r="Q1379" s="156">
        <v>2.0000000000000001E-4</v>
      </c>
      <c r="R1379" s="156">
        <f>Q1379*H1379</f>
        <v>2.8E-3</v>
      </c>
      <c r="S1379" s="156">
        <v>0</v>
      </c>
      <c r="T1379" s="157">
        <f>S1379*H1379</f>
        <v>0</v>
      </c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R1379" s="158" t="s">
        <v>297</v>
      </c>
      <c r="AT1379" s="158" t="s">
        <v>184</v>
      </c>
      <c r="AU1379" s="158" t="s">
        <v>81</v>
      </c>
      <c r="AY1379" s="20" t="s">
        <v>182</v>
      </c>
      <c r="BE1379" s="159">
        <f>IF(N1379="základní",J1379,0)</f>
        <v>0</v>
      </c>
      <c r="BF1379" s="159">
        <f>IF(N1379="snížená",J1379,0)</f>
        <v>0</v>
      </c>
      <c r="BG1379" s="159">
        <f>IF(N1379="zákl. přenesená",J1379,0)</f>
        <v>0</v>
      </c>
      <c r="BH1379" s="159">
        <f>IF(N1379="sníž. přenesená",J1379,0)</f>
        <v>0</v>
      </c>
      <c r="BI1379" s="159">
        <f>IF(N1379="nulová",J1379,0)</f>
        <v>0</v>
      </c>
      <c r="BJ1379" s="20" t="s">
        <v>25</v>
      </c>
      <c r="BK1379" s="159">
        <f>ROUND(I1379*H1379,2)</f>
        <v>0</v>
      </c>
      <c r="BL1379" s="20" t="s">
        <v>297</v>
      </c>
      <c r="BM1379" s="158" t="s">
        <v>2192</v>
      </c>
    </row>
    <row r="1380" spans="1:65" s="2" customFormat="1" ht="24.2" customHeight="1">
      <c r="A1380" s="35"/>
      <c r="B1380" s="146"/>
      <c r="C1380" s="147" t="s">
        <v>2193</v>
      </c>
      <c r="D1380" s="147" t="s">
        <v>184</v>
      </c>
      <c r="E1380" s="148" t="s">
        <v>2194</v>
      </c>
      <c r="F1380" s="149" t="s">
        <v>2195</v>
      </c>
      <c r="G1380" s="150" t="s">
        <v>507</v>
      </c>
      <c r="H1380" s="151">
        <v>1</v>
      </c>
      <c r="I1380" s="152"/>
      <c r="J1380" s="153">
        <f>ROUND(I1380*H1380,2)</f>
        <v>0</v>
      </c>
      <c r="K1380" s="149" t="s">
        <v>3</v>
      </c>
      <c r="L1380" s="36"/>
      <c r="M1380" s="154" t="s">
        <v>3</v>
      </c>
      <c r="N1380" s="155" t="s">
        <v>44</v>
      </c>
      <c r="O1380" s="56"/>
      <c r="P1380" s="156">
        <f>O1380*H1380</f>
        <v>0</v>
      </c>
      <c r="Q1380" s="156">
        <v>0</v>
      </c>
      <c r="R1380" s="156">
        <f>Q1380*H1380</f>
        <v>0</v>
      </c>
      <c r="S1380" s="156">
        <v>0</v>
      </c>
      <c r="T1380" s="157">
        <f>S1380*H1380</f>
        <v>0</v>
      </c>
      <c r="U1380" s="35"/>
      <c r="V1380" s="35"/>
      <c r="W1380" s="35"/>
      <c r="X1380" s="35"/>
      <c r="Y1380" s="35"/>
      <c r="Z1380" s="35"/>
      <c r="AA1380" s="35"/>
      <c r="AB1380" s="35"/>
      <c r="AC1380" s="35"/>
      <c r="AD1380" s="35"/>
      <c r="AE1380" s="35"/>
      <c r="AR1380" s="158" t="s">
        <v>297</v>
      </c>
      <c r="AT1380" s="158" t="s">
        <v>184</v>
      </c>
      <c r="AU1380" s="158" t="s">
        <v>81</v>
      </c>
      <c r="AY1380" s="20" t="s">
        <v>182</v>
      </c>
      <c r="BE1380" s="159">
        <f>IF(N1380="základní",J1380,0)</f>
        <v>0</v>
      </c>
      <c r="BF1380" s="159">
        <f>IF(N1380="snížená",J1380,0)</f>
        <v>0</v>
      </c>
      <c r="BG1380" s="159">
        <f>IF(N1380="zákl. přenesená",J1380,0)</f>
        <v>0</v>
      </c>
      <c r="BH1380" s="159">
        <f>IF(N1380="sníž. přenesená",J1380,0)</f>
        <v>0</v>
      </c>
      <c r="BI1380" s="159">
        <f>IF(N1380="nulová",J1380,0)</f>
        <v>0</v>
      </c>
      <c r="BJ1380" s="20" t="s">
        <v>25</v>
      </c>
      <c r="BK1380" s="159">
        <f>ROUND(I1380*H1380,2)</f>
        <v>0</v>
      </c>
      <c r="BL1380" s="20" t="s">
        <v>297</v>
      </c>
      <c r="BM1380" s="158" t="s">
        <v>2196</v>
      </c>
    </row>
    <row r="1381" spans="1:65" s="14" customFormat="1">
      <c r="B1381" s="173"/>
      <c r="D1381" s="166" t="s">
        <v>193</v>
      </c>
      <c r="E1381" s="174" t="s">
        <v>3</v>
      </c>
      <c r="F1381" s="175" t="s">
        <v>25</v>
      </c>
      <c r="H1381" s="176">
        <v>1</v>
      </c>
      <c r="I1381" s="177"/>
      <c r="L1381" s="173"/>
      <c r="M1381" s="178"/>
      <c r="N1381" s="179"/>
      <c r="O1381" s="179"/>
      <c r="P1381" s="179"/>
      <c r="Q1381" s="179"/>
      <c r="R1381" s="179"/>
      <c r="S1381" s="179"/>
      <c r="T1381" s="180"/>
      <c r="AT1381" s="174" t="s">
        <v>193</v>
      </c>
      <c r="AU1381" s="174" t="s">
        <v>81</v>
      </c>
      <c r="AV1381" s="14" t="s">
        <v>81</v>
      </c>
      <c r="AW1381" s="14" t="s">
        <v>34</v>
      </c>
      <c r="AX1381" s="14" t="s">
        <v>25</v>
      </c>
      <c r="AY1381" s="174" t="s">
        <v>182</v>
      </c>
    </row>
    <row r="1382" spans="1:65" s="12" customFormat="1" ht="22.9" customHeight="1">
      <c r="B1382" s="133"/>
      <c r="D1382" s="134" t="s">
        <v>72</v>
      </c>
      <c r="E1382" s="144" t="s">
        <v>556</v>
      </c>
      <c r="F1382" s="144" t="s">
        <v>557</v>
      </c>
      <c r="I1382" s="136"/>
      <c r="J1382" s="145">
        <f>BK1382</f>
        <v>0</v>
      </c>
      <c r="L1382" s="133"/>
      <c r="M1382" s="138"/>
      <c r="N1382" s="139"/>
      <c r="O1382" s="139"/>
      <c r="P1382" s="140">
        <f>SUM(P1383:P1384)</f>
        <v>0</v>
      </c>
      <c r="Q1382" s="139"/>
      <c r="R1382" s="140">
        <f>SUM(R1383:R1384)</f>
        <v>0</v>
      </c>
      <c r="S1382" s="139"/>
      <c r="T1382" s="141">
        <f>SUM(T1383:T1384)</f>
        <v>0</v>
      </c>
      <c r="AR1382" s="134" t="s">
        <v>25</v>
      </c>
      <c r="AT1382" s="142" t="s">
        <v>72</v>
      </c>
      <c r="AU1382" s="142" t="s">
        <v>25</v>
      </c>
      <c r="AY1382" s="134" t="s">
        <v>182</v>
      </c>
      <c r="BK1382" s="143">
        <f>SUM(BK1383:BK1384)</f>
        <v>0</v>
      </c>
    </row>
    <row r="1383" spans="1:65" s="2" customFormat="1" ht="24.2" customHeight="1">
      <c r="A1383" s="35"/>
      <c r="B1383" s="146"/>
      <c r="C1383" s="147" t="s">
        <v>2197</v>
      </c>
      <c r="D1383" s="147" t="s">
        <v>184</v>
      </c>
      <c r="E1383" s="148" t="s">
        <v>2198</v>
      </c>
      <c r="F1383" s="149" t="s">
        <v>2199</v>
      </c>
      <c r="G1383" s="150" t="s">
        <v>207</v>
      </c>
      <c r="H1383" s="151">
        <v>14.196999999999999</v>
      </c>
      <c r="I1383" s="152"/>
      <c r="J1383" s="153">
        <f>ROUND(I1383*H1383,2)</f>
        <v>0</v>
      </c>
      <c r="K1383" s="149" t="s">
        <v>188</v>
      </c>
      <c r="L1383" s="36"/>
      <c r="M1383" s="154" t="s">
        <v>3</v>
      </c>
      <c r="N1383" s="155" t="s">
        <v>44</v>
      </c>
      <c r="O1383" s="56"/>
      <c r="P1383" s="156">
        <f>O1383*H1383</f>
        <v>0</v>
      </c>
      <c r="Q1383" s="156">
        <v>0</v>
      </c>
      <c r="R1383" s="156">
        <f>Q1383*H1383</f>
        <v>0</v>
      </c>
      <c r="S1383" s="156">
        <v>0</v>
      </c>
      <c r="T1383" s="157">
        <f>S1383*H1383</f>
        <v>0</v>
      </c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R1383" s="158" t="s">
        <v>189</v>
      </c>
      <c r="AT1383" s="158" t="s">
        <v>184</v>
      </c>
      <c r="AU1383" s="158" t="s">
        <v>81</v>
      </c>
      <c r="AY1383" s="20" t="s">
        <v>182</v>
      </c>
      <c r="BE1383" s="159">
        <f>IF(N1383="základní",J1383,0)</f>
        <v>0</v>
      </c>
      <c r="BF1383" s="159">
        <f>IF(N1383="snížená",J1383,0)</f>
        <v>0</v>
      </c>
      <c r="BG1383" s="159">
        <f>IF(N1383="zákl. přenesená",J1383,0)</f>
        <v>0</v>
      </c>
      <c r="BH1383" s="159">
        <f>IF(N1383="sníž. přenesená",J1383,0)</f>
        <v>0</v>
      </c>
      <c r="BI1383" s="159">
        <f>IF(N1383="nulová",J1383,0)</f>
        <v>0</v>
      </c>
      <c r="BJ1383" s="20" t="s">
        <v>25</v>
      </c>
      <c r="BK1383" s="159">
        <f>ROUND(I1383*H1383,2)</f>
        <v>0</v>
      </c>
      <c r="BL1383" s="20" t="s">
        <v>189</v>
      </c>
      <c r="BM1383" s="158" t="s">
        <v>2200</v>
      </c>
    </row>
    <row r="1384" spans="1:65" s="2" customFormat="1">
      <c r="A1384" s="35"/>
      <c r="B1384" s="36"/>
      <c r="C1384" s="35"/>
      <c r="D1384" s="160" t="s">
        <v>191</v>
      </c>
      <c r="E1384" s="35"/>
      <c r="F1384" s="161" t="s">
        <v>2201</v>
      </c>
      <c r="G1384" s="35"/>
      <c r="H1384" s="35"/>
      <c r="I1384" s="162"/>
      <c r="J1384" s="35"/>
      <c r="K1384" s="35"/>
      <c r="L1384" s="36"/>
      <c r="M1384" s="212"/>
      <c r="N1384" s="213"/>
      <c r="O1384" s="214"/>
      <c r="P1384" s="214"/>
      <c r="Q1384" s="214"/>
      <c r="R1384" s="214"/>
      <c r="S1384" s="214"/>
      <c r="T1384" s="215"/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  <c r="AT1384" s="20" t="s">
        <v>191</v>
      </c>
      <c r="AU1384" s="20" t="s">
        <v>81</v>
      </c>
    </row>
    <row r="1385" spans="1:65" s="2" customFormat="1" ht="6.95" customHeight="1">
      <c r="A1385" s="35"/>
      <c r="B1385" s="45"/>
      <c r="C1385" s="46"/>
      <c r="D1385" s="46"/>
      <c r="E1385" s="46"/>
      <c r="F1385" s="46"/>
      <c r="G1385" s="46"/>
      <c r="H1385" s="46"/>
      <c r="I1385" s="46"/>
      <c r="J1385" s="46"/>
      <c r="K1385" s="46"/>
      <c r="L1385" s="36"/>
      <c r="M1385" s="35"/>
      <c r="O1385" s="35"/>
      <c r="P1385" s="35"/>
      <c r="Q1385" s="35"/>
      <c r="R1385" s="35"/>
      <c r="S1385" s="35"/>
      <c r="T1385" s="35"/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</row>
  </sheetData>
  <autoFilter ref="C93:K1384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101" r:id="rId1"/>
    <hyperlink ref="F119" r:id="rId2"/>
    <hyperlink ref="F123" r:id="rId3"/>
    <hyperlink ref="F135" r:id="rId4"/>
    <hyperlink ref="F141" r:id="rId5"/>
    <hyperlink ref="F153" r:id="rId6"/>
    <hyperlink ref="F159" r:id="rId7"/>
    <hyperlink ref="F166" r:id="rId8"/>
    <hyperlink ref="F168" r:id="rId9"/>
    <hyperlink ref="F172" r:id="rId10"/>
    <hyperlink ref="F178" r:id="rId11"/>
    <hyperlink ref="F194" r:id="rId12"/>
    <hyperlink ref="F206" r:id="rId13"/>
    <hyperlink ref="F218" r:id="rId14"/>
    <hyperlink ref="F224" r:id="rId15"/>
    <hyperlink ref="F226" r:id="rId16"/>
    <hyperlink ref="F230" r:id="rId17"/>
    <hyperlink ref="F236" r:id="rId18"/>
    <hyperlink ref="F239" r:id="rId19"/>
    <hyperlink ref="F243" r:id="rId20"/>
    <hyperlink ref="F253" r:id="rId21"/>
    <hyperlink ref="F289" r:id="rId22"/>
    <hyperlink ref="F299" r:id="rId23"/>
    <hyperlink ref="F320" r:id="rId24"/>
    <hyperlink ref="F335" r:id="rId25"/>
    <hyperlink ref="F343" r:id="rId26"/>
    <hyperlink ref="F345" r:id="rId27"/>
    <hyperlink ref="F384" r:id="rId28"/>
    <hyperlink ref="F504" r:id="rId29"/>
    <hyperlink ref="F557" r:id="rId30"/>
    <hyperlink ref="F562" r:id="rId31"/>
    <hyperlink ref="F587" r:id="rId32"/>
    <hyperlink ref="F599" r:id="rId33"/>
    <hyperlink ref="F611" r:id="rId34"/>
    <hyperlink ref="F618" r:id="rId35"/>
    <hyperlink ref="F625" r:id="rId36"/>
    <hyperlink ref="F627" r:id="rId37"/>
    <hyperlink ref="F631" r:id="rId38"/>
    <hyperlink ref="F639" r:id="rId39"/>
    <hyperlink ref="F645" r:id="rId40"/>
    <hyperlink ref="F650" r:id="rId41"/>
    <hyperlink ref="F654" r:id="rId42"/>
    <hyperlink ref="F656" r:id="rId43"/>
    <hyperlink ref="F660" r:id="rId44"/>
    <hyperlink ref="F664" r:id="rId45"/>
    <hyperlink ref="F674" r:id="rId46"/>
    <hyperlink ref="F684" r:id="rId47"/>
    <hyperlink ref="F705" r:id="rId48"/>
    <hyperlink ref="F721" r:id="rId49"/>
    <hyperlink ref="F730" r:id="rId50"/>
    <hyperlink ref="F732" r:id="rId51"/>
    <hyperlink ref="F743" r:id="rId52"/>
    <hyperlink ref="F746" r:id="rId53"/>
    <hyperlink ref="F748" r:id="rId54"/>
    <hyperlink ref="F760" r:id="rId55"/>
    <hyperlink ref="F762" r:id="rId56"/>
    <hyperlink ref="F811" r:id="rId57"/>
    <hyperlink ref="F961" r:id="rId58"/>
    <hyperlink ref="F1008" r:id="rId59"/>
    <hyperlink ref="F1013" r:id="rId60"/>
    <hyperlink ref="F1037" r:id="rId61"/>
    <hyperlink ref="F1041" r:id="rId62"/>
    <hyperlink ref="F1045" r:id="rId63"/>
    <hyperlink ref="F1048" r:id="rId64"/>
    <hyperlink ref="F1069" r:id="rId65"/>
    <hyperlink ref="F1118" r:id="rId66"/>
    <hyperlink ref="F1144" r:id="rId67"/>
    <hyperlink ref="F1151" r:id="rId68"/>
    <hyperlink ref="F1160" r:id="rId69"/>
    <hyperlink ref="F1166" r:id="rId70"/>
    <hyperlink ref="F1172" r:id="rId71"/>
    <hyperlink ref="F1174" r:id="rId72"/>
    <hyperlink ref="F1185" r:id="rId73"/>
    <hyperlink ref="F1198" r:id="rId74"/>
    <hyperlink ref="F1205" r:id="rId75"/>
    <hyperlink ref="F1208" r:id="rId76"/>
    <hyperlink ref="F1213" r:id="rId77"/>
    <hyperlink ref="F1229" r:id="rId78"/>
    <hyperlink ref="F1262" r:id="rId79"/>
    <hyperlink ref="F1278" r:id="rId80"/>
    <hyperlink ref="F1282" r:id="rId81"/>
    <hyperlink ref="F1285" r:id="rId82"/>
    <hyperlink ref="F1288" r:id="rId83"/>
    <hyperlink ref="F1293" r:id="rId84"/>
    <hyperlink ref="F1300" r:id="rId85"/>
    <hyperlink ref="F1331" r:id="rId86"/>
    <hyperlink ref="F1337" r:id="rId87"/>
    <hyperlink ref="F1384" r:id="rId8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1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6" t="s">
        <v>6</v>
      </c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20" t="s">
        <v>113</v>
      </c>
      <c r="AZ2" s="96" t="s">
        <v>125</v>
      </c>
      <c r="BA2" s="96" t="s">
        <v>3</v>
      </c>
      <c r="BB2" s="96" t="s">
        <v>3</v>
      </c>
      <c r="BC2" s="96" t="s">
        <v>2202</v>
      </c>
      <c r="BD2" s="96" t="s">
        <v>81</v>
      </c>
    </row>
    <row r="3" spans="1:5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  <c r="AZ3" s="96" t="s">
        <v>127</v>
      </c>
      <c r="BA3" s="96" t="s">
        <v>3</v>
      </c>
      <c r="BB3" s="96" t="s">
        <v>3</v>
      </c>
      <c r="BC3" s="96" t="s">
        <v>2203</v>
      </c>
      <c r="BD3" s="96" t="s">
        <v>81</v>
      </c>
    </row>
    <row r="4" spans="1:56" s="1" customFormat="1" ht="24.95" customHeight="1">
      <c r="B4" s="23"/>
      <c r="D4" s="24" t="s">
        <v>129</v>
      </c>
      <c r="L4" s="23"/>
      <c r="M4" s="97" t="s">
        <v>11</v>
      </c>
      <c r="AT4" s="20" t="s">
        <v>4</v>
      </c>
      <c r="AZ4" s="96" t="s">
        <v>1281</v>
      </c>
      <c r="BA4" s="96" t="s">
        <v>3</v>
      </c>
      <c r="BB4" s="96" t="s">
        <v>3</v>
      </c>
      <c r="BC4" s="96" t="s">
        <v>2204</v>
      </c>
      <c r="BD4" s="96" t="s">
        <v>81</v>
      </c>
    </row>
    <row r="5" spans="1:56" s="1" customFormat="1" ht="6.95" customHeight="1">
      <c r="B5" s="23"/>
      <c r="L5" s="23"/>
      <c r="AZ5" s="96" t="s">
        <v>2205</v>
      </c>
      <c r="BA5" s="96" t="s">
        <v>3</v>
      </c>
      <c r="BB5" s="96" t="s">
        <v>3</v>
      </c>
      <c r="BC5" s="96" t="s">
        <v>2206</v>
      </c>
      <c r="BD5" s="96" t="s">
        <v>81</v>
      </c>
    </row>
    <row r="6" spans="1:56" s="1" customFormat="1" ht="12" customHeight="1">
      <c r="B6" s="23"/>
      <c r="D6" s="30" t="s">
        <v>17</v>
      </c>
      <c r="L6" s="23"/>
      <c r="AZ6" s="96" t="s">
        <v>2207</v>
      </c>
      <c r="BA6" s="96" t="s">
        <v>3</v>
      </c>
      <c r="BB6" s="96" t="s">
        <v>3</v>
      </c>
      <c r="BC6" s="96" t="s">
        <v>2208</v>
      </c>
      <c r="BD6" s="96" t="s">
        <v>81</v>
      </c>
    </row>
    <row r="7" spans="1:56" s="1" customFormat="1" ht="16.5" customHeight="1">
      <c r="B7" s="23"/>
      <c r="E7" s="369" t="str">
        <f>'Rekapitulace stavby'!K6</f>
        <v>BRNO, TOUŠKOVA, SVATOPLUKOVA I – REKONSTRUKCE KANALIZACE A VODOVODU</v>
      </c>
      <c r="F7" s="370"/>
      <c r="G7" s="370"/>
      <c r="H7" s="370"/>
      <c r="L7" s="23"/>
      <c r="AZ7" s="96" t="s">
        <v>1286</v>
      </c>
      <c r="BA7" s="96" t="s">
        <v>3</v>
      </c>
      <c r="BB7" s="96" t="s">
        <v>3</v>
      </c>
      <c r="BC7" s="96" t="s">
        <v>2209</v>
      </c>
      <c r="BD7" s="96" t="s">
        <v>81</v>
      </c>
    </row>
    <row r="8" spans="1:56" s="1" customFormat="1" ht="12" customHeight="1">
      <c r="B8" s="23"/>
      <c r="D8" s="30" t="s">
        <v>138</v>
      </c>
      <c r="L8" s="23"/>
      <c r="AZ8" s="96" t="s">
        <v>2210</v>
      </c>
      <c r="BA8" s="96" t="s">
        <v>3</v>
      </c>
      <c r="BB8" s="96" t="s">
        <v>3</v>
      </c>
      <c r="BC8" s="96" t="s">
        <v>2211</v>
      </c>
      <c r="BD8" s="96" t="s">
        <v>81</v>
      </c>
    </row>
    <row r="9" spans="1:56" s="2" customFormat="1" ht="16.5" customHeight="1">
      <c r="A9" s="35"/>
      <c r="B9" s="36"/>
      <c r="C9" s="35"/>
      <c r="D9" s="35"/>
      <c r="E9" s="369" t="s">
        <v>1260</v>
      </c>
      <c r="F9" s="368"/>
      <c r="G9" s="368"/>
      <c r="H9" s="368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96" t="s">
        <v>1299</v>
      </c>
      <c r="BA9" s="96" t="s">
        <v>3</v>
      </c>
      <c r="BB9" s="96" t="s">
        <v>3</v>
      </c>
      <c r="BC9" s="96" t="s">
        <v>260</v>
      </c>
      <c r="BD9" s="96" t="s">
        <v>81</v>
      </c>
    </row>
    <row r="10" spans="1:56" s="2" customFormat="1" ht="12" customHeight="1">
      <c r="A10" s="35"/>
      <c r="B10" s="36"/>
      <c r="C10" s="35"/>
      <c r="D10" s="30" t="s">
        <v>144</v>
      </c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96" t="s">
        <v>1300</v>
      </c>
      <c r="BA10" s="96" t="s">
        <v>3</v>
      </c>
      <c r="BB10" s="96" t="s">
        <v>3</v>
      </c>
      <c r="BC10" s="96" t="s">
        <v>266</v>
      </c>
      <c r="BD10" s="96" t="s">
        <v>81</v>
      </c>
    </row>
    <row r="11" spans="1:56" s="2" customFormat="1" ht="16.5" customHeight="1">
      <c r="A11" s="35"/>
      <c r="B11" s="36"/>
      <c r="C11" s="35"/>
      <c r="D11" s="35"/>
      <c r="E11" s="364" t="s">
        <v>2212</v>
      </c>
      <c r="F11" s="368"/>
      <c r="G11" s="368"/>
      <c r="H11" s="368"/>
      <c r="I11" s="35"/>
      <c r="J11" s="35"/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96" t="s">
        <v>1302</v>
      </c>
      <c r="BA11" s="96" t="s">
        <v>3</v>
      </c>
      <c r="BB11" s="96" t="s">
        <v>3</v>
      </c>
      <c r="BC11" s="96" t="s">
        <v>8</v>
      </c>
      <c r="BD11" s="96" t="s">
        <v>81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96" t="s">
        <v>1303</v>
      </c>
      <c r="BA12" s="96" t="s">
        <v>3</v>
      </c>
      <c r="BB12" s="96" t="s">
        <v>3</v>
      </c>
      <c r="BC12" s="96" t="s">
        <v>2213</v>
      </c>
      <c r="BD12" s="96" t="s">
        <v>81</v>
      </c>
    </row>
    <row r="13" spans="1:56" s="2" customFormat="1" ht="12" customHeight="1">
      <c r="A13" s="35"/>
      <c r="B13" s="36"/>
      <c r="C13" s="35"/>
      <c r="D13" s="30" t="s">
        <v>20</v>
      </c>
      <c r="E13" s="35"/>
      <c r="F13" s="28" t="s">
        <v>110</v>
      </c>
      <c r="G13" s="35"/>
      <c r="H13" s="35"/>
      <c r="I13" s="30" t="s">
        <v>21</v>
      </c>
      <c r="J13" s="28" t="s">
        <v>3</v>
      </c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96" t="s">
        <v>2214</v>
      </c>
      <c r="BA13" s="96" t="s">
        <v>3</v>
      </c>
      <c r="BB13" s="96" t="s">
        <v>3</v>
      </c>
      <c r="BC13" s="96" t="s">
        <v>189</v>
      </c>
      <c r="BD13" s="96" t="s">
        <v>81</v>
      </c>
    </row>
    <row r="14" spans="1:56" s="2" customFormat="1" ht="12" customHeight="1">
      <c r="A14" s="35"/>
      <c r="B14" s="36"/>
      <c r="C14" s="35"/>
      <c r="D14" s="30" t="s">
        <v>22</v>
      </c>
      <c r="E14" s="35"/>
      <c r="F14" s="28" t="s">
        <v>23</v>
      </c>
      <c r="G14" s="35"/>
      <c r="H14" s="35"/>
      <c r="I14" s="30" t="s">
        <v>24</v>
      </c>
      <c r="J14" s="53"/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96" t="s">
        <v>2215</v>
      </c>
      <c r="BA14" s="96" t="s">
        <v>3</v>
      </c>
      <c r="BB14" s="96" t="s">
        <v>3</v>
      </c>
      <c r="BC14" s="96" t="s">
        <v>1307</v>
      </c>
      <c r="BD14" s="96" t="s">
        <v>81</v>
      </c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96" t="s">
        <v>2216</v>
      </c>
      <c r="BA15" s="96" t="s">
        <v>3</v>
      </c>
      <c r="BB15" s="96" t="s">
        <v>3</v>
      </c>
      <c r="BC15" s="96" t="s">
        <v>243</v>
      </c>
      <c r="BD15" s="96" t="s">
        <v>81</v>
      </c>
    </row>
    <row r="16" spans="1:56" s="2" customFormat="1" ht="12" customHeight="1">
      <c r="A16" s="35"/>
      <c r="B16" s="36"/>
      <c r="C16" s="35"/>
      <c r="D16" s="30" t="s">
        <v>26</v>
      </c>
      <c r="E16" s="35"/>
      <c r="F16" s="35"/>
      <c r="G16" s="35"/>
      <c r="H16" s="35"/>
      <c r="I16" s="30" t="s">
        <v>27</v>
      </c>
      <c r="J16" s="28" t="s">
        <v>3</v>
      </c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96" t="s">
        <v>2217</v>
      </c>
      <c r="BA16" s="96" t="s">
        <v>3</v>
      </c>
      <c r="BB16" s="96" t="s">
        <v>3</v>
      </c>
      <c r="BC16" s="96" t="s">
        <v>2218</v>
      </c>
      <c r="BD16" s="96" t="s">
        <v>81</v>
      </c>
    </row>
    <row r="17" spans="1:56" s="2" customFormat="1" ht="18" customHeight="1">
      <c r="A17" s="35"/>
      <c r="B17" s="36"/>
      <c r="C17" s="35"/>
      <c r="D17" s="35"/>
      <c r="E17" s="28" t="s">
        <v>28</v>
      </c>
      <c r="F17" s="35"/>
      <c r="G17" s="35"/>
      <c r="H17" s="35"/>
      <c r="I17" s="30" t="s">
        <v>29</v>
      </c>
      <c r="J17" s="28" t="s">
        <v>3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96" t="s">
        <v>2219</v>
      </c>
      <c r="BA17" s="96" t="s">
        <v>3</v>
      </c>
      <c r="BB17" s="96" t="s">
        <v>3</v>
      </c>
      <c r="BC17" s="96" t="s">
        <v>2220</v>
      </c>
      <c r="BD17" s="96" t="s">
        <v>81</v>
      </c>
    </row>
    <row r="18" spans="1:56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96" t="s">
        <v>2221</v>
      </c>
      <c r="BA18" s="96" t="s">
        <v>3</v>
      </c>
      <c r="BB18" s="96" t="s">
        <v>3</v>
      </c>
      <c r="BC18" s="96" t="s">
        <v>326</v>
      </c>
      <c r="BD18" s="96" t="s">
        <v>81</v>
      </c>
    </row>
    <row r="19" spans="1:56" s="2" customFormat="1" ht="12" customHeight="1">
      <c r="A19" s="35"/>
      <c r="B19" s="36"/>
      <c r="C19" s="35"/>
      <c r="D19" s="30" t="s">
        <v>30</v>
      </c>
      <c r="E19" s="35"/>
      <c r="F19" s="35"/>
      <c r="G19" s="35"/>
      <c r="H19" s="35"/>
      <c r="I19" s="30" t="s">
        <v>27</v>
      </c>
      <c r="J19" s="31" t="str">
        <f>'Rekapitulace stavby'!AN13</f>
        <v>Vyplň údaj</v>
      </c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96" t="s">
        <v>1310</v>
      </c>
      <c r="BA19" s="96" t="s">
        <v>3</v>
      </c>
      <c r="BB19" s="96" t="s">
        <v>3</v>
      </c>
      <c r="BC19" s="96" t="s">
        <v>2222</v>
      </c>
      <c r="BD19" s="96" t="s">
        <v>81</v>
      </c>
    </row>
    <row r="20" spans="1:56" s="2" customFormat="1" ht="18" customHeight="1">
      <c r="A20" s="35"/>
      <c r="B20" s="36"/>
      <c r="C20" s="35"/>
      <c r="D20" s="35"/>
      <c r="E20" s="371" t="str">
        <f>'Rekapitulace stavby'!E14</f>
        <v>Vyplň údaj</v>
      </c>
      <c r="F20" s="353"/>
      <c r="G20" s="353"/>
      <c r="H20" s="353"/>
      <c r="I20" s="30" t="s">
        <v>29</v>
      </c>
      <c r="J20" s="31" t="str">
        <f>'Rekapitulace stavby'!AN14</f>
        <v>Vyplň údaj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96" t="s">
        <v>1312</v>
      </c>
      <c r="BA20" s="96" t="s">
        <v>3</v>
      </c>
      <c r="BB20" s="96" t="s">
        <v>3</v>
      </c>
      <c r="BC20" s="96" t="s">
        <v>2223</v>
      </c>
      <c r="BD20" s="96" t="s">
        <v>81</v>
      </c>
    </row>
    <row r="21" spans="1:56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96" t="s">
        <v>2224</v>
      </c>
      <c r="BA21" s="96" t="s">
        <v>3</v>
      </c>
      <c r="BB21" s="96" t="s">
        <v>3</v>
      </c>
      <c r="BC21" s="96" t="s">
        <v>2225</v>
      </c>
      <c r="BD21" s="96" t="s">
        <v>81</v>
      </c>
    </row>
    <row r="22" spans="1:56" s="2" customFormat="1" ht="12" customHeight="1">
      <c r="A22" s="35"/>
      <c r="B22" s="36"/>
      <c r="C22" s="35"/>
      <c r="D22" s="30" t="s">
        <v>32</v>
      </c>
      <c r="E22" s="35"/>
      <c r="F22" s="35"/>
      <c r="G22" s="35"/>
      <c r="H22" s="35"/>
      <c r="I22" s="30" t="s">
        <v>27</v>
      </c>
      <c r="J22" s="28" t="s">
        <v>3</v>
      </c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96" t="s">
        <v>2226</v>
      </c>
      <c r="BA22" s="96" t="s">
        <v>3</v>
      </c>
      <c r="BB22" s="96" t="s">
        <v>3</v>
      </c>
      <c r="BC22" s="96" t="s">
        <v>2227</v>
      </c>
      <c r="BD22" s="96" t="s">
        <v>81</v>
      </c>
    </row>
    <row r="23" spans="1:56" s="2" customFormat="1" ht="18" customHeight="1">
      <c r="A23" s="35"/>
      <c r="B23" s="36"/>
      <c r="C23" s="35"/>
      <c r="D23" s="35"/>
      <c r="E23" s="28" t="s">
        <v>33</v>
      </c>
      <c r="F23" s="35"/>
      <c r="G23" s="35"/>
      <c r="H23" s="35"/>
      <c r="I23" s="30" t="s">
        <v>29</v>
      </c>
      <c r="J23" s="28" t="s">
        <v>3</v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96" t="s">
        <v>2228</v>
      </c>
      <c r="BA23" s="96" t="s">
        <v>3</v>
      </c>
      <c r="BB23" s="96" t="s">
        <v>3</v>
      </c>
      <c r="BC23" s="96" t="s">
        <v>2229</v>
      </c>
      <c r="BD23" s="96" t="s">
        <v>81</v>
      </c>
    </row>
    <row r="24" spans="1:56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96" t="s">
        <v>1314</v>
      </c>
      <c r="BA24" s="96" t="s">
        <v>3</v>
      </c>
      <c r="BB24" s="96" t="s">
        <v>3</v>
      </c>
      <c r="BC24" s="96" t="s">
        <v>2230</v>
      </c>
      <c r="BD24" s="96" t="s">
        <v>81</v>
      </c>
    </row>
    <row r="25" spans="1:56" s="2" customFormat="1" ht="12" customHeight="1">
      <c r="A25" s="35"/>
      <c r="B25" s="36"/>
      <c r="C25" s="35"/>
      <c r="D25" s="30" t="s">
        <v>35</v>
      </c>
      <c r="E25" s="35"/>
      <c r="F25" s="35"/>
      <c r="G25" s="35"/>
      <c r="H25" s="35"/>
      <c r="I25" s="30" t="s">
        <v>27</v>
      </c>
      <c r="J25" s="28" t="str">
        <f>IF('Rekapitulace stavby'!AN19="","",'Rekapitulace stavby'!AN19)</f>
        <v/>
      </c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96" t="s">
        <v>1316</v>
      </c>
      <c r="BA25" s="96" t="s">
        <v>3</v>
      </c>
      <c r="BB25" s="96" t="s">
        <v>3</v>
      </c>
      <c r="BC25" s="96" t="s">
        <v>2231</v>
      </c>
      <c r="BD25" s="96" t="s">
        <v>81</v>
      </c>
    </row>
    <row r="26" spans="1:56" s="2" customFormat="1" ht="18" customHeight="1">
      <c r="A26" s="35"/>
      <c r="B26" s="36"/>
      <c r="C26" s="35"/>
      <c r="D26" s="35"/>
      <c r="E26" s="28" t="str">
        <f>IF('Rekapitulace stavby'!E20="","",'Rekapitulace stavby'!E20)</f>
        <v xml:space="preserve"> </v>
      </c>
      <c r="F26" s="35"/>
      <c r="G26" s="35"/>
      <c r="H26" s="35"/>
      <c r="I26" s="30" t="s">
        <v>29</v>
      </c>
      <c r="J26" s="28" t="str">
        <f>IF('Rekapitulace stavby'!AN20="","",'Rekapitulace stavby'!AN20)</f>
        <v/>
      </c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96" t="s">
        <v>2232</v>
      </c>
      <c r="BA26" s="96" t="s">
        <v>3</v>
      </c>
      <c r="BB26" s="96" t="s">
        <v>3</v>
      </c>
      <c r="BC26" s="96" t="s">
        <v>235</v>
      </c>
      <c r="BD26" s="96" t="s">
        <v>81</v>
      </c>
    </row>
    <row r="27" spans="1:56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Z27" s="96" t="s">
        <v>152</v>
      </c>
      <c r="BA27" s="96" t="s">
        <v>3</v>
      </c>
      <c r="BB27" s="96" t="s">
        <v>3</v>
      </c>
      <c r="BC27" s="96" t="s">
        <v>2233</v>
      </c>
      <c r="BD27" s="96" t="s">
        <v>81</v>
      </c>
    </row>
    <row r="28" spans="1:56" s="2" customFormat="1" ht="12" customHeight="1">
      <c r="A28" s="35"/>
      <c r="B28" s="36"/>
      <c r="C28" s="35"/>
      <c r="D28" s="30" t="s">
        <v>37</v>
      </c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Z28" s="96" t="s">
        <v>1319</v>
      </c>
      <c r="BA28" s="96" t="s">
        <v>3</v>
      </c>
      <c r="BB28" s="96" t="s">
        <v>3</v>
      </c>
      <c r="BC28" s="96" t="s">
        <v>2234</v>
      </c>
      <c r="BD28" s="96" t="s">
        <v>81</v>
      </c>
    </row>
    <row r="29" spans="1:56" s="8" customFormat="1" ht="16.5" customHeight="1">
      <c r="A29" s="99"/>
      <c r="B29" s="100"/>
      <c r="C29" s="99"/>
      <c r="D29" s="99"/>
      <c r="E29" s="357" t="s">
        <v>3</v>
      </c>
      <c r="F29" s="357"/>
      <c r="G29" s="357"/>
      <c r="H29" s="35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Z29" s="225" t="s">
        <v>1321</v>
      </c>
      <c r="BA29" s="225" t="s">
        <v>3</v>
      </c>
      <c r="BB29" s="225" t="s">
        <v>3</v>
      </c>
      <c r="BC29" s="225" t="s">
        <v>2235</v>
      </c>
      <c r="BD29" s="225" t="s">
        <v>81</v>
      </c>
    </row>
    <row r="30" spans="1:56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Z30" s="96" t="s">
        <v>1323</v>
      </c>
      <c r="BA30" s="96" t="s">
        <v>3</v>
      </c>
      <c r="BB30" s="96" t="s">
        <v>3</v>
      </c>
      <c r="BC30" s="96" t="s">
        <v>2236</v>
      </c>
      <c r="BD30" s="96" t="s">
        <v>81</v>
      </c>
    </row>
    <row r="31" spans="1:56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Z31" s="96" t="s">
        <v>1326</v>
      </c>
      <c r="BA31" s="96" t="s">
        <v>3</v>
      </c>
      <c r="BB31" s="96" t="s">
        <v>3</v>
      </c>
      <c r="BC31" s="96" t="s">
        <v>2237</v>
      </c>
      <c r="BD31" s="96" t="s">
        <v>81</v>
      </c>
    </row>
    <row r="32" spans="1:56" s="2" customFormat="1" ht="25.35" customHeight="1">
      <c r="A32" s="35"/>
      <c r="B32" s="36"/>
      <c r="C32" s="35"/>
      <c r="D32" s="102" t="s">
        <v>39</v>
      </c>
      <c r="E32" s="35"/>
      <c r="F32" s="35"/>
      <c r="G32" s="35"/>
      <c r="H32" s="35"/>
      <c r="I32" s="35"/>
      <c r="J32" s="69">
        <f>ROUND(J96, 0)</f>
        <v>0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Z32" s="96" t="s">
        <v>1328</v>
      </c>
      <c r="BA32" s="96" t="s">
        <v>3</v>
      </c>
      <c r="BB32" s="96" t="s">
        <v>3</v>
      </c>
      <c r="BC32" s="96" t="s">
        <v>2238</v>
      </c>
      <c r="BD32" s="96" t="s">
        <v>81</v>
      </c>
    </row>
    <row r="33" spans="1:56" s="2" customFormat="1" ht="6.95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Z33" s="96" t="s">
        <v>1334</v>
      </c>
      <c r="BA33" s="96" t="s">
        <v>3</v>
      </c>
      <c r="BB33" s="96" t="s">
        <v>3</v>
      </c>
      <c r="BC33" s="96" t="s">
        <v>2239</v>
      </c>
      <c r="BD33" s="96" t="s">
        <v>81</v>
      </c>
    </row>
    <row r="34" spans="1:56" s="2" customFormat="1" ht="14.45" customHeight="1">
      <c r="A34" s="35"/>
      <c r="B34" s="36"/>
      <c r="C34" s="35"/>
      <c r="D34" s="35"/>
      <c r="E34" s="35"/>
      <c r="F34" s="39" t="s">
        <v>41</v>
      </c>
      <c r="G34" s="35"/>
      <c r="H34" s="35"/>
      <c r="I34" s="39" t="s">
        <v>40</v>
      </c>
      <c r="J34" s="39" t="s">
        <v>42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Z34" s="96" t="s">
        <v>1336</v>
      </c>
      <c r="BA34" s="96" t="s">
        <v>3</v>
      </c>
      <c r="BB34" s="96" t="s">
        <v>3</v>
      </c>
      <c r="BC34" s="96" t="s">
        <v>2240</v>
      </c>
      <c r="BD34" s="96" t="s">
        <v>81</v>
      </c>
    </row>
    <row r="35" spans="1:56" s="2" customFormat="1" ht="14.45" customHeight="1">
      <c r="A35" s="35"/>
      <c r="B35" s="36"/>
      <c r="C35" s="35"/>
      <c r="D35" s="103" t="s">
        <v>43</v>
      </c>
      <c r="E35" s="30" t="s">
        <v>44</v>
      </c>
      <c r="F35" s="104">
        <f>ROUND((SUM(BE96:BE1550)),  0)</f>
        <v>0</v>
      </c>
      <c r="G35" s="35"/>
      <c r="H35" s="35"/>
      <c r="I35" s="105">
        <v>0.21</v>
      </c>
      <c r="J35" s="104">
        <f>ROUND(((SUM(BE96:BE1550))*I35),  0)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56" s="2" customFormat="1" ht="14.45" customHeight="1">
      <c r="A36" s="35"/>
      <c r="B36" s="36"/>
      <c r="C36" s="35"/>
      <c r="D36" s="35"/>
      <c r="E36" s="30" t="s">
        <v>45</v>
      </c>
      <c r="F36" s="104">
        <f>ROUND((SUM(BF96:BF1550)),  0)</f>
        <v>0</v>
      </c>
      <c r="G36" s="35"/>
      <c r="H36" s="35"/>
      <c r="I36" s="105">
        <v>0.12</v>
      </c>
      <c r="J36" s="104">
        <f>ROUND(((SUM(BF96:BF1550))*I36),  0)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56" s="2" customFormat="1" ht="14.45" hidden="1" customHeight="1">
      <c r="A37" s="35"/>
      <c r="B37" s="36"/>
      <c r="C37" s="35"/>
      <c r="D37" s="35"/>
      <c r="E37" s="30" t="s">
        <v>46</v>
      </c>
      <c r="F37" s="104">
        <f>ROUND((SUM(BG96:BG1550)),  0)</f>
        <v>0</v>
      </c>
      <c r="G37" s="35"/>
      <c r="H37" s="35"/>
      <c r="I37" s="105">
        <v>0.21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56" s="2" customFormat="1" ht="14.45" hidden="1" customHeight="1">
      <c r="A38" s="35"/>
      <c r="B38" s="36"/>
      <c r="C38" s="35"/>
      <c r="D38" s="35"/>
      <c r="E38" s="30" t="s">
        <v>47</v>
      </c>
      <c r="F38" s="104">
        <f>ROUND((SUM(BH96:BH1550)),  0)</f>
        <v>0</v>
      </c>
      <c r="G38" s="35"/>
      <c r="H38" s="35"/>
      <c r="I38" s="105">
        <v>0.12</v>
      </c>
      <c r="J38" s="104">
        <f>0</f>
        <v>0</v>
      </c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56" s="2" customFormat="1" ht="14.45" hidden="1" customHeight="1">
      <c r="A39" s="35"/>
      <c r="B39" s="36"/>
      <c r="C39" s="35"/>
      <c r="D39" s="35"/>
      <c r="E39" s="30" t="s">
        <v>48</v>
      </c>
      <c r="F39" s="104">
        <f>ROUND((SUM(BI96:BI1550)),  0)</f>
        <v>0</v>
      </c>
      <c r="G39" s="35"/>
      <c r="H39" s="35"/>
      <c r="I39" s="105">
        <v>0</v>
      </c>
      <c r="J39" s="104">
        <f>0</f>
        <v>0</v>
      </c>
      <c r="K39" s="35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56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56" s="2" customFormat="1" ht="25.35" customHeight="1">
      <c r="A41" s="35"/>
      <c r="B41" s="36"/>
      <c r="C41" s="106"/>
      <c r="D41" s="107" t="s">
        <v>49</v>
      </c>
      <c r="E41" s="58"/>
      <c r="F41" s="58"/>
      <c r="G41" s="108" t="s">
        <v>50</v>
      </c>
      <c r="H41" s="109" t="s">
        <v>51</v>
      </c>
      <c r="I41" s="58"/>
      <c r="J41" s="110">
        <f>SUM(J32:J39)</f>
        <v>0</v>
      </c>
      <c r="K41" s="111"/>
      <c r="L41" s="9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56" s="2" customFormat="1" ht="14.45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56" s="2" customFormat="1" ht="6.95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56" s="2" customFormat="1" ht="24.95" customHeight="1">
      <c r="A47" s="35"/>
      <c r="B47" s="36"/>
      <c r="C47" s="24" t="s">
        <v>154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56" s="2" customFormat="1" ht="6.95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69" t="str">
        <f>E7</f>
        <v>BRNO, TOUŠKOVA, SVATOPLUKOVA I – REKONSTRUKCE KANALIZACE A VODOVODU</v>
      </c>
      <c r="F50" s="370"/>
      <c r="G50" s="370"/>
      <c r="H50" s="370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3"/>
      <c r="C51" s="30" t="s">
        <v>138</v>
      </c>
      <c r="L51" s="23"/>
    </row>
    <row r="52" spans="1:47" s="2" customFormat="1" ht="16.5" customHeight="1">
      <c r="A52" s="35"/>
      <c r="B52" s="36"/>
      <c r="C52" s="35"/>
      <c r="D52" s="35"/>
      <c r="E52" s="369" t="s">
        <v>1260</v>
      </c>
      <c r="F52" s="368"/>
      <c r="G52" s="368"/>
      <c r="H52" s="368"/>
      <c r="I52" s="35"/>
      <c r="J52" s="35"/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144</v>
      </c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364" t="str">
        <f>E11</f>
        <v>SO 340 - VODOVODNÍ PŘÍPOJKY</v>
      </c>
      <c r="F54" s="368"/>
      <c r="G54" s="368"/>
      <c r="H54" s="368"/>
      <c r="I54" s="35"/>
      <c r="J54" s="35"/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22</v>
      </c>
      <c r="D56" s="35"/>
      <c r="E56" s="35"/>
      <c r="F56" s="28" t="str">
        <f>F14</f>
        <v>BRNO</v>
      </c>
      <c r="G56" s="35"/>
      <c r="H56" s="35"/>
      <c r="I56" s="30" t="s">
        <v>24</v>
      </c>
      <c r="J56" s="53" t="str">
        <f>IF(J14="","",J14)</f>
        <v/>
      </c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30" t="s">
        <v>26</v>
      </c>
      <c r="D58" s="35"/>
      <c r="E58" s="35"/>
      <c r="F58" s="28" t="str">
        <f>E17</f>
        <v>Statutární město Brno</v>
      </c>
      <c r="G58" s="35"/>
      <c r="H58" s="35"/>
      <c r="I58" s="30" t="s">
        <v>32</v>
      </c>
      <c r="J58" s="33" t="str">
        <f>E23</f>
        <v>JV PROJEKT VH s.r.o.</v>
      </c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5"/>
      <c r="E59" s="35"/>
      <c r="F59" s="28" t="str">
        <f>IF(E20="","",E20)</f>
        <v>Vyplň údaj</v>
      </c>
      <c r="G59" s="35"/>
      <c r="H59" s="35"/>
      <c r="I59" s="30" t="s">
        <v>35</v>
      </c>
      <c r="J59" s="33" t="str">
        <f>E26</f>
        <v xml:space="preserve"> 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2" t="s">
        <v>155</v>
      </c>
      <c r="D61" s="106"/>
      <c r="E61" s="106"/>
      <c r="F61" s="106"/>
      <c r="G61" s="106"/>
      <c r="H61" s="106"/>
      <c r="I61" s="106"/>
      <c r="J61" s="113" t="s">
        <v>156</v>
      </c>
      <c r="K61" s="106"/>
      <c r="L61" s="9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14" t="s">
        <v>71</v>
      </c>
      <c r="D63" s="35"/>
      <c r="E63" s="35"/>
      <c r="F63" s="35"/>
      <c r="G63" s="35"/>
      <c r="H63" s="35"/>
      <c r="I63" s="35"/>
      <c r="J63" s="69">
        <f>J96</f>
        <v>0</v>
      </c>
      <c r="K63" s="35"/>
      <c r="L63" s="9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20" t="s">
        <v>157</v>
      </c>
    </row>
    <row r="64" spans="1:47" s="9" customFormat="1" ht="24.95" customHeight="1">
      <c r="B64" s="115"/>
      <c r="D64" s="116" t="s">
        <v>158</v>
      </c>
      <c r="E64" s="117"/>
      <c r="F64" s="117"/>
      <c r="G64" s="117"/>
      <c r="H64" s="117"/>
      <c r="I64" s="117"/>
      <c r="J64" s="118">
        <f>J97</f>
        <v>0</v>
      </c>
      <c r="L64" s="115"/>
    </row>
    <row r="65" spans="1:31" s="10" customFormat="1" ht="19.899999999999999" customHeight="1">
      <c r="B65" s="119"/>
      <c r="D65" s="120" t="s">
        <v>2241</v>
      </c>
      <c r="E65" s="121"/>
      <c r="F65" s="121"/>
      <c r="G65" s="121"/>
      <c r="H65" s="121"/>
      <c r="I65" s="121"/>
      <c r="J65" s="122">
        <f>J98</f>
        <v>0</v>
      </c>
      <c r="L65" s="119"/>
    </row>
    <row r="66" spans="1:31" s="10" customFormat="1" ht="19.899999999999999" customHeight="1">
      <c r="B66" s="119"/>
      <c r="D66" s="120" t="s">
        <v>2242</v>
      </c>
      <c r="E66" s="121"/>
      <c r="F66" s="121"/>
      <c r="G66" s="121"/>
      <c r="H66" s="121"/>
      <c r="I66" s="121"/>
      <c r="J66" s="122">
        <f>J593</f>
        <v>0</v>
      </c>
      <c r="L66" s="119"/>
    </row>
    <row r="67" spans="1:31" s="10" customFormat="1" ht="19.899999999999999" customHeight="1">
      <c r="B67" s="119"/>
      <c r="D67" s="120" t="s">
        <v>627</v>
      </c>
      <c r="E67" s="121"/>
      <c r="F67" s="121"/>
      <c r="G67" s="121"/>
      <c r="H67" s="121"/>
      <c r="I67" s="121"/>
      <c r="J67" s="122">
        <f>J1295</f>
        <v>0</v>
      </c>
      <c r="L67" s="119"/>
    </row>
    <row r="68" spans="1:31" s="10" customFormat="1" ht="19.899999999999999" customHeight="1">
      <c r="B68" s="119"/>
      <c r="D68" s="120" t="s">
        <v>628</v>
      </c>
      <c r="E68" s="121"/>
      <c r="F68" s="121"/>
      <c r="G68" s="121"/>
      <c r="H68" s="121"/>
      <c r="I68" s="121"/>
      <c r="J68" s="122">
        <f>J1316</f>
        <v>0</v>
      </c>
      <c r="L68" s="119"/>
    </row>
    <row r="69" spans="1:31" s="10" customFormat="1" ht="19.899999999999999" customHeight="1">
      <c r="B69" s="119"/>
      <c r="D69" s="120" t="s">
        <v>1340</v>
      </c>
      <c r="E69" s="121"/>
      <c r="F69" s="121"/>
      <c r="G69" s="121"/>
      <c r="H69" s="121"/>
      <c r="I69" s="121"/>
      <c r="J69" s="122">
        <f>J1343</f>
        <v>0</v>
      </c>
      <c r="L69" s="119"/>
    </row>
    <row r="70" spans="1:31" s="10" customFormat="1" ht="19.899999999999999" customHeight="1">
      <c r="B70" s="119"/>
      <c r="D70" s="120" t="s">
        <v>162</v>
      </c>
      <c r="E70" s="121"/>
      <c r="F70" s="121"/>
      <c r="G70" s="121"/>
      <c r="H70" s="121"/>
      <c r="I70" s="121"/>
      <c r="J70" s="122">
        <f>J1475</f>
        <v>0</v>
      </c>
      <c r="L70" s="119"/>
    </row>
    <row r="71" spans="1:31" s="10" customFormat="1" ht="19.899999999999999" customHeight="1">
      <c r="B71" s="119"/>
      <c r="D71" s="120" t="s">
        <v>2243</v>
      </c>
      <c r="E71" s="121"/>
      <c r="F71" s="121"/>
      <c r="G71" s="121"/>
      <c r="H71" s="121"/>
      <c r="I71" s="121"/>
      <c r="J71" s="122">
        <f>J1531</f>
        <v>0</v>
      </c>
      <c r="L71" s="119"/>
    </row>
    <row r="72" spans="1:31" s="10" customFormat="1" ht="19.899999999999999" customHeight="1">
      <c r="B72" s="119"/>
      <c r="D72" s="120" t="s">
        <v>164</v>
      </c>
      <c r="E72" s="121"/>
      <c r="F72" s="121"/>
      <c r="G72" s="121"/>
      <c r="H72" s="121"/>
      <c r="I72" s="121"/>
      <c r="J72" s="122">
        <f>J1539</f>
        <v>0</v>
      </c>
      <c r="L72" s="119"/>
    </row>
    <row r="73" spans="1:31" s="9" customFormat="1" ht="24.95" customHeight="1">
      <c r="B73" s="115"/>
      <c r="D73" s="116" t="s">
        <v>2244</v>
      </c>
      <c r="E73" s="117"/>
      <c r="F73" s="117"/>
      <c r="G73" s="117"/>
      <c r="H73" s="117"/>
      <c r="I73" s="117"/>
      <c r="J73" s="118">
        <f>J1542</f>
        <v>0</v>
      </c>
      <c r="L73" s="115"/>
    </row>
    <row r="74" spans="1:31" s="10" customFormat="1" ht="19.899999999999999" customHeight="1">
      <c r="B74" s="119"/>
      <c r="D74" s="120" t="s">
        <v>2245</v>
      </c>
      <c r="E74" s="121"/>
      <c r="F74" s="121"/>
      <c r="G74" s="121"/>
      <c r="H74" s="121"/>
      <c r="I74" s="121"/>
      <c r="J74" s="122">
        <f>J1543</f>
        <v>0</v>
      </c>
      <c r="L74" s="119"/>
    </row>
    <row r="75" spans="1:31" s="2" customFormat="1" ht="21.75" customHeight="1">
      <c r="A75" s="35"/>
      <c r="B75" s="36"/>
      <c r="C75" s="35"/>
      <c r="D75" s="35"/>
      <c r="E75" s="35"/>
      <c r="F75" s="35"/>
      <c r="G75" s="35"/>
      <c r="H75" s="35"/>
      <c r="I75" s="35"/>
      <c r="J75" s="35"/>
      <c r="K75" s="35"/>
      <c r="L75" s="9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9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9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4.95" customHeight="1">
      <c r="A81" s="35"/>
      <c r="B81" s="36"/>
      <c r="C81" s="24" t="s">
        <v>167</v>
      </c>
      <c r="D81" s="35"/>
      <c r="E81" s="35"/>
      <c r="F81" s="35"/>
      <c r="G81" s="35"/>
      <c r="H81" s="35"/>
      <c r="I81" s="35"/>
      <c r="J81" s="35"/>
      <c r="K81" s="35"/>
      <c r="L81" s="9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6.95" customHeight="1">
      <c r="A82" s="35"/>
      <c r="B82" s="36"/>
      <c r="C82" s="35"/>
      <c r="D82" s="35"/>
      <c r="E82" s="35"/>
      <c r="F82" s="35"/>
      <c r="G82" s="35"/>
      <c r="H82" s="35"/>
      <c r="I82" s="35"/>
      <c r="J82" s="35"/>
      <c r="K82" s="35"/>
      <c r="L82" s="9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30" t="s">
        <v>17</v>
      </c>
      <c r="D83" s="35"/>
      <c r="E83" s="35"/>
      <c r="F83" s="35"/>
      <c r="G83" s="35"/>
      <c r="H83" s="35"/>
      <c r="I83" s="35"/>
      <c r="J83" s="35"/>
      <c r="K83" s="35"/>
      <c r="L83" s="9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5"/>
      <c r="D84" s="35"/>
      <c r="E84" s="369" t="str">
        <f>E7</f>
        <v>BRNO, TOUŠKOVA, SVATOPLUKOVA I – REKONSTRUKCE KANALIZACE A VODOVODU</v>
      </c>
      <c r="F84" s="370"/>
      <c r="G84" s="370"/>
      <c r="H84" s="370"/>
      <c r="I84" s="35"/>
      <c r="J84" s="35"/>
      <c r="K84" s="35"/>
      <c r="L84" s="9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1" customFormat="1" ht="12" customHeight="1">
      <c r="B85" s="23"/>
      <c r="C85" s="30" t="s">
        <v>138</v>
      </c>
      <c r="L85" s="23"/>
    </row>
    <row r="86" spans="1:63" s="2" customFormat="1" ht="16.5" customHeight="1">
      <c r="A86" s="35"/>
      <c r="B86" s="36"/>
      <c r="C86" s="35"/>
      <c r="D86" s="35"/>
      <c r="E86" s="369" t="s">
        <v>1260</v>
      </c>
      <c r="F86" s="368"/>
      <c r="G86" s="368"/>
      <c r="H86" s="368"/>
      <c r="I86" s="35"/>
      <c r="J86" s="35"/>
      <c r="K86" s="35"/>
      <c r="L86" s="9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2" customHeight="1">
      <c r="A87" s="35"/>
      <c r="B87" s="36"/>
      <c r="C87" s="30" t="s">
        <v>144</v>
      </c>
      <c r="D87" s="35"/>
      <c r="E87" s="35"/>
      <c r="F87" s="35"/>
      <c r="G87" s="35"/>
      <c r="H87" s="35"/>
      <c r="I87" s="35"/>
      <c r="J87" s="35"/>
      <c r="K87" s="35"/>
      <c r="L87" s="9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6.5" customHeight="1">
      <c r="A88" s="35"/>
      <c r="B88" s="36"/>
      <c r="C88" s="35"/>
      <c r="D88" s="35"/>
      <c r="E88" s="364" t="str">
        <f>E11</f>
        <v>SO 340 - VODOVODNÍ PŘÍPOJKY</v>
      </c>
      <c r="F88" s="368"/>
      <c r="G88" s="368"/>
      <c r="H88" s="368"/>
      <c r="I88" s="35"/>
      <c r="J88" s="35"/>
      <c r="K88" s="35"/>
      <c r="L88" s="9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2" customHeight="1">
      <c r="A90" s="35"/>
      <c r="B90" s="36"/>
      <c r="C90" s="30" t="s">
        <v>22</v>
      </c>
      <c r="D90" s="35"/>
      <c r="E90" s="35"/>
      <c r="F90" s="28" t="str">
        <f>F14</f>
        <v>BRNO</v>
      </c>
      <c r="G90" s="35"/>
      <c r="H90" s="35"/>
      <c r="I90" s="30" t="s">
        <v>24</v>
      </c>
      <c r="J90" s="53" t="str">
        <f>IF(J14="","",J14)</f>
        <v/>
      </c>
      <c r="K90" s="35"/>
      <c r="L90" s="9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6.95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9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25.7" customHeight="1">
      <c r="A92" s="35"/>
      <c r="B92" s="36"/>
      <c r="C92" s="30" t="s">
        <v>26</v>
      </c>
      <c r="D92" s="35"/>
      <c r="E92" s="35"/>
      <c r="F92" s="28" t="str">
        <f>E17</f>
        <v>Statutární město Brno</v>
      </c>
      <c r="G92" s="35"/>
      <c r="H92" s="35"/>
      <c r="I92" s="30" t="s">
        <v>32</v>
      </c>
      <c r="J92" s="33" t="str">
        <f>E23</f>
        <v>JV PROJEKT VH s.r.o.</v>
      </c>
      <c r="K92" s="35"/>
      <c r="L92" s="9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5.2" customHeight="1">
      <c r="A93" s="35"/>
      <c r="B93" s="36"/>
      <c r="C93" s="30" t="s">
        <v>30</v>
      </c>
      <c r="D93" s="35"/>
      <c r="E93" s="35"/>
      <c r="F93" s="28" t="str">
        <f>IF(E20="","",E20)</f>
        <v>Vyplň údaj</v>
      </c>
      <c r="G93" s="35"/>
      <c r="H93" s="35"/>
      <c r="I93" s="30" t="s">
        <v>35</v>
      </c>
      <c r="J93" s="33" t="str">
        <f>E26</f>
        <v xml:space="preserve"> </v>
      </c>
      <c r="K93" s="35"/>
      <c r="L93" s="98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2" customFormat="1" ht="10.35" customHeight="1">
      <c r="A94" s="35"/>
      <c r="B94" s="36"/>
      <c r="C94" s="35"/>
      <c r="D94" s="35"/>
      <c r="E94" s="35"/>
      <c r="F94" s="35"/>
      <c r="G94" s="35"/>
      <c r="H94" s="35"/>
      <c r="I94" s="35"/>
      <c r="J94" s="35"/>
      <c r="K94" s="35"/>
      <c r="L94" s="98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63" s="11" customFormat="1" ht="29.25" customHeight="1">
      <c r="A95" s="123"/>
      <c r="B95" s="124"/>
      <c r="C95" s="125" t="s">
        <v>168</v>
      </c>
      <c r="D95" s="126" t="s">
        <v>58</v>
      </c>
      <c r="E95" s="126" t="s">
        <v>54</v>
      </c>
      <c r="F95" s="126" t="s">
        <v>55</v>
      </c>
      <c r="G95" s="126" t="s">
        <v>169</v>
      </c>
      <c r="H95" s="126" t="s">
        <v>170</v>
      </c>
      <c r="I95" s="126" t="s">
        <v>171</v>
      </c>
      <c r="J95" s="126" t="s">
        <v>156</v>
      </c>
      <c r="K95" s="127" t="s">
        <v>172</v>
      </c>
      <c r="L95" s="128"/>
      <c r="M95" s="60" t="s">
        <v>3</v>
      </c>
      <c r="N95" s="61" t="s">
        <v>43</v>
      </c>
      <c r="O95" s="61" t="s">
        <v>173</v>
      </c>
      <c r="P95" s="61" t="s">
        <v>174</v>
      </c>
      <c r="Q95" s="61" t="s">
        <v>175</v>
      </c>
      <c r="R95" s="61" t="s">
        <v>176</v>
      </c>
      <c r="S95" s="61" t="s">
        <v>177</v>
      </c>
      <c r="T95" s="62" t="s">
        <v>178</v>
      </c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</row>
    <row r="96" spans="1:63" s="2" customFormat="1" ht="22.9" customHeight="1">
      <c r="A96" s="35"/>
      <c r="B96" s="36"/>
      <c r="C96" s="67" t="s">
        <v>179</v>
      </c>
      <c r="D96" s="35"/>
      <c r="E96" s="35"/>
      <c r="F96" s="35"/>
      <c r="G96" s="35"/>
      <c r="H96" s="35"/>
      <c r="I96" s="35"/>
      <c r="J96" s="129">
        <f>BK96</f>
        <v>0</v>
      </c>
      <c r="K96" s="35"/>
      <c r="L96" s="36"/>
      <c r="M96" s="63"/>
      <c r="N96" s="54"/>
      <c r="O96" s="64"/>
      <c r="P96" s="130">
        <f>P97+P1542</f>
        <v>0</v>
      </c>
      <c r="Q96" s="64"/>
      <c r="R96" s="130">
        <f>R97+R1542</f>
        <v>50.771127649999997</v>
      </c>
      <c r="S96" s="64"/>
      <c r="T96" s="131">
        <f>T97+T1542</f>
        <v>101.314964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20" t="s">
        <v>72</v>
      </c>
      <c r="AU96" s="20" t="s">
        <v>157</v>
      </c>
      <c r="BK96" s="132">
        <f>BK97+BK1542</f>
        <v>0</v>
      </c>
    </row>
    <row r="97" spans="1:65" s="12" customFormat="1" ht="25.9" customHeight="1">
      <c r="B97" s="133"/>
      <c r="D97" s="134" t="s">
        <v>72</v>
      </c>
      <c r="E97" s="135" t="s">
        <v>180</v>
      </c>
      <c r="F97" s="135" t="s">
        <v>181</v>
      </c>
      <c r="I97" s="136"/>
      <c r="J97" s="137">
        <f>BK97</f>
        <v>0</v>
      </c>
      <c r="L97" s="133"/>
      <c r="M97" s="138"/>
      <c r="N97" s="139"/>
      <c r="O97" s="139"/>
      <c r="P97" s="140">
        <f>P98+P593+P1295+P1316+P1343+P1475+P1531+P1539</f>
        <v>0</v>
      </c>
      <c r="Q97" s="139"/>
      <c r="R97" s="140">
        <f>R98+R593+R1295+R1316+R1343+R1475+R1531+R1539</f>
        <v>50.762417649999996</v>
      </c>
      <c r="S97" s="139"/>
      <c r="T97" s="141">
        <f>T98+T593+T1295+T1316+T1343+T1475+T1531+T1539</f>
        <v>101.314964</v>
      </c>
      <c r="AR97" s="134" t="s">
        <v>25</v>
      </c>
      <c r="AT97" s="142" t="s">
        <v>72</v>
      </c>
      <c r="AU97" s="142" t="s">
        <v>73</v>
      </c>
      <c r="AY97" s="134" t="s">
        <v>182</v>
      </c>
      <c r="BK97" s="143">
        <f>BK98+BK593+BK1295+BK1316+BK1343+BK1475+BK1531+BK1539</f>
        <v>0</v>
      </c>
    </row>
    <row r="98" spans="1:65" s="12" customFormat="1" ht="22.9" customHeight="1">
      <c r="B98" s="133"/>
      <c r="D98" s="134" t="s">
        <v>72</v>
      </c>
      <c r="E98" s="144" t="s">
        <v>266</v>
      </c>
      <c r="F98" s="144" t="s">
        <v>2246</v>
      </c>
      <c r="I98" s="136"/>
      <c r="J98" s="145">
        <f>BK98</f>
        <v>0</v>
      </c>
      <c r="L98" s="133"/>
      <c r="M98" s="138"/>
      <c r="N98" s="139"/>
      <c r="O98" s="139"/>
      <c r="P98" s="140">
        <f>SUM(P99:P592)</f>
        <v>0</v>
      </c>
      <c r="Q98" s="139"/>
      <c r="R98" s="140">
        <f>SUM(R99:R592)</f>
        <v>2.9941392800000002</v>
      </c>
      <c r="S98" s="139"/>
      <c r="T98" s="141">
        <f>SUM(T99:T592)</f>
        <v>13.098685999999999</v>
      </c>
      <c r="AR98" s="134" t="s">
        <v>25</v>
      </c>
      <c r="AT98" s="142" t="s">
        <v>72</v>
      </c>
      <c r="AU98" s="142" t="s">
        <v>25</v>
      </c>
      <c r="AY98" s="134" t="s">
        <v>182</v>
      </c>
      <c r="BK98" s="143">
        <f>SUM(BK99:BK592)</f>
        <v>0</v>
      </c>
    </row>
    <row r="99" spans="1:65" s="2" customFormat="1" ht="16.5" customHeight="1">
      <c r="A99" s="35"/>
      <c r="B99" s="146"/>
      <c r="C99" s="147" t="s">
        <v>25</v>
      </c>
      <c r="D99" s="147" t="s">
        <v>184</v>
      </c>
      <c r="E99" s="148" t="s">
        <v>1343</v>
      </c>
      <c r="F99" s="149" t="s">
        <v>1344</v>
      </c>
      <c r="G99" s="150" t="s">
        <v>187</v>
      </c>
      <c r="H99" s="151">
        <v>4</v>
      </c>
      <c r="I99" s="152"/>
      <c r="J99" s="153">
        <f>ROUND(I99*H99,2)</f>
        <v>0</v>
      </c>
      <c r="K99" s="149" t="s">
        <v>222</v>
      </c>
      <c r="L99" s="36"/>
      <c r="M99" s="154" t="s">
        <v>3</v>
      </c>
      <c r="N99" s="155" t="s">
        <v>44</v>
      </c>
      <c r="O99" s="56"/>
      <c r="P99" s="156">
        <f>O99*H99</f>
        <v>0</v>
      </c>
      <c r="Q99" s="156">
        <v>0</v>
      </c>
      <c r="R99" s="156">
        <f>Q99*H99</f>
        <v>0</v>
      </c>
      <c r="S99" s="156">
        <v>9.2999999999999999E-2</v>
      </c>
      <c r="T99" s="157">
        <f>S99*H99</f>
        <v>0.372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8" t="s">
        <v>189</v>
      </c>
      <c r="AT99" s="158" t="s">
        <v>184</v>
      </c>
      <c r="AU99" s="158" t="s">
        <v>81</v>
      </c>
      <c r="AY99" s="20" t="s">
        <v>182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20" t="s">
        <v>25</v>
      </c>
      <c r="BK99" s="159">
        <f>ROUND(I99*H99,2)</f>
        <v>0</v>
      </c>
      <c r="BL99" s="20" t="s">
        <v>189</v>
      </c>
      <c r="BM99" s="158" t="s">
        <v>2247</v>
      </c>
    </row>
    <row r="100" spans="1:65" s="13" customFormat="1">
      <c r="B100" s="165"/>
      <c r="D100" s="166" t="s">
        <v>193</v>
      </c>
      <c r="E100" s="167" t="s">
        <v>3</v>
      </c>
      <c r="F100" s="168" t="s">
        <v>2248</v>
      </c>
      <c r="H100" s="167" t="s">
        <v>3</v>
      </c>
      <c r="I100" s="169"/>
      <c r="L100" s="165"/>
      <c r="M100" s="170"/>
      <c r="N100" s="171"/>
      <c r="O100" s="171"/>
      <c r="P100" s="171"/>
      <c r="Q100" s="171"/>
      <c r="R100" s="171"/>
      <c r="S100" s="171"/>
      <c r="T100" s="172"/>
      <c r="AT100" s="167" t="s">
        <v>193</v>
      </c>
      <c r="AU100" s="167" t="s">
        <v>81</v>
      </c>
      <c r="AV100" s="13" t="s">
        <v>25</v>
      </c>
      <c r="AW100" s="13" t="s">
        <v>34</v>
      </c>
      <c r="AX100" s="13" t="s">
        <v>73</v>
      </c>
      <c r="AY100" s="167" t="s">
        <v>182</v>
      </c>
    </row>
    <row r="101" spans="1:65" s="14" customFormat="1">
      <c r="B101" s="173"/>
      <c r="D101" s="166" t="s">
        <v>193</v>
      </c>
      <c r="E101" s="174" t="s">
        <v>3</v>
      </c>
      <c r="F101" s="175" t="s">
        <v>2249</v>
      </c>
      <c r="H101" s="176">
        <v>4</v>
      </c>
      <c r="I101" s="177"/>
      <c r="L101" s="173"/>
      <c r="M101" s="178"/>
      <c r="N101" s="179"/>
      <c r="O101" s="179"/>
      <c r="P101" s="179"/>
      <c r="Q101" s="179"/>
      <c r="R101" s="179"/>
      <c r="S101" s="179"/>
      <c r="T101" s="180"/>
      <c r="AT101" s="174" t="s">
        <v>193</v>
      </c>
      <c r="AU101" s="174" t="s">
        <v>81</v>
      </c>
      <c r="AV101" s="14" t="s">
        <v>81</v>
      </c>
      <c r="AW101" s="14" t="s">
        <v>34</v>
      </c>
      <c r="AX101" s="14" t="s">
        <v>73</v>
      </c>
      <c r="AY101" s="174" t="s">
        <v>182</v>
      </c>
    </row>
    <row r="102" spans="1:65" s="15" customFormat="1">
      <c r="B102" s="181"/>
      <c r="D102" s="166" t="s">
        <v>193</v>
      </c>
      <c r="E102" s="182" t="s">
        <v>2214</v>
      </c>
      <c r="F102" s="183" t="s">
        <v>213</v>
      </c>
      <c r="H102" s="184">
        <v>4</v>
      </c>
      <c r="I102" s="185"/>
      <c r="L102" s="181"/>
      <c r="M102" s="186"/>
      <c r="N102" s="187"/>
      <c r="O102" s="187"/>
      <c r="P102" s="187"/>
      <c r="Q102" s="187"/>
      <c r="R102" s="187"/>
      <c r="S102" s="187"/>
      <c r="T102" s="188"/>
      <c r="AT102" s="182" t="s">
        <v>193</v>
      </c>
      <c r="AU102" s="182" t="s">
        <v>81</v>
      </c>
      <c r="AV102" s="15" t="s">
        <v>189</v>
      </c>
      <c r="AW102" s="15" t="s">
        <v>34</v>
      </c>
      <c r="AX102" s="15" t="s">
        <v>25</v>
      </c>
      <c r="AY102" s="182" t="s">
        <v>182</v>
      </c>
    </row>
    <row r="103" spans="1:65" s="2" customFormat="1" ht="37.9" customHeight="1">
      <c r="A103" s="35"/>
      <c r="B103" s="146"/>
      <c r="C103" s="147" t="s">
        <v>81</v>
      </c>
      <c r="D103" s="147" t="s">
        <v>184</v>
      </c>
      <c r="E103" s="148" t="s">
        <v>1022</v>
      </c>
      <c r="F103" s="149" t="s">
        <v>1023</v>
      </c>
      <c r="G103" s="150" t="s">
        <v>238</v>
      </c>
      <c r="H103" s="151">
        <v>0.4</v>
      </c>
      <c r="I103" s="152"/>
      <c r="J103" s="153">
        <f>ROUND(I103*H103,2)</f>
        <v>0</v>
      </c>
      <c r="K103" s="149" t="s">
        <v>188</v>
      </c>
      <c r="L103" s="36"/>
      <c r="M103" s="154" t="s">
        <v>3</v>
      </c>
      <c r="N103" s="155" t="s">
        <v>44</v>
      </c>
      <c r="O103" s="56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8" t="s">
        <v>189</v>
      </c>
      <c r="AT103" s="158" t="s">
        <v>184</v>
      </c>
      <c r="AU103" s="158" t="s">
        <v>81</v>
      </c>
      <c r="AY103" s="20" t="s">
        <v>182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20" t="s">
        <v>25</v>
      </c>
      <c r="BK103" s="159">
        <f>ROUND(I103*H103,2)</f>
        <v>0</v>
      </c>
      <c r="BL103" s="20" t="s">
        <v>189</v>
      </c>
      <c r="BM103" s="158" t="s">
        <v>2250</v>
      </c>
    </row>
    <row r="104" spans="1:65" s="2" customFormat="1">
      <c r="A104" s="35"/>
      <c r="B104" s="36"/>
      <c r="C104" s="35"/>
      <c r="D104" s="160" t="s">
        <v>191</v>
      </c>
      <c r="E104" s="35"/>
      <c r="F104" s="161" t="s">
        <v>1025</v>
      </c>
      <c r="G104" s="35"/>
      <c r="H104" s="35"/>
      <c r="I104" s="162"/>
      <c r="J104" s="35"/>
      <c r="K104" s="35"/>
      <c r="L104" s="36"/>
      <c r="M104" s="163"/>
      <c r="N104" s="164"/>
      <c r="O104" s="56"/>
      <c r="P104" s="56"/>
      <c r="Q104" s="56"/>
      <c r="R104" s="56"/>
      <c r="S104" s="56"/>
      <c r="T104" s="57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20" t="s">
        <v>191</v>
      </c>
      <c r="AU104" s="20" t="s">
        <v>81</v>
      </c>
    </row>
    <row r="105" spans="1:65" s="14" customFormat="1">
      <c r="B105" s="173"/>
      <c r="D105" s="166" t="s">
        <v>193</v>
      </c>
      <c r="E105" s="174" t="s">
        <v>3</v>
      </c>
      <c r="F105" s="175" t="s">
        <v>2251</v>
      </c>
      <c r="H105" s="176">
        <v>0.4</v>
      </c>
      <c r="I105" s="177"/>
      <c r="L105" s="173"/>
      <c r="M105" s="178"/>
      <c r="N105" s="179"/>
      <c r="O105" s="179"/>
      <c r="P105" s="179"/>
      <c r="Q105" s="179"/>
      <c r="R105" s="179"/>
      <c r="S105" s="179"/>
      <c r="T105" s="180"/>
      <c r="AT105" s="174" t="s">
        <v>193</v>
      </c>
      <c r="AU105" s="174" t="s">
        <v>81</v>
      </c>
      <c r="AV105" s="14" t="s">
        <v>81</v>
      </c>
      <c r="AW105" s="14" t="s">
        <v>34</v>
      </c>
      <c r="AX105" s="14" t="s">
        <v>73</v>
      </c>
      <c r="AY105" s="174" t="s">
        <v>182</v>
      </c>
    </row>
    <row r="106" spans="1:65" s="16" customFormat="1">
      <c r="B106" s="192"/>
      <c r="D106" s="166" t="s">
        <v>193</v>
      </c>
      <c r="E106" s="193" t="s">
        <v>2215</v>
      </c>
      <c r="F106" s="194" t="s">
        <v>259</v>
      </c>
      <c r="H106" s="195">
        <v>0.4</v>
      </c>
      <c r="I106" s="196"/>
      <c r="L106" s="192"/>
      <c r="M106" s="197"/>
      <c r="N106" s="198"/>
      <c r="O106" s="198"/>
      <c r="P106" s="198"/>
      <c r="Q106" s="198"/>
      <c r="R106" s="198"/>
      <c r="S106" s="198"/>
      <c r="T106" s="199"/>
      <c r="AT106" s="193" t="s">
        <v>193</v>
      </c>
      <c r="AU106" s="193" t="s">
        <v>81</v>
      </c>
      <c r="AV106" s="16" t="s">
        <v>204</v>
      </c>
      <c r="AW106" s="16" t="s">
        <v>34</v>
      </c>
      <c r="AX106" s="16" t="s">
        <v>73</v>
      </c>
      <c r="AY106" s="193" t="s">
        <v>182</v>
      </c>
    </row>
    <row r="107" spans="1:65" s="15" customFormat="1">
      <c r="B107" s="181"/>
      <c r="D107" s="166" t="s">
        <v>193</v>
      </c>
      <c r="E107" s="182" t="s">
        <v>3</v>
      </c>
      <c r="F107" s="183" t="s">
        <v>213</v>
      </c>
      <c r="H107" s="184">
        <v>0.4</v>
      </c>
      <c r="I107" s="185"/>
      <c r="L107" s="181"/>
      <c r="M107" s="186"/>
      <c r="N107" s="187"/>
      <c r="O107" s="187"/>
      <c r="P107" s="187"/>
      <c r="Q107" s="187"/>
      <c r="R107" s="187"/>
      <c r="S107" s="187"/>
      <c r="T107" s="188"/>
      <c r="AT107" s="182" t="s">
        <v>193</v>
      </c>
      <c r="AU107" s="182" t="s">
        <v>81</v>
      </c>
      <c r="AV107" s="15" t="s">
        <v>189</v>
      </c>
      <c r="AW107" s="15" t="s">
        <v>34</v>
      </c>
      <c r="AX107" s="15" t="s">
        <v>25</v>
      </c>
      <c r="AY107" s="182" t="s">
        <v>182</v>
      </c>
    </row>
    <row r="108" spans="1:65" s="2" customFormat="1">
      <c r="A108" s="35"/>
      <c r="B108" s="36"/>
      <c r="C108" s="35"/>
      <c r="D108" s="166" t="s">
        <v>224</v>
      </c>
      <c r="E108" s="35"/>
      <c r="F108" s="189" t="s">
        <v>2252</v>
      </c>
      <c r="G108" s="35"/>
      <c r="H108" s="35"/>
      <c r="I108" s="35"/>
      <c r="J108" s="35"/>
      <c r="K108" s="35"/>
      <c r="L108" s="36"/>
      <c r="M108" s="163"/>
      <c r="N108" s="164"/>
      <c r="O108" s="56"/>
      <c r="P108" s="56"/>
      <c r="Q108" s="56"/>
      <c r="R108" s="56"/>
      <c r="S108" s="56"/>
      <c r="T108" s="57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U108" s="20" t="s">
        <v>81</v>
      </c>
    </row>
    <row r="109" spans="1:65" s="2" customFormat="1">
      <c r="A109" s="35"/>
      <c r="B109" s="36"/>
      <c r="C109" s="35"/>
      <c r="D109" s="166" t="s">
        <v>224</v>
      </c>
      <c r="E109" s="35"/>
      <c r="F109" s="190" t="s">
        <v>2248</v>
      </c>
      <c r="G109" s="35"/>
      <c r="H109" s="191">
        <v>0</v>
      </c>
      <c r="I109" s="35"/>
      <c r="J109" s="35"/>
      <c r="K109" s="35"/>
      <c r="L109" s="36"/>
      <c r="M109" s="163"/>
      <c r="N109" s="164"/>
      <c r="O109" s="56"/>
      <c r="P109" s="56"/>
      <c r="Q109" s="56"/>
      <c r="R109" s="56"/>
      <c r="S109" s="56"/>
      <c r="T109" s="57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U109" s="20" t="s">
        <v>81</v>
      </c>
    </row>
    <row r="110" spans="1:65" s="2" customFormat="1">
      <c r="A110" s="35"/>
      <c r="B110" s="36"/>
      <c r="C110" s="35"/>
      <c r="D110" s="166" t="s">
        <v>224</v>
      </c>
      <c r="E110" s="35"/>
      <c r="F110" s="190" t="s">
        <v>2249</v>
      </c>
      <c r="G110" s="35"/>
      <c r="H110" s="191">
        <v>4</v>
      </c>
      <c r="I110" s="35"/>
      <c r="J110" s="35"/>
      <c r="K110" s="35"/>
      <c r="L110" s="36"/>
      <c r="M110" s="163"/>
      <c r="N110" s="164"/>
      <c r="O110" s="56"/>
      <c r="P110" s="56"/>
      <c r="Q110" s="56"/>
      <c r="R110" s="56"/>
      <c r="S110" s="56"/>
      <c r="T110" s="57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U110" s="20" t="s">
        <v>81</v>
      </c>
    </row>
    <row r="111" spans="1:65" s="2" customFormat="1">
      <c r="A111" s="35"/>
      <c r="B111" s="36"/>
      <c r="C111" s="35"/>
      <c r="D111" s="166" t="s">
        <v>224</v>
      </c>
      <c r="E111" s="35"/>
      <c r="F111" s="190" t="s">
        <v>213</v>
      </c>
      <c r="G111" s="35"/>
      <c r="H111" s="191">
        <v>4</v>
      </c>
      <c r="I111" s="35"/>
      <c r="J111" s="35"/>
      <c r="K111" s="35"/>
      <c r="L111" s="36"/>
      <c r="M111" s="163"/>
      <c r="N111" s="164"/>
      <c r="O111" s="56"/>
      <c r="P111" s="56"/>
      <c r="Q111" s="56"/>
      <c r="R111" s="56"/>
      <c r="S111" s="56"/>
      <c r="T111" s="57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U111" s="20" t="s">
        <v>81</v>
      </c>
    </row>
    <row r="112" spans="1:65" s="2" customFormat="1" ht="16.5" customHeight="1">
      <c r="A112" s="35"/>
      <c r="B112" s="146"/>
      <c r="C112" s="147" t="s">
        <v>204</v>
      </c>
      <c r="D112" s="147" t="s">
        <v>184</v>
      </c>
      <c r="E112" s="148" t="s">
        <v>244</v>
      </c>
      <c r="F112" s="149" t="s">
        <v>245</v>
      </c>
      <c r="G112" s="150" t="s">
        <v>207</v>
      </c>
      <c r="H112" s="151">
        <v>8.8999999999999996E-2</v>
      </c>
      <c r="I112" s="152"/>
      <c r="J112" s="153">
        <f>ROUND(I112*H112,2)</f>
        <v>0</v>
      </c>
      <c r="K112" s="149" t="s">
        <v>3</v>
      </c>
      <c r="L112" s="36"/>
      <c r="M112" s="154" t="s">
        <v>3</v>
      </c>
      <c r="N112" s="155" t="s">
        <v>44</v>
      </c>
      <c r="O112" s="56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8" t="s">
        <v>189</v>
      </c>
      <c r="AT112" s="158" t="s">
        <v>184</v>
      </c>
      <c r="AU112" s="158" t="s">
        <v>81</v>
      </c>
      <c r="AY112" s="20" t="s">
        <v>182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20" t="s">
        <v>25</v>
      </c>
      <c r="BK112" s="159">
        <f>ROUND(I112*H112,2)</f>
        <v>0</v>
      </c>
      <c r="BL112" s="20" t="s">
        <v>189</v>
      </c>
      <c r="BM112" s="158" t="s">
        <v>2253</v>
      </c>
    </row>
    <row r="113" spans="1:65" s="13" customFormat="1">
      <c r="B113" s="165"/>
      <c r="D113" s="166" t="s">
        <v>193</v>
      </c>
      <c r="E113" s="167" t="s">
        <v>3</v>
      </c>
      <c r="F113" s="168" t="s">
        <v>247</v>
      </c>
      <c r="H113" s="167" t="s">
        <v>3</v>
      </c>
      <c r="I113" s="169"/>
      <c r="L113" s="165"/>
      <c r="M113" s="170"/>
      <c r="N113" s="171"/>
      <c r="O113" s="171"/>
      <c r="P113" s="171"/>
      <c r="Q113" s="171"/>
      <c r="R113" s="171"/>
      <c r="S113" s="171"/>
      <c r="T113" s="172"/>
      <c r="AT113" s="167" t="s">
        <v>193</v>
      </c>
      <c r="AU113" s="167" t="s">
        <v>81</v>
      </c>
      <c r="AV113" s="13" t="s">
        <v>25</v>
      </c>
      <c r="AW113" s="13" t="s">
        <v>34</v>
      </c>
      <c r="AX113" s="13" t="s">
        <v>73</v>
      </c>
      <c r="AY113" s="167" t="s">
        <v>182</v>
      </c>
    </row>
    <row r="114" spans="1:65" s="14" customFormat="1">
      <c r="B114" s="173"/>
      <c r="D114" s="166" t="s">
        <v>193</v>
      </c>
      <c r="E114" s="174" t="s">
        <v>3</v>
      </c>
      <c r="F114" s="175" t="s">
        <v>2254</v>
      </c>
      <c r="H114" s="176">
        <v>8.8999999999999996E-2</v>
      </c>
      <c r="I114" s="177"/>
      <c r="L114" s="173"/>
      <c r="M114" s="178"/>
      <c r="N114" s="179"/>
      <c r="O114" s="179"/>
      <c r="P114" s="179"/>
      <c r="Q114" s="179"/>
      <c r="R114" s="179"/>
      <c r="S114" s="179"/>
      <c r="T114" s="180"/>
      <c r="AT114" s="174" t="s">
        <v>193</v>
      </c>
      <c r="AU114" s="174" t="s">
        <v>81</v>
      </c>
      <c r="AV114" s="14" t="s">
        <v>81</v>
      </c>
      <c r="AW114" s="14" t="s">
        <v>34</v>
      </c>
      <c r="AX114" s="14" t="s">
        <v>73</v>
      </c>
      <c r="AY114" s="174" t="s">
        <v>182</v>
      </c>
    </row>
    <row r="115" spans="1:65" s="15" customFormat="1">
      <c r="B115" s="181"/>
      <c r="D115" s="166" t="s">
        <v>193</v>
      </c>
      <c r="E115" s="182" t="s">
        <v>3</v>
      </c>
      <c r="F115" s="183" t="s">
        <v>213</v>
      </c>
      <c r="H115" s="184">
        <v>8.8999999999999996E-2</v>
      </c>
      <c r="I115" s="185"/>
      <c r="L115" s="181"/>
      <c r="M115" s="186"/>
      <c r="N115" s="187"/>
      <c r="O115" s="187"/>
      <c r="P115" s="187"/>
      <c r="Q115" s="187"/>
      <c r="R115" s="187"/>
      <c r="S115" s="187"/>
      <c r="T115" s="188"/>
      <c r="AT115" s="182" t="s">
        <v>193</v>
      </c>
      <c r="AU115" s="182" t="s">
        <v>81</v>
      </c>
      <c r="AV115" s="15" t="s">
        <v>189</v>
      </c>
      <c r="AW115" s="15" t="s">
        <v>34</v>
      </c>
      <c r="AX115" s="15" t="s">
        <v>25</v>
      </c>
      <c r="AY115" s="182" t="s">
        <v>182</v>
      </c>
    </row>
    <row r="116" spans="1:65" s="2" customFormat="1">
      <c r="A116" s="35"/>
      <c r="B116" s="36"/>
      <c r="C116" s="35"/>
      <c r="D116" s="166" t="s">
        <v>224</v>
      </c>
      <c r="E116" s="35"/>
      <c r="F116" s="189" t="s">
        <v>2255</v>
      </c>
      <c r="G116" s="35"/>
      <c r="H116" s="35"/>
      <c r="I116" s="35"/>
      <c r="J116" s="35"/>
      <c r="K116" s="35"/>
      <c r="L116" s="36"/>
      <c r="M116" s="163"/>
      <c r="N116" s="164"/>
      <c r="O116" s="56"/>
      <c r="P116" s="56"/>
      <c r="Q116" s="56"/>
      <c r="R116" s="56"/>
      <c r="S116" s="56"/>
      <c r="T116" s="57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U116" s="20" t="s">
        <v>81</v>
      </c>
    </row>
    <row r="117" spans="1:65" s="2" customFormat="1">
      <c r="A117" s="35"/>
      <c r="B117" s="36"/>
      <c r="C117" s="35"/>
      <c r="D117" s="166" t="s">
        <v>224</v>
      </c>
      <c r="E117" s="35"/>
      <c r="F117" s="190" t="s">
        <v>2251</v>
      </c>
      <c r="G117" s="35"/>
      <c r="H117" s="191">
        <v>0.4</v>
      </c>
      <c r="I117" s="35"/>
      <c r="J117" s="35"/>
      <c r="K117" s="35"/>
      <c r="L117" s="36"/>
      <c r="M117" s="163"/>
      <c r="N117" s="164"/>
      <c r="O117" s="56"/>
      <c r="P117" s="56"/>
      <c r="Q117" s="56"/>
      <c r="R117" s="56"/>
      <c r="S117" s="56"/>
      <c r="T117" s="57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U117" s="20" t="s">
        <v>81</v>
      </c>
    </row>
    <row r="118" spans="1:65" s="2" customFormat="1">
      <c r="A118" s="35"/>
      <c r="B118" s="36"/>
      <c r="C118" s="35"/>
      <c r="D118" s="166" t="s">
        <v>224</v>
      </c>
      <c r="E118" s="35"/>
      <c r="F118" s="190" t="s">
        <v>259</v>
      </c>
      <c r="G118" s="35"/>
      <c r="H118" s="191">
        <v>0.4</v>
      </c>
      <c r="I118" s="35"/>
      <c r="J118" s="35"/>
      <c r="K118" s="35"/>
      <c r="L118" s="36"/>
      <c r="M118" s="163"/>
      <c r="N118" s="164"/>
      <c r="O118" s="56"/>
      <c r="P118" s="56"/>
      <c r="Q118" s="56"/>
      <c r="R118" s="56"/>
      <c r="S118" s="56"/>
      <c r="T118" s="57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U118" s="20" t="s">
        <v>81</v>
      </c>
    </row>
    <row r="119" spans="1:65" s="2" customFormat="1">
      <c r="A119" s="35"/>
      <c r="B119" s="36"/>
      <c r="C119" s="35"/>
      <c r="D119" s="166" t="s">
        <v>224</v>
      </c>
      <c r="E119" s="35"/>
      <c r="F119" s="200" t="s">
        <v>2252</v>
      </c>
      <c r="G119" s="35"/>
      <c r="H119" s="35"/>
      <c r="I119" s="35"/>
      <c r="J119" s="35"/>
      <c r="K119" s="35"/>
      <c r="L119" s="36"/>
      <c r="M119" s="163"/>
      <c r="N119" s="164"/>
      <c r="O119" s="56"/>
      <c r="P119" s="56"/>
      <c r="Q119" s="56"/>
      <c r="R119" s="56"/>
      <c r="S119" s="56"/>
      <c r="T119" s="57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U119" s="20" t="s">
        <v>81</v>
      </c>
    </row>
    <row r="120" spans="1:65" s="2" customFormat="1">
      <c r="A120" s="35"/>
      <c r="B120" s="36"/>
      <c r="C120" s="35"/>
      <c r="D120" s="166" t="s">
        <v>224</v>
      </c>
      <c r="E120" s="35"/>
      <c r="F120" s="201" t="s">
        <v>2248</v>
      </c>
      <c r="G120" s="35"/>
      <c r="H120" s="191">
        <v>0</v>
      </c>
      <c r="I120" s="35"/>
      <c r="J120" s="35"/>
      <c r="K120" s="35"/>
      <c r="L120" s="36"/>
      <c r="M120" s="163"/>
      <c r="N120" s="164"/>
      <c r="O120" s="56"/>
      <c r="P120" s="56"/>
      <c r="Q120" s="56"/>
      <c r="R120" s="56"/>
      <c r="S120" s="56"/>
      <c r="T120" s="57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U120" s="20" t="s">
        <v>81</v>
      </c>
    </row>
    <row r="121" spans="1:65" s="2" customFormat="1">
      <c r="A121" s="35"/>
      <c r="B121" s="36"/>
      <c r="C121" s="35"/>
      <c r="D121" s="166" t="s">
        <v>224</v>
      </c>
      <c r="E121" s="35"/>
      <c r="F121" s="201" t="s">
        <v>2249</v>
      </c>
      <c r="G121" s="35"/>
      <c r="H121" s="191">
        <v>4</v>
      </c>
      <c r="I121" s="35"/>
      <c r="J121" s="35"/>
      <c r="K121" s="35"/>
      <c r="L121" s="36"/>
      <c r="M121" s="163"/>
      <c r="N121" s="164"/>
      <c r="O121" s="56"/>
      <c r="P121" s="56"/>
      <c r="Q121" s="56"/>
      <c r="R121" s="56"/>
      <c r="S121" s="56"/>
      <c r="T121" s="57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U121" s="20" t="s">
        <v>81</v>
      </c>
    </row>
    <row r="122" spans="1:65" s="2" customFormat="1">
      <c r="A122" s="35"/>
      <c r="B122" s="36"/>
      <c r="C122" s="35"/>
      <c r="D122" s="166" t="s">
        <v>224</v>
      </c>
      <c r="E122" s="35"/>
      <c r="F122" s="201" t="s">
        <v>213</v>
      </c>
      <c r="G122" s="35"/>
      <c r="H122" s="191">
        <v>4</v>
      </c>
      <c r="I122" s="35"/>
      <c r="J122" s="35"/>
      <c r="K122" s="35"/>
      <c r="L122" s="36"/>
      <c r="M122" s="163"/>
      <c r="N122" s="164"/>
      <c r="O122" s="56"/>
      <c r="P122" s="56"/>
      <c r="Q122" s="56"/>
      <c r="R122" s="56"/>
      <c r="S122" s="56"/>
      <c r="T122" s="57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U122" s="20" t="s">
        <v>81</v>
      </c>
    </row>
    <row r="123" spans="1:65" s="2" customFormat="1" ht="24.2" customHeight="1">
      <c r="A123" s="35"/>
      <c r="B123" s="146"/>
      <c r="C123" s="147" t="s">
        <v>189</v>
      </c>
      <c r="D123" s="147" t="s">
        <v>184</v>
      </c>
      <c r="E123" s="148" t="s">
        <v>197</v>
      </c>
      <c r="F123" s="149" t="s">
        <v>198</v>
      </c>
      <c r="G123" s="150" t="s">
        <v>187</v>
      </c>
      <c r="H123" s="151">
        <v>4</v>
      </c>
      <c r="I123" s="152"/>
      <c r="J123" s="153">
        <f>ROUND(I123*H123,2)</f>
        <v>0</v>
      </c>
      <c r="K123" s="149" t="s">
        <v>188</v>
      </c>
      <c r="L123" s="36"/>
      <c r="M123" s="154" t="s">
        <v>3</v>
      </c>
      <c r="N123" s="155" t="s">
        <v>44</v>
      </c>
      <c r="O123" s="56"/>
      <c r="P123" s="156">
        <f>O123*H123</f>
        <v>0</v>
      </c>
      <c r="Q123" s="156">
        <v>0</v>
      </c>
      <c r="R123" s="156">
        <f>Q123*H123</f>
        <v>0</v>
      </c>
      <c r="S123" s="156">
        <v>0.20499999999999999</v>
      </c>
      <c r="T123" s="157">
        <f>S123*H123</f>
        <v>0.82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8" t="s">
        <v>189</v>
      </c>
      <c r="AT123" s="158" t="s">
        <v>184</v>
      </c>
      <c r="AU123" s="158" t="s">
        <v>81</v>
      </c>
      <c r="AY123" s="20" t="s">
        <v>182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20" t="s">
        <v>25</v>
      </c>
      <c r="BK123" s="159">
        <f>ROUND(I123*H123,2)</f>
        <v>0</v>
      </c>
      <c r="BL123" s="20" t="s">
        <v>189</v>
      </c>
      <c r="BM123" s="158" t="s">
        <v>2256</v>
      </c>
    </row>
    <row r="124" spans="1:65" s="2" customFormat="1">
      <c r="A124" s="35"/>
      <c r="B124" s="36"/>
      <c r="C124" s="35"/>
      <c r="D124" s="160" t="s">
        <v>191</v>
      </c>
      <c r="E124" s="35"/>
      <c r="F124" s="161" t="s">
        <v>200</v>
      </c>
      <c r="G124" s="35"/>
      <c r="H124" s="35"/>
      <c r="I124" s="162"/>
      <c r="J124" s="35"/>
      <c r="K124" s="35"/>
      <c r="L124" s="36"/>
      <c r="M124" s="163"/>
      <c r="N124" s="164"/>
      <c r="O124" s="56"/>
      <c r="P124" s="56"/>
      <c r="Q124" s="56"/>
      <c r="R124" s="56"/>
      <c r="S124" s="56"/>
      <c r="T124" s="57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20" t="s">
        <v>191</v>
      </c>
      <c r="AU124" s="20" t="s">
        <v>81</v>
      </c>
    </row>
    <row r="125" spans="1:65" s="14" customFormat="1">
      <c r="B125" s="173"/>
      <c r="D125" s="166" t="s">
        <v>193</v>
      </c>
      <c r="E125" s="174" t="s">
        <v>3</v>
      </c>
      <c r="F125" s="175" t="s">
        <v>2257</v>
      </c>
      <c r="H125" s="176">
        <v>4</v>
      </c>
      <c r="I125" s="177"/>
      <c r="L125" s="173"/>
      <c r="M125" s="178"/>
      <c r="N125" s="179"/>
      <c r="O125" s="179"/>
      <c r="P125" s="179"/>
      <c r="Q125" s="179"/>
      <c r="R125" s="179"/>
      <c r="S125" s="179"/>
      <c r="T125" s="180"/>
      <c r="AT125" s="174" t="s">
        <v>193</v>
      </c>
      <c r="AU125" s="174" t="s">
        <v>81</v>
      </c>
      <c r="AV125" s="14" t="s">
        <v>81</v>
      </c>
      <c r="AW125" s="14" t="s">
        <v>34</v>
      </c>
      <c r="AX125" s="14" t="s">
        <v>73</v>
      </c>
      <c r="AY125" s="174" t="s">
        <v>182</v>
      </c>
    </row>
    <row r="126" spans="1:65" s="15" customFormat="1">
      <c r="B126" s="181"/>
      <c r="D126" s="166" t="s">
        <v>193</v>
      </c>
      <c r="E126" s="182" t="s">
        <v>2258</v>
      </c>
      <c r="F126" s="183" t="s">
        <v>213</v>
      </c>
      <c r="H126" s="184">
        <v>4</v>
      </c>
      <c r="I126" s="185"/>
      <c r="L126" s="181"/>
      <c r="M126" s="186"/>
      <c r="N126" s="187"/>
      <c r="O126" s="187"/>
      <c r="P126" s="187"/>
      <c r="Q126" s="187"/>
      <c r="R126" s="187"/>
      <c r="S126" s="187"/>
      <c r="T126" s="188"/>
      <c r="AT126" s="182" t="s">
        <v>193</v>
      </c>
      <c r="AU126" s="182" t="s">
        <v>81</v>
      </c>
      <c r="AV126" s="15" t="s">
        <v>189</v>
      </c>
      <c r="AW126" s="15" t="s">
        <v>34</v>
      </c>
      <c r="AX126" s="15" t="s">
        <v>25</v>
      </c>
      <c r="AY126" s="182" t="s">
        <v>182</v>
      </c>
    </row>
    <row r="127" spans="1:65" s="2" customFormat="1" ht="37.9" customHeight="1">
      <c r="A127" s="35"/>
      <c r="B127" s="146"/>
      <c r="C127" s="147" t="s">
        <v>219</v>
      </c>
      <c r="D127" s="147" t="s">
        <v>184</v>
      </c>
      <c r="E127" s="148" t="s">
        <v>2259</v>
      </c>
      <c r="F127" s="149" t="s">
        <v>2260</v>
      </c>
      <c r="G127" s="150" t="s">
        <v>238</v>
      </c>
      <c r="H127" s="151">
        <v>2.024</v>
      </c>
      <c r="I127" s="152"/>
      <c r="J127" s="153">
        <f>ROUND(I127*H127,2)</f>
        <v>0</v>
      </c>
      <c r="K127" s="149" t="s">
        <v>188</v>
      </c>
      <c r="L127" s="36"/>
      <c r="M127" s="154" t="s">
        <v>3</v>
      </c>
      <c r="N127" s="155" t="s">
        <v>44</v>
      </c>
      <c r="O127" s="56"/>
      <c r="P127" s="156">
        <f>O127*H127</f>
        <v>0</v>
      </c>
      <c r="Q127" s="156">
        <v>0</v>
      </c>
      <c r="R127" s="156">
        <f>Q127*H127</f>
        <v>0</v>
      </c>
      <c r="S127" s="156">
        <v>0.26</v>
      </c>
      <c r="T127" s="157">
        <f>S127*H127</f>
        <v>0.52624000000000004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8" t="s">
        <v>189</v>
      </c>
      <c r="AT127" s="158" t="s">
        <v>184</v>
      </c>
      <c r="AU127" s="158" t="s">
        <v>81</v>
      </c>
      <c r="AY127" s="20" t="s">
        <v>182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20" t="s">
        <v>25</v>
      </c>
      <c r="BK127" s="159">
        <f>ROUND(I127*H127,2)</f>
        <v>0</v>
      </c>
      <c r="BL127" s="20" t="s">
        <v>189</v>
      </c>
      <c r="BM127" s="158" t="s">
        <v>2261</v>
      </c>
    </row>
    <row r="128" spans="1:65" s="2" customFormat="1">
      <c r="A128" s="35"/>
      <c r="B128" s="36"/>
      <c r="C128" s="35"/>
      <c r="D128" s="160" t="s">
        <v>191</v>
      </c>
      <c r="E128" s="35"/>
      <c r="F128" s="161" t="s">
        <v>2262</v>
      </c>
      <c r="G128" s="35"/>
      <c r="H128" s="35"/>
      <c r="I128" s="162"/>
      <c r="J128" s="35"/>
      <c r="K128" s="35"/>
      <c r="L128" s="36"/>
      <c r="M128" s="163"/>
      <c r="N128" s="164"/>
      <c r="O128" s="56"/>
      <c r="P128" s="56"/>
      <c r="Q128" s="56"/>
      <c r="R128" s="56"/>
      <c r="S128" s="56"/>
      <c r="T128" s="57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20" t="s">
        <v>191</v>
      </c>
      <c r="AU128" s="20" t="s">
        <v>81</v>
      </c>
    </row>
    <row r="129" spans="1:65" s="14" customFormat="1">
      <c r="B129" s="173"/>
      <c r="D129" s="166" t="s">
        <v>193</v>
      </c>
      <c r="E129" s="174" t="s">
        <v>3</v>
      </c>
      <c r="F129" s="175" t="s">
        <v>2263</v>
      </c>
      <c r="H129" s="176">
        <v>2.024</v>
      </c>
      <c r="I129" s="177"/>
      <c r="L129" s="173"/>
      <c r="M129" s="178"/>
      <c r="N129" s="179"/>
      <c r="O129" s="179"/>
      <c r="P129" s="179"/>
      <c r="Q129" s="179"/>
      <c r="R129" s="179"/>
      <c r="S129" s="179"/>
      <c r="T129" s="180"/>
      <c r="AT129" s="174" t="s">
        <v>193</v>
      </c>
      <c r="AU129" s="174" t="s">
        <v>81</v>
      </c>
      <c r="AV129" s="14" t="s">
        <v>81</v>
      </c>
      <c r="AW129" s="14" t="s">
        <v>34</v>
      </c>
      <c r="AX129" s="14" t="s">
        <v>73</v>
      </c>
      <c r="AY129" s="174" t="s">
        <v>182</v>
      </c>
    </row>
    <row r="130" spans="1:65" s="15" customFormat="1">
      <c r="B130" s="181"/>
      <c r="D130" s="166" t="s">
        <v>193</v>
      </c>
      <c r="E130" s="182" t="s">
        <v>2210</v>
      </c>
      <c r="F130" s="183" t="s">
        <v>213</v>
      </c>
      <c r="H130" s="184">
        <v>2.024</v>
      </c>
      <c r="I130" s="185"/>
      <c r="L130" s="181"/>
      <c r="M130" s="186"/>
      <c r="N130" s="187"/>
      <c r="O130" s="187"/>
      <c r="P130" s="187"/>
      <c r="Q130" s="187"/>
      <c r="R130" s="187"/>
      <c r="S130" s="187"/>
      <c r="T130" s="188"/>
      <c r="AT130" s="182" t="s">
        <v>193</v>
      </c>
      <c r="AU130" s="182" t="s">
        <v>81</v>
      </c>
      <c r="AV130" s="15" t="s">
        <v>189</v>
      </c>
      <c r="AW130" s="15" t="s">
        <v>34</v>
      </c>
      <c r="AX130" s="15" t="s">
        <v>25</v>
      </c>
      <c r="AY130" s="182" t="s">
        <v>182</v>
      </c>
    </row>
    <row r="131" spans="1:65" s="2" customFormat="1" ht="37.9" customHeight="1">
      <c r="A131" s="35"/>
      <c r="B131" s="146"/>
      <c r="C131" s="147" t="s">
        <v>226</v>
      </c>
      <c r="D131" s="147" t="s">
        <v>184</v>
      </c>
      <c r="E131" s="148" t="s">
        <v>2264</v>
      </c>
      <c r="F131" s="149" t="s">
        <v>2265</v>
      </c>
      <c r="G131" s="150" t="s">
        <v>238</v>
      </c>
      <c r="H131" s="151">
        <v>2.024</v>
      </c>
      <c r="I131" s="152"/>
      <c r="J131" s="153">
        <f>ROUND(I131*H131,2)</f>
        <v>0</v>
      </c>
      <c r="K131" s="149" t="s">
        <v>188</v>
      </c>
      <c r="L131" s="36"/>
      <c r="M131" s="154" t="s">
        <v>3</v>
      </c>
      <c r="N131" s="155" t="s">
        <v>44</v>
      </c>
      <c r="O131" s="56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58" t="s">
        <v>189</v>
      </c>
      <c r="AT131" s="158" t="s">
        <v>184</v>
      </c>
      <c r="AU131" s="158" t="s">
        <v>81</v>
      </c>
      <c r="AY131" s="20" t="s">
        <v>182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20" t="s">
        <v>25</v>
      </c>
      <c r="BK131" s="159">
        <f>ROUND(I131*H131,2)</f>
        <v>0</v>
      </c>
      <c r="BL131" s="20" t="s">
        <v>189</v>
      </c>
      <c r="BM131" s="158" t="s">
        <v>2266</v>
      </c>
    </row>
    <row r="132" spans="1:65" s="2" customFormat="1">
      <c r="A132" s="35"/>
      <c r="B132" s="36"/>
      <c r="C132" s="35"/>
      <c r="D132" s="160" t="s">
        <v>191</v>
      </c>
      <c r="E132" s="35"/>
      <c r="F132" s="161" t="s">
        <v>2267</v>
      </c>
      <c r="G132" s="35"/>
      <c r="H132" s="35"/>
      <c r="I132" s="162"/>
      <c r="J132" s="35"/>
      <c r="K132" s="35"/>
      <c r="L132" s="36"/>
      <c r="M132" s="163"/>
      <c r="N132" s="164"/>
      <c r="O132" s="56"/>
      <c r="P132" s="56"/>
      <c r="Q132" s="56"/>
      <c r="R132" s="56"/>
      <c r="S132" s="56"/>
      <c r="T132" s="57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20" t="s">
        <v>191</v>
      </c>
      <c r="AU132" s="20" t="s">
        <v>81</v>
      </c>
    </row>
    <row r="133" spans="1:65" s="14" customFormat="1">
      <c r="B133" s="173"/>
      <c r="D133" s="166" t="s">
        <v>193</v>
      </c>
      <c r="E133" s="174" t="s">
        <v>3</v>
      </c>
      <c r="F133" s="175" t="s">
        <v>2210</v>
      </c>
      <c r="H133" s="176">
        <v>2.024</v>
      </c>
      <c r="I133" s="177"/>
      <c r="L133" s="173"/>
      <c r="M133" s="178"/>
      <c r="N133" s="179"/>
      <c r="O133" s="179"/>
      <c r="P133" s="179"/>
      <c r="Q133" s="179"/>
      <c r="R133" s="179"/>
      <c r="S133" s="179"/>
      <c r="T133" s="180"/>
      <c r="AT133" s="174" t="s">
        <v>193</v>
      </c>
      <c r="AU133" s="174" t="s">
        <v>81</v>
      </c>
      <c r="AV133" s="14" t="s">
        <v>81</v>
      </c>
      <c r="AW133" s="14" t="s">
        <v>34</v>
      </c>
      <c r="AX133" s="14" t="s">
        <v>25</v>
      </c>
      <c r="AY133" s="174" t="s">
        <v>182</v>
      </c>
    </row>
    <row r="134" spans="1:65" s="2" customFormat="1">
      <c r="A134" s="35"/>
      <c r="B134" s="36"/>
      <c r="C134" s="35"/>
      <c r="D134" s="166" t="s">
        <v>224</v>
      </c>
      <c r="E134" s="35"/>
      <c r="F134" s="189" t="s">
        <v>2268</v>
      </c>
      <c r="G134" s="35"/>
      <c r="H134" s="35"/>
      <c r="I134" s="35"/>
      <c r="J134" s="35"/>
      <c r="K134" s="35"/>
      <c r="L134" s="36"/>
      <c r="M134" s="163"/>
      <c r="N134" s="164"/>
      <c r="O134" s="56"/>
      <c r="P134" s="56"/>
      <c r="Q134" s="56"/>
      <c r="R134" s="56"/>
      <c r="S134" s="56"/>
      <c r="T134" s="57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U134" s="20" t="s">
        <v>81</v>
      </c>
    </row>
    <row r="135" spans="1:65" s="2" customFormat="1">
      <c r="A135" s="35"/>
      <c r="B135" s="36"/>
      <c r="C135" s="35"/>
      <c r="D135" s="166" t="s">
        <v>224</v>
      </c>
      <c r="E135" s="35"/>
      <c r="F135" s="190" t="s">
        <v>2263</v>
      </c>
      <c r="G135" s="35"/>
      <c r="H135" s="191">
        <v>2.024</v>
      </c>
      <c r="I135" s="35"/>
      <c r="J135" s="35"/>
      <c r="K135" s="35"/>
      <c r="L135" s="36"/>
      <c r="M135" s="163"/>
      <c r="N135" s="164"/>
      <c r="O135" s="56"/>
      <c r="P135" s="56"/>
      <c r="Q135" s="56"/>
      <c r="R135" s="56"/>
      <c r="S135" s="56"/>
      <c r="T135" s="5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U135" s="20" t="s">
        <v>81</v>
      </c>
    </row>
    <row r="136" spans="1:65" s="2" customFormat="1">
      <c r="A136" s="35"/>
      <c r="B136" s="36"/>
      <c r="C136" s="35"/>
      <c r="D136" s="166" t="s">
        <v>224</v>
      </c>
      <c r="E136" s="35"/>
      <c r="F136" s="190" t="s">
        <v>213</v>
      </c>
      <c r="G136" s="35"/>
      <c r="H136" s="191">
        <v>2.024</v>
      </c>
      <c r="I136" s="35"/>
      <c r="J136" s="35"/>
      <c r="K136" s="35"/>
      <c r="L136" s="36"/>
      <c r="M136" s="163"/>
      <c r="N136" s="164"/>
      <c r="O136" s="56"/>
      <c r="P136" s="56"/>
      <c r="Q136" s="56"/>
      <c r="R136" s="56"/>
      <c r="S136" s="56"/>
      <c r="T136" s="57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U136" s="20" t="s">
        <v>81</v>
      </c>
    </row>
    <row r="137" spans="1:65" s="2" customFormat="1" ht="21.75" customHeight="1">
      <c r="A137" s="35"/>
      <c r="B137" s="146"/>
      <c r="C137" s="147" t="s">
        <v>235</v>
      </c>
      <c r="D137" s="147" t="s">
        <v>184</v>
      </c>
      <c r="E137" s="148" t="s">
        <v>2269</v>
      </c>
      <c r="F137" s="149" t="s">
        <v>2270</v>
      </c>
      <c r="G137" s="150" t="s">
        <v>238</v>
      </c>
      <c r="H137" s="151">
        <v>2.0019999999999998</v>
      </c>
      <c r="I137" s="152"/>
      <c r="J137" s="153">
        <f>ROUND(I137*H137,2)</f>
        <v>0</v>
      </c>
      <c r="K137" s="149" t="s">
        <v>222</v>
      </c>
      <c r="L137" s="36"/>
      <c r="M137" s="154" t="s">
        <v>3</v>
      </c>
      <c r="N137" s="155" t="s">
        <v>44</v>
      </c>
      <c r="O137" s="56"/>
      <c r="P137" s="156">
        <f>O137*H137</f>
        <v>0</v>
      </c>
      <c r="Q137" s="156">
        <v>0</v>
      </c>
      <c r="R137" s="156">
        <f>Q137*H137</f>
        <v>0</v>
      </c>
      <c r="S137" s="156">
        <v>0.17100000000000001</v>
      </c>
      <c r="T137" s="157">
        <f>S137*H137</f>
        <v>0.34234199999999998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8" t="s">
        <v>189</v>
      </c>
      <c r="AT137" s="158" t="s">
        <v>184</v>
      </c>
      <c r="AU137" s="158" t="s">
        <v>81</v>
      </c>
      <c r="AY137" s="20" t="s">
        <v>182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20" t="s">
        <v>25</v>
      </c>
      <c r="BK137" s="159">
        <f>ROUND(I137*H137,2)</f>
        <v>0</v>
      </c>
      <c r="BL137" s="20" t="s">
        <v>189</v>
      </c>
      <c r="BM137" s="158" t="s">
        <v>2271</v>
      </c>
    </row>
    <row r="138" spans="1:65" s="13" customFormat="1">
      <c r="B138" s="165"/>
      <c r="D138" s="166" t="s">
        <v>193</v>
      </c>
      <c r="E138" s="167" t="s">
        <v>3</v>
      </c>
      <c r="F138" s="168" t="s">
        <v>2272</v>
      </c>
      <c r="H138" s="167" t="s">
        <v>3</v>
      </c>
      <c r="I138" s="169"/>
      <c r="L138" s="165"/>
      <c r="M138" s="170"/>
      <c r="N138" s="171"/>
      <c r="O138" s="171"/>
      <c r="P138" s="171"/>
      <c r="Q138" s="171"/>
      <c r="R138" s="171"/>
      <c r="S138" s="171"/>
      <c r="T138" s="172"/>
      <c r="AT138" s="167" t="s">
        <v>193</v>
      </c>
      <c r="AU138" s="167" t="s">
        <v>81</v>
      </c>
      <c r="AV138" s="13" t="s">
        <v>25</v>
      </c>
      <c r="AW138" s="13" t="s">
        <v>34</v>
      </c>
      <c r="AX138" s="13" t="s">
        <v>73</v>
      </c>
      <c r="AY138" s="167" t="s">
        <v>182</v>
      </c>
    </row>
    <row r="139" spans="1:65" s="14" customFormat="1">
      <c r="B139" s="173"/>
      <c r="D139" s="166" t="s">
        <v>193</v>
      </c>
      <c r="E139" s="174" t="s">
        <v>3</v>
      </c>
      <c r="F139" s="175" t="s">
        <v>2273</v>
      </c>
      <c r="H139" s="176">
        <v>2.0019999999999998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193</v>
      </c>
      <c r="AU139" s="174" t="s">
        <v>81</v>
      </c>
      <c r="AV139" s="14" t="s">
        <v>81</v>
      </c>
      <c r="AW139" s="14" t="s">
        <v>34</v>
      </c>
      <c r="AX139" s="14" t="s">
        <v>73</v>
      </c>
      <c r="AY139" s="174" t="s">
        <v>182</v>
      </c>
    </row>
    <row r="140" spans="1:65" s="15" customFormat="1">
      <c r="B140" s="181"/>
      <c r="D140" s="166" t="s">
        <v>193</v>
      </c>
      <c r="E140" s="182" t="s">
        <v>2205</v>
      </c>
      <c r="F140" s="183" t="s">
        <v>213</v>
      </c>
      <c r="H140" s="184">
        <v>2.0019999999999998</v>
      </c>
      <c r="I140" s="185"/>
      <c r="L140" s="181"/>
      <c r="M140" s="186"/>
      <c r="N140" s="187"/>
      <c r="O140" s="187"/>
      <c r="P140" s="187"/>
      <c r="Q140" s="187"/>
      <c r="R140" s="187"/>
      <c r="S140" s="187"/>
      <c r="T140" s="188"/>
      <c r="AT140" s="182" t="s">
        <v>193</v>
      </c>
      <c r="AU140" s="182" t="s">
        <v>81</v>
      </c>
      <c r="AV140" s="15" t="s">
        <v>189</v>
      </c>
      <c r="AW140" s="15" t="s">
        <v>34</v>
      </c>
      <c r="AX140" s="15" t="s">
        <v>25</v>
      </c>
      <c r="AY140" s="182" t="s">
        <v>182</v>
      </c>
    </row>
    <row r="141" spans="1:65" s="2" customFormat="1" ht="44.25" customHeight="1">
      <c r="A141" s="35"/>
      <c r="B141" s="146"/>
      <c r="C141" s="147" t="s">
        <v>243</v>
      </c>
      <c r="D141" s="147" t="s">
        <v>184</v>
      </c>
      <c r="E141" s="148" t="s">
        <v>2274</v>
      </c>
      <c r="F141" s="149" t="s">
        <v>2275</v>
      </c>
      <c r="G141" s="150" t="s">
        <v>238</v>
      </c>
      <c r="H141" s="151">
        <v>2.0019999999999998</v>
      </c>
      <c r="I141" s="152"/>
      <c r="J141" s="153">
        <f>ROUND(I141*H141,2)</f>
        <v>0</v>
      </c>
      <c r="K141" s="149" t="s">
        <v>188</v>
      </c>
      <c r="L141" s="36"/>
      <c r="M141" s="154" t="s">
        <v>3</v>
      </c>
      <c r="N141" s="155" t="s">
        <v>44</v>
      </c>
      <c r="O141" s="56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8" t="s">
        <v>189</v>
      </c>
      <c r="AT141" s="158" t="s">
        <v>184</v>
      </c>
      <c r="AU141" s="158" t="s">
        <v>81</v>
      </c>
      <c r="AY141" s="20" t="s">
        <v>182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20" t="s">
        <v>25</v>
      </c>
      <c r="BK141" s="159">
        <f>ROUND(I141*H141,2)</f>
        <v>0</v>
      </c>
      <c r="BL141" s="20" t="s">
        <v>189</v>
      </c>
      <c r="BM141" s="158" t="s">
        <v>2276</v>
      </c>
    </row>
    <row r="142" spans="1:65" s="2" customFormat="1">
      <c r="A142" s="35"/>
      <c r="B142" s="36"/>
      <c r="C142" s="35"/>
      <c r="D142" s="160" t="s">
        <v>191</v>
      </c>
      <c r="E142" s="35"/>
      <c r="F142" s="161" t="s">
        <v>2277</v>
      </c>
      <c r="G142" s="35"/>
      <c r="H142" s="35"/>
      <c r="I142" s="162"/>
      <c r="J142" s="35"/>
      <c r="K142" s="35"/>
      <c r="L142" s="36"/>
      <c r="M142" s="163"/>
      <c r="N142" s="164"/>
      <c r="O142" s="56"/>
      <c r="P142" s="56"/>
      <c r="Q142" s="56"/>
      <c r="R142" s="56"/>
      <c r="S142" s="56"/>
      <c r="T142" s="57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20" t="s">
        <v>191</v>
      </c>
      <c r="AU142" s="20" t="s">
        <v>81</v>
      </c>
    </row>
    <row r="143" spans="1:65" s="14" customFormat="1">
      <c r="B143" s="173"/>
      <c r="D143" s="166" t="s">
        <v>193</v>
      </c>
      <c r="E143" s="174" t="s">
        <v>3</v>
      </c>
      <c r="F143" s="175" t="s">
        <v>2205</v>
      </c>
      <c r="H143" s="176">
        <v>2.0019999999999998</v>
      </c>
      <c r="I143" s="177"/>
      <c r="L143" s="173"/>
      <c r="M143" s="178"/>
      <c r="N143" s="179"/>
      <c r="O143" s="179"/>
      <c r="P143" s="179"/>
      <c r="Q143" s="179"/>
      <c r="R143" s="179"/>
      <c r="S143" s="179"/>
      <c r="T143" s="180"/>
      <c r="AT143" s="174" t="s">
        <v>193</v>
      </c>
      <c r="AU143" s="174" t="s">
        <v>81</v>
      </c>
      <c r="AV143" s="14" t="s">
        <v>81</v>
      </c>
      <c r="AW143" s="14" t="s">
        <v>34</v>
      </c>
      <c r="AX143" s="14" t="s">
        <v>25</v>
      </c>
      <c r="AY143" s="174" t="s">
        <v>182</v>
      </c>
    </row>
    <row r="144" spans="1:65" s="2" customFormat="1">
      <c r="A144" s="35"/>
      <c r="B144" s="36"/>
      <c r="C144" s="35"/>
      <c r="D144" s="166" t="s">
        <v>224</v>
      </c>
      <c r="E144" s="35"/>
      <c r="F144" s="189" t="s">
        <v>2278</v>
      </c>
      <c r="G144" s="35"/>
      <c r="H144" s="35"/>
      <c r="I144" s="35"/>
      <c r="J144" s="35"/>
      <c r="K144" s="35"/>
      <c r="L144" s="36"/>
      <c r="M144" s="163"/>
      <c r="N144" s="164"/>
      <c r="O144" s="56"/>
      <c r="P144" s="56"/>
      <c r="Q144" s="56"/>
      <c r="R144" s="56"/>
      <c r="S144" s="56"/>
      <c r="T144" s="57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U144" s="20" t="s">
        <v>81</v>
      </c>
    </row>
    <row r="145" spans="1:65" s="2" customFormat="1">
      <c r="A145" s="35"/>
      <c r="B145" s="36"/>
      <c r="C145" s="35"/>
      <c r="D145" s="166" t="s">
        <v>224</v>
      </c>
      <c r="E145" s="35"/>
      <c r="F145" s="190" t="s">
        <v>2272</v>
      </c>
      <c r="G145" s="35"/>
      <c r="H145" s="191">
        <v>0</v>
      </c>
      <c r="I145" s="35"/>
      <c r="J145" s="35"/>
      <c r="K145" s="35"/>
      <c r="L145" s="36"/>
      <c r="M145" s="163"/>
      <c r="N145" s="164"/>
      <c r="O145" s="56"/>
      <c r="P145" s="56"/>
      <c r="Q145" s="56"/>
      <c r="R145" s="56"/>
      <c r="S145" s="56"/>
      <c r="T145" s="57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U145" s="20" t="s">
        <v>81</v>
      </c>
    </row>
    <row r="146" spans="1:65" s="2" customFormat="1">
      <c r="A146" s="35"/>
      <c r="B146" s="36"/>
      <c r="C146" s="35"/>
      <c r="D146" s="166" t="s">
        <v>224</v>
      </c>
      <c r="E146" s="35"/>
      <c r="F146" s="190" t="s">
        <v>2273</v>
      </c>
      <c r="G146" s="35"/>
      <c r="H146" s="191">
        <v>2.0019999999999998</v>
      </c>
      <c r="I146" s="35"/>
      <c r="J146" s="35"/>
      <c r="K146" s="35"/>
      <c r="L146" s="36"/>
      <c r="M146" s="163"/>
      <c r="N146" s="164"/>
      <c r="O146" s="56"/>
      <c r="P146" s="56"/>
      <c r="Q146" s="56"/>
      <c r="R146" s="56"/>
      <c r="S146" s="56"/>
      <c r="T146" s="57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U146" s="20" t="s">
        <v>81</v>
      </c>
    </row>
    <row r="147" spans="1:65" s="2" customFormat="1">
      <c r="A147" s="35"/>
      <c r="B147" s="36"/>
      <c r="C147" s="35"/>
      <c r="D147" s="166" t="s">
        <v>224</v>
      </c>
      <c r="E147" s="35"/>
      <c r="F147" s="190" t="s">
        <v>213</v>
      </c>
      <c r="G147" s="35"/>
      <c r="H147" s="191">
        <v>2.0019999999999998</v>
      </c>
      <c r="I147" s="35"/>
      <c r="J147" s="35"/>
      <c r="K147" s="35"/>
      <c r="L147" s="36"/>
      <c r="M147" s="163"/>
      <c r="N147" s="164"/>
      <c r="O147" s="56"/>
      <c r="P147" s="56"/>
      <c r="Q147" s="56"/>
      <c r="R147" s="56"/>
      <c r="S147" s="56"/>
      <c r="T147" s="57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U147" s="20" t="s">
        <v>81</v>
      </c>
    </row>
    <row r="148" spans="1:65" s="2" customFormat="1" ht="37.9" customHeight="1">
      <c r="A148" s="35"/>
      <c r="B148" s="146"/>
      <c r="C148" s="147" t="s">
        <v>250</v>
      </c>
      <c r="D148" s="147" t="s">
        <v>184</v>
      </c>
      <c r="E148" s="148" t="s">
        <v>2279</v>
      </c>
      <c r="F148" s="149" t="s">
        <v>2280</v>
      </c>
      <c r="G148" s="150" t="s">
        <v>238</v>
      </c>
      <c r="H148" s="151">
        <v>7.81</v>
      </c>
      <c r="I148" s="152"/>
      <c r="J148" s="153">
        <f>ROUND(I148*H148,2)</f>
        <v>0</v>
      </c>
      <c r="K148" s="149" t="s">
        <v>188</v>
      </c>
      <c r="L148" s="36"/>
      <c r="M148" s="154" t="s">
        <v>3</v>
      </c>
      <c r="N148" s="155" t="s">
        <v>44</v>
      </c>
      <c r="O148" s="56"/>
      <c r="P148" s="156">
        <f>O148*H148</f>
        <v>0</v>
      </c>
      <c r="Q148" s="156">
        <v>0</v>
      </c>
      <c r="R148" s="156">
        <f>Q148*H148</f>
        <v>0</v>
      </c>
      <c r="S148" s="156">
        <v>0.28999999999999998</v>
      </c>
      <c r="T148" s="157">
        <f>S148*H148</f>
        <v>2.2648999999999999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8" t="s">
        <v>189</v>
      </c>
      <c r="AT148" s="158" t="s">
        <v>184</v>
      </c>
      <c r="AU148" s="158" t="s">
        <v>81</v>
      </c>
      <c r="AY148" s="20" t="s">
        <v>182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20" t="s">
        <v>25</v>
      </c>
      <c r="BK148" s="159">
        <f>ROUND(I148*H148,2)</f>
        <v>0</v>
      </c>
      <c r="BL148" s="20" t="s">
        <v>189</v>
      </c>
      <c r="BM148" s="158" t="s">
        <v>2281</v>
      </c>
    </row>
    <row r="149" spans="1:65" s="2" customFormat="1">
      <c r="A149" s="35"/>
      <c r="B149" s="36"/>
      <c r="C149" s="35"/>
      <c r="D149" s="160" t="s">
        <v>191</v>
      </c>
      <c r="E149" s="35"/>
      <c r="F149" s="161" t="s">
        <v>2282</v>
      </c>
      <c r="G149" s="35"/>
      <c r="H149" s="35"/>
      <c r="I149" s="162"/>
      <c r="J149" s="35"/>
      <c r="K149" s="35"/>
      <c r="L149" s="36"/>
      <c r="M149" s="163"/>
      <c r="N149" s="164"/>
      <c r="O149" s="56"/>
      <c r="P149" s="56"/>
      <c r="Q149" s="56"/>
      <c r="R149" s="56"/>
      <c r="S149" s="56"/>
      <c r="T149" s="57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20" t="s">
        <v>191</v>
      </c>
      <c r="AU149" s="20" t="s">
        <v>81</v>
      </c>
    </row>
    <row r="150" spans="1:65" s="14" customFormat="1">
      <c r="B150" s="173"/>
      <c r="D150" s="166" t="s">
        <v>193</v>
      </c>
      <c r="E150" s="174" t="s">
        <v>3</v>
      </c>
      <c r="F150" s="175" t="s">
        <v>2283</v>
      </c>
      <c r="H150" s="176">
        <v>2.0019999999999998</v>
      </c>
      <c r="I150" s="177"/>
      <c r="L150" s="173"/>
      <c r="M150" s="178"/>
      <c r="N150" s="179"/>
      <c r="O150" s="179"/>
      <c r="P150" s="179"/>
      <c r="Q150" s="179"/>
      <c r="R150" s="179"/>
      <c r="S150" s="179"/>
      <c r="T150" s="180"/>
      <c r="AT150" s="174" t="s">
        <v>193</v>
      </c>
      <c r="AU150" s="174" t="s">
        <v>81</v>
      </c>
      <c r="AV150" s="14" t="s">
        <v>81</v>
      </c>
      <c r="AW150" s="14" t="s">
        <v>34</v>
      </c>
      <c r="AX150" s="14" t="s">
        <v>73</v>
      </c>
      <c r="AY150" s="174" t="s">
        <v>182</v>
      </c>
    </row>
    <row r="151" spans="1:65" s="14" customFormat="1">
      <c r="B151" s="173"/>
      <c r="D151" s="166" t="s">
        <v>193</v>
      </c>
      <c r="E151" s="174" t="s">
        <v>3</v>
      </c>
      <c r="F151" s="175" t="s">
        <v>2284</v>
      </c>
      <c r="H151" s="176">
        <v>2.024</v>
      </c>
      <c r="I151" s="177"/>
      <c r="L151" s="173"/>
      <c r="M151" s="178"/>
      <c r="N151" s="179"/>
      <c r="O151" s="179"/>
      <c r="P151" s="179"/>
      <c r="Q151" s="179"/>
      <c r="R151" s="179"/>
      <c r="S151" s="179"/>
      <c r="T151" s="180"/>
      <c r="AT151" s="174" t="s">
        <v>193</v>
      </c>
      <c r="AU151" s="174" t="s">
        <v>81</v>
      </c>
      <c r="AV151" s="14" t="s">
        <v>81</v>
      </c>
      <c r="AW151" s="14" t="s">
        <v>34</v>
      </c>
      <c r="AX151" s="14" t="s">
        <v>73</v>
      </c>
      <c r="AY151" s="174" t="s">
        <v>182</v>
      </c>
    </row>
    <row r="152" spans="1:65" s="14" customFormat="1">
      <c r="B152" s="173"/>
      <c r="D152" s="166" t="s">
        <v>193</v>
      </c>
      <c r="E152" s="174" t="s">
        <v>3</v>
      </c>
      <c r="F152" s="175" t="s">
        <v>2285</v>
      </c>
      <c r="H152" s="176">
        <v>3.7839999999999998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193</v>
      </c>
      <c r="AU152" s="174" t="s">
        <v>81</v>
      </c>
      <c r="AV152" s="14" t="s">
        <v>81</v>
      </c>
      <c r="AW152" s="14" t="s">
        <v>34</v>
      </c>
      <c r="AX152" s="14" t="s">
        <v>73</v>
      </c>
      <c r="AY152" s="174" t="s">
        <v>182</v>
      </c>
    </row>
    <row r="153" spans="1:65" s="15" customFormat="1">
      <c r="B153" s="181"/>
      <c r="D153" s="166" t="s">
        <v>193</v>
      </c>
      <c r="E153" s="182" t="s">
        <v>3</v>
      </c>
      <c r="F153" s="183" t="s">
        <v>213</v>
      </c>
      <c r="H153" s="184">
        <v>7.81</v>
      </c>
      <c r="I153" s="185"/>
      <c r="L153" s="181"/>
      <c r="M153" s="186"/>
      <c r="N153" s="187"/>
      <c r="O153" s="187"/>
      <c r="P153" s="187"/>
      <c r="Q153" s="187"/>
      <c r="R153" s="187"/>
      <c r="S153" s="187"/>
      <c r="T153" s="188"/>
      <c r="AT153" s="182" t="s">
        <v>193</v>
      </c>
      <c r="AU153" s="182" t="s">
        <v>81</v>
      </c>
      <c r="AV153" s="15" t="s">
        <v>189</v>
      </c>
      <c r="AW153" s="15" t="s">
        <v>34</v>
      </c>
      <c r="AX153" s="15" t="s">
        <v>25</v>
      </c>
      <c r="AY153" s="182" t="s">
        <v>182</v>
      </c>
    </row>
    <row r="154" spans="1:65" s="2" customFormat="1">
      <c r="A154" s="35"/>
      <c r="B154" s="36"/>
      <c r="C154" s="35"/>
      <c r="D154" s="166" t="s">
        <v>224</v>
      </c>
      <c r="E154" s="35"/>
      <c r="F154" s="189" t="s">
        <v>2278</v>
      </c>
      <c r="G154" s="35"/>
      <c r="H154" s="35"/>
      <c r="I154" s="35"/>
      <c r="J154" s="35"/>
      <c r="K154" s="35"/>
      <c r="L154" s="36"/>
      <c r="M154" s="163"/>
      <c r="N154" s="164"/>
      <c r="O154" s="56"/>
      <c r="P154" s="56"/>
      <c r="Q154" s="56"/>
      <c r="R154" s="56"/>
      <c r="S154" s="56"/>
      <c r="T154" s="57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U154" s="20" t="s">
        <v>81</v>
      </c>
    </row>
    <row r="155" spans="1:65" s="2" customFormat="1">
      <c r="A155" s="35"/>
      <c r="B155" s="36"/>
      <c r="C155" s="35"/>
      <c r="D155" s="166" t="s">
        <v>224</v>
      </c>
      <c r="E155" s="35"/>
      <c r="F155" s="190" t="s">
        <v>2272</v>
      </c>
      <c r="G155" s="35"/>
      <c r="H155" s="191">
        <v>0</v>
      </c>
      <c r="I155" s="35"/>
      <c r="J155" s="35"/>
      <c r="K155" s="35"/>
      <c r="L155" s="36"/>
      <c r="M155" s="163"/>
      <c r="N155" s="164"/>
      <c r="O155" s="56"/>
      <c r="P155" s="56"/>
      <c r="Q155" s="56"/>
      <c r="R155" s="56"/>
      <c r="S155" s="56"/>
      <c r="T155" s="57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U155" s="20" t="s">
        <v>81</v>
      </c>
    </row>
    <row r="156" spans="1:65" s="2" customFormat="1">
      <c r="A156" s="35"/>
      <c r="B156" s="36"/>
      <c r="C156" s="35"/>
      <c r="D156" s="166" t="s">
        <v>224</v>
      </c>
      <c r="E156" s="35"/>
      <c r="F156" s="190" t="s">
        <v>2273</v>
      </c>
      <c r="G156" s="35"/>
      <c r="H156" s="191">
        <v>2.0019999999999998</v>
      </c>
      <c r="I156" s="35"/>
      <c r="J156" s="35"/>
      <c r="K156" s="35"/>
      <c r="L156" s="36"/>
      <c r="M156" s="163"/>
      <c r="N156" s="164"/>
      <c r="O156" s="56"/>
      <c r="P156" s="56"/>
      <c r="Q156" s="56"/>
      <c r="R156" s="56"/>
      <c r="S156" s="56"/>
      <c r="T156" s="57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U156" s="20" t="s">
        <v>81</v>
      </c>
    </row>
    <row r="157" spans="1:65" s="2" customFormat="1">
      <c r="A157" s="35"/>
      <c r="B157" s="36"/>
      <c r="C157" s="35"/>
      <c r="D157" s="166" t="s">
        <v>224</v>
      </c>
      <c r="E157" s="35"/>
      <c r="F157" s="190" t="s">
        <v>213</v>
      </c>
      <c r="G157" s="35"/>
      <c r="H157" s="191">
        <v>2.0019999999999998</v>
      </c>
      <c r="I157" s="35"/>
      <c r="J157" s="35"/>
      <c r="K157" s="35"/>
      <c r="L157" s="36"/>
      <c r="M157" s="163"/>
      <c r="N157" s="164"/>
      <c r="O157" s="56"/>
      <c r="P157" s="56"/>
      <c r="Q157" s="56"/>
      <c r="R157" s="56"/>
      <c r="S157" s="56"/>
      <c r="T157" s="5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U157" s="20" t="s">
        <v>81</v>
      </c>
    </row>
    <row r="158" spans="1:65" s="2" customFormat="1">
      <c r="A158" s="35"/>
      <c r="B158" s="36"/>
      <c r="C158" s="35"/>
      <c r="D158" s="166" t="s">
        <v>224</v>
      </c>
      <c r="E158" s="35"/>
      <c r="F158" s="189" t="s">
        <v>2268</v>
      </c>
      <c r="G158" s="35"/>
      <c r="H158" s="35"/>
      <c r="I158" s="35"/>
      <c r="J158" s="35"/>
      <c r="K158" s="35"/>
      <c r="L158" s="36"/>
      <c r="M158" s="163"/>
      <c r="N158" s="164"/>
      <c r="O158" s="56"/>
      <c r="P158" s="56"/>
      <c r="Q158" s="56"/>
      <c r="R158" s="56"/>
      <c r="S158" s="56"/>
      <c r="T158" s="57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U158" s="20" t="s">
        <v>81</v>
      </c>
    </row>
    <row r="159" spans="1:65" s="2" customFormat="1">
      <c r="A159" s="35"/>
      <c r="B159" s="36"/>
      <c r="C159" s="35"/>
      <c r="D159" s="166" t="s">
        <v>224</v>
      </c>
      <c r="E159" s="35"/>
      <c r="F159" s="190" t="s">
        <v>2263</v>
      </c>
      <c r="G159" s="35"/>
      <c r="H159" s="191">
        <v>2.024</v>
      </c>
      <c r="I159" s="35"/>
      <c r="J159" s="35"/>
      <c r="K159" s="35"/>
      <c r="L159" s="36"/>
      <c r="M159" s="163"/>
      <c r="N159" s="164"/>
      <c r="O159" s="56"/>
      <c r="P159" s="56"/>
      <c r="Q159" s="56"/>
      <c r="R159" s="56"/>
      <c r="S159" s="56"/>
      <c r="T159" s="57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U159" s="20" t="s">
        <v>81</v>
      </c>
    </row>
    <row r="160" spans="1:65" s="2" customFormat="1">
      <c r="A160" s="35"/>
      <c r="B160" s="36"/>
      <c r="C160" s="35"/>
      <c r="D160" s="166" t="s">
        <v>224</v>
      </c>
      <c r="E160" s="35"/>
      <c r="F160" s="190" t="s">
        <v>213</v>
      </c>
      <c r="G160" s="35"/>
      <c r="H160" s="191">
        <v>2.024</v>
      </c>
      <c r="I160" s="35"/>
      <c r="J160" s="35"/>
      <c r="K160" s="35"/>
      <c r="L160" s="36"/>
      <c r="M160" s="163"/>
      <c r="N160" s="164"/>
      <c r="O160" s="56"/>
      <c r="P160" s="56"/>
      <c r="Q160" s="56"/>
      <c r="R160" s="56"/>
      <c r="S160" s="56"/>
      <c r="T160" s="57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U160" s="20" t="s">
        <v>81</v>
      </c>
    </row>
    <row r="161" spans="1:65" s="2" customFormat="1">
      <c r="A161" s="35"/>
      <c r="B161" s="36"/>
      <c r="C161" s="35"/>
      <c r="D161" s="166" t="s">
        <v>224</v>
      </c>
      <c r="E161" s="35"/>
      <c r="F161" s="189" t="s">
        <v>1780</v>
      </c>
      <c r="G161" s="35"/>
      <c r="H161" s="35"/>
      <c r="I161" s="35"/>
      <c r="J161" s="35"/>
      <c r="K161" s="35"/>
      <c r="L161" s="36"/>
      <c r="M161" s="163"/>
      <c r="N161" s="164"/>
      <c r="O161" s="56"/>
      <c r="P161" s="56"/>
      <c r="Q161" s="56"/>
      <c r="R161" s="56"/>
      <c r="S161" s="56"/>
      <c r="T161" s="57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U161" s="20" t="s">
        <v>81</v>
      </c>
    </row>
    <row r="162" spans="1:65" s="2" customFormat="1">
      <c r="A162" s="35"/>
      <c r="B162" s="36"/>
      <c r="C162" s="35"/>
      <c r="D162" s="166" t="s">
        <v>224</v>
      </c>
      <c r="E162" s="35"/>
      <c r="F162" s="190" t="s">
        <v>1396</v>
      </c>
      <c r="G162" s="35"/>
      <c r="H162" s="191">
        <v>0</v>
      </c>
      <c r="I162" s="35"/>
      <c r="J162" s="35"/>
      <c r="K162" s="35"/>
      <c r="L162" s="36"/>
      <c r="M162" s="163"/>
      <c r="N162" s="164"/>
      <c r="O162" s="56"/>
      <c r="P162" s="56"/>
      <c r="Q162" s="56"/>
      <c r="R162" s="56"/>
      <c r="S162" s="56"/>
      <c r="T162" s="57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U162" s="20" t="s">
        <v>81</v>
      </c>
    </row>
    <row r="163" spans="1:65" s="2" customFormat="1">
      <c r="A163" s="35"/>
      <c r="B163" s="36"/>
      <c r="C163" s="35"/>
      <c r="D163" s="166" t="s">
        <v>224</v>
      </c>
      <c r="E163" s="35"/>
      <c r="F163" s="190" t="s">
        <v>2286</v>
      </c>
      <c r="G163" s="35"/>
      <c r="H163" s="191">
        <v>1.87</v>
      </c>
      <c r="I163" s="35"/>
      <c r="J163" s="35"/>
      <c r="K163" s="35"/>
      <c r="L163" s="36"/>
      <c r="M163" s="163"/>
      <c r="N163" s="164"/>
      <c r="O163" s="56"/>
      <c r="P163" s="56"/>
      <c r="Q163" s="56"/>
      <c r="R163" s="56"/>
      <c r="S163" s="56"/>
      <c r="T163" s="57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U163" s="20" t="s">
        <v>81</v>
      </c>
    </row>
    <row r="164" spans="1:65" s="2" customFormat="1">
      <c r="A164" s="35"/>
      <c r="B164" s="36"/>
      <c r="C164" s="35"/>
      <c r="D164" s="166" t="s">
        <v>224</v>
      </c>
      <c r="E164" s="35"/>
      <c r="F164" s="190" t="s">
        <v>2287</v>
      </c>
      <c r="G164" s="35"/>
      <c r="H164" s="191">
        <v>1.9139999999999999</v>
      </c>
      <c r="I164" s="35"/>
      <c r="J164" s="35"/>
      <c r="K164" s="35"/>
      <c r="L164" s="36"/>
      <c r="M164" s="163"/>
      <c r="N164" s="164"/>
      <c r="O164" s="56"/>
      <c r="P164" s="56"/>
      <c r="Q164" s="56"/>
      <c r="R164" s="56"/>
      <c r="S164" s="56"/>
      <c r="T164" s="57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U164" s="20" t="s">
        <v>81</v>
      </c>
    </row>
    <row r="165" spans="1:65" s="2" customFormat="1">
      <c r="A165" s="35"/>
      <c r="B165" s="36"/>
      <c r="C165" s="35"/>
      <c r="D165" s="166" t="s">
        <v>224</v>
      </c>
      <c r="E165" s="35"/>
      <c r="F165" s="190" t="s">
        <v>259</v>
      </c>
      <c r="G165" s="35"/>
      <c r="H165" s="191">
        <v>3.7839999999999998</v>
      </c>
      <c r="I165" s="35"/>
      <c r="J165" s="35"/>
      <c r="K165" s="35"/>
      <c r="L165" s="36"/>
      <c r="M165" s="163"/>
      <c r="N165" s="164"/>
      <c r="O165" s="56"/>
      <c r="P165" s="56"/>
      <c r="Q165" s="56"/>
      <c r="R165" s="56"/>
      <c r="S165" s="56"/>
      <c r="T165" s="57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U165" s="20" t="s">
        <v>81</v>
      </c>
    </row>
    <row r="166" spans="1:65" s="2" customFormat="1" ht="37.9" customHeight="1">
      <c r="A166" s="35"/>
      <c r="B166" s="146"/>
      <c r="C166" s="147" t="s">
        <v>260</v>
      </c>
      <c r="D166" s="147" t="s">
        <v>184</v>
      </c>
      <c r="E166" s="148" t="s">
        <v>251</v>
      </c>
      <c r="F166" s="149" t="s">
        <v>252</v>
      </c>
      <c r="G166" s="150" t="s">
        <v>238</v>
      </c>
      <c r="H166" s="151">
        <v>3.9159999999999999</v>
      </c>
      <c r="I166" s="152"/>
      <c r="J166" s="153">
        <f>ROUND(I166*H166,2)</f>
        <v>0</v>
      </c>
      <c r="K166" s="149" t="s">
        <v>188</v>
      </c>
      <c r="L166" s="36"/>
      <c r="M166" s="154" t="s">
        <v>3</v>
      </c>
      <c r="N166" s="155" t="s">
        <v>44</v>
      </c>
      <c r="O166" s="56"/>
      <c r="P166" s="156">
        <f>O166*H166</f>
        <v>0</v>
      </c>
      <c r="Q166" s="156">
        <v>0</v>
      </c>
      <c r="R166" s="156">
        <f>Q166*H166</f>
        <v>0</v>
      </c>
      <c r="S166" s="156">
        <v>0.625</v>
      </c>
      <c r="T166" s="157">
        <f>S166*H166</f>
        <v>2.4474999999999998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58" t="s">
        <v>189</v>
      </c>
      <c r="AT166" s="158" t="s">
        <v>184</v>
      </c>
      <c r="AU166" s="158" t="s">
        <v>81</v>
      </c>
      <c r="AY166" s="20" t="s">
        <v>182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20" t="s">
        <v>25</v>
      </c>
      <c r="BK166" s="159">
        <f>ROUND(I166*H166,2)</f>
        <v>0</v>
      </c>
      <c r="BL166" s="20" t="s">
        <v>189</v>
      </c>
      <c r="BM166" s="158" t="s">
        <v>2288</v>
      </c>
    </row>
    <row r="167" spans="1:65" s="2" customFormat="1">
      <c r="A167" s="35"/>
      <c r="B167" s="36"/>
      <c r="C167" s="35"/>
      <c r="D167" s="160" t="s">
        <v>191</v>
      </c>
      <c r="E167" s="35"/>
      <c r="F167" s="161" t="s">
        <v>254</v>
      </c>
      <c r="G167" s="35"/>
      <c r="H167" s="35"/>
      <c r="I167" s="162"/>
      <c r="J167" s="35"/>
      <c r="K167" s="35"/>
      <c r="L167" s="36"/>
      <c r="M167" s="163"/>
      <c r="N167" s="164"/>
      <c r="O167" s="56"/>
      <c r="P167" s="56"/>
      <c r="Q167" s="56"/>
      <c r="R167" s="56"/>
      <c r="S167" s="56"/>
      <c r="T167" s="57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20" t="s">
        <v>191</v>
      </c>
      <c r="AU167" s="20" t="s">
        <v>81</v>
      </c>
    </row>
    <row r="168" spans="1:65" s="14" customFormat="1">
      <c r="B168" s="173"/>
      <c r="D168" s="166" t="s">
        <v>193</v>
      </c>
      <c r="E168" s="174" t="s">
        <v>3</v>
      </c>
      <c r="F168" s="175" t="s">
        <v>2289</v>
      </c>
      <c r="H168" s="176">
        <v>3.9159999999999999</v>
      </c>
      <c r="I168" s="177"/>
      <c r="L168" s="173"/>
      <c r="M168" s="178"/>
      <c r="N168" s="179"/>
      <c r="O168" s="179"/>
      <c r="P168" s="179"/>
      <c r="Q168" s="179"/>
      <c r="R168" s="179"/>
      <c r="S168" s="179"/>
      <c r="T168" s="180"/>
      <c r="AT168" s="174" t="s">
        <v>193</v>
      </c>
      <c r="AU168" s="174" t="s">
        <v>81</v>
      </c>
      <c r="AV168" s="14" t="s">
        <v>81</v>
      </c>
      <c r="AW168" s="14" t="s">
        <v>34</v>
      </c>
      <c r="AX168" s="14" t="s">
        <v>25</v>
      </c>
      <c r="AY168" s="174" t="s">
        <v>182</v>
      </c>
    </row>
    <row r="169" spans="1:65" s="2" customFormat="1">
      <c r="A169" s="35"/>
      <c r="B169" s="36"/>
      <c r="C169" s="35"/>
      <c r="D169" s="166" t="s">
        <v>224</v>
      </c>
      <c r="E169" s="35"/>
      <c r="F169" s="189" t="s">
        <v>256</v>
      </c>
      <c r="G169" s="35"/>
      <c r="H169" s="35"/>
      <c r="I169" s="35"/>
      <c r="J169" s="35"/>
      <c r="K169" s="35"/>
      <c r="L169" s="36"/>
      <c r="M169" s="163"/>
      <c r="N169" s="164"/>
      <c r="O169" s="56"/>
      <c r="P169" s="56"/>
      <c r="Q169" s="56"/>
      <c r="R169" s="56"/>
      <c r="S169" s="56"/>
      <c r="T169" s="57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U169" s="20" t="s">
        <v>81</v>
      </c>
    </row>
    <row r="170" spans="1:65" s="2" customFormat="1">
      <c r="A170" s="35"/>
      <c r="B170" s="36"/>
      <c r="C170" s="35"/>
      <c r="D170" s="166" t="s">
        <v>224</v>
      </c>
      <c r="E170" s="35"/>
      <c r="F170" s="190" t="s">
        <v>1360</v>
      </c>
      <c r="G170" s="35"/>
      <c r="H170" s="191">
        <v>0</v>
      </c>
      <c r="I170" s="35"/>
      <c r="J170" s="35"/>
      <c r="K170" s="35"/>
      <c r="L170" s="36"/>
      <c r="M170" s="163"/>
      <c r="N170" s="164"/>
      <c r="O170" s="56"/>
      <c r="P170" s="56"/>
      <c r="Q170" s="56"/>
      <c r="R170" s="56"/>
      <c r="S170" s="56"/>
      <c r="T170" s="57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U170" s="20" t="s">
        <v>81</v>
      </c>
    </row>
    <row r="171" spans="1:65" s="2" customFormat="1">
      <c r="A171" s="35"/>
      <c r="B171" s="36"/>
      <c r="C171" s="35"/>
      <c r="D171" s="166" t="s">
        <v>224</v>
      </c>
      <c r="E171" s="35"/>
      <c r="F171" s="190" t="s">
        <v>2290</v>
      </c>
      <c r="G171" s="35"/>
      <c r="H171" s="191">
        <v>1.837</v>
      </c>
      <c r="I171" s="35"/>
      <c r="J171" s="35"/>
      <c r="K171" s="35"/>
      <c r="L171" s="36"/>
      <c r="M171" s="163"/>
      <c r="N171" s="164"/>
      <c r="O171" s="56"/>
      <c r="P171" s="56"/>
      <c r="Q171" s="56"/>
      <c r="R171" s="56"/>
      <c r="S171" s="56"/>
      <c r="T171" s="57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U171" s="20" t="s">
        <v>81</v>
      </c>
    </row>
    <row r="172" spans="1:65" s="2" customFormat="1">
      <c r="A172" s="35"/>
      <c r="B172" s="36"/>
      <c r="C172" s="35"/>
      <c r="D172" s="166" t="s">
        <v>224</v>
      </c>
      <c r="E172" s="35"/>
      <c r="F172" s="190" t="s">
        <v>2291</v>
      </c>
      <c r="G172" s="35"/>
      <c r="H172" s="191">
        <v>1.5289999999999999</v>
      </c>
      <c r="I172" s="35"/>
      <c r="J172" s="35"/>
      <c r="K172" s="35"/>
      <c r="L172" s="36"/>
      <c r="M172" s="163"/>
      <c r="N172" s="164"/>
      <c r="O172" s="56"/>
      <c r="P172" s="56"/>
      <c r="Q172" s="56"/>
      <c r="R172" s="56"/>
      <c r="S172" s="56"/>
      <c r="T172" s="57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U172" s="20" t="s">
        <v>81</v>
      </c>
    </row>
    <row r="173" spans="1:65" s="2" customFormat="1">
      <c r="A173" s="35"/>
      <c r="B173" s="36"/>
      <c r="C173" s="35"/>
      <c r="D173" s="166" t="s">
        <v>224</v>
      </c>
      <c r="E173" s="35"/>
      <c r="F173" s="190" t="s">
        <v>2292</v>
      </c>
      <c r="G173" s="35"/>
      <c r="H173" s="191">
        <v>0.55000000000000004</v>
      </c>
      <c r="I173" s="35"/>
      <c r="J173" s="35"/>
      <c r="K173" s="35"/>
      <c r="L173" s="36"/>
      <c r="M173" s="163"/>
      <c r="N173" s="164"/>
      <c r="O173" s="56"/>
      <c r="P173" s="56"/>
      <c r="Q173" s="56"/>
      <c r="R173" s="56"/>
      <c r="S173" s="56"/>
      <c r="T173" s="57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U173" s="20" t="s">
        <v>81</v>
      </c>
    </row>
    <row r="174" spans="1:65" s="2" customFormat="1">
      <c r="A174" s="35"/>
      <c r="B174" s="36"/>
      <c r="C174" s="35"/>
      <c r="D174" s="166" t="s">
        <v>224</v>
      </c>
      <c r="E174" s="35"/>
      <c r="F174" s="190" t="s">
        <v>259</v>
      </c>
      <c r="G174" s="35"/>
      <c r="H174" s="191">
        <v>3.9159999999999999</v>
      </c>
      <c r="I174" s="35"/>
      <c r="J174" s="35"/>
      <c r="K174" s="35"/>
      <c r="L174" s="36"/>
      <c r="M174" s="163"/>
      <c r="N174" s="164"/>
      <c r="O174" s="56"/>
      <c r="P174" s="56"/>
      <c r="Q174" s="56"/>
      <c r="R174" s="56"/>
      <c r="S174" s="56"/>
      <c r="T174" s="57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U174" s="20" t="s">
        <v>81</v>
      </c>
    </row>
    <row r="175" spans="1:65" s="2" customFormat="1" ht="16.5" customHeight="1">
      <c r="A175" s="35"/>
      <c r="B175" s="146"/>
      <c r="C175" s="147" t="s">
        <v>266</v>
      </c>
      <c r="D175" s="147" t="s">
        <v>184</v>
      </c>
      <c r="E175" s="148" t="s">
        <v>2293</v>
      </c>
      <c r="F175" s="149" t="s">
        <v>2294</v>
      </c>
      <c r="G175" s="150" t="s">
        <v>187</v>
      </c>
      <c r="H175" s="151">
        <v>3.9159999999999999</v>
      </c>
      <c r="I175" s="152"/>
      <c r="J175" s="153">
        <f>ROUND(I175*H175,2)</f>
        <v>0</v>
      </c>
      <c r="K175" s="149" t="s">
        <v>188</v>
      </c>
      <c r="L175" s="36"/>
      <c r="M175" s="154" t="s">
        <v>3</v>
      </c>
      <c r="N175" s="155" t="s">
        <v>44</v>
      </c>
      <c r="O175" s="56"/>
      <c r="P175" s="156">
        <f>O175*H175</f>
        <v>0</v>
      </c>
      <c r="Q175" s="156">
        <v>2.0000000000000002E-5</v>
      </c>
      <c r="R175" s="156">
        <f>Q175*H175</f>
        <v>7.8320000000000009E-5</v>
      </c>
      <c r="S175" s="156">
        <v>0</v>
      </c>
      <c r="T175" s="15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58" t="s">
        <v>189</v>
      </c>
      <c r="AT175" s="158" t="s">
        <v>184</v>
      </c>
      <c r="AU175" s="158" t="s">
        <v>81</v>
      </c>
      <c r="AY175" s="20" t="s">
        <v>182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20" t="s">
        <v>25</v>
      </c>
      <c r="BK175" s="159">
        <f>ROUND(I175*H175,2)</f>
        <v>0</v>
      </c>
      <c r="BL175" s="20" t="s">
        <v>189</v>
      </c>
      <c r="BM175" s="158" t="s">
        <v>2295</v>
      </c>
    </row>
    <row r="176" spans="1:65" s="2" customFormat="1">
      <c r="A176" s="35"/>
      <c r="B176" s="36"/>
      <c r="C176" s="35"/>
      <c r="D176" s="160" t="s">
        <v>191</v>
      </c>
      <c r="E176" s="35"/>
      <c r="F176" s="161" t="s">
        <v>2296</v>
      </c>
      <c r="G176" s="35"/>
      <c r="H176" s="35"/>
      <c r="I176" s="162"/>
      <c r="J176" s="35"/>
      <c r="K176" s="35"/>
      <c r="L176" s="36"/>
      <c r="M176" s="163"/>
      <c r="N176" s="164"/>
      <c r="O176" s="56"/>
      <c r="P176" s="56"/>
      <c r="Q176" s="56"/>
      <c r="R176" s="56"/>
      <c r="S176" s="56"/>
      <c r="T176" s="57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20" t="s">
        <v>191</v>
      </c>
      <c r="AU176" s="20" t="s">
        <v>81</v>
      </c>
    </row>
    <row r="177" spans="1:65" s="14" customFormat="1">
      <c r="B177" s="173"/>
      <c r="D177" s="166" t="s">
        <v>193</v>
      </c>
      <c r="E177" s="174" t="s">
        <v>3</v>
      </c>
      <c r="F177" s="175" t="s">
        <v>2289</v>
      </c>
      <c r="H177" s="176">
        <v>3.9159999999999999</v>
      </c>
      <c r="I177" s="177"/>
      <c r="L177" s="173"/>
      <c r="M177" s="178"/>
      <c r="N177" s="179"/>
      <c r="O177" s="179"/>
      <c r="P177" s="179"/>
      <c r="Q177" s="179"/>
      <c r="R177" s="179"/>
      <c r="S177" s="179"/>
      <c r="T177" s="180"/>
      <c r="AT177" s="174" t="s">
        <v>193</v>
      </c>
      <c r="AU177" s="174" t="s">
        <v>81</v>
      </c>
      <c r="AV177" s="14" t="s">
        <v>81</v>
      </c>
      <c r="AW177" s="14" t="s">
        <v>34</v>
      </c>
      <c r="AX177" s="14" t="s">
        <v>25</v>
      </c>
      <c r="AY177" s="174" t="s">
        <v>182</v>
      </c>
    </row>
    <row r="178" spans="1:65" s="2" customFormat="1">
      <c r="A178" s="35"/>
      <c r="B178" s="36"/>
      <c r="C178" s="35"/>
      <c r="D178" s="166" t="s">
        <v>224</v>
      </c>
      <c r="E178" s="35"/>
      <c r="F178" s="189" t="s">
        <v>256</v>
      </c>
      <c r="G178" s="35"/>
      <c r="H178" s="35"/>
      <c r="I178" s="35"/>
      <c r="J178" s="35"/>
      <c r="K178" s="35"/>
      <c r="L178" s="36"/>
      <c r="M178" s="163"/>
      <c r="N178" s="164"/>
      <c r="O178" s="56"/>
      <c r="P178" s="56"/>
      <c r="Q178" s="56"/>
      <c r="R178" s="56"/>
      <c r="S178" s="56"/>
      <c r="T178" s="57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U178" s="20" t="s">
        <v>81</v>
      </c>
    </row>
    <row r="179" spans="1:65" s="2" customFormat="1">
      <c r="A179" s="35"/>
      <c r="B179" s="36"/>
      <c r="C179" s="35"/>
      <c r="D179" s="166" t="s">
        <v>224</v>
      </c>
      <c r="E179" s="35"/>
      <c r="F179" s="190" t="s">
        <v>1360</v>
      </c>
      <c r="G179" s="35"/>
      <c r="H179" s="191">
        <v>0</v>
      </c>
      <c r="I179" s="35"/>
      <c r="J179" s="35"/>
      <c r="K179" s="35"/>
      <c r="L179" s="36"/>
      <c r="M179" s="163"/>
      <c r="N179" s="164"/>
      <c r="O179" s="56"/>
      <c r="P179" s="56"/>
      <c r="Q179" s="56"/>
      <c r="R179" s="56"/>
      <c r="S179" s="56"/>
      <c r="T179" s="57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U179" s="20" t="s">
        <v>81</v>
      </c>
    </row>
    <row r="180" spans="1:65" s="2" customFormat="1">
      <c r="A180" s="35"/>
      <c r="B180" s="36"/>
      <c r="C180" s="35"/>
      <c r="D180" s="166" t="s">
        <v>224</v>
      </c>
      <c r="E180" s="35"/>
      <c r="F180" s="190" t="s">
        <v>2290</v>
      </c>
      <c r="G180" s="35"/>
      <c r="H180" s="191">
        <v>1.837</v>
      </c>
      <c r="I180" s="35"/>
      <c r="J180" s="35"/>
      <c r="K180" s="35"/>
      <c r="L180" s="36"/>
      <c r="M180" s="163"/>
      <c r="N180" s="164"/>
      <c r="O180" s="56"/>
      <c r="P180" s="56"/>
      <c r="Q180" s="56"/>
      <c r="R180" s="56"/>
      <c r="S180" s="56"/>
      <c r="T180" s="57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U180" s="20" t="s">
        <v>81</v>
      </c>
    </row>
    <row r="181" spans="1:65" s="2" customFormat="1">
      <c r="A181" s="35"/>
      <c r="B181" s="36"/>
      <c r="C181" s="35"/>
      <c r="D181" s="166" t="s">
        <v>224</v>
      </c>
      <c r="E181" s="35"/>
      <c r="F181" s="190" t="s">
        <v>2291</v>
      </c>
      <c r="G181" s="35"/>
      <c r="H181" s="191">
        <v>1.5289999999999999</v>
      </c>
      <c r="I181" s="35"/>
      <c r="J181" s="35"/>
      <c r="K181" s="35"/>
      <c r="L181" s="36"/>
      <c r="M181" s="163"/>
      <c r="N181" s="164"/>
      <c r="O181" s="56"/>
      <c r="P181" s="56"/>
      <c r="Q181" s="56"/>
      <c r="R181" s="56"/>
      <c r="S181" s="56"/>
      <c r="T181" s="57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U181" s="20" t="s">
        <v>81</v>
      </c>
    </row>
    <row r="182" spans="1:65" s="2" customFormat="1">
      <c r="A182" s="35"/>
      <c r="B182" s="36"/>
      <c r="C182" s="35"/>
      <c r="D182" s="166" t="s">
        <v>224</v>
      </c>
      <c r="E182" s="35"/>
      <c r="F182" s="190" t="s">
        <v>2292</v>
      </c>
      <c r="G182" s="35"/>
      <c r="H182" s="191">
        <v>0.55000000000000004</v>
      </c>
      <c r="I182" s="35"/>
      <c r="J182" s="35"/>
      <c r="K182" s="35"/>
      <c r="L182" s="36"/>
      <c r="M182" s="163"/>
      <c r="N182" s="164"/>
      <c r="O182" s="56"/>
      <c r="P182" s="56"/>
      <c r="Q182" s="56"/>
      <c r="R182" s="56"/>
      <c r="S182" s="56"/>
      <c r="T182" s="57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U182" s="20" t="s">
        <v>81</v>
      </c>
    </row>
    <row r="183" spans="1:65" s="2" customFormat="1">
      <c r="A183" s="35"/>
      <c r="B183" s="36"/>
      <c r="C183" s="35"/>
      <c r="D183" s="166" t="s">
        <v>224</v>
      </c>
      <c r="E183" s="35"/>
      <c r="F183" s="190" t="s">
        <v>259</v>
      </c>
      <c r="G183" s="35"/>
      <c r="H183" s="191">
        <v>3.9159999999999999</v>
      </c>
      <c r="I183" s="35"/>
      <c r="J183" s="35"/>
      <c r="K183" s="35"/>
      <c r="L183" s="36"/>
      <c r="M183" s="163"/>
      <c r="N183" s="164"/>
      <c r="O183" s="56"/>
      <c r="P183" s="56"/>
      <c r="Q183" s="56"/>
      <c r="R183" s="56"/>
      <c r="S183" s="56"/>
      <c r="T183" s="57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U183" s="20" t="s">
        <v>81</v>
      </c>
    </row>
    <row r="184" spans="1:65" s="2" customFormat="1" ht="37.9" customHeight="1">
      <c r="A184" s="35"/>
      <c r="B184" s="146"/>
      <c r="C184" s="147" t="s">
        <v>9</v>
      </c>
      <c r="D184" s="147" t="s">
        <v>184</v>
      </c>
      <c r="E184" s="148" t="s">
        <v>261</v>
      </c>
      <c r="F184" s="149" t="s">
        <v>262</v>
      </c>
      <c r="G184" s="150" t="s">
        <v>238</v>
      </c>
      <c r="H184" s="151">
        <v>3.9159999999999999</v>
      </c>
      <c r="I184" s="152"/>
      <c r="J184" s="153">
        <f>ROUND(I184*H184,2)</f>
        <v>0</v>
      </c>
      <c r="K184" s="149" t="s">
        <v>188</v>
      </c>
      <c r="L184" s="36"/>
      <c r="M184" s="154" t="s">
        <v>3</v>
      </c>
      <c r="N184" s="155" t="s">
        <v>44</v>
      </c>
      <c r="O184" s="56"/>
      <c r="P184" s="156">
        <f>O184*H184</f>
        <v>0</v>
      </c>
      <c r="Q184" s="156">
        <v>0</v>
      </c>
      <c r="R184" s="156">
        <f>Q184*H184</f>
        <v>0</v>
      </c>
      <c r="S184" s="156">
        <v>0.32</v>
      </c>
      <c r="T184" s="157">
        <f>S184*H184</f>
        <v>1.25312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58" t="s">
        <v>189</v>
      </c>
      <c r="AT184" s="158" t="s">
        <v>184</v>
      </c>
      <c r="AU184" s="158" t="s">
        <v>81</v>
      </c>
      <c r="AY184" s="20" t="s">
        <v>182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20" t="s">
        <v>25</v>
      </c>
      <c r="BK184" s="159">
        <f>ROUND(I184*H184,2)</f>
        <v>0</v>
      </c>
      <c r="BL184" s="20" t="s">
        <v>189</v>
      </c>
      <c r="BM184" s="158" t="s">
        <v>2297</v>
      </c>
    </row>
    <row r="185" spans="1:65" s="2" customFormat="1">
      <c r="A185" s="35"/>
      <c r="B185" s="36"/>
      <c r="C185" s="35"/>
      <c r="D185" s="160" t="s">
        <v>191</v>
      </c>
      <c r="E185" s="35"/>
      <c r="F185" s="161" t="s">
        <v>264</v>
      </c>
      <c r="G185" s="35"/>
      <c r="H185" s="35"/>
      <c r="I185" s="162"/>
      <c r="J185" s="35"/>
      <c r="K185" s="35"/>
      <c r="L185" s="36"/>
      <c r="M185" s="163"/>
      <c r="N185" s="164"/>
      <c r="O185" s="56"/>
      <c r="P185" s="56"/>
      <c r="Q185" s="56"/>
      <c r="R185" s="56"/>
      <c r="S185" s="56"/>
      <c r="T185" s="57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20" t="s">
        <v>191</v>
      </c>
      <c r="AU185" s="20" t="s">
        <v>81</v>
      </c>
    </row>
    <row r="186" spans="1:65" s="14" customFormat="1">
      <c r="B186" s="173"/>
      <c r="D186" s="166" t="s">
        <v>193</v>
      </c>
      <c r="E186" s="174" t="s">
        <v>3</v>
      </c>
      <c r="F186" s="175" t="s">
        <v>2298</v>
      </c>
      <c r="H186" s="176">
        <v>3.9159999999999999</v>
      </c>
      <c r="I186" s="177"/>
      <c r="L186" s="173"/>
      <c r="M186" s="178"/>
      <c r="N186" s="179"/>
      <c r="O186" s="179"/>
      <c r="P186" s="179"/>
      <c r="Q186" s="179"/>
      <c r="R186" s="179"/>
      <c r="S186" s="179"/>
      <c r="T186" s="180"/>
      <c r="AT186" s="174" t="s">
        <v>193</v>
      </c>
      <c r="AU186" s="174" t="s">
        <v>81</v>
      </c>
      <c r="AV186" s="14" t="s">
        <v>81</v>
      </c>
      <c r="AW186" s="14" t="s">
        <v>34</v>
      </c>
      <c r="AX186" s="14" t="s">
        <v>25</v>
      </c>
      <c r="AY186" s="174" t="s">
        <v>182</v>
      </c>
    </row>
    <row r="187" spans="1:65" s="2" customFormat="1">
      <c r="A187" s="35"/>
      <c r="B187" s="36"/>
      <c r="C187" s="35"/>
      <c r="D187" s="166" t="s">
        <v>224</v>
      </c>
      <c r="E187" s="35"/>
      <c r="F187" s="189" t="s">
        <v>256</v>
      </c>
      <c r="G187" s="35"/>
      <c r="H187" s="35"/>
      <c r="I187" s="35"/>
      <c r="J187" s="35"/>
      <c r="K187" s="35"/>
      <c r="L187" s="36"/>
      <c r="M187" s="163"/>
      <c r="N187" s="164"/>
      <c r="O187" s="56"/>
      <c r="P187" s="56"/>
      <c r="Q187" s="56"/>
      <c r="R187" s="56"/>
      <c r="S187" s="56"/>
      <c r="T187" s="57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U187" s="20" t="s">
        <v>81</v>
      </c>
    </row>
    <row r="188" spans="1:65" s="2" customFormat="1">
      <c r="A188" s="35"/>
      <c r="B188" s="36"/>
      <c r="C188" s="35"/>
      <c r="D188" s="166" t="s">
        <v>224</v>
      </c>
      <c r="E188" s="35"/>
      <c r="F188" s="190" t="s">
        <v>1360</v>
      </c>
      <c r="G188" s="35"/>
      <c r="H188" s="191">
        <v>0</v>
      </c>
      <c r="I188" s="35"/>
      <c r="J188" s="35"/>
      <c r="K188" s="35"/>
      <c r="L188" s="36"/>
      <c r="M188" s="163"/>
      <c r="N188" s="164"/>
      <c r="O188" s="56"/>
      <c r="P188" s="56"/>
      <c r="Q188" s="56"/>
      <c r="R188" s="56"/>
      <c r="S188" s="56"/>
      <c r="T188" s="57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U188" s="20" t="s">
        <v>81</v>
      </c>
    </row>
    <row r="189" spans="1:65" s="2" customFormat="1">
      <c r="A189" s="35"/>
      <c r="B189" s="36"/>
      <c r="C189" s="35"/>
      <c r="D189" s="166" t="s">
        <v>224</v>
      </c>
      <c r="E189" s="35"/>
      <c r="F189" s="190" t="s">
        <v>2290</v>
      </c>
      <c r="G189" s="35"/>
      <c r="H189" s="191">
        <v>1.837</v>
      </c>
      <c r="I189" s="35"/>
      <c r="J189" s="35"/>
      <c r="K189" s="35"/>
      <c r="L189" s="36"/>
      <c r="M189" s="163"/>
      <c r="N189" s="164"/>
      <c r="O189" s="56"/>
      <c r="P189" s="56"/>
      <c r="Q189" s="56"/>
      <c r="R189" s="56"/>
      <c r="S189" s="56"/>
      <c r="T189" s="57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U189" s="20" t="s">
        <v>81</v>
      </c>
    </row>
    <row r="190" spans="1:65" s="2" customFormat="1">
      <c r="A190" s="35"/>
      <c r="B190" s="36"/>
      <c r="C190" s="35"/>
      <c r="D190" s="166" t="s">
        <v>224</v>
      </c>
      <c r="E190" s="35"/>
      <c r="F190" s="190" t="s">
        <v>2291</v>
      </c>
      <c r="G190" s="35"/>
      <c r="H190" s="191">
        <v>1.5289999999999999</v>
      </c>
      <c r="I190" s="35"/>
      <c r="J190" s="35"/>
      <c r="K190" s="35"/>
      <c r="L190" s="36"/>
      <c r="M190" s="163"/>
      <c r="N190" s="164"/>
      <c r="O190" s="56"/>
      <c r="P190" s="56"/>
      <c r="Q190" s="56"/>
      <c r="R190" s="56"/>
      <c r="S190" s="56"/>
      <c r="T190" s="57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U190" s="20" t="s">
        <v>81</v>
      </c>
    </row>
    <row r="191" spans="1:65" s="2" customFormat="1">
      <c r="A191" s="35"/>
      <c r="B191" s="36"/>
      <c r="C191" s="35"/>
      <c r="D191" s="166" t="s">
        <v>224</v>
      </c>
      <c r="E191" s="35"/>
      <c r="F191" s="190" t="s">
        <v>2292</v>
      </c>
      <c r="G191" s="35"/>
      <c r="H191" s="191">
        <v>0.55000000000000004</v>
      </c>
      <c r="I191" s="35"/>
      <c r="J191" s="35"/>
      <c r="K191" s="35"/>
      <c r="L191" s="36"/>
      <c r="M191" s="163"/>
      <c r="N191" s="164"/>
      <c r="O191" s="56"/>
      <c r="P191" s="56"/>
      <c r="Q191" s="56"/>
      <c r="R191" s="56"/>
      <c r="S191" s="56"/>
      <c r="T191" s="57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U191" s="20" t="s">
        <v>81</v>
      </c>
    </row>
    <row r="192" spans="1:65" s="2" customFormat="1">
      <c r="A192" s="35"/>
      <c r="B192" s="36"/>
      <c r="C192" s="35"/>
      <c r="D192" s="166" t="s">
        <v>224</v>
      </c>
      <c r="E192" s="35"/>
      <c r="F192" s="190" t="s">
        <v>259</v>
      </c>
      <c r="G192" s="35"/>
      <c r="H192" s="191">
        <v>3.9159999999999999</v>
      </c>
      <c r="I192" s="35"/>
      <c r="J192" s="35"/>
      <c r="K192" s="35"/>
      <c r="L192" s="36"/>
      <c r="M192" s="163"/>
      <c r="N192" s="164"/>
      <c r="O192" s="56"/>
      <c r="P192" s="56"/>
      <c r="Q192" s="56"/>
      <c r="R192" s="56"/>
      <c r="S192" s="56"/>
      <c r="T192" s="57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U192" s="20" t="s">
        <v>81</v>
      </c>
    </row>
    <row r="193" spans="1:65" s="2" customFormat="1" ht="24.2" customHeight="1">
      <c r="A193" s="35"/>
      <c r="B193" s="146"/>
      <c r="C193" s="147" t="s">
        <v>280</v>
      </c>
      <c r="D193" s="147" t="s">
        <v>184</v>
      </c>
      <c r="E193" s="148" t="s">
        <v>288</v>
      </c>
      <c r="F193" s="149" t="s">
        <v>289</v>
      </c>
      <c r="G193" s="150" t="s">
        <v>207</v>
      </c>
      <c r="H193" s="151">
        <v>8.0259999999999998</v>
      </c>
      <c r="I193" s="152"/>
      <c r="J193" s="153">
        <f>ROUND(I193*H193,2)</f>
        <v>0</v>
      </c>
      <c r="K193" s="149" t="s">
        <v>188</v>
      </c>
      <c r="L193" s="36"/>
      <c r="M193" s="154" t="s">
        <v>3</v>
      </c>
      <c r="N193" s="155" t="s">
        <v>44</v>
      </c>
      <c r="O193" s="56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58" t="s">
        <v>189</v>
      </c>
      <c r="AT193" s="158" t="s">
        <v>184</v>
      </c>
      <c r="AU193" s="158" t="s">
        <v>81</v>
      </c>
      <c r="AY193" s="20" t="s">
        <v>182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20" t="s">
        <v>25</v>
      </c>
      <c r="BK193" s="159">
        <f>ROUND(I193*H193,2)</f>
        <v>0</v>
      </c>
      <c r="BL193" s="20" t="s">
        <v>189</v>
      </c>
      <c r="BM193" s="158" t="s">
        <v>2299</v>
      </c>
    </row>
    <row r="194" spans="1:65" s="2" customFormat="1">
      <c r="A194" s="35"/>
      <c r="B194" s="36"/>
      <c r="C194" s="35"/>
      <c r="D194" s="160" t="s">
        <v>191</v>
      </c>
      <c r="E194" s="35"/>
      <c r="F194" s="161" t="s">
        <v>291</v>
      </c>
      <c r="G194" s="35"/>
      <c r="H194" s="35"/>
      <c r="I194" s="162"/>
      <c r="J194" s="35"/>
      <c r="K194" s="35"/>
      <c r="L194" s="36"/>
      <c r="M194" s="163"/>
      <c r="N194" s="164"/>
      <c r="O194" s="56"/>
      <c r="P194" s="56"/>
      <c r="Q194" s="56"/>
      <c r="R194" s="56"/>
      <c r="S194" s="56"/>
      <c r="T194" s="57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20" t="s">
        <v>191</v>
      </c>
      <c r="AU194" s="20" t="s">
        <v>81</v>
      </c>
    </row>
    <row r="195" spans="1:65" s="2" customFormat="1" ht="24.2" customHeight="1">
      <c r="A195" s="35"/>
      <c r="B195" s="146"/>
      <c r="C195" s="147" t="s">
        <v>287</v>
      </c>
      <c r="D195" s="147" t="s">
        <v>184</v>
      </c>
      <c r="E195" s="148" t="s">
        <v>293</v>
      </c>
      <c r="F195" s="149" t="s">
        <v>215</v>
      </c>
      <c r="G195" s="150" t="s">
        <v>207</v>
      </c>
      <c r="H195" s="151">
        <v>56.182000000000002</v>
      </c>
      <c r="I195" s="152"/>
      <c r="J195" s="153">
        <f>ROUND(I195*H195,2)</f>
        <v>0</v>
      </c>
      <c r="K195" s="149" t="s">
        <v>188</v>
      </c>
      <c r="L195" s="36"/>
      <c r="M195" s="154" t="s">
        <v>3</v>
      </c>
      <c r="N195" s="155" t="s">
        <v>44</v>
      </c>
      <c r="O195" s="56"/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58" t="s">
        <v>189</v>
      </c>
      <c r="AT195" s="158" t="s">
        <v>184</v>
      </c>
      <c r="AU195" s="158" t="s">
        <v>81</v>
      </c>
      <c r="AY195" s="20" t="s">
        <v>182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20" t="s">
        <v>25</v>
      </c>
      <c r="BK195" s="159">
        <f>ROUND(I195*H195,2)</f>
        <v>0</v>
      </c>
      <c r="BL195" s="20" t="s">
        <v>189</v>
      </c>
      <c r="BM195" s="158" t="s">
        <v>2300</v>
      </c>
    </row>
    <row r="196" spans="1:65" s="2" customFormat="1">
      <c r="A196" s="35"/>
      <c r="B196" s="36"/>
      <c r="C196" s="35"/>
      <c r="D196" s="160" t="s">
        <v>191</v>
      </c>
      <c r="E196" s="35"/>
      <c r="F196" s="161" t="s">
        <v>295</v>
      </c>
      <c r="G196" s="35"/>
      <c r="H196" s="35"/>
      <c r="I196" s="162"/>
      <c r="J196" s="35"/>
      <c r="K196" s="35"/>
      <c r="L196" s="36"/>
      <c r="M196" s="163"/>
      <c r="N196" s="164"/>
      <c r="O196" s="56"/>
      <c r="P196" s="56"/>
      <c r="Q196" s="56"/>
      <c r="R196" s="56"/>
      <c r="S196" s="56"/>
      <c r="T196" s="57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20" t="s">
        <v>191</v>
      </c>
      <c r="AU196" s="20" t="s">
        <v>81</v>
      </c>
    </row>
    <row r="197" spans="1:65" s="14" customFormat="1">
      <c r="B197" s="173"/>
      <c r="D197" s="166" t="s">
        <v>193</v>
      </c>
      <c r="E197" s="174" t="s">
        <v>3</v>
      </c>
      <c r="F197" s="175" t="s">
        <v>2301</v>
      </c>
      <c r="H197" s="176">
        <v>56.182000000000002</v>
      </c>
      <c r="I197" s="177"/>
      <c r="L197" s="173"/>
      <c r="M197" s="178"/>
      <c r="N197" s="179"/>
      <c r="O197" s="179"/>
      <c r="P197" s="179"/>
      <c r="Q197" s="179"/>
      <c r="R197" s="179"/>
      <c r="S197" s="179"/>
      <c r="T197" s="180"/>
      <c r="AT197" s="174" t="s">
        <v>193</v>
      </c>
      <c r="AU197" s="174" t="s">
        <v>81</v>
      </c>
      <c r="AV197" s="14" t="s">
        <v>81</v>
      </c>
      <c r="AW197" s="14" t="s">
        <v>34</v>
      </c>
      <c r="AX197" s="14" t="s">
        <v>25</v>
      </c>
      <c r="AY197" s="174" t="s">
        <v>182</v>
      </c>
    </row>
    <row r="198" spans="1:65" s="2" customFormat="1" ht="16.5" customHeight="1">
      <c r="A198" s="35"/>
      <c r="B198" s="146"/>
      <c r="C198" s="147" t="s">
        <v>292</v>
      </c>
      <c r="D198" s="147" t="s">
        <v>184</v>
      </c>
      <c r="E198" s="148" t="s">
        <v>1390</v>
      </c>
      <c r="F198" s="149" t="s">
        <v>221</v>
      </c>
      <c r="G198" s="150" t="s">
        <v>207</v>
      </c>
      <c r="H198" s="151">
        <v>8.0259999999999998</v>
      </c>
      <c r="I198" s="152"/>
      <c r="J198" s="153">
        <f>ROUND(I198*H198,2)</f>
        <v>0</v>
      </c>
      <c r="K198" s="149" t="s">
        <v>222</v>
      </c>
      <c r="L198" s="36"/>
      <c r="M198" s="154" t="s">
        <v>3</v>
      </c>
      <c r="N198" s="155" t="s">
        <v>44</v>
      </c>
      <c r="O198" s="56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58" t="s">
        <v>189</v>
      </c>
      <c r="AT198" s="158" t="s">
        <v>184</v>
      </c>
      <c r="AU198" s="158" t="s">
        <v>81</v>
      </c>
      <c r="AY198" s="20" t="s">
        <v>182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20" t="s">
        <v>25</v>
      </c>
      <c r="BK198" s="159">
        <f>ROUND(I198*H198,2)</f>
        <v>0</v>
      </c>
      <c r="BL198" s="20" t="s">
        <v>189</v>
      </c>
      <c r="BM198" s="158" t="s">
        <v>2302</v>
      </c>
    </row>
    <row r="199" spans="1:65" s="2" customFormat="1" ht="16.5" customHeight="1">
      <c r="A199" s="35"/>
      <c r="B199" s="146"/>
      <c r="C199" s="147" t="s">
        <v>297</v>
      </c>
      <c r="D199" s="147" t="s">
        <v>184</v>
      </c>
      <c r="E199" s="148" t="s">
        <v>305</v>
      </c>
      <c r="F199" s="149" t="s">
        <v>306</v>
      </c>
      <c r="G199" s="150" t="s">
        <v>238</v>
      </c>
      <c r="H199" s="151">
        <v>3.9159999999999999</v>
      </c>
      <c r="I199" s="152"/>
      <c r="J199" s="153">
        <f>ROUND(I199*H199,2)</f>
        <v>0</v>
      </c>
      <c r="K199" s="149" t="s">
        <v>222</v>
      </c>
      <c r="L199" s="36"/>
      <c r="M199" s="154" t="s">
        <v>3</v>
      </c>
      <c r="N199" s="155" t="s">
        <v>44</v>
      </c>
      <c r="O199" s="56"/>
      <c r="P199" s="156">
        <f>O199*H199</f>
        <v>0</v>
      </c>
      <c r="Q199" s="156">
        <v>0</v>
      </c>
      <c r="R199" s="156">
        <f>Q199*H199</f>
        <v>0</v>
      </c>
      <c r="S199" s="156">
        <v>0.99</v>
      </c>
      <c r="T199" s="157">
        <f>S199*H199</f>
        <v>3.8768400000000001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58" t="s">
        <v>189</v>
      </c>
      <c r="AT199" s="158" t="s">
        <v>184</v>
      </c>
      <c r="AU199" s="158" t="s">
        <v>81</v>
      </c>
      <c r="AY199" s="20" t="s">
        <v>182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20" t="s">
        <v>25</v>
      </c>
      <c r="BK199" s="159">
        <f>ROUND(I199*H199,2)</f>
        <v>0</v>
      </c>
      <c r="BL199" s="20" t="s">
        <v>189</v>
      </c>
      <c r="BM199" s="158" t="s">
        <v>2303</v>
      </c>
    </row>
    <row r="200" spans="1:65" s="13" customFormat="1">
      <c r="B200" s="165"/>
      <c r="D200" s="166" t="s">
        <v>193</v>
      </c>
      <c r="E200" s="167" t="s">
        <v>3</v>
      </c>
      <c r="F200" s="168" t="s">
        <v>1360</v>
      </c>
      <c r="H200" s="167" t="s">
        <v>3</v>
      </c>
      <c r="I200" s="169"/>
      <c r="L200" s="165"/>
      <c r="M200" s="170"/>
      <c r="N200" s="171"/>
      <c r="O200" s="171"/>
      <c r="P200" s="171"/>
      <c r="Q200" s="171"/>
      <c r="R200" s="171"/>
      <c r="S200" s="171"/>
      <c r="T200" s="172"/>
      <c r="AT200" s="167" t="s">
        <v>193</v>
      </c>
      <c r="AU200" s="167" t="s">
        <v>81</v>
      </c>
      <c r="AV200" s="13" t="s">
        <v>25</v>
      </c>
      <c r="AW200" s="13" t="s">
        <v>34</v>
      </c>
      <c r="AX200" s="13" t="s">
        <v>73</v>
      </c>
      <c r="AY200" s="167" t="s">
        <v>182</v>
      </c>
    </row>
    <row r="201" spans="1:65" s="14" customFormat="1">
      <c r="B201" s="173"/>
      <c r="D201" s="166" t="s">
        <v>193</v>
      </c>
      <c r="E201" s="174" t="s">
        <v>3</v>
      </c>
      <c r="F201" s="175" t="s">
        <v>2290</v>
      </c>
      <c r="H201" s="176">
        <v>1.837</v>
      </c>
      <c r="I201" s="177"/>
      <c r="L201" s="173"/>
      <c r="M201" s="178"/>
      <c r="N201" s="179"/>
      <c r="O201" s="179"/>
      <c r="P201" s="179"/>
      <c r="Q201" s="179"/>
      <c r="R201" s="179"/>
      <c r="S201" s="179"/>
      <c r="T201" s="180"/>
      <c r="AT201" s="174" t="s">
        <v>193</v>
      </c>
      <c r="AU201" s="174" t="s">
        <v>81</v>
      </c>
      <c r="AV201" s="14" t="s">
        <v>81</v>
      </c>
      <c r="AW201" s="14" t="s">
        <v>34</v>
      </c>
      <c r="AX201" s="14" t="s">
        <v>73</v>
      </c>
      <c r="AY201" s="174" t="s">
        <v>182</v>
      </c>
    </row>
    <row r="202" spans="1:65" s="14" customFormat="1">
      <c r="B202" s="173"/>
      <c r="D202" s="166" t="s">
        <v>193</v>
      </c>
      <c r="E202" s="174" t="s">
        <v>3</v>
      </c>
      <c r="F202" s="175" t="s">
        <v>2291</v>
      </c>
      <c r="H202" s="176">
        <v>1.5289999999999999</v>
      </c>
      <c r="I202" s="177"/>
      <c r="L202" s="173"/>
      <c r="M202" s="178"/>
      <c r="N202" s="179"/>
      <c r="O202" s="179"/>
      <c r="P202" s="179"/>
      <c r="Q202" s="179"/>
      <c r="R202" s="179"/>
      <c r="S202" s="179"/>
      <c r="T202" s="180"/>
      <c r="AT202" s="174" t="s">
        <v>193</v>
      </c>
      <c r="AU202" s="174" t="s">
        <v>81</v>
      </c>
      <c r="AV202" s="14" t="s">
        <v>81</v>
      </c>
      <c r="AW202" s="14" t="s">
        <v>34</v>
      </c>
      <c r="AX202" s="14" t="s">
        <v>73</v>
      </c>
      <c r="AY202" s="174" t="s">
        <v>182</v>
      </c>
    </row>
    <row r="203" spans="1:65" s="14" customFormat="1">
      <c r="B203" s="173"/>
      <c r="D203" s="166" t="s">
        <v>193</v>
      </c>
      <c r="E203" s="174" t="s">
        <v>3</v>
      </c>
      <c r="F203" s="175" t="s">
        <v>2292</v>
      </c>
      <c r="H203" s="176">
        <v>0.55000000000000004</v>
      </c>
      <c r="I203" s="177"/>
      <c r="L203" s="173"/>
      <c r="M203" s="178"/>
      <c r="N203" s="179"/>
      <c r="O203" s="179"/>
      <c r="P203" s="179"/>
      <c r="Q203" s="179"/>
      <c r="R203" s="179"/>
      <c r="S203" s="179"/>
      <c r="T203" s="180"/>
      <c r="AT203" s="174" t="s">
        <v>193</v>
      </c>
      <c r="AU203" s="174" t="s">
        <v>81</v>
      </c>
      <c r="AV203" s="14" t="s">
        <v>81</v>
      </c>
      <c r="AW203" s="14" t="s">
        <v>34</v>
      </c>
      <c r="AX203" s="14" t="s">
        <v>73</v>
      </c>
      <c r="AY203" s="174" t="s">
        <v>182</v>
      </c>
    </row>
    <row r="204" spans="1:65" s="16" customFormat="1">
      <c r="B204" s="192"/>
      <c r="D204" s="166" t="s">
        <v>193</v>
      </c>
      <c r="E204" s="193" t="s">
        <v>125</v>
      </c>
      <c r="F204" s="194" t="s">
        <v>259</v>
      </c>
      <c r="H204" s="195">
        <v>3.9159999999999999</v>
      </c>
      <c r="I204" s="196"/>
      <c r="L204" s="192"/>
      <c r="M204" s="197"/>
      <c r="N204" s="198"/>
      <c r="O204" s="198"/>
      <c r="P204" s="198"/>
      <c r="Q204" s="198"/>
      <c r="R204" s="198"/>
      <c r="S204" s="198"/>
      <c r="T204" s="199"/>
      <c r="AT204" s="193" t="s">
        <v>193</v>
      </c>
      <c r="AU204" s="193" t="s">
        <v>81</v>
      </c>
      <c r="AV204" s="16" t="s">
        <v>204</v>
      </c>
      <c r="AW204" s="16" t="s">
        <v>34</v>
      </c>
      <c r="AX204" s="16" t="s">
        <v>73</v>
      </c>
      <c r="AY204" s="193" t="s">
        <v>182</v>
      </c>
    </row>
    <row r="205" spans="1:65" s="15" customFormat="1">
      <c r="B205" s="181"/>
      <c r="D205" s="166" t="s">
        <v>193</v>
      </c>
      <c r="E205" s="182" t="s">
        <v>3</v>
      </c>
      <c r="F205" s="183" t="s">
        <v>213</v>
      </c>
      <c r="H205" s="184">
        <v>3.9159999999999999</v>
      </c>
      <c r="I205" s="185"/>
      <c r="L205" s="181"/>
      <c r="M205" s="186"/>
      <c r="N205" s="187"/>
      <c r="O205" s="187"/>
      <c r="P205" s="187"/>
      <c r="Q205" s="187"/>
      <c r="R205" s="187"/>
      <c r="S205" s="187"/>
      <c r="T205" s="188"/>
      <c r="AT205" s="182" t="s">
        <v>193</v>
      </c>
      <c r="AU205" s="182" t="s">
        <v>81</v>
      </c>
      <c r="AV205" s="15" t="s">
        <v>189</v>
      </c>
      <c r="AW205" s="15" t="s">
        <v>34</v>
      </c>
      <c r="AX205" s="15" t="s">
        <v>25</v>
      </c>
      <c r="AY205" s="182" t="s">
        <v>182</v>
      </c>
    </row>
    <row r="206" spans="1:65" s="2" customFormat="1" ht="16.5" customHeight="1">
      <c r="A206" s="35"/>
      <c r="B206" s="146"/>
      <c r="C206" s="147" t="s">
        <v>299</v>
      </c>
      <c r="D206" s="147" t="s">
        <v>184</v>
      </c>
      <c r="E206" s="148" t="s">
        <v>1401</v>
      </c>
      <c r="F206" s="149" t="s">
        <v>1402</v>
      </c>
      <c r="G206" s="150" t="s">
        <v>187</v>
      </c>
      <c r="H206" s="151">
        <v>7.12</v>
      </c>
      <c r="I206" s="152"/>
      <c r="J206" s="153">
        <f>ROUND(I206*H206,2)</f>
        <v>0</v>
      </c>
      <c r="K206" s="149" t="s">
        <v>222</v>
      </c>
      <c r="L206" s="36"/>
      <c r="M206" s="154" t="s">
        <v>3</v>
      </c>
      <c r="N206" s="155" t="s">
        <v>44</v>
      </c>
      <c r="O206" s="56"/>
      <c r="P206" s="156">
        <f>O206*H206</f>
        <v>0</v>
      </c>
      <c r="Q206" s="156">
        <v>2.0000000000000002E-5</v>
      </c>
      <c r="R206" s="156">
        <f>Q206*H206</f>
        <v>1.4240000000000002E-4</v>
      </c>
      <c r="S206" s="156">
        <v>0</v>
      </c>
      <c r="T206" s="15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58" t="s">
        <v>189</v>
      </c>
      <c r="AT206" s="158" t="s">
        <v>184</v>
      </c>
      <c r="AU206" s="158" t="s">
        <v>81</v>
      </c>
      <c r="AY206" s="20" t="s">
        <v>182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20" t="s">
        <v>25</v>
      </c>
      <c r="BK206" s="159">
        <f>ROUND(I206*H206,2)</f>
        <v>0</v>
      </c>
      <c r="BL206" s="20" t="s">
        <v>189</v>
      </c>
      <c r="BM206" s="158" t="s">
        <v>2304</v>
      </c>
    </row>
    <row r="207" spans="1:65" s="13" customFormat="1">
      <c r="B207" s="165"/>
      <c r="D207" s="166" t="s">
        <v>193</v>
      </c>
      <c r="E207" s="167" t="s">
        <v>3</v>
      </c>
      <c r="F207" s="168" t="s">
        <v>1360</v>
      </c>
      <c r="H207" s="167" t="s">
        <v>3</v>
      </c>
      <c r="I207" s="169"/>
      <c r="L207" s="165"/>
      <c r="M207" s="170"/>
      <c r="N207" s="171"/>
      <c r="O207" s="171"/>
      <c r="P207" s="171"/>
      <c r="Q207" s="171"/>
      <c r="R207" s="171"/>
      <c r="S207" s="171"/>
      <c r="T207" s="172"/>
      <c r="AT207" s="167" t="s">
        <v>193</v>
      </c>
      <c r="AU207" s="167" t="s">
        <v>81</v>
      </c>
      <c r="AV207" s="13" t="s">
        <v>25</v>
      </c>
      <c r="AW207" s="13" t="s">
        <v>34</v>
      </c>
      <c r="AX207" s="13" t="s">
        <v>73</v>
      </c>
      <c r="AY207" s="167" t="s">
        <v>182</v>
      </c>
    </row>
    <row r="208" spans="1:65" s="14" customFormat="1">
      <c r="B208" s="173"/>
      <c r="D208" s="166" t="s">
        <v>193</v>
      </c>
      <c r="E208" s="174" t="s">
        <v>3</v>
      </c>
      <c r="F208" s="175" t="s">
        <v>2305</v>
      </c>
      <c r="H208" s="176">
        <v>3.34</v>
      </c>
      <c r="I208" s="177"/>
      <c r="L208" s="173"/>
      <c r="M208" s="178"/>
      <c r="N208" s="179"/>
      <c r="O208" s="179"/>
      <c r="P208" s="179"/>
      <c r="Q208" s="179"/>
      <c r="R208" s="179"/>
      <c r="S208" s="179"/>
      <c r="T208" s="180"/>
      <c r="AT208" s="174" t="s">
        <v>193</v>
      </c>
      <c r="AU208" s="174" t="s">
        <v>81</v>
      </c>
      <c r="AV208" s="14" t="s">
        <v>81</v>
      </c>
      <c r="AW208" s="14" t="s">
        <v>34</v>
      </c>
      <c r="AX208" s="14" t="s">
        <v>73</v>
      </c>
      <c r="AY208" s="174" t="s">
        <v>182</v>
      </c>
    </row>
    <row r="209" spans="1:65" s="14" customFormat="1">
      <c r="B209" s="173"/>
      <c r="D209" s="166" t="s">
        <v>193</v>
      </c>
      <c r="E209" s="174" t="s">
        <v>3</v>
      </c>
      <c r="F209" s="175" t="s">
        <v>2306</v>
      </c>
      <c r="H209" s="176">
        <v>2.78</v>
      </c>
      <c r="I209" s="177"/>
      <c r="L209" s="173"/>
      <c r="M209" s="178"/>
      <c r="N209" s="179"/>
      <c r="O209" s="179"/>
      <c r="P209" s="179"/>
      <c r="Q209" s="179"/>
      <c r="R209" s="179"/>
      <c r="S209" s="179"/>
      <c r="T209" s="180"/>
      <c r="AT209" s="174" t="s">
        <v>193</v>
      </c>
      <c r="AU209" s="174" t="s">
        <v>81</v>
      </c>
      <c r="AV209" s="14" t="s">
        <v>81</v>
      </c>
      <c r="AW209" s="14" t="s">
        <v>34</v>
      </c>
      <c r="AX209" s="14" t="s">
        <v>73</v>
      </c>
      <c r="AY209" s="174" t="s">
        <v>182</v>
      </c>
    </row>
    <row r="210" spans="1:65" s="14" customFormat="1">
      <c r="B210" s="173"/>
      <c r="D210" s="166" t="s">
        <v>193</v>
      </c>
      <c r="E210" s="174" t="s">
        <v>3</v>
      </c>
      <c r="F210" s="175" t="s">
        <v>2307</v>
      </c>
      <c r="H210" s="176">
        <v>1</v>
      </c>
      <c r="I210" s="177"/>
      <c r="L210" s="173"/>
      <c r="M210" s="178"/>
      <c r="N210" s="179"/>
      <c r="O210" s="179"/>
      <c r="P210" s="179"/>
      <c r="Q210" s="179"/>
      <c r="R210" s="179"/>
      <c r="S210" s="179"/>
      <c r="T210" s="180"/>
      <c r="AT210" s="174" t="s">
        <v>193</v>
      </c>
      <c r="AU210" s="174" t="s">
        <v>81</v>
      </c>
      <c r="AV210" s="14" t="s">
        <v>81</v>
      </c>
      <c r="AW210" s="14" t="s">
        <v>34</v>
      </c>
      <c r="AX210" s="14" t="s">
        <v>73</v>
      </c>
      <c r="AY210" s="174" t="s">
        <v>182</v>
      </c>
    </row>
    <row r="211" spans="1:65" s="15" customFormat="1">
      <c r="B211" s="181"/>
      <c r="D211" s="166" t="s">
        <v>193</v>
      </c>
      <c r="E211" s="182" t="s">
        <v>3</v>
      </c>
      <c r="F211" s="183" t="s">
        <v>213</v>
      </c>
      <c r="H211" s="184">
        <v>7.12</v>
      </c>
      <c r="I211" s="185"/>
      <c r="L211" s="181"/>
      <c r="M211" s="186"/>
      <c r="N211" s="187"/>
      <c r="O211" s="187"/>
      <c r="P211" s="187"/>
      <c r="Q211" s="187"/>
      <c r="R211" s="187"/>
      <c r="S211" s="187"/>
      <c r="T211" s="188"/>
      <c r="AT211" s="182" t="s">
        <v>193</v>
      </c>
      <c r="AU211" s="182" t="s">
        <v>81</v>
      </c>
      <c r="AV211" s="15" t="s">
        <v>189</v>
      </c>
      <c r="AW211" s="15" t="s">
        <v>34</v>
      </c>
      <c r="AX211" s="15" t="s">
        <v>25</v>
      </c>
      <c r="AY211" s="182" t="s">
        <v>182</v>
      </c>
    </row>
    <row r="212" spans="1:65" s="2" customFormat="1" ht="37.9" customHeight="1">
      <c r="A212" s="35"/>
      <c r="B212" s="146"/>
      <c r="C212" s="147" t="s">
        <v>304</v>
      </c>
      <c r="D212" s="147" t="s">
        <v>184</v>
      </c>
      <c r="E212" s="148" t="s">
        <v>1392</v>
      </c>
      <c r="F212" s="149" t="s">
        <v>1393</v>
      </c>
      <c r="G212" s="150" t="s">
        <v>238</v>
      </c>
      <c r="H212" s="151">
        <v>3.7839999999999998</v>
      </c>
      <c r="I212" s="152"/>
      <c r="J212" s="153">
        <f>ROUND(I212*H212,2)</f>
        <v>0</v>
      </c>
      <c r="K212" s="149" t="s">
        <v>188</v>
      </c>
      <c r="L212" s="36"/>
      <c r="M212" s="154" t="s">
        <v>3</v>
      </c>
      <c r="N212" s="155" t="s">
        <v>44</v>
      </c>
      <c r="O212" s="56"/>
      <c r="P212" s="156">
        <f>O212*H212</f>
        <v>0</v>
      </c>
      <c r="Q212" s="156">
        <v>0</v>
      </c>
      <c r="R212" s="156">
        <f>Q212*H212</f>
        <v>0</v>
      </c>
      <c r="S212" s="156">
        <v>0.316</v>
      </c>
      <c r="T212" s="157">
        <f>S212*H212</f>
        <v>1.1957439999999999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58" t="s">
        <v>189</v>
      </c>
      <c r="AT212" s="158" t="s">
        <v>184</v>
      </c>
      <c r="AU212" s="158" t="s">
        <v>81</v>
      </c>
      <c r="AY212" s="20" t="s">
        <v>182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20" t="s">
        <v>25</v>
      </c>
      <c r="BK212" s="159">
        <f>ROUND(I212*H212,2)</f>
        <v>0</v>
      </c>
      <c r="BL212" s="20" t="s">
        <v>189</v>
      </c>
      <c r="BM212" s="158" t="s">
        <v>2308</v>
      </c>
    </row>
    <row r="213" spans="1:65" s="2" customFormat="1">
      <c r="A213" s="35"/>
      <c r="B213" s="36"/>
      <c r="C213" s="35"/>
      <c r="D213" s="160" t="s">
        <v>191</v>
      </c>
      <c r="E213" s="35"/>
      <c r="F213" s="161" t="s">
        <v>1395</v>
      </c>
      <c r="G213" s="35"/>
      <c r="H213" s="35"/>
      <c r="I213" s="162"/>
      <c r="J213" s="35"/>
      <c r="K213" s="35"/>
      <c r="L213" s="36"/>
      <c r="M213" s="163"/>
      <c r="N213" s="164"/>
      <c r="O213" s="56"/>
      <c r="P213" s="56"/>
      <c r="Q213" s="56"/>
      <c r="R213" s="56"/>
      <c r="S213" s="56"/>
      <c r="T213" s="57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20" t="s">
        <v>191</v>
      </c>
      <c r="AU213" s="20" t="s">
        <v>81</v>
      </c>
    </row>
    <row r="214" spans="1:65" s="13" customFormat="1">
      <c r="B214" s="165"/>
      <c r="D214" s="166" t="s">
        <v>193</v>
      </c>
      <c r="E214" s="167" t="s">
        <v>3</v>
      </c>
      <c r="F214" s="168" t="s">
        <v>1396</v>
      </c>
      <c r="H214" s="167" t="s">
        <v>3</v>
      </c>
      <c r="I214" s="169"/>
      <c r="L214" s="165"/>
      <c r="M214" s="170"/>
      <c r="N214" s="171"/>
      <c r="O214" s="171"/>
      <c r="P214" s="171"/>
      <c r="Q214" s="171"/>
      <c r="R214" s="171"/>
      <c r="S214" s="171"/>
      <c r="T214" s="172"/>
      <c r="AT214" s="167" t="s">
        <v>193</v>
      </c>
      <c r="AU214" s="167" t="s">
        <v>81</v>
      </c>
      <c r="AV214" s="13" t="s">
        <v>25</v>
      </c>
      <c r="AW214" s="13" t="s">
        <v>34</v>
      </c>
      <c r="AX214" s="13" t="s">
        <v>73</v>
      </c>
      <c r="AY214" s="167" t="s">
        <v>182</v>
      </c>
    </row>
    <row r="215" spans="1:65" s="14" customFormat="1">
      <c r="B215" s="173"/>
      <c r="D215" s="166" t="s">
        <v>193</v>
      </c>
      <c r="E215" s="174" t="s">
        <v>3</v>
      </c>
      <c r="F215" s="175" t="s">
        <v>2286</v>
      </c>
      <c r="H215" s="176">
        <v>1.87</v>
      </c>
      <c r="I215" s="177"/>
      <c r="L215" s="173"/>
      <c r="M215" s="178"/>
      <c r="N215" s="179"/>
      <c r="O215" s="179"/>
      <c r="P215" s="179"/>
      <c r="Q215" s="179"/>
      <c r="R215" s="179"/>
      <c r="S215" s="179"/>
      <c r="T215" s="180"/>
      <c r="AT215" s="174" t="s">
        <v>193</v>
      </c>
      <c r="AU215" s="174" t="s">
        <v>81</v>
      </c>
      <c r="AV215" s="14" t="s">
        <v>81</v>
      </c>
      <c r="AW215" s="14" t="s">
        <v>34</v>
      </c>
      <c r="AX215" s="14" t="s">
        <v>73</v>
      </c>
      <c r="AY215" s="174" t="s">
        <v>182</v>
      </c>
    </row>
    <row r="216" spans="1:65" s="14" customFormat="1">
      <c r="B216" s="173"/>
      <c r="D216" s="166" t="s">
        <v>193</v>
      </c>
      <c r="E216" s="174" t="s">
        <v>3</v>
      </c>
      <c r="F216" s="175" t="s">
        <v>2287</v>
      </c>
      <c r="H216" s="176">
        <v>1.9139999999999999</v>
      </c>
      <c r="I216" s="177"/>
      <c r="L216" s="173"/>
      <c r="M216" s="178"/>
      <c r="N216" s="179"/>
      <c r="O216" s="179"/>
      <c r="P216" s="179"/>
      <c r="Q216" s="179"/>
      <c r="R216" s="179"/>
      <c r="S216" s="179"/>
      <c r="T216" s="180"/>
      <c r="AT216" s="174" t="s">
        <v>193</v>
      </c>
      <c r="AU216" s="174" t="s">
        <v>81</v>
      </c>
      <c r="AV216" s="14" t="s">
        <v>81</v>
      </c>
      <c r="AW216" s="14" t="s">
        <v>34</v>
      </c>
      <c r="AX216" s="14" t="s">
        <v>73</v>
      </c>
      <c r="AY216" s="174" t="s">
        <v>182</v>
      </c>
    </row>
    <row r="217" spans="1:65" s="16" customFormat="1">
      <c r="B217" s="192"/>
      <c r="D217" s="166" t="s">
        <v>193</v>
      </c>
      <c r="E217" s="193" t="s">
        <v>1286</v>
      </c>
      <c r="F217" s="194" t="s">
        <v>259</v>
      </c>
      <c r="H217" s="195">
        <v>3.7839999999999998</v>
      </c>
      <c r="I217" s="196"/>
      <c r="L217" s="192"/>
      <c r="M217" s="197"/>
      <c r="N217" s="198"/>
      <c r="O217" s="198"/>
      <c r="P217" s="198"/>
      <c r="Q217" s="198"/>
      <c r="R217" s="198"/>
      <c r="S217" s="198"/>
      <c r="T217" s="199"/>
      <c r="AT217" s="193" t="s">
        <v>193</v>
      </c>
      <c r="AU217" s="193" t="s">
        <v>81</v>
      </c>
      <c r="AV217" s="16" t="s">
        <v>204</v>
      </c>
      <c r="AW217" s="16" t="s">
        <v>34</v>
      </c>
      <c r="AX217" s="16" t="s">
        <v>73</v>
      </c>
      <c r="AY217" s="193" t="s">
        <v>182</v>
      </c>
    </row>
    <row r="218" spans="1:65" s="15" customFormat="1">
      <c r="B218" s="181"/>
      <c r="D218" s="166" t="s">
        <v>193</v>
      </c>
      <c r="E218" s="182" t="s">
        <v>3</v>
      </c>
      <c r="F218" s="183" t="s">
        <v>213</v>
      </c>
      <c r="H218" s="184">
        <v>3.7839999999999998</v>
      </c>
      <c r="I218" s="185"/>
      <c r="L218" s="181"/>
      <c r="M218" s="186"/>
      <c r="N218" s="187"/>
      <c r="O218" s="187"/>
      <c r="P218" s="187"/>
      <c r="Q218" s="187"/>
      <c r="R218" s="187"/>
      <c r="S218" s="187"/>
      <c r="T218" s="188"/>
      <c r="AT218" s="182" t="s">
        <v>193</v>
      </c>
      <c r="AU218" s="182" t="s">
        <v>81</v>
      </c>
      <c r="AV218" s="15" t="s">
        <v>189</v>
      </c>
      <c r="AW218" s="15" t="s">
        <v>34</v>
      </c>
      <c r="AX218" s="15" t="s">
        <v>25</v>
      </c>
      <c r="AY218" s="182" t="s">
        <v>182</v>
      </c>
    </row>
    <row r="219" spans="1:65" s="2" customFormat="1" ht="16.5" customHeight="1">
      <c r="A219" s="35"/>
      <c r="B219" s="146"/>
      <c r="C219" s="147" t="s">
        <v>308</v>
      </c>
      <c r="D219" s="147" t="s">
        <v>184</v>
      </c>
      <c r="E219" s="148" t="s">
        <v>1086</v>
      </c>
      <c r="F219" s="149" t="s">
        <v>1087</v>
      </c>
      <c r="G219" s="150" t="s">
        <v>187</v>
      </c>
      <c r="H219" s="151">
        <v>6.88</v>
      </c>
      <c r="I219" s="152"/>
      <c r="J219" s="153">
        <f>ROUND(I219*H219,2)</f>
        <v>0</v>
      </c>
      <c r="K219" s="149" t="s">
        <v>188</v>
      </c>
      <c r="L219" s="36"/>
      <c r="M219" s="154" t="s">
        <v>3</v>
      </c>
      <c r="N219" s="155" t="s">
        <v>44</v>
      </c>
      <c r="O219" s="56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58" t="s">
        <v>189</v>
      </c>
      <c r="AT219" s="158" t="s">
        <v>184</v>
      </c>
      <c r="AU219" s="158" t="s">
        <v>81</v>
      </c>
      <c r="AY219" s="20" t="s">
        <v>182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20" t="s">
        <v>25</v>
      </c>
      <c r="BK219" s="159">
        <f>ROUND(I219*H219,2)</f>
        <v>0</v>
      </c>
      <c r="BL219" s="20" t="s">
        <v>189</v>
      </c>
      <c r="BM219" s="158" t="s">
        <v>2309</v>
      </c>
    </row>
    <row r="220" spans="1:65" s="2" customFormat="1">
      <c r="A220" s="35"/>
      <c r="B220" s="36"/>
      <c r="C220" s="35"/>
      <c r="D220" s="160" t="s">
        <v>191</v>
      </c>
      <c r="E220" s="35"/>
      <c r="F220" s="161" t="s">
        <v>1089</v>
      </c>
      <c r="G220" s="35"/>
      <c r="H220" s="35"/>
      <c r="I220" s="162"/>
      <c r="J220" s="35"/>
      <c r="K220" s="35"/>
      <c r="L220" s="36"/>
      <c r="M220" s="163"/>
      <c r="N220" s="164"/>
      <c r="O220" s="56"/>
      <c r="P220" s="56"/>
      <c r="Q220" s="56"/>
      <c r="R220" s="56"/>
      <c r="S220" s="56"/>
      <c r="T220" s="57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20" t="s">
        <v>191</v>
      </c>
      <c r="AU220" s="20" t="s">
        <v>81</v>
      </c>
    </row>
    <row r="221" spans="1:65" s="13" customFormat="1">
      <c r="B221" s="165"/>
      <c r="D221" s="166" t="s">
        <v>193</v>
      </c>
      <c r="E221" s="167" t="s">
        <v>3</v>
      </c>
      <c r="F221" s="168" t="s">
        <v>1396</v>
      </c>
      <c r="H221" s="167" t="s">
        <v>3</v>
      </c>
      <c r="I221" s="169"/>
      <c r="L221" s="165"/>
      <c r="M221" s="170"/>
      <c r="N221" s="171"/>
      <c r="O221" s="171"/>
      <c r="P221" s="171"/>
      <c r="Q221" s="171"/>
      <c r="R221" s="171"/>
      <c r="S221" s="171"/>
      <c r="T221" s="172"/>
      <c r="AT221" s="167" t="s">
        <v>193</v>
      </c>
      <c r="AU221" s="167" t="s">
        <v>81</v>
      </c>
      <c r="AV221" s="13" t="s">
        <v>25</v>
      </c>
      <c r="AW221" s="13" t="s">
        <v>34</v>
      </c>
      <c r="AX221" s="13" t="s">
        <v>73</v>
      </c>
      <c r="AY221" s="167" t="s">
        <v>182</v>
      </c>
    </row>
    <row r="222" spans="1:65" s="14" customFormat="1">
      <c r="B222" s="173"/>
      <c r="D222" s="166" t="s">
        <v>193</v>
      </c>
      <c r="E222" s="174" t="s">
        <v>3</v>
      </c>
      <c r="F222" s="175" t="s">
        <v>2310</v>
      </c>
      <c r="H222" s="176">
        <v>3.4</v>
      </c>
      <c r="I222" s="177"/>
      <c r="L222" s="173"/>
      <c r="M222" s="178"/>
      <c r="N222" s="179"/>
      <c r="O222" s="179"/>
      <c r="P222" s="179"/>
      <c r="Q222" s="179"/>
      <c r="R222" s="179"/>
      <c r="S222" s="179"/>
      <c r="T222" s="180"/>
      <c r="AT222" s="174" t="s">
        <v>193</v>
      </c>
      <c r="AU222" s="174" t="s">
        <v>81</v>
      </c>
      <c r="AV222" s="14" t="s">
        <v>81</v>
      </c>
      <c r="AW222" s="14" t="s">
        <v>34</v>
      </c>
      <c r="AX222" s="14" t="s">
        <v>73</v>
      </c>
      <c r="AY222" s="174" t="s">
        <v>182</v>
      </c>
    </row>
    <row r="223" spans="1:65" s="14" customFormat="1">
      <c r="B223" s="173"/>
      <c r="D223" s="166" t="s">
        <v>193</v>
      </c>
      <c r="E223" s="174" t="s">
        <v>3</v>
      </c>
      <c r="F223" s="175" t="s">
        <v>2311</v>
      </c>
      <c r="H223" s="176">
        <v>3.48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193</v>
      </c>
      <c r="AU223" s="174" t="s">
        <v>81</v>
      </c>
      <c r="AV223" s="14" t="s">
        <v>81</v>
      </c>
      <c r="AW223" s="14" t="s">
        <v>34</v>
      </c>
      <c r="AX223" s="14" t="s">
        <v>73</v>
      </c>
      <c r="AY223" s="174" t="s">
        <v>182</v>
      </c>
    </row>
    <row r="224" spans="1:65" s="15" customFormat="1">
      <c r="B224" s="181"/>
      <c r="D224" s="166" t="s">
        <v>193</v>
      </c>
      <c r="E224" s="182" t="s">
        <v>3</v>
      </c>
      <c r="F224" s="183" t="s">
        <v>213</v>
      </c>
      <c r="H224" s="184">
        <v>6.88</v>
      </c>
      <c r="I224" s="185"/>
      <c r="L224" s="181"/>
      <c r="M224" s="186"/>
      <c r="N224" s="187"/>
      <c r="O224" s="187"/>
      <c r="P224" s="187"/>
      <c r="Q224" s="187"/>
      <c r="R224" s="187"/>
      <c r="S224" s="187"/>
      <c r="T224" s="188"/>
      <c r="AT224" s="182" t="s">
        <v>193</v>
      </c>
      <c r="AU224" s="182" t="s">
        <v>81</v>
      </c>
      <c r="AV224" s="15" t="s">
        <v>189</v>
      </c>
      <c r="AW224" s="15" t="s">
        <v>34</v>
      </c>
      <c r="AX224" s="15" t="s">
        <v>25</v>
      </c>
      <c r="AY224" s="182" t="s">
        <v>182</v>
      </c>
    </row>
    <row r="225" spans="1:65" s="2" customFormat="1" ht="24.2" customHeight="1">
      <c r="A225" s="35"/>
      <c r="B225" s="146"/>
      <c r="C225" s="147" t="s">
        <v>314</v>
      </c>
      <c r="D225" s="147" t="s">
        <v>184</v>
      </c>
      <c r="E225" s="148" t="s">
        <v>288</v>
      </c>
      <c r="F225" s="149" t="s">
        <v>289</v>
      </c>
      <c r="G225" s="150" t="s">
        <v>207</v>
      </c>
      <c r="H225" s="151">
        <v>5.0730000000000004</v>
      </c>
      <c r="I225" s="152"/>
      <c r="J225" s="153">
        <f>ROUND(I225*H225,2)</f>
        <v>0</v>
      </c>
      <c r="K225" s="149" t="s">
        <v>188</v>
      </c>
      <c r="L225" s="36"/>
      <c r="M225" s="154" t="s">
        <v>3</v>
      </c>
      <c r="N225" s="155" t="s">
        <v>44</v>
      </c>
      <c r="O225" s="56"/>
      <c r="P225" s="156">
        <f>O225*H225</f>
        <v>0</v>
      </c>
      <c r="Q225" s="156">
        <v>0</v>
      </c>
      <c r="R225" s="156">
        <f>Q225*H225</f>
        <v>0</v>
      </c>
      <c r="S225" s="156">
        <v>0</v>
      </c>
      <c r="T225" s="15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58" t="s">
        <v>189</v>
      </c>
      <c r="AT225" s="158" t="s">
        <v>184</v>
      </c>
      <c r="AU225" s="158" t="s">
        <v>81</v>
      </c>
      <c r="AY225" s="20" t="s">
        <v>182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20" t="s">
        <v>25</v>
      </c>
      <c r="BK225" s="159">
        <f>ROUND(I225*H225,2)</f>
        <v>0</v>
      </c>
      <c r="BL225" s="20" t="s">
        <v>189</v>
      </c>
      <c r="BM225" s="158" t="s">
        <v>2312</v>
      </c>
    </row>
    <row r="226" spans="1:65" s="2" customFormat="1">
      <c r="A226" s="35"/>
      <c r="B226" s="36"/>
      <c r="C226" s="35"/>
      <c r="D226" s="160" t="s">
        <v>191</v>
      </c>
      <c r="E226" s="35"/>
      <c r="F226" s="161" t="s">
        <v>291</v>
      </c>
      <c r="G226" s="35"/>
      <c r="H226" s="35"/>
      <c r="I226" s="162"/>
      <c r="J226" s="35"/>
      <c r="K226" s="35"/>
      <c r="L226" s="36"/>
      <c r="M226" s="163"/>
      <c r="N226" s="164"/>
      <c r="O226" s="56"/>
      <c r="P226" s="56"/>
      <c r="Q226" s="56"/>
      <c r="R226" s="56"/>
      <c r="S226" s="56"/>
      <c r="T226" s="57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20" t="s">
        <v>191</v>
      </c>
      <c r="AU226" s="20" t="s">
        <v>81</v>
      </c>
    </row>
    <row r="227" spans="1:65" s="2" customFormat="1" ht="24.2" customHeight="1">
      <c r="A227" s="35"/>
      <c r="B227" s="146"/>
      <c r="C227" s="147" t="s">
        <v>8</v>
      </c>
      <c r="D227" s="147" t="s">
        <v>184</v>
      </c>
      <c r="E227" s="148" t="s">
        <v>293</v>
      </c>
      <c r="F227" s="149" t="s">
        <v>215</v>
      </c>
      <c r="G227" s="150" t="s">
        <v>207</v>
      </c>
      <c r="H227" s="151">
        <v>35.511000000000003</v>
      </c>
      <c r="I227" s="152"/>
      <c r="J227" s="153">
        <f>ROUND(I227*H227,2)</f>
        <v>0</v>
      </c>
      <c r="K227" s="149" t="s">
        <v>188</v>
      </c>
      <c r="L227" s="36"/>
      <c r="M227" s="154" t="s">
        <v>3</v>
      </c>
      <c r="N227" s="155" t="s">
        <v>44</v>
      </c>
      <c r="O227" s="56"/>
      <c r="P227" s="156">
        <f>O227*H227</f>
        <v>0</v>
      </c>
      <c r="Q227" s="156">
        <v>0</v>
      </c>
      <c r="R227" s="156">
        <f>Q227*H227</f>
        <v>0</v>
      </c>
      <c r="S227" s="156">
        <v>0</v>
      </c>
      <c r="T227" s="15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58" t="s">
        <v>189</v>
      </c>
      <c r="AT227" s="158" t="s">
        <v>184</v>
      </c>
      <c r="AU227" s="158" t="s">
        <v>81</v>
      </c>
      <c r="AY227" s="20" t="s">
        <v>182</v>
      </c>
      <c r="BE227" s="159">
        <f>IF(N227="základní",J227,0)</f>
        <v>0</v>
      </c>
      <c r="BF227" s="159">
        <f>IF(N227="snížená",J227,0)</f>
        <v>0</v>
      </c>
      <c r="BG227" s="159">
        <f>IF(N227="zákl. přenesená",J227,0)</f>
        <v>0</v>
      </c>
      <c r="BH227" s="159">
        <f>IF(N227="sníž. přenesená",J227,0)</f>
        <v>0</v>
      </c>
      <c r="BI227" s="159">
        <f>IF(N227="nulová",J227,0)</f>
        <v>0</v>
      </c>
      <c r="BJ227" s="20" t="s">
        <v>25</v>
      </c>
      <c r="BK227" s="159">
        <f>ROUND(I227*H227,2)</f>
        <v>0</v>
      </c>
      <c r="BL227" s="20" t="s">
        <v>189</v>
      </c>
      <c r="BM227" s="158" t="s">
        <v>2313</v>
      </c>
    </row>
    <row r="228" spans="1:65" s="2" customFormat="1">
      <c r="A228" s="35"/>
      <c r="B228" s="36"/>
      <c r="C228" s="35"/>
      <c r="D228" s="160" t="s">
        <v>191</v>
      </c>
      <c r="E228" s="35"/>
      <c r="F228" s="161" t="s">
        <v>295</v>
      </c>
      <c r="G228" s="35"/>
      <c r="H228" s="35"/>
      <c r="I228" s="162"/>
      <c r="J228" s="35"/>
      <c r="K228" s="35"/>
      <c r="L228" s="36"/>
      <c r="M228" s="163"/>
      <c r="N228" s="164"/>
      <c r="O228" s="56"/>
      <c r="P228" s="56"/>
      <c r="Q228" s="56"/>
      <c r="R228" s="56"/>
      <c r="S228" s="56"/>
      <c r="T228" s="57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20" t="s">
        <v>191</v>
      </c>
      <c r="AU228" s="20" t="s">
        <v>81</v>
      </c>
    </row>
    <row r="229" spans="1:65" s="14" customFormat="1">
      <c r="B229" s="173"/>
      <c r="D229" s="166" t="s">
        <v>193</v>
      </c>
      <c r="E229" s="174" t="s">
        <v>3</v>
      </c>
      <c r="F229" s="175" t="s">
        <v>2314</v>
      </c>
      <c r="H229" s="176">
        <v>35.511000000000003</v>
      </c>
      <c r="I229" s="177"/>
      <c r="L229" s="173"/>
      <c r="M229" s="178"/>
      <c r="N229" s="179"/>
      <c r="O229" s="179"/>
      <c r="P229" s="179"/>
      <c r="Q229" s="179"/>
      <c r="R229" s="179"/>
      <c r="S229" s="179"/>
      <c r="T229" s="180"/>
      <c r="AT229" s="174" t="s">
        <v>193</v>
      </c>
      <c r="AU229" s="174" t="s">
        <v>81</v>
      </c>
      <c r="AV229" s="14" t="s">
        <v>81</v>
      </c>
      <c r="AW229" s="14" t="s">
        <v>34</v>
      </c>
      <c r="AX229" s="14" t="s">
        <v>25</v>
      </c>
      <c r="AY229" s="174" t="s">
        <v>182</v>
      </c>
    </row>
    <row r="230" spans="1:65" s="2" customFormat="1" ht="16.5" customHeight="1">
      <c r="A230" s="35"/>
      <c r="B230" s="146"/>
      <c r="C230" s="147" t="s">
        <v>326</v>
      </c>
      <c r="D230" s="147" t="s">
        <v>184</v>
      </c>
      <c r="E230" s="148" t="s">
        <v>1428</v>
      </c>
      <c r="F230" s="149" t="s">
        <v>885</v>
      </c>
      <c r="G230" s="150" t="s">
        <v>207</v>
      </c>
      <c r="H230" s="151">
        <v>5.0730000000000004</v>
      </c>
      <c r="I230" s="152"/>
      <c r="J230" s="153">
        <f>ROUND(I230*H230,2)</f>
        <v>0</v>
      </c>
      <c r="K230" s="149" t="s">
        <v>222</v>
      </c>
      <c r="L230" s="36"/>
      <c r="M230" s="154" t="s">
        <v>3</v>
      </c>
      <c r="N230" s="155" t="s">
        <v>44</v>
      </c>
      <c r="O230" s="56"/>
      <c r="P230" s="156">
        <f>O230*H230</f>
        <v>0</v>
      </c>
      <c r="Q230" s="156">
        <v>0</v>
      </c>
      <c r="R230" s="156">
        <f>Q230*H230</f>
        <v>0</v>
      </c>
      <c r="S230" s="156">
        <v>0</v>
      </c>
      <c r="T230" s="15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58" t="s">
        <v>189</v>
      </c>
      <c r="AT230" s="158" t="s">
        <v>184</v>
      </c>
      <c r="AU230" s="158" t="s">
        <v>81</v>
      </c>
      <c r="AY230" s="20" t="s">
        <v>182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20" t="s">
        <v>25</v>
      </c>
      <c r="BK230" s="159">
        <f>ROUND(I230*H230,2)</f>
        <v>0</v>
      </c>
      <c r="BL230" s="20" t="s">
        <v>189</v>
      </c>
      <c r="BM230" s="158" t="s">
        <v>2315</v>
      </c>
    </row>
    <row r="231" spans="1:65" s="2" customFormat="1" ht="49.15" customHeight="1">
      <c r="A231" s="35"/>
      <c r="B231" s="146"/>
      <c r="C231" s="147" t="s">
        <v>328</v>
      </c>
      <c r="D231" s="147" t="s">
        <v>184</v>
      </c>
      <c r="E231" s="148" t="s">
        <v>1444</v>
      </c>
      <c r="F231" s="149" t="s">
        <v>1445</v>
      </c>
      <c r="G231" s="150" t="s">
        <v>187</v>
      </c>
      <c r="H231" s="151">
        <v>2.2000000000000002</v>
      </c>
      <c r="I231" s="152"/>
      <c r="J231" s="153">
        <f>ROUND(I231*H231,2)</f>
        <v>0</v>
      </c>
      <c r="K231" s="149" t="s">
        <v>188</v>
      </c>
      <c r="L231" s="36"/>
      <c r="M231" s="154" t="s">
        <v>3</v>
      </c>
      <c r="N231" s="155" t="s">
        <v>44</v>
      </c>
      <c r="O231" s="56"/>
      <c r="P231" s="156">
        <f>O231*H231</f>
        <v>0</v>
      </c>
      <c r="Q231" s="156">
        <v>8.6800000000000002E-3</v>
      </c>
      <c r="R231" s="156">
        <f>Q231*H231</f>
        <v>1.9096000000000002E-2</v>
      </c>
      <c r="S231" s="156">
        <v>0</v>
      </c>
      <c r="T231" s="15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58" t="s">
        <v>189</v>
      </c>
      <c r="AT231" s="158" t="s">
        <v>184</v>
      </c>
      <c r="AU231" s="158" t="s">
        <v>81</v>
      </c>
      <c r="AY231" s="20" t="s">
        <v>182</v>
      </c>
      <c r="BE231" s="159">
        <f>IF(N231="základní",J231,0)</f>
        <v>0</v>
      </c>
      <c r="BF231" s="159">
        <f>IF(N231="snížená",J231,0)</f>
        <v>0</v>
      </c>
      <c r="BG231" s="159">
        <f>IF(N231="zákl. přenesená",J231,0)</f>
        <v>0</v>
      </c>
      <c r="BH231" s="159">
        <f>IF(N231="sníž. přenesená",J231,0)</f>
        <v>0</v>
      </c>
      <c r="BI231" s="159">
        <f>IF(N231="nulová",J231,0)</f>
        <v>0</v>
      </c>
      <c r="BJ231" s="20" t="s">
        <v>25</v>
      </c>
      <c r="BK231" s="159">
        <f>ROUND(I231*H231,2)</f>
        <v>0</v>
      </c>
      <c r="BL231" s="20" t="s">
        <v>189</v>
      </c>
      <c r="BM231" s="158" t="s">
        <v>2316</v>
      </c>
    </row>
    <row r="232" spans="1:65" s="2" customFormat="1">
      <c r="A232" s="35"/>
      <c r="B232" s="36"/>
      <c r="C232" s="35"/>
      <c r="D232" s="160" t="s">
        <v>191</v>
      </c>
      <c r="E232" s="35"/>
      <c r="F232" s="161" t="s">
        <v>1447</v>
      </c>
      <c r="G232" s="35"/>
      <c r="H232" s="35"/>
      <c r="I232" s="162"/>
      <c r="J232" s="35"/>
      <c r="K232" s="35"/>
      <c r="L232" s="36"/>
      <c r="M232" s="163"/>
      <c r="N232" s="164"/>
      <c r="O232" s="56"/>
      <c r="P232" s="56"/>
      <c r="Q232" s="56"/>
      <c r="R232" s="56"/>
      <c r="S232" s="56"/>
      <c r="T232" s="57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20" t="s">
        <v>191</v>
      </c>
      <c r="AU232" s="20" t="s">
        <v>81</v>
      </c>
    </row>
    <row r="233" spans="1:65" s="14" customFormat="1">
      <c r="B233" s="173"/>
      <c r="D233" s="166" t="s">
        <v>193</v>
      </c>
      <c r="E233" s="174" t="s">
        <v>3</v>
      </c>
      <c r="F233" s="175" t="s">
        <v>2317</v>
      </c>
      <c r="H233" s="176">
        <v>2.2000000000000002</v>
      </c>
      <c r="I233" s="177"/>
      <c r="L233" s="173"/>
      <c r="M233" s="178"/>
      <c r="N233" s="179"/>
      <c r="O233" s="179"/>
      <c r="P233" s="179"/>
      <c r="Q233" s="179"/>
      <c r="R233" s="179"/>
      <c r="S233" s="179"/>
      <c r="T233" s="180"/>
      <c r="AT233" s="174" t="s">
        <v>193</v>
      </c>
      <c r="AU233" s="174" t="s">
        <v>81</v>
      </c>
      <c r="AV233" s="14" t="s">
        <v>81</v>
      </c>
      <c r="AW233" s="14" t="s">
        <v>34</v>
      </c>
      <c r="AX233" s="14" t="s">
        <v>73</v>
      </c>
      <c r="AY233" s="174" t="s">
        <v>182</v>
      </c>
    </row>
    <row r="234" spans="1:65" s="15" customFormat="1">
      <c r="B234" s="181"/>
      <c r="D234" s="166" t="s">
        <v>193</v>
      </c>
      <c r="E234" s="182" t="s">
        <v>1314</v>
      </c>
      <c r="F234" s="183" t="s">
        <v>213</v>
      </c>
      <c r="H234" s="184">
        <v>2.2000000000000002</v>
      </c>
      <c r="I234" s="185"/>
      <c r="L234" s="181"/>
      <c r="M234" s="186"/>
      <c r="N234" s="187"/>
      <c r="O234" s="187"/>
      <c r="P234" s="187"/>
      <c r="Q234" s="187"/>
      <c r="R234" s="187"/>
      <c r="S234" s="187"/>
      <c r="T234" s="188"/>
      <c r="AT234" s="182" t="s">
        <v>193</v>
      </c>
      <c r="AU234" s="182" t="s">
        <v>81</v>
      </c>
      <c r="AV234" s="15" t="s">
        <v>189</v>
      </c>
      <c r="AW234" s="15" t="s">
        <v>34</v>
      </c>
      <c r="AX234" s="15" t="s">
        <v>25</v>
      </c>
      <c r="AY234" s="182" t="s">
        <v>182</v>
      </c>
    </row>
    <row r="235" spans="1:65" s="2" customFormat="1" ht="49.15" customHeight="1">
      <c r="A235" s="35"/>
      <c r="B235" s="146"/>
      <c r="C235" s="147" t="s">
        <v>331</v>
      </c>
      <c r="D235" s="147" t="s">
        <v>184</v>
      </c>
      <c r="E235" s="148" t="s">
        <v>1449</v>
      </c>
      <c r="F235" s="149" t="s">
        <v>1450</v>
      </c>
      <c r="G235" s="150" t="s">
        <v>187</v>
      </c>
      <c r="H235" s="151">
        <v>11</v>
      </c>
      <c r="I235" s="152"/>
      <c r="J235" s="153">
        <f>ROUND(I235*H235,2)</f>
        <v>0</v>
      </c>
      <c r="K235" s="149" t="s">
        <v>188</v>
      </c>
      <c r="L235" s="36"/>
      <c r="M235" s="154" t="s">
        <v>3</v>
      </c>
      <c r="N235" s="155" t="s">
        <v>44</v>
      </c>
      <c r="O235" s="56"/>
      <c r="P235" s="156">
        <f>O235*H235</f>
        <v>0</v>
      </c>
      <c r="Q235" s="156">
        <v>3.6900000000000002E-2</v>
      </c>
      <c r="R235" s="156">
        <f>Q235*H235</f>
        <v>0.40590000000000004</v>
      </c>
      <c r="S235" s="156">
        <v>0</v>
      </c>
      <c r="T235" s="15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58" t="s">
        <v>189</v>
      </c>
      <c r="AT235" s="158" t="s">
        <v>184</v>
      </c>
      <c r="AU235" s="158" t="s">
        <v>81</v>
      </c>
      <c r="AY235" s="20" t="s">
        <v>182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20" t="s">
        <v>25</v>
      </c>
      <c r="BK235" s="159">
        <f>ROUND(I235*H235,2)</f>
        <v>0</v>
      </c>
      <c r="BL235" s="20" t="s">
        <v>189</v>
      </c>
      <c r="BM235" s="158" t="s">
        <v>2318</v>
      </c>
    </row>
    <row r="236" spans="1:65" s="2" customFormat="1">
      <c r="A236" s="35"/>
      <c r="B236" s="36"/>
      <c r="C236" s="35"/>
      <c r="D236" s="160" t="s">
        <v>191</v>
      </c>
      <c r="E236" s="35"/>
      <c r="F236" s="161" t="s">
        <v>1452</v>
      </c>
      <c r="G236" s="35"/>
      <c r="H236" s="35"/>
      <c r="I236" s="162"/>
      <c r="J236" s="35"/>
      <c r="K236" s="35"/>
      <c r="L236" s="36"/>
      <c r="M236" s="163"/>
      <c r="N236" s="164"/>
      <c r="O236" s="56"/>
      <c r="P236" s="56"/>
      <c r="Q236" s="56"/>
      <c r="R236" s="56"/>
      <c r="S236" s="56"/>
      <c r="T236" s="57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20" t="s">
        <v>191</v>
      </c>
      <c r="AU236" s="20" t="s">
        <v>81</v>
      </c>
    </row>
    <row r="237" spans="1:65" s="14" customFormat="1">
      <c r="B237" s="173"/>
      <c r="D237" s="166" t="s">
        <v>193</v>
      </c>
      <c r="E237" s="174" t="s">
        <v>3</v>
      </c>
      <c r="F237" s="175" t="s">
        <v>2319</v>
      </c>
      <c r="H237" s="176">
        <v>10</v>
      </c>
      <c r="I237" s="177"/>
      <c r="L237" s="173"/>
      <c r="M237" s="178"/>
      <c r="N237" s="179"/>
      <c r="O237" s="179"/>
      <c r="P237" s="179"/>
      <c r="Q237" s="179"/>
      <c r="R237" s="179"/>
      <c r="S237" s="179"/>
      <c r="T237" s="180"/>
      <c r="AT237" s="174" t="s">
        <v>193</v>
      </c>
      <c r="AU237" s="174" t="s">
        <v>81</v>
      </c>
      <c r="AV237" s="14" t="s">
        <v>81</v>
      </c>
      <c r="AW237" s="14" t="s">
        <v>34</v>
      </c>
      <c r="AX237" s="14" t="s">
        <v>73</v>
      </c>
      <c r="AY237" s="174" t="s">
        <v>182</v>
      </c>
    </row>
    <row r="238" spans="1:65" s="15" customFormat="1">
      <c r="B238" s="181"/>
      <c r="D238" s="166" t="s">
        <v>193</v>
      </c>
      <c r="E238" s="182" t="s">
        <v>1299</v>
      </c>
      <c r="F238" s="183" t="s">
        <v>213</v>
      </c>
      <c r="H238" s="184">
        <v>10</v>
      </c>
      <c r="I238" s="185"/>
      <c r="L238" s="181"/>
      <c r="M238" s="186"/>
      <c r="N238" s="187"/>
      <c r="O238" s="187"/>
      <c r="P238" s="187"/>
      <c r="Q238" s="187"/>
      <c r="R238" s="187"/>
      <c r="S238" s="187"/>
      <c r="T238" s="188"/>
      <c r="AT238" s="182" t="s">
        <v>193</v>
      </c>
      <c r="AU238" s="182" t="s">
        <v>81</v>
      </c>
      <c r="AV238" s="15" t="s">
        <v>189</v>
      </c>
      <c r="AW238" s="15" t="s">
        <v>34</v>
      </c>
      <c r="AX238" s="15" t="s">
        <v>73</v>
      </c>
      <c r="AY238" s="182" t="s">
        <v>182</v>
      </c>
    </row>
    <row r="239" spans="1:65" s="13" customFormat="1">
      <c r="B239" s="165"/>
      <c r="D239" s="166" t="s">
        <v>193</v>
      </c>
      <c r="E239" s="167" t="s">
        <v>3</v>
      </c>
      <c r="F239" s="168" t="s">
        <v>1454</v>
      </c>
      <c r="H239" s="167" t="s">
        <v>3</v>
      </c>
      <c r="I239" s="169"/>
      <c r="L239" s="165"/>
      <c r="M239" s="170"/>
      <c r="N239" s="171"/>
      <c r="O239" s="171"/>
      <c r="P239" s="171"/>
      <c r="Q239" s="171"/>
      <c r="R239" s="171"/>
      <c r="S239" s="171"/>
      <c r="T239" s="172"/>
      <c r="AT239" s="167" t="s">
        <v>193</v>
      </c>
      <c r="AU239" s="167" t="s">
        <v>81</v>
      </c>
      <c r="AV239" s="13" t="s">
        <v>25</v>
      </c>
      <c r="AW239" s="13" t="s">
        <v>34</v>
      </c>
      <c r="AX239" s="13" t="s">
        <v>73</v>
      </c>
      <c r="AY239" s="167" t="s">
        <v>182</v>
      </c>
    </row>
    <row r="240" spans="1:65" s="14" customFormat="1">
      <c r="B240" s="173"/>
      <c r="D240" s="166" t="s">
        <v>193</v>
      </c>
      <c r="E240" s="174" t="s">
        <v>3</v>
      </c>
      <c r="F240" s="175" t="s">
        <v>1455</v>
      </c>
      <c r="H240" s="176">
        <v>11</v>
      </c>
      <c r="I240" s="177"/>
      <c r="L240" s="173"/>
      <c r="M240" s="178"/>
      <c r="N240" s="179"/>
      <c r="O240" s="179"/>
      <c r="P240" s="179"/>
      <c r="Q240" s="179"/>
      <c r="R240" s="179"/>
      <c r="S240" s="179"/>
      <c r="T240" s="180"/>
      <c r="AT240" s="174" t="s">
        <v>193</v>
      </c>
      <c r="AU240" s="174" t="s">
        <v>81</v>
      </c>
      <c r="AV240" s="14" t="s">
        <v>81</v>
      </c>
      <c r="AW240" s="14" t="s">
        <v>34</v>
      </c>
      <c r="AX240" s="14" t="s">
        <v>73</v>
      </c>
      <c r="AY240" s="174" t="s">
        <v>182</v>
      </c>
    </row>
    <row r="241" spans="1:65" s="15" customFormat="1">
      <c r="B241" s="181"/>
      <c r="D241" s="166" t="s">
        <v>193</v>
      </c>
      <c r="E241" s="182" t="s">
        <v>1300</v>
      </c>
      <c r="F241" s="183" t="s">
        <v>213</v>
      </c>
      <c r="H241" s="184">
        <v>11</v>
      </c>
      <c r="I241" s="185"/>
      <c r="L241" s="181"/>
      <c r="M241" s="186"/>
      <c r="N241" s="187"/>
      <c r="O241" s="187"/>
      <c r="P241" s="187"/>
      <c r="Q241" s="187"/>
      <c r="R241" s="187"/>
      <c r="S241" s="187"/>
      <c r="T241" s="188"/>
      <c r="AT241" s="182" t="s">
        <v>193</v>
      </c>
      <c r="AU241" s="182" t="s">
        <v>81</v>
      </c>
      <c r="AV241" s="15" t="s">
        <v>189</v>
      </c>
      <c r="AW241" s="15" t="s">
        <v>34</v>
      </c>
      <c r="AX241" s="15" t="s">
        <v>25</v>
      </c>
      <c r="AY241" s="182" t="s">
        <v>182</v>
      </c>
    </row>
    <row r="242" spans="1:65" s="2" customFormat="1">
      <c r="A242" s="35"/>
      <c r="B242" s="36"/>
      <c r="C242" s="35"/>
      <c r="D242" s="166" t="s">
        <v>224</v>
      </c>
      <c r="E242" s="35"/>
      <c r="F242" s="189" t="s">
        <v>1456</v>
      </c>
      <c r="G242" s="35"/>
      <c r="H242" s="35"/>
      <c r="I242" s="35"/>
      <c r="J242" s="35"/>
      <c r="K242" s="35"/>
      <c r="L242" s="36"/>
      <c r="M242" s="163"/>
      <c r="N242" s="164"/>
      <c r="O242" s="56"/>
      <c r="P242" s="56"/>
      <c r="Q242" s="56"/>
      <c r="R242" s="56"/>
      <c r="S242" s="56"/>
      <c r="T242" s="57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U242" s="20" t="s">
        <v>81</v>
      </c>
    </row>
    <row r="243" spans="1:65" s="2" customFormat="1">
      <c r="A243" s="35"/>
      <c r="B243" s="36"/>
      <c r="C243" s="35"/>
      <c r="D243" s="166" t="s">
        <v>224</v>
      </c>
      <c r="E243" s="35"/>
      <c r="F243" s="190" t="s">
        <v>2319</v>
      </c>
      <c r="G243" s="35"/>
      <c r="H243" s="191">
        <v>10</v>
      </c>
      <c r="I243" s="35"/>
      <c r="J243" s="35"/>
      <c r="K243" s="35"/>
      <c r="L243" s="36"/>
      <c r="M243" s="163"/>
      <c r="N243" s="164"/>
      <c r="O243" s="56"/>
      <c r="P243" s="56"/>
      <c r="Q243" s="56"/>
      <c r="R243" s="56"/>
      <c r="S243" s="56"/>
      <c r="T243" s="57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U243" s="20" t="s">
        <v>81</v>
      </c>
    </row>
    <row r="244" spans="1:65" s="2" customFormat="1">
      <c r="A244" s="35"/>
      <c r="B244" s="36"/>
      <c r="C244" s="35"/>
      <c r="D244" s="166" t="s">
        <v>224</v>
      </c>
      <c r="E244" s="35"/>
      <c r="F244" s="190" t="s">
        <v>213</v>
      </c>
      <c r="G244" s="35"/>
      <c r="H244" s="191">
        <v>10</v>
      </c>
      <c r="I244" s="35"/>
      <c r="J244" s="35"/>
      <c r="K244" s="35"/>
      <c r="L244" s="36"/>
      <c r="M244" s="163"/>
      <c r="N244" s="164"/>
      <c r="O244" s="56"/>
      <c r="P244" s="56"/>
      <c r="Q244" s="56"/>
      <c r="R244" s="56"/>
      <c r="S244" s="56"/>
      <c r="T244" s="57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U244" s="20" t="s">
        <v>81</v>
      </c>
    </row>
    <row r="245" spans="1:65" s="2" customFormat="1" ht="21.75" customHeight="1">
      <c r="A245" s="35"/>
      <c r="B245" s="146"/>
      <c r="C245" s="147" t="s">
        <v>335</v>
      </c>
      <c r="D245" s="147" t="s">
        <v>184</v>
      </c>
      <c r="E245" s="148" t="s">
        <v>1457</v>
      </c>
      <c r="F245" s="149" t="s">
        <v>2320</v>
      </c>
      <c r="G245" s="150" t="s">
        <v>187</v>
      </c>
      <c r="H245" s="151">
        <v>48.4</v>
      </c>
      <c r="I245" s="152"/>
      <c r="J245" s="153">
        <f>ROUND(I245*H245,2)</f>
        <v>0</v>
      </c>
      <c r="K245" s="149" t="s">
        <v>188</v>
      </c>
      <c r="L245" s="36"/>
      <c r="M245" s="154" t="s">
        <v>3</v>
      </c>
      <c r="N245" s="155" t="s">
        <v>44</v>
      </c>
      <c r="O245" s="56"/>
      <c r="P245" s="156">
        <f>O245*H245</f>
        <v>0</v>
      </c>
      <c r="Q245" s="156">
        <v>6.9999999999999994E-5</v>
      </c>
      <c r="R245" s="156">
        <f>Q245*H245</f>
        <v>3.3879999999999995E-3</v>
      </c>
      <c r="S245" s="156">
        <v>0</v>
      </c>
      <c r="T245" s="15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58" t="s">
        <v>189</v>
      </c>
      <c r="AT245" s="158" t="s">
        <v>184</v>
      </c>
      <c r="AU245" s="158" t="s">
        <v>81</v>
      </c>
      <c r="AY245" s="20" t="s">
        <v>182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20" t="s">
        <v>25</v>
      </c>
      <c r="BK245" s="159">
        <f>ROUND(I245*H245,2)</f>
        <v>0</v>
      </c>
      <c r="BL245" s="20" t="s">
        <v>189</v>
      </c>
      <c r="BM245" s="158" t="s">
        <v>2321</v>
      </c>
    </row>
    <row r="246" spans="1:65" s="2" customFormat="1">
      <c r="A246" s="35"/>
      <c r="B246" s="36"/>
      <c r="C246" s="35"/>
      <c r="D246" s="160" t="s">
        <v>191</v>
      </c>
      <c r="E246" s="35"/>
      <c r="F246" s="161" t="s">
        <v>1460</v>
      </c>
      <c r="G246" s="35"/>
      <c r="H246" s="35"/>
      <c r="I246" s="162"/>
      <c r="J246" s="35"/>
      <c r="K246" s="35"/>
      <c r="L246" s="36"/>
      <c r="M246" s="163"/>
      <c r="N246" s="164"/>
      <c r="O246" s="56"/>
      <c r="P246" s="56"/>
      <c r="Q246" s="56"/>
      <c r="R246" s="56"/>
      <c r="S246" s="56"/>
      <c r="T246" s="57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20" t="s">
        <v>191</v>
      </c>
      <c r="AU246" s="20" t="s">
        <v>81</v>
      </c>
    </row>
    <row r="247" spans="1:65" s="13" customFormat="1">
      <c r="B247" s="165"/>
      <c r="D247" s="166" t="s">
        <v>193</v>
      </c>
      <c r="E247" s="167" t="s">
        <v>3</v>
      </c>
      <c r="F247" s="168" t="s">
        <v>2322</v>
      </c>
      <c r="H247" s="167" t="s">
        <v>3</v>
      </c>
      <c r="I247" s="169"/>
      <c r="L247" s="165"/>
      <c r="M247" s="170"/>
      <c r="N247" s="171"/>
      <c r="O247" s="171"/>
      <c r="P247" s="171"/>
      <c r="Q247" s="171"/>
      <c r="R247" s="171"/>
      <c r="S247" s="171"/>
      <c r="T247" s="172"/>
      <c r="AT247" s="167" t="s">
        <v>193</v>
      </c>
      <c r="AU247" s="167" t="s">
        <v>81</v>
      </c>
      <c r="AV247" s="13" t="s">
        <v>25</v>
      </c>
      <c r="AW247" s="13" t="s">
        <v>34</v>
      </c>
      <c r="AX247" s="13" t="s">
        <v>73</v>
      </c>
      <c r="AY247" s="167" t="s">
        <v>182</v>
      </c>
    </row>
    <row r="248" spans="1:65" s="13" customFormat="1">
      <c r="B248" s="165"/>
      <c r="D248" s="166" t="s">
        <v>193</v>
      </c>
      <c r="E248" s="167" t="s">
        <v>3</v>
      </c>
      <c r="F248" s="168" t="s">
        <v>1462</v>
      </c>
      <c r="H248" s="167" t="s">
        <v>3</v>
      </c>
      <c r="I248" s="169"/>
      <c r="L248" s="165"/>
      <c r="M248" s="170"/>
      <c r="N248" s="171"/>
      <c r="O248" s="171"/>
      <c r="P248" s="171"/>
      <c r="Q248" s="171"/>
      <c r="R248" s="171"/>
      <c r="S248" s="171"/>
      <c r="T248" s="172"/>
      <c r="AT248" s="167" t="s">
        <v>193</v>
      </c>
      <c r="AU248" s="167" t="s">
        <v>81</v>
      </c>
      <c r="AV248" s="13" t="s">
        <v>25</v>
      </c>
      <c r="AW248" s="13" t="s">
        <v>34</v>
      </c>
      <c r="AX248" s="13" t="s">
        <v>73</v>
      </c>
      <c r="AY248" s="167" t="s">
        <v>182</v>
      </c>
    </row>
    <row r="249" spans="1:65" s="14" customFormat="1">
      <c r="B249" s="173"/>
      <c r="D249" s="166" t="s">
        <v>193</v>
      </c>
      <c r="E249" s="174" t="s">
        <v>3</v>
      </c>
      <c r="F249" s="175" t="s">
        <v>2323</v>
      </c>
      <c r="H249" s="176">
        <v>48.4</v>
      </c>
      <c r="I249" s="177"/>
      <c r="L249" s="173"/>
      <c r="M249" s="178"/>
      <c r="N249" s="179"/>
      <c r="O249" s="179"/>
      <c r="P249" s="179"/>
      <c r="Q249" s="179"/>
      <c r="R249" s="179"/>
      <c r="S249" s="179"/>
      <c r="T249" s="180"/>
      <c r="AT249" s="174" t="s">
        <v>193</v>
      </c>
      <c r="AU249" s="174" t="s">
        <v>81</v>
      </c>
      <c r="AV249" s="14" t="s">
        <v>81</v>
      </c>
      <c r="AW249" s="14" t="s">
        <v>34</v>
      </c>
      <c r="AX249" s="14" t="s">
        <v>25</v>
      </c>
      <c r="AY249" s="174" t="s">
        <v>182</v>
      </c>
    </row>
    <row r="250" spans="1:65" s="2" customFormat="1">
      <c r="A250" s="35"/>
      <c r="B250" s="36"/>
      <c r="C250" s="35"/>
      <c r="D250" s="166" t="s">
        <v>224</v>
      </c>
      <c r="E250" s="35"/>
      <c r="F250" s="189" t="s">
        <v>1465</v>
      </c>
      <c r="G250" s="35"/>
      <c r="H250" s="35"/>
      <c r="I250" s="35"/>
      <c r="J250" s="35"/>
      <c r="K250" s="35"/>
      <c r="L250" s="36"/>
      <c r="M250" s="163"/>
      <c r="N250" s="164"/>
      <c r="O250" s="56"/>
      <c r="P250" s="56"/>
      <c r="Q250" s="56"/>
      <c r="R250" s="56"/>
      <c r="S250" s="56"/>
      <c r="T250" s="57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U250" s="20" t="s">
        <v>81</v>
      </c>
    </row>
    <row r="251" spans="1:65" s="2" customFormat="1">
      <c r="A251" s="35"/>
      <c r="B251" s="36"/>
      <c r="C251" s="35"/>
      <c r="D251" s="166" t="s">
        <v>224</v>
      </c>
      <c r="E251" s="35"/>
      <c r="F251" s="190" t="s">
        <v>1454</v>
      </c>
      <c r="G251" s="35"/>
      <c r="H251" s="191">
        <v>0</v>
      </c>
      <c r="I251" s="35"/>
      <c r="J251" s="35"/>
      <c r="K251" s="35"/>
      <c r="L251" s="36"/>
      <c r="M251" s="163"/>
      <c r="N251" s="164"/>
      <c r="O251" s="56"/>
      <c r="P251" s="56"/>
      <c r="Q251" s="56"/>
      <c r="R251" s="56"/>
      <c r="S251" s="56"/>
      <c r="T251" s="57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U251" s="20" t="s">
        <v>81</v>
      </c>
    </row>
    <row r="252" spans="1:65" s="2" customFormat="1">
      <c r="A252" s="35"/>
      <c r="B252" s="36"/>
      <c r="C252" s="35"/>
      <c r="D252" s="166" t="s">
        <v>224</v>
      </c>
      <c r="E252" s="35"/>
      <c r="F252" s="190" t="s">
        <v>1455</v>
      </c>
      <c r="G252" s="35"/>
      <c r="H252" s="191">
        <v>11</v>
      </c>
      <c r="I252" s="35"/>
      <c r="J252" s="35"/>
      <c r="K252" s="35"/>
      <c r="L252" s="36"/>
      <c r="M252" s="163"/>
      <c r="N252" s="164"/>
      <c r="O252" s="56"/>
      <c r="P252" s="56"/>
      <c r="Q252" s="56"/>
      <c r="R252" s="56"/>
      <c r="S252" s="56"/>
      <c r="T252" s="57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U252" s="20" t="s">
        <v>81</v>
      </c>
    </row>
    <row r="253" spans="1:65" s="2" customFormat="1">
      <c r="A253" s="35"/>
      <c r="B253" s="36"/>
      <c r="C253" s="35"/>
      <c r="D253" s="166" t="s">
        <v>224</v>
      </c>
      <c r="E253" s="35"/>
      <c r="F253" s="190" t="s">
        <v>213</v>
      </c>
      <c r="G253" s="35"/>
      <c r="H253" s="191">
        <v>11</v>
      </c>
      <c r="I253" s="35"/>
      <c r="J253" s="35"/>
      <c r="K253" s="35"/>
      <c r="L253" s="36"/>
      <c r="M253" s="163"/>
      <c r="N253" s="164"/>
      <c r="O253" s="56"/>
      <c r="P253" s="56"/>
      <c r="Q253" s="56"/>
      <c r="R253" s="56"/>
      <c r="S253" s="56"/>
      <c r="T253" s="57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U253" s="20" t="s">
        <v>81</v>
      </c>
    </row>
    <row r="254" spans="1:65" s="2" customFormat="1">
      <c r="A254" s="35"/>
      <c r="B254" s="36"/>
      <c r="C254" s="35"/>
      <c r="D254" s="166" t="s">
        <v>224</v>
      </c>
      <c r="E254" s="35"/>
      <c r="F254" s="200" t="s">
        <v>1456</v>
      </c>
      <c r="G254" s="35"/>
      <c r="H254" s="35"/>
      <c r="I254" s="35"/>
      <c r="J254" s="35"/>
      <c r="K254" s="35"/>
      <c r="L254" s="36"/>
      <c r="M254" s="163"/>
      <c r="N254" s="164"/>
      <c r="O254" s="56"/>
      <c r="P254" s="56"/>
      <c r="Q254" s="56"/>
      <c r="R254" s="56"/>
      <c r="S254" s="56"/>
      <c r="T254" s="57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U254" s="20" t="s">
        <v>81</v>
      </c>
    </row>
    <row r="255" spans="1:65" s="2" customFormat="1">
      <c r="A255" s="35"/>
      <c r="B255" s="36"/>
      <c r="C255" s="35"/>
      <c r="D255" s="166" t="s">
        <v>224</v>
      </c>
      <c r="E255" s="35"/>
      <c r="F255" s="201" t="s">
        <v>2319</v>
      </c>
      <c r="G255" s="35"/>
      <c r="H255" s="191">
        <v>10</v>
      </c>
      <c r="I255" s="35"/>
      <c r="J255" s="35"/>
      <c r="K255" s="35"/>
      <c r="L255" s="36"/>
      <c r="M255" s="163"/>
      <c r="N255" s="164"/>
      <c r="O255" s="56"/>
      <c r="P255" s="56"/>
      <c r="Q255" s="56"/>
      <c r="R255" s="56"/>
      <c r="S255" s="56"/>
      <c r="T255" s="57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U255" s="20" t="s">
        <v>81</v>
      </c>
    </row>
    <row r="256" spans="1:65" s="2" customFormat="1">
      <c r="A256" s="35"/>
      <c r="B256" s="36"/>
      <c r="C256" s="35"/>
      <c r="D256" s="166" t="s">
        <v>224</v>
      </c>
      <c r="E256" s="35"/>
      <c r="F256" s="201" t="s">
        <v>213</v>
      </c>
      <c r="G256" s="35"/>
      <c r="H256" s="191">
        <v>10</v>
      </c>
      <c r="I256" s="35"/>
      <c r="J256" s="35"/>
      <c r="K256" s="35"/>
      <c r="L256" s="36"/>
      <c r="M256" s="163"/>
      <c r="N256" s="164"/>
      <c r="O256" s="56"/>
      <c r="P256" s="56"/>
      <c r="Q256" s="56"/>
      <c r="R256" s="56"/>
      <c r="S256" s="56"/>
      <c r="T256" s="57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U256" s="20" t="s">
        <v>81</v>
      </c>
    </row>
    <row r="257" spans="1:65" s="2" customFormat="1">
      <c r="A257" s="35"/>
      <c r="B257" s="36"/>
      <c r="C257" s="35"/>
      <c r="D257" s="166" t="s">
        <v>224</v>
      </c>
      <c r="E257" s="35"/>
      <c r="F257" s="189" t="s">
        <v>1467</v>
      </c>
      <c r="G257" s="35"/>
      <c r="H257" s="35"/>
      <c r="I257" s="35"/>
      <c r="J257" s="35"/>
      <c r="K257" s="35"/>
      <c r="L257" s="36"/>
      <c r="M257" s="163"/>
      <c r="N257" s="164"/>
      <c r="O257" s="56"/>
      <c r="P257" s="56"/>
      <c r="Q257" s="56"/>
      <c r="R257" s="56"/>
      <c r="S257" s="56"/>
      <c r="T257" s="57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U257" s="20" t="s">
        <v>81</v>
      </c>
    </row>
    <row r="258" spans="1:65" s="2" customFormat="1">
      <c r="A258" s="35"/>
      <c r="B258" s="36"/>
      <c r="C258" s="35"/>
      <c r="D258" s="166" t="s">
        <v>224</v>
      </c>
      <c r="E258" s="35"/>
      <c r="F258" s="190" t="s">
        <v>1454</v>
      </c>
      <c r="G258" s="35"/>
      <c r="H258" s="191">
        <v>0</v>
      </c>
      <c r="I258" s="35"/>
      <c r="J258" s="35"/>
      <c r="K258" s="35"/>
      <c r="L258" s="36"/>
      <c r="M258" s="163"/>
      <c r="N258" s="164"/>
      <c r="O258" s="56"/>
      <c r="P258" s="56"/>
      <c r="Q258" s="56"/>
      <c r="R258" s="56"/>
      <c r="S258" s="56"/>
      <c r="T258" s="57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U258" s="20" t="s">
        <v>81</v>
      </c>
    </row>
    <row r="259" spans="1:65" s="2" customFormat="1">
      <c r="A259" s="35"/>
      <c r="B259" s="36"/>
      <c r="C259" s="35"/>
      <c r="D259" s="166" t="s">
        <v>224</v>
      </c>
      <c r="E259" s="35"/>
      <c r="F259" s="190" t="s">
        <v>1468</v>
      </c>
      <c r="G259" s="35"/>
      <c r="H259" s="191">
        <v>23.1</v>
      </c>
      <c r="I259" s="35"/>
      <c r="J259" s="35"/>
      <c r="K259" s="35"/>
      <c r="L259" s="36"/>
      <c r="M259" s="163"/>
      <c r="N259" s="164"/>
      <c r="O259" s="56"/>
      <c r="P259" s="56"/>
      <c r="Q259" s="56"/>
      <c r="R259" s="56"/>
      <c r="S259" s="56"/>
      <c r="T259" s="57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U259" s="20" t="s">
        <v>81</v>
      </c>
    </row>
    <row r="260" spans="1:65" s="2" customFormat="1">
      <c r="A260" s="35"/>
      <c r="B260" s="36"/>
      <c r="C260" s="35"/>
      <c r="D260" s="166" t="s">
        <v>224</v>
      </c>
      <c r="E260" s="35"/>
      <c r="F260" s="190" t="s">
        <v>213</v>
      </c>
      <c r="G260" s="35"/>
      <c r="H260" s="191">
        <v>23.1</v>
      </c>
      <c r="I260" s="35"/>
      <c r="J260" s="35"/>
      <c r="K260" s="35"/>
      <c r="L260" s="36"/>
      <c r="M260" s="163"/>
      <c r="N260" s="164"/>
      <c r="O260" s="56"/>
      <c r="P260" s="56"/>
      <c r="Q260" s="56"/>
      <c r="R260" s="56"/>
      <c r="S260" s="56"/>
      <c r="T260" s="57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U260" s="20" t="s">
        <v>81</v>
      </c>
    </row>
    <row r="261" spans="1:65" s="2" customFormat="1">
      <c r="A261" s="35"/>
      <c r="B261" s="36"/>
      <c r="C261" s="35"/>
      <c r="D261" s="166" t="s">
        <v>224</v>
      </c>
      <c r="E261" s="35"/>
      <c r="F261" s="200" t="s">
        <v>1469</v>
      </c>
      <c r="G261" s="35"/>
      <c r="H261" s="35"/>
      <c r="I261" s="35"/>
      <c r="J261" s="35"/>
      <c r="K261" s="35"/>
      <c r="L261" s="36"/>
      <c r="M261" s="163"/>
      <c r="N261" s="164"/>
      <c r="O261" s="56"/>
      <c r="P261" s="56"/>
      <c r="Q261" s="56"/>
      <c r="R261" s="56"/>
      <c r="S261" s="56"/>
      <c r="T261" s="57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U261" s="20" t="s">
        <v>81</v>
      </c>
    </row>
    <row r="262" spans="1:65" s="2" customFormat="1">
      <c r="A262" s="35"/>
      <c r="B262" s="36"/>
      <c r="C262" s="35"/>
      <c r="D262" s="166" t="s">
        <v>224</v>
      </c>
      <c r="E262" s="35"/>
      <c r="F262" s="201" t="s">
        <v>2324</v>
      </c>
      <c r="G262" s="35"/>
      <c r="H262" s="191">
        <v>21</v>
      </c>
      <c r="I262" s="35"/>
      <c r="J262" s="35"/>
      <c r="K262" s="35"/>
      <c r="L262" s="36"/>
      <c r="M262" s="163"/>
      <c r="N262" s="164"/>
      <c r="O262" s="56"/>
      <c r="P262" s="56"/>
      <c r="Q262" s="56"/>
      <c r="R262" s="56"/>
      <c r="S262" s="56"/>
      <c r="T262" s="57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U262" s="20" t="s">
        <v>81</v>
      </c>
    </row>
    <row r="263" spans="1:65" s="2" customFormat="1">
      <c r="A263" s="35"/>
      <c r="B263" s="36"/>
      <c r="C263" s="35"/>
      <c r="D263" s="166" t="s">
        <v>224</v>
      </c>
      <c r="E263" s="35"/>
      <c r="F263" s="201" t="s">
        <v>213</v>
      </c>
      <c r="G263" s="35"/>
      <c r="H263" s="191">
        <v>21</v>
      </c>
      <c r="I263" s="35"/>
      <c r="J263" s="35"/>
      <c r="K263" s="35"/>
      <c r="L263" s="36"/>
      <c r="M263" s="163"/>
      <c r="N263" s="164"/>
      <c r="O263" s="56"/>
      <c r="P263" s="56"/>
      <c r="Q263" s="56"/>
      <c r="R263" s="56"/>
      <c r="S263" s="56"/>
      <c r="T263" s="57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U263" s="20" t="s">
        <v>81</v>
      </c>
    </row>
    <row r="264" spans="1:65" s="2" customFormat="1">
      <c r="A264" s="35"/>
      <c r="B264" s="36"/>
      <c r="C264" s="35"/>
      <c r="D264" s="166" t="s">
        <v>224</v>
      </c>
      <c r="E264" s="35"/>
      <c r="F264" s="189" t="s">
        <v>1466</v>
      </c>
      <c r="G264" s="35"/>
      <c r="H264" s="35"/>
      <c r="I264" s="35"/>
      <c r="J264" s="35"/>
      <c r="K264" s="35"/>
      <c r="L264" s="36"/>
      <c r="M264" s="163"/>
      <c r="N264" s="164"/>
      <c r="O264" s="56"/>
      <c r="P264" s="56"/>
      <c r="Q264" s="56"/>
      <c r="R264" s="56"/>
      <c r="S264" s="56"/>
      <c r="T264" s="57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U264" s="20" t="s">
        <v>81</v>
      </c>
    </row>
    <row r="265" spans="1:65" s="2" customFormat="1">
      <c r="A265" s="35"/>
      <c r="B265" s="36"/>
      <c r="C265" s="35"/>
      <c r="D265" s="166" t="s">
        <v>224</v>
      </c>
      <c r="E265" s="35"/>
      <c r="F265" s="190" t="s">
        <v>2317</v>
      </c>
      <c r="G265" s="35"/>
      <c r="H265" s="191">
        <v>2.2000000000000002</v>
      </c>
      <c r="I265" s="35"/>
      <c r="J265" s="35"/>
      <c r="K265" s="35"/>
      <c r="L265" s="36"/>
      <c r="M265" s="163"/>
      <c r="N265" s="164"/>
      <c r="O265" s="56"/>
      <c r="P265" s="56"/>
      <c r="Q265" s="56"/>
      <c r="R265" s="56"/>
      <c r="S265" s="56"/>
      <c r="T265" s="57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U265" s="20" t="s">
        <v>81</v>
      </c>
    </row>
    <row r="266" spans="1:65" s="2" customFormat="1">
      <c r="A266" s="35"/>
      <c r="B266" s="36"/>
      <c r="C266" s="35"/>
      <c r="D266" s="166" t="s">
        <v>224</v>
      </c>
      <c r="E266" s="35"/>
      <c r="F266" s="190" t="s">
        <v>213</v>
      </c>
      <c r="G266" s="35"/>
      <c r="H266" s="191">
        <v>2.2000000000000002</v>
      </c>
      <c r="I266" s="35"/>
      <c r="J266" s="35"/>
      <c r="K266" s="35"/>
      <c r="L266" s="36"/>
      <c r="M266" s="163"/>
      <c r="N266" s="164"/>
      <c r="O266" s="56"/>
      <c r="P266" s="56"/>
      <c r="Q266" s="56"/>
      <c r="R266" s="56"/>
      <c r="S266" s="56"/>
      <c r="T266" s="57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U266" s="20" t="s">
        <v>81</v>
      </c>
    </row>
    <row r="267" spans="1:65" s="2" customFormat="1">
      <c r="A267" s="35"/>
      <c r="B267" s="36"/>
      <c r="C267" s="35"/>
      <c r="D267" s="166" t="s">
        <v>224</v>
      </c>
      <c r="E267" s="35"/>
      <c r="F267" s="189" t="s">
        <v>1471</v>
      </c>
      <c r="G267" s="35"/>
      <c r="H267" s="35"/>
      <c r="I267" s="35"/>
      <c r="J267" s="35"/>
      <c r="K267" s="35"/>
      <c r="L267" s="36"/>
      <c r="M267" s="163"/>
      <c r="N267" s="164"/>
      <c r="O267" s="56"/>
      <c r="P267" s="56"/>
      <c r="Q267" s="56"/>
      <c r="R267" s="56"/>
      <c r="S267" s="56"/>
      <c r="T267" s="57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U267" s="20" t="s">
        <v>81</v>
      </c>
    </row>
    <row r="268" spans="1:65" s="2" customFormat="1">
      <c r="A268" s="35"/>
      <c r="B268" s="36"/>
      <c r="C268" s="35"/>
      <c r="D268" s="166" t="s">
        <v>224</v>
      </c>
      <c r="E268" s="35"/>
      <c r="F268" s="190" t="s">
        <v>2325</v>
      </c>
      <c r="G268" s="35"/>
      <c r="H268" s="191">
        <v>12.1</v>
      </c>
      <c r="I268" s="35"/>
      <c r="J268" s="35"/>
      <c r="K268" s="35"/>
      <c r="L268" s="36"/>
      <c r="M268" s="163"/>
      <c r="N268" s="164"/>
      <c r="O268" s="56"/>
      <c r="P268" s="56"/>
      <c r="Q268" s="56"/>
      <c r="R268" s="56"/>
      <c r="S268" s="56"/>
      <c r="T268" s="57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U268" s="20" t="s">
        <v>81</v>
      </c>
    </row>
    <row r="269" spans="1:65" s="2" customFormat="1">
      <c r="A269" s="35"/>
      <c r="B269" s="36"/>
      <c r="C269" s="35"/>
      <c r="D269" s="166" t="s">
        <v>224</v>
      </c>
      <c r="E269" s="35"/>
      <c r="F269" s="190" t="s">
        <v>213</v>
      </c>
      <c r="G269" s="35"/>
      <c r="H269" s="191">
        <v>12.1</v>
      </c>
      <c r="I269" s="35"/>
      <c r="J269" s="35"/>
      <c r="K269" s="35"/>
      <c r="L269" s="36"/>
      <c r="M269" s="163"/>
      <c r="N269" s="164"/>
      <c r="O269" s="56"/>
      <c r="P269" s="56"/>
      <c r="Q269" s="56"/>
      <c r="R269" s="56"/>
      <c r="S269" s="56"/>
      <c r="T269" s="57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U269" s="20" t="s">
        <v>81</v>
      </c>
    </row>
    <row r="270" spans="1:65" s="2" customFormat="1" ht="16.5" customHeight="1">
      <c r="A270" s="35"/>
      <c r="B270" s="146"/>
      <c r="C270" s="147" t="s">
        <v>347</v>
      </c>
      <c r="D270" s="147" t="s">
        <v>184</v>
      </c>
      <c r="E270" s="148" t="s">
        <v>1473</v>
      </c>
      <c r="F270" s="149" t="s">
        <v>2326</v>
      </c>
      <c r="G270" s="150" t="s">
        <v>187</v>
      </c>
      <c r="H270" s="151">
        <v>31</v>
      </c>
      <c r="I270" s="152"/>
      <c r="J270" s="153">
        <f>ROUND(I270*H270,2)</f>
        <v>0</v>
      </c>
      <c r="K270" s="149" t="s">
        <v>3</v>
      </c>
      <c r="L270" s="36"/>
      <c r="M270" s="154" t="s">
        <v>3</v>
      </c>
      <c r="N270" s="155" t="s">
        <v>44</v>
      </c>
      <c r="O270" s="56"/>
      <c r="P270" s="156">
        <f>O270*H270</f>
        <v>0</v>
      </c>
      <c r="Q270" s="156">
        <v>7.9200000000000007E-2</v>
      </c>
      <c r="R270" s="156">
        <f>Q270*H270</f>
        <v>2.4552</v>
      </c>
      <c r="S270" s="156">
        <v>0</v>
      </c>
      <c r="T270" s="15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58" t="s">
        <v>189</v>
      </c>
      <c r="AT270" s="158" t="s">
        <v>184</v>
      </c>
      <c r="AU270" s="158" t="s">
        <v>81</v>
      </c>
      <c r="AY270" s="20" t="s">
        <v>182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20" t="s">
        <v>25</v>
      </c>
      <c r="BK270" s="159">
        <f>ROUND(I270*H270,2)</f>
        <v>0</v>
      </c>
      <c r="BL270" s="20" t="s">
        <v>189</v>
      </c>
      <c r="BM270" s="158" t="s">
        <v>2327</v>
      </c>
    </row>
    <row r="271" spans="1:65" s="14" customFormat="1">
      <c r="B271" s="173"/>
      <c r="D271" s="166" t="s">
        <v>193</v>
      </c>
      <c r="E271" s="174" t="s">
        <v>3</v>
      </c>
      <c r="F271" s="175" t="s">
        <v>1476</v>
      </c>
      <c r="H271" s="176">
        <v>31</v>
      </c>
      <c r="I271" s="177"/>
      <c r="L271" s="173"/>
      <c r="M271" s="178"/>
      <c r="N271" s="179"/>
      <c r="O271" s="179"/>
      <c r="P271" s="179"/>
      <c r="Q271" s="179"/>
      <c r="R271" s="179"/>
      <c r="S271" s="179"/>
      <c r="T271" s="180"/>
      <c r="AT271" s="174" t="s">
        <v>193</v>
      </c>
      <c r="AU271" s="174" t="s">
        <v>81</v>
      </c>
      <c r="AV271" s="14" t="s">
        <v>81</v>
      </c>
      <c r="AW271" s="14" t="s">
        <v>34</v>
      </c>
      <c r="AX271" s="14" t="s">
        <v>25</v>
      </c>
      <c r="AY271" s="174" t="s">
        <v>182</v>
      </c>
    </row>
    <row r="272" spans="1:65" s="2" customFormat="1">
      <c r="A272" s="35"/>
      <c r="B272" s="36"/>
      <c r="C272" s="35"/>
      <c r="D272" s="166" t="s">
        <v>224</v>
      </c>
      <c r="E272" s="35"/>
      <c r="F272" s="189" t="s">
        <v>1456</v>
      </c>
      <c r="G272" s="35"/>
      <c r="H272" s="35"/>
      <c r="I272" s="35"/>
      <c r="J272" s="35"/>
      <c r="K272" s="35"/>
      <c r="L272" s="36"/>
      <c r="M272" s="163"/>
      <c r="N272" s="164"/>
      <c r="O272" s="56"/>
      <c r="P272" s="56"/>
      <c r="Q272" s="56"/>
      <c r="R272" s="56"/>
      <c r="S272" s="56"/>
      <c r="T272" s="57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U272" s="20" t="s">
        <v>81</v>
      </c>
    </row>
    <row r="273" spans="1:65" s="2" customFormat="1">
      <c r="A273" s="35"/>
      <c r="B273" s="36"/>
      <c r="C273" s="35"/>
      <c r="D273" s="166" t="s">
        <v>224</v>
      </c>
      <c r="E273" s="35"/>
      <c r="F273" s="190" t="s">
        <v>2319</v>
      </c>
      <c r="G273" s="35"/>
      <c r="H273" s="191">
        <v>10</v>
      </c>
      <c r="I273" s="35"/>
      <c r="J273" s="35"/>
      <c r="K273" s="35"/>
      <c r="L273" s="36"/>
      <c r="M273" s="163"/>
      <c r="N273" s="164"/>
      <c r="O273" s="56"/>
      <c r="P273" s="56"/>
      <c r="Q273" s="56"/>
      <c r="R273" s="56"/>
      <c r="S273" s="56"/>
      <c r="T273" s="57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U273" s="20" t="s">
        <v>81</v>
      </c>
    </row>
    <row r="274" spans="1:65" s="2" customFormat="1">
      <c r="A274" s="35"/>
      <c r="B274" s="36"/>
      <c r="C274" s="35"/>
      <c r="D274" s="166" t="s">
        <v>224</v>
      </c>
      <c r="E274" s="35"/>
      <c r="F274" s="190" t="s">
        <v>213</v>
      </c>
      <c r="G274" s="35"/>
      <c r="H274" s="191">
        <v>10</v>
      </c>
      <c r="I274" s="35"/>
      <c r="J274" s="35"/>
      <c r="K274" s="35"/>
      <c r="L274" s="36"/>
      <c r="M274" s="163"/>
      <c r="N274" s="164"/>
      <c r="O274" s="56"/>
      <c r="P274" s="56"/>
      <c r="Q274" s="56"/>
      <c r="R274" s="56"/>
      <c r="S274" s="56"/>
      <c r="T274" s="57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U274" s="20" t="s">
        <v>81</v>
      </c>
    </row>
    <row r="275" spans="1:65" s="2" customFormat="1">
      <c r="A275" s="35"/>
      <c r="B275" s="36"/>
      <c r="C275" s="35"/>
      <c r="D275" s="166" t="s">
        <v>224</v>
      </c>
      <c r="E275" s="35"/>
      <c r="F275" s="189" t="s">
        <v>1469</v>
      </c>
      <c r="G275" s="35"/>
      <c r="H275" s="35"/>
      <c r="I275" s="35"/>
      <c r="J275" s="35"/>
      <c r="K275" s="35"/>
      <c r="L275" s="36"/>
      <c r="M275" s="163"/>
      <c r="N275" s="164"/>
      <c r="O275" s="56"/>
      <c r="P275" s="56"/>
      <c r="Q275" s="56"/>
      <c r="R275" s="56"/>
      <c r="S275" s="56"/>
      <c r="T275" s="57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U275" s="20" t="s">
        <v>81</v>
      </c>
    </row>
    <row r="276" spans="1:65" s="2" customFormat="1">
      <c r="A276" s="35"/>
      <c r="B276" s="36"/>
      <c r="C276" s="35"/>
      <c r="D276" s="166" t="s">
        <v>224</v>
      </c>
      <c r="E276" s="35"/>
      <c r="F276" s="190" t="s">
        <v>2324</v>
      </c>
      <c r="G276" s="35"/>
      <c r="H276" s="191">
        <v>21</v>
      </c>
      <c r="I276" s="35"/>
      <c r="J276" s="35"/>
      <c r="K276" s="35"/>
      <c r="L276" s="36"/>
      <c r="M276" s="163"/>
      <c r="N276" s="164"/>
      <c r="O276" s="56"/>
      <c r="P276" s="56"/>
      <c r="Q276" s="56"/>
      <c r="R276" s="56"/>
      <c r="S276" s="56"/>
      <c r="T276" s="57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U276" s="20" t="s">
        <v>81</v>
      </c>
    </row>
    <row r="277" spans="1:65" s="2" customFormat="1">
      <c r="A277" s="35"/>
      <c r="B277" s="36"/>
      <c r="C277" s="35"/>
      <c r="D277" s="166" t="s">
        <v>224</v>
      </c>
      <c r="E277" s="35"/>
      <c r="F277" s="190" t="s">
        <v>213</v>
      </c>
      <c r="G277" s="35"/>
      <c r="H277" s="191">
        <v>21</v>
      </c>
      <c r="I277" s="35"/>
      <c r="J277" s="35"/>
      <c r="K277" s="35"/>
      <c r="L277" s="36"/>
      <c r="M277" s="163"/>
      <c r="N277" s="164"/>
      <c r="O277" s="56"/>
      <c r="P277" s="56"/>
      <c r="Q277" s="56"/>
      <c r="R277" s="56"/>
      <c r="S277" s="56"/>
      <c r="T277" s="57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U277" s="20" t="s">
        <v>81</v>
      </c>
    </row>
    <row r="278" spans="1:65" s="2" customFormat="1" ht="37.9" customHeight="1">
      <c r="A278" s="35"/>
      <c r="B278" s="146"/>
      <c r="C278" s="147" t="s">
        <v>354</v>
      </c>
      <c r="D278" s="147" t="s">
        <v>184</v>
      </c>
      <c r="E278" s="148" t="s">
        <v>1487</v>
      </c>
      <c r="F278" s="149" t="s">
        <v>1488</v>
      </c>
      <c r="G278" s="150" t="s">
        <v>338</v>
      </c>
      <c r="H278" s="151">
        <v>20.988</v>
      </c>
      <c r="I278" s="152"/>
      <c r="J278" s="153">
        <f>ROUND(I278*H278,2)</f>
        <v>0</v>
      </c>
      <c r="K278" s="149" t="s">
        <v>188</v>
      </c>
      <c r="L278" s="36"/>
      <c r="M278" s="154" t="s">
        <v>3</v>
      </c>
      <c r="N278" s="155" t="s">
        <v>44</v>
      </c>
      <c r="O278" s="56"/>
      <c r="P278" s="156">
        <f>O278*H278</f>
        <v>0</v>
      </c>
      <c r="Q278" s="156">
        <v>0</v>
      </c>
      <c r="R278" s="156">
        <f>Q278*H278</f>
        <v>0</v>
      </c>
      <c r="S278" s="156">
        <v>0</v>
      </c>
      <c r="T278" s="15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58" t="s">
        <v>189</v>
      </c>
      <c r="AT278" s="158" t="s">
        <v>184</v>
      </c>
      <c r="AU278" s="158" t="s">
        <v>81</v>
      </c>
      <c r="AY278" s="20" t="s">
        <v>182</v>
      </c>
      <c r="BE278" s="159">
        <f>IF(N278="základní",J278,0)</f>
        <v>0</v>
      </c>
      <c r="BF278" s="159">
        <f>IF(N278="snížená",J278,0)</f>
        <v>0</v>
      </c>
      <c r="BG278" s="159">
        <f>IF(N278="zákl. přenesená",J278,0)</f>
        <v>0</v>
      </c>
      <c r="BH278" s="159">
        <f>IF(N278="sníž. přenesená",J278,0)</f>
        <v>0</v>
      </c>
      <c r="BI278" s="159">
        <f>IF(N278="nulová",J278,0)</f>
        <v>0</v>
      </c>
      <c r="BJ278" s="20" t="s">
        <v>25</v>
      </c>
      <c r="BK278" s="159">
        <f>ROUND(I278*H278,2)</f>
        <v>0</v>
      </c>
      <c r="BL278" s="20" t="s">
        <v>189</v>
      </c>
      <c r="BM278" s="158" t="s">
        <v>2328</v>
      </c>
    </row>
    <row r="279" spans="1:65" s="2" customFormat="1">
      <c r="A279" s="35"/>
      <c r="B279" s="36"/>
      <c r="C279" s="35"/>
      <c r="D279" s="160" t="s">
        <v>191</v>
      </c>
      <c r="E279" s="35"/>
      <c r="F279" s="161" t="s">
        <v>1490</v>
      </c>
      <c r="G279" s="35"/>
      <c r="H279" s="35"/>
      <c r="I279" s="162"/>
      <c r="J279" s="35"/>
      <c r="K279" s="35"/>
      <c r="L279" s="36"/>
      <c r="M279" s="163"/>
      <c r="N279" s="164"/>
      <c r="O279" s="56"/>
      <c r="P279" s="56"/>
      <c r="Q279" s="56"/>
      <c r="R279" s="56"/>
      <c r="S279" s="56"/>
      <c r="T279" s="57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20" t="s">
        <v>191</v>
      </c>
      <c r="AU279" s="20" t="s">
        <v>81</v>
      </c>
    </row>
    <row r="280" spans="1:65" s="14" customFormat="1">
      <c r="B280" s="173"/>
      <c r="D280" s="166" t="s">
        <v>193</v>
      </c>
      <c r="E280" s="174" t="s">
        <v>3</v>
      </c>
      <c r="F280" s="175" t="s">
        <v>1491</v>
      </c>
      <c r="H280" s="176">
        <v>4.4880000000000004</v>
      </c>
      <c r="I280" s="177"/>
      <c r="L280" s="173"/>
      <c r="M280" s="178"/>
      <c r="N280" s="179"/>
      <c r="O280" s="179"/>
      <c r="P280" s="179"/>
      <c r="Q280" s="179"/>
      <c r="R280" s="179"/>
      <c r="S280" s="179"/>
      <c r="T280" s="180"/>
      <c r="AT280" s="174" t="s">
        <v>193</v>
      </c>
      <c r="AU280" s="174" t="s">
        <v>81</v>
      </c>
      <c r="AV280" s="14" t="s">
        <v>81</v>
      </c>
      <c r="AW280" s="14" t="s">
        <v>34</v>
      </c>
      <c r="AX280" s="14" t="s">
        <v>73</v>
      </c>
      <c r="AY280" s="174" t="s">
        <v>182</v>
      </c>
    </row>
    <row r="281" spans="1:65" s="14" customFormat="1">
      <c r="B281" s="173"/>
      <c r="D281" s="166" t="s">
        <v>193</v>
      </c>
      <c r="E281" s="174" t="s">
        <v>3</v>
      </c>
      <c r="F281" s="175" t="s">
        <v>1492</v>
      </c>
      <c r="H281" s="176">
        <v>16.5</v>
      </c>
      <c r="I281" s="177"/>
      <c r="L281" s="173"/>
      <c r="M281" s="178"/>
      <c r="N281" s="179"/>
      <c r="O281" s="179"/>
      <c r="P281" s="179"/>
      <c r="Q281" s="179"/>
      <c r="R281" s="179"/>
      <c r="S281" s="179"/>
      <c r="T281" s="180"/>
      <c r="AT281" s="174" t="s">
        <v>193</v>
      </c>
      <c r="AU281" s="174" t="s">
        <v>81</v>
      </c>
      <c r="AV281" s="14" t="s">
        <v>81</v>
      </c>
      <c r="AW281" s="14" t="s">
        <v>34</v>
      </c>
      <c r="AX281" s="14" t="s">
        <v>73</v>
      </c>
      <c r="AY281" s="174" t="s">
        <v>182</v>
      </c>
    </row>
    <row r="282" spans="1:65" s="15" customFormat="1">
      <c r="B282" s="181"/>
      <c r="D282" s="166" t="s">
        <v>193</v>
      </c>
      <c r="E282" s="182" t="s">
        <v>3</v>
      </c>
      <c r="F282" s="183" t="s">
        <v>213</v>
      </c>
      <c r="H282" s="184">
        <v>20.988</v>
      </c>
      <c r="I282" s="185"/>
      <c r="L282" s="181"/>
      <c r="M282" s="186"/>
      <c r="N282" s="187"/>
      <c r="O282" s="187"/>
      <c r="P282" s="187"/>
      <c r="Q282" s="187"/>
      <c r="R282" s="187"/>
      <c r="S282" s="187"/>
      <c r="T282" s="188"/>
      <c r="AT282" s="182" t="s">
        <v>193</v>
      </c>
      <c r="AU282" s="182" t="s">
        <v>81</v>
      </c>
      <c r="AV282" s="15" t="s">
        <v>189</v>
      </c>
      <c r="AW282" s="15" t="s">
        <v>34</v>
      </c>
      <c r="AX282" s="15" t="s">
        <v>73</v>
      </c>
      <c r="AY282" s="182" t="s">
        <v>182</v>
      </c>
    </row>
    <row r="283" spans="1:65" s="13" customFormat="1">
      <c r="B283" s="165"/>
      <c r="D283" s="166" t="s">
        <v>193</v>
      </c>
      <c r="E283" s="167" t="s">
        <v>3</v>
      </c>
      <c r="F283" s="168" t="s">
        <v>1493</v>
      </c>
      <c r="H283" s="167" t="s">
        <v>3</v>
      </c>
      <c r="I283" s="169"/>
      <c r="L283" s="165"/>
      <c r="M283" s="170"/>
      <c r="N283" s="171"/>
      <c r="O283" s="171"/>
      <c r="P283" s="171"/>
      <c r="Q283" s="171"/>
      <c r="R283" s="171"/>
      <c r="S283" s="171"/>
      <c r="T283" s="172"/>
      <c r="AT283" s="167" t="s">
        <v>193</v>
      </c>
      <c r="AU283" s="167" t="s">
        <v>81</v>
      </c>
      <c r="AV283" s="13" t="s">
        <v>25</v>
      </c>
      <c r="AW283" s="13" t="s">
        <v>34</v>
      </c>
      <c r="AX283" s="13" t="s">
        <v>73</v>
      </c>
      <c r="AY283" s="167" t="s">
        <v>182</v>
      </c>
    </row>
    <row r="284" spans="1:65" s="14" customFormat="1">
      <c r="B284" s="173"/>
      <c r="D284" s="166" t="s">
        <v>193</v>
      </c>
      <c r="E284" s="174" t="s">
        <v>3</v>
      </c>
      <c r="F284" s="175" t="s">
        <v>1334</v>
      </c>
      <c r="H284" s="176">
        <v>20.988</v>
      </c>
      <c r="I284" s="177"/>
      <c r="L284" s="173"/>
      <c r="M284" s="178"/>
      <c r="N284" s="179"/>
      <c r="O284" s="179"/>
      <c r="P284" s="179"/>
      <c r="Q284" s="179"/>
      <c r="R284" s="179"/>
      <c r="S284" s="179"/>
      <c r="T284" s="180"/>
      <c r="AT284" s="174" t="s">
        <v>193</v>
      </c>
      <c r="AU284" s="174" t="s">
        <v>81</v>
      </c>
      <c r="AV284" s="14" t="s">
        <v>81</v>
      </c>
      <c r="AW284" s="14" t="s">
        <v>34</v>
      </c>
      <c r="AX284" s="14" t="s">
        <v>25</v>
      </c>
      <c r="AY284" s="174" t="s">
        <v>182</v>
      </c>
    </row>
    <row r="285" spans="1:65" s="2" customFormat="1">
      <c r="A285" s="35"/>
      <c r="B285" s="36"/>
      <c r="C285" s="35"/>
      <c r="D285" s="166" t="s">
        <v>224</v>
      </c>
      <c r="E285" s="35"/>
      <c r="F285" s="189" t="s">
        <v>1466</v>
      </c>
      <c r="G285" s="35"/>
      <c r="H285" s="35"/>
      <c r="I285" s="35"/>
      <c r="J285" s="35"/>
      <c r="K285" s="35"/>
      <c r="L285" s="36"/>
      <c r="M285" s="163"/>
      <c r="N285" s="164"/>
      <c r="O285" s="56"/>
      <c r="P285" s="56"/>
      <c r="Q285" s="56"/>
      <c r="R285" s="56"/>
      <c r="S285" s="56"/>
      <c r="T285" s="57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U285" s="20" t="s">
        <v>81</v>
      </c>
    </row>
    <row r="286" spans="1:65" s="2" customFormat="1">
      <c r="A286" s="35"/>
      <c r="B286" s="36"/>
      <c r="C286" s="35"/>
      <c r="D286" s="166" t="s">
        <v>224</v>
      </c>
      <c r="E286" s="35"/>
      <c r="F286" s="190" t="s">
        <v>2317</v>
      </c>
      <c r="G286" s="35"/>
      <c r="H286" s="191">
        <v>2.2000000000000002</v>
      </c>
      <c r="I286" s="35"/>
      <c r="J286" s="35"/>
      <c r="K286" s="35"/>
      <c r="L286" s="36"/>
      <c r="M286" s="163"/>
      <c r="N286" s="164"/>
      <c r="O286" s="56"/>
      <c r="P286" s="56"/>
      <c r="Q286" s="56"/>
      <c r="R286" s="56"/>
      <c r="S286" s="56"/>
      <c r="T286" s="57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U286" s="20" t="s">
        <v>81</v>
      </c>
    </row>
    <row r="287" spans="1:65" s="2" customFormat="1">
      <c r="A287" s="35"/>
      <c r="B287" s="36"/>
      <c r="C287" s="35"/>
      <c r="D287" s="166" t="s">
        <v>224</v>
      </c>
      <c r="E287" s="35"/>
      <c r="F287" s="190" t="s">
        <v>213</v>
      </c>
      <c r="G287" s="35"/>
      <c r="H287" s="191">
        <v>2.2000000000000002</v>
      </c>
      <c r="I287" s="35"/>
      <c r="J287" s="35"/>
      <c r="K287" s="35"/>
      <c r="L287" s="36"/>
      <c r="M287" s="163"/>
      <c r="N287" s="164"/>
      <c r="O287" s="56"/>
      <c r="P287" s="56"/>
      <c r="Q287" s="56"/>
      <c r="R287" s="56"/>
      <c r="S287" s="56"/>
      <c r="T287" s="57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U287" s="20" t="s">
        <v>81</v>
      </c>
    </row>
    <row r="288" spans="1:65" s="2" customFormat="1">
      <c r="A288" s="35"/>
      <c r="B288" s="36"/>
      <c r="C288" s="35"/>
      <c r="D288" s="166" t="s">
        <v>224</v>
      </c>
      <c r="E288" s="35"/>
      <c r="F288" s="189" t="s">
        <v>1465</v>
      </c>
      <c r="G288" s="35"/>
      <c r="H288" s="35"/>
      <c r="I288" s="35"/>
      <c r="J288" s="35"/>
      <c r="K288" s="35"/>
      <c r="L288" s="36"/>
      <c r="M288" s="163"/>
      <c r="N288" s="164"/>
      <c r="O288" s="56"/>
      <c r="P288" s="56"/>
      <c r="Q288" s="56"/>
      <c r="R288" s="56"/>
      <c r="S288" s="56"/>
      <c r="T288" s="57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U288" s="20" t="s">
        <v>81</v>
      </c>
    </row>
    <row r="289" spans="1:65" s="2" customFormat="1">
      <c r="A289" s="35"/>
      <c r="B289" s="36"/>
      <c r="C289" s="35"/>
      <c r="D289" s="166" t="s">
        <v>224</v>
      </c>
      <c r="E289" s="35"/>
      <c r="F289" s="190" t="s">
        <v>1454</v>
      </c>
      <c r="G289" s="35"/>
      <c r="H289" s="191">
        <v>0</v>
      </c>
      <c r="I289" s="35"/>
      <c r="J289" s="35"/>
      <c r="K289" s="35"/>
      <c r="L289" s="36"/>
      <c r="M289" s="163"/>
      <c r="N289" s="164"/>
      <c r="O289" s="56"/>
      <c r="P289" s="56"/>
      <c r="Q289" s="56"/>
      <c r="R289" s="56"/>
      <c r="S289" s="56"/>
      <c r="T289" s="57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U289" s="20" t="s">
        <v>81</v>
      </c>
    </row>
    <row r="290" spans="1:65" s="2" customFormat="1">
      <c r="A290" s="35"/>
      <c r="B290" s="36"/>
      <c r="C290" s="35"/>
      <c r="D290" s="166" t="s">
        <v>224</v>
      </c>
      <c r="E290" s="35"/>
      <c r="F290" s="190" t="s">
        <v>1455</v>
      </c>
      <c r="G290" s="35"/>
      <c r="H290" s="191">
        <v>11</v>
      </c>
      <c r="I290" s="35"/>
      <c r="J290" s="35"/>
      <c r="K290" s="35"/>
      <c r="L290" s="36"/>
      <c r="M290" s="163"/>
      <c r="N290" s="164"/>
      <c r="O290" s="56"/>
      <c r="P290" s="56"/>
      <c r="Q290" s="56"/>
      <c r="R290" s="56"/>
      <c r="S290" s="56"/>
      <c r="T290" s="57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U290" s="20" t="s">
        <v>81</v>
      </c>
    </row>
    <row r="291" spans="1:65" s="2" customFormat="1">
      <c r="A291" s="35"/>
      <c r="B291" s="36"/>
      <c r="C291" s="35"/>
      <c r="D291" s="166" t="s">
        <v>224</v>
      </c>
      <c r="E291" s="35"/>
      <c r="F291" s="190" t="s">
        <v>213</v>
      </c>
      <c r="G291" s="35"/>
      <c r="H291" s="191">
        <v>11</v>
      </c>
      <c r="I291" s="35"/>
      <c r="J291" s="35"/>
      <c r="K291" s="35"/>
      <c r="L291" s="36"/>
      <c r="M291" s="163"/>
      <c r="N291" s="164"/>
      <c r="O291" s="56"/>
      <c r="P291" s="56"/>
      <c r="Q291" s="56"/>
      <c r="R291" s="56"/>
      <c r="S291" s="56"/>
      <c r="T291" s="57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U291" s="20" t="s">
        <v>81</v>
      </c>
    </row>
    <row r="292" spans="1:65" s="2" customFormat="1">
      <c r="A292" s="35"/>
      <c r="B292" s="36"/>
      <c r="C292" s="35"/>
      <c r="D292" s="166" t="s">
        <v>224</v>
      </c>
      <c r="E292" s="35"/>
      <c r="F292" s="200" t="s">
        <v>1456</v>
      </c>
      <c r="G292" s="35"/>
      <c r="H292" s="35"/>
      <c r="I292" s="35"/>
      <c r="J292" s="35"/>
      <c r="K292" s="35"/>
      <c r="L292" s="36"/>
      <c r="M292" s="163"/>
      <c r="N292" s="164"/>
      <c r="O292" s="56"/>
      <c r="P292" s="56"/>
      <c r="Q292" s="56"/>
      <c r="R292" s="56"/>
      <c r="S292" s="56"/>
      <c r="T292" s="57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U292" s="20" t="s">
        <v>81</v>
      </c>
    </row>
    <row r="293" spans="1:65" s="2" customFormat="1">
      <c r="A293" s="35"/>
      <c r="B293" s="36"/>
      <c r="C293" s="35"/>
      <c r="D293" s="166" t="s">
        <v>224</v>
      </c>
      <c r="E293" s="35"/>
      <c r="F293" s="201" t="s">
        <v>2319</v>
      </c>
      <c r="G293" s="35"/>
      <c r="H293" s="191">
        <v>10</v>
      </c>
      <c r="I293" s="35"/>
      <c r="J293" s="35"/>
      <c r="K293" s="35"/>
      <c r="L293" s="36"/>
      <c r="M293" s="163"/>
      <c r="N293" s="164"/>
      <c r="O293" s="56"/>
      <c r="P293" s="56"/>
      <c r="Q293" s="56"/>
      <c r="R293" s="56"/>
      <c r="S293" s="56"/>
      <c r="T293" s="57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U293" s="20" t="s">
        <v>81</v>
      </c>
    </row>
    <row r="294" spans="1:65" s="2" customFormat="1">
      <c r="A294" s="35"/>
      <c r="B294" s="36"/>
      <c r="C294" s="35"/>
      <c r="D294" s="166" t="s">
        <v>224</v>
      </c>
      <c r="E294" s="35"/>
      <c r="F294" s="201" t="s">
        <v>213</v>
      </c>
      <c r="G294" s="35"/>
      <c r="H294" s="191">
        <v>10</v>
      </c>
      <c r="I294" s="35"/>
      <c r="J294" s="35"/>
      <c r="K294" s="35"/>
      <c r="L294" s="36"/>
      <c r="M294" s="163"/>
      <c r="N294" s="164"/>
      <c r="O294" s="56"/>
      <c r="P294" s="56"/>
      <c r="Q294" s="56"/>
      <c r="R294" s="56"/>
      <c r="S294" s="56"/>
      <c r="T294" s="57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U294" s="20" t="s">
        <v>81</v>
      </c>
    </row>
    <row r="295" spans="1:65" s="2" customFormat="1">
      <c r="A295" s="35"/>
      <c r="B295" s="36"/>
      <c r="C295" s="35"/>
      <c r="D295" s="166" t="s">
        <v>224</v>
      </c>
      <c r="E295" s="35"/>
      <c r="F295" s="189" t="s">
        <v>1494</v>
      </c>
      <c r="G295" s="35"/>
      <c r="H295" s="35"/>
      <c r="I295" s="35"/>
      <c r="J295" s="35"/>
      <c r="K295" s="35"/>
      <c r="L295" s="36"/>
      <c r="M295" s="163"/>
      <c r="N295" s="164"/>
      <c r="O295" s="56"/>
      <c r="P295" s="56"/>
      <c r="Q295" s="56"/>
      <c r="R295" s="56"/>
      <c r="S295" s="56"/>
      <c r="T295" s="57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U295" s="20" t="s">
        <v>81</v>
      </c>
    </row>
    <row r="296" spans="1:65" s="2" customFormat="1">
      <c r="A296" s="35"/>
      <c r="B296" s="36"/>
      <c r="C296" s="35"/>
      <c r="D296" s="166" t="s">
        <v>224</v>
      </c>
      <c r="E296" s="35"/>
      <c r="F296" s="190" t="s">
        <v>1491</v>
      </c>
      <c r="G296" s="35"/>
      <c r="H296" s="191">
        <v>4.4880000000000004</v>
      </c>
      <c r="I296" s="35"/>
      <c r="J296" s="35"/>
      <c r="K296" s="35"/>
      <c r="L296" s="36"/>
      <c r="M296" s="163"/>
      <c r="N296" s="164"/>
      <c r="O296" s="56"/>
      <c r="P296" s="56"/>
      <c r="Q296" s="56"/>
      <c r="R296" s="56"/>
      <c r="S296" s="56"/>
      <c r="T296" s="57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U296" s="20" t="s">
        <v>81</v>
      </c>
    </row>
    <row r="297" spans="1:65" s="2" customFormat="1">
      <c r="A297" s="35"/>
      <c r="B297" s="36"/>
      <c r="C297" s="35"/>
      <c r="D297" s="166" t="s">
        <v>224</v>
      </c>
      <c r="E297" s="35"/>
      <c r="F297" s="190" t="s">
        <v>1492</v>
      </c>
      <c r="G297" s="35"/>
      <c r="H297" s="191">
        <v>16.5</v>
      </c>
      <c r="I297" s="35"/>
      <c r="J297" s="35"/>
      <c r="K297" s="35"/>
      <c r="L297" s="36"/>
      <c r="M297" s="163"/>
      <c r="N297" s="164"/>
      <c r="O297" s="56"/>
      <c r="P297" s="56"/>
      <c r="Q297" s="56"/>
      <c r="R297" s="56"/>
      <c r="S297" s="56"/>
      <c r="T297" s="57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U297" s="20" t="s">
        <v>81</v>
      </c>
    </row>
    <row r="298" spans="1:65" s="2" customFormat="1">
      <c r="A298" s="35"/>
      <c r="B298" s="36"/>
      <c r="C298" s="35"/>
      <c r="D298" s="166" t="s">
        <v>224</v>
      </c>
      <c r="E298" s="35"/>
      <c r="F298" s="190" t="s">
        <v>213</v>
      </c>
      <c r="G298" s="35"/>
      <c r="H298" s="191">
        <v>20.988</v>
      </c>
      <c r="I298" s="35"/>
      <c r="J298" s="35"/>
      <c r="K298" s="35"/>
      <c r="L298" s="36"/>
      <c r="M298" s="163"/>
      <c r="N298" s="164"/>
      <c r="O298" s="56"/>
      <c r="P298" s="56"/>
      <c r="Q298" s="56"/>
      <c r="R298" s="56"/>
      <c r="S298" s="56"/>
      <c r="T298" s="57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U298" s="20" t="s">
        <v>81</v>
      </c>
    </row>
    <row r="299" spans="1:65" s="2" customFormat="1" ht="33" customHeight="1">
      <c r="A299" s="35"/>
      <c r="B299" s="146"/>
      <c r="C299" s="147" t="s">
        <v>363</v>
      </c>
      <c r="D299" s="147" t="s">
        <v>184</v>
      </c>
      <c r="E299" s="148" t="s">
        <v>2329</v>
      </c>
      <c r="F299" s="149" t="s">
        <v>2330</v>
      </c>
      <c r="G299" s="150" t="s">
        <v>338</v>
      </c>
      <c r="H299" s="151">
        <v>16.984000000000002</v>
      </c>
      <c r="I299" s="152"/>
      <c r="J299" s="153">
        <f>ROUND(I299*H299,2)</f>
        <v>0</v>
      </c>
      <c r="K299" s="149" t="s">
        <v>188</v>
      </c>
      <c r="L299" s="36"/>
      <c r="M299" s="154" t="s">
        <v>3</v>
      </c>
      <c r="N299" s="155" t="s">
        <v>44</v>
      </c>
      <c r="O299" s="56"/>
      <c r="P299" s="156">
        <f>O299*H299</f>
        <v>0</v>
      </c>
      <c r="Q299" s="156">
        <v>0</v>
      </c>
      <c r="R299" s="156">
        <f>Q299*H299</f>
        <v>0</v>
      </c>
      <c r="S299" s="156">
        <v>0</v>
      </c>
      <c r="T299" s="15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58" t="s">
        <v>189</v>
      </c>
      <c r="AT299" s="158" t="s">
        <v>184</v>
      </c>
      <c r="AU299" s="158" t="s">
        <v>81</v>
      </c>
      <c r="AY299" s="20" t="s">
        <v>182</v>
      </c>
      <c r="BE299" s="159">
        <f>IF(N299="základní",J299,0)</f>
        <v>0</v>
      </c>
      <c r="BF299" s="159">
        <f>IF(N299="snížená",J299,0)</f>
        <v>0</v>
      </c>
      <c r="BG299" s="159">
        <f>IF(N299="zákl. přenesená",J299,0)</f>
        <v>0</v>
      </c>
      <c r="BH299" s="159">
        <f>IF(N299="sníž. přenesená",J299,0)</f>
        <v>0</v>
      </c>
      <c r="BI299" s="159">
        <f>IF(N299="nulová",J299,0)</f>
        <v>0</v>
      </c>
      <c r="BJ299" s="20" t="s">
        <v>25</v>
      </c>
      <c r="BK299" s="159">
        <f>ROUND(I299*H299,2)</f>
        <v>0</v>
      </c>
      <c r="BL299" s="20" t="s">
        <v>189</v>
      </c>
      <c r="BM299" s="158" t="s">
        <v>2331</v>
      </c>
    </row>
    <row r="300" spans="1:65" s="2" customFormat="1">
      <c r="A300" s="35"/>
      <c r="B300" s="36"/>
      <c r="C300" s="35"/>
      <c r="D300" s="160" t="s">
        <v>191</v>
      </c>
      <c r="E300" s="35"/>
      <c r="F300" s="161" t="s">
        <v>2332</v>
      </c>
      <c r="G300" s="35"/>
      <c r="H300" s="35"/>
      <c r="I300" s="162"/>
      <c r="J300" s="35"/>
      <c r="K300" s="35"/>
      <c r="L300" s="36"/>
      <c r="M300" s="163"/>
      <c r="N300" s="164"/>
      <c r="O300" s="56"/>
      <c r="P300" s="56"/>
      <c r="Q300" s="56"/>
      <c r="R300" s="56"/>
      <c r="S300" s="56"/>
      <c r="T300" s="57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20" t="s">
        <v>191</v>
      </c>
      <c r="AU300" s="20" t="s">
        <v>81</v>
      </c>
    </row>
    <row r="301" spans="1:65" s="14" customFormat="1">
      <c r="B301" s="173"/>
      <c r="D301" s="166" t="s">
        <v>193</v>
      </c>
      <c r="E301" s="174" t="s">
        <v>3</v>
      </c>
      <c r="F301" s="175" t="s">
        <v>2333</v>
      </c>
      <c r="H301" s="176">
        <v>11.733000000000001</v>
      </c>
      <c r="I301" s="177"/>
      <c r="L301" s="173"/>
      <c r="M301" s="178"/>
      <c r="N301" s="179"/>
      <c r="O301" s="179"/>
      <c r="P301" s="179"/>
      <c r="Q301" s="179"/>
      <c r="R301" s="179"/>
      <c r="S301" s="179"/>
      <c r="T301" s="180"/>
      <c r="AT301" s="174" t="s">
        <v>193</v>
      </c>
      <c r="AU301" s="174" t="s">
        <v>81</v>
      </c>
      <c r="AV301" s="14" t="s">
        <v>81</v>
      </c>
      <c r="AW301" s="14" t="s">
        <v>34</v>
      </c>
      <c r="AX301" s="14" t="s">
        <v>73</v>
      </c>
      <c r="AY301" s="174" t="s">
        <v>182</v>
      </c>
    </row>
    <row r="302" spans="1:65" s="14" customFormat="1">
      <c r="B302" s="173"/>
      <c r="D302" s="166" t="s">
        <v>193</v>
      </c>
      <c r="E302" s="174" t="s">
        <v>3</v>
      </c>
      <c r="F302" s="175" t="s">
        <v>2334</v>
      </c>
      <c r="H302" s="176">
        <v>9.1630000000000003</v>
      </c>
      <c r="I302" s="177"/>
      <c r="L302" s="173"/>
      <c r="M302" s="178"/>
      <c r="N302" s="179"/>
      <c r="O302" s="179"/>
      <c r="P302" s="179"/>
      <c r="Q302" s="179"/>
      <c r="R302" s="179"/>
      <c r="S302" s="179"/>
      <c r="T302" s="180"/>
      <c r="AT302" s="174" t="s">
        <v>193</v>
      </c>
      <c r="AU302" s="174" t="s">
        <v>81</v>
      </c>
      <c r="AV302" s="14" t="s">
        <v>81</v>
      </c>
      <c r="AW302" s="14" t="s">
        <v>34</v>
      </c>
      <c r="AX302" s="14" t="s">
        <v>73</v>
      </c>
      <c r="AY302" s="174" t="s">
        <v>182</v>
      </c>
    </row>
    <row r="303" spans="1:65" s="14" customFormat="1">
      <c r="B303" s="173"/>
      <c r="D303" s="166" t="s">
        <v>193</v>
      </c>
      <c r="E303" s="174" t="s">
        <v>3</v>
      </c>
      <c r="F303" s="175" t="s">
        <v>2335</v>
      </c>
      <c r="H303" s="176">
        <v>0.93</v>
      </c>
      <c r="I303" s="177"/>
      <c r="L303" s="173"/>
      <c r="M303" s="178"/>
      <c r="N303" s="179"/>
      <c r="O303" s="179"/>
      <c r="P303" s="179"/>
      <c r="Q303" s="179"/>
      <c r="R303" s="179"/>
      <c r="S303" s="179"/>
      <c r="T303" s="180"/>
      <c r="AT303" s="174" t="s">
        <v>193</v>
      </c>
      <c r="AU303" s="174" t="s">
        <v>81</v>
      </c>
      <c r="AV303" s="14" t="s">
        <v>81</v>
      </c>
      <c r="AW303" s="14" t="s">
        <v>34</v>
      </c>
      <c r="AX303" s="14" t="s">
        <v>73</v>
      </c>
      <c r="AY303" s="174" t="s">
        <v>182</v>
      </c>
    </row>
    <row r="304" spans="1:65" s="16" customFormat="1">
      <c r="B304" s="192"/>
      <c r="D304" s="166" t="s">
        <v>193</v>
      </c>
      <c r="E304" s="193" t="s">
        <v>3</v>
      </c>
      <c r="F304" s="194" t="s">
        <v>259</v>
      </c>
      <c r="H304" s="195">
        <v>21.826000000000001</v>
      </c>
      <c r="I304" s="196"/>
      <c r="L304" s="192"/>
      <c r="M304" s="197"/>
      <c r="N304" s="198"/>
      <c r="O304" s="198"/>
      <c r="P304" s="198"/>
      <c r="Q304" s="198"/>
      <c r="R304" s="198"/>
      <c r="S304" s="198"/>
      <c r="T304" s="199"/>
      <c r="AT304" s="193" t="s">
        <v>193</v>
      </c>
      <c r="AU304" s="193" t="s">
        <v>81</v>
      </c>
      <c r="AV304" s="16" t="s">
        <v>204</v>
      </c>
      <c r="AW304" s="16" t="s">
        <v>34</v>
      </c>
      <c r="AX304" s="16" t="s">
        <v>73</v>
      </c>
      <c r="AY304" s="193" t="s">
        <v>182</v>
      </c>
    </row>
    <row r="305" spans="1:51" s="13" customFormat="1">
      <c r="B305" s="165"/>
      <c r="D305" s="166" t="s">
        <v>193</v>
      </c>
      <c r="E305" s="167" t="s">
        <v>3</v>
      </c>
      <c r="F305" s="168" t="s">
        <v>1501</v>
      </c>
      <c r="H305" s="167" t="s">
        <v>3</v>
      </c>
      <c r="I305" s="169"/>
      <c r="L305" s="165"/>
      <c r="M305" s="170"/>
      <c r="N305" s="171"/>
      <c r="O305" s="171"/>
      <c r="P305" s="171"/>
      <c r="Q305" s="171"/>
      <c r="R305" s="171"/>
      <c r="S305" s="171"/>
      <c r="T305" s="172"/>
      <c r="AT305" s="167" t="s">
        <v>193</v>
      </c>
      <c r="AU305" s="167" t="s">
        <v>81</v>
      </c>
      <c r="AV305" s="13" t="s">
        <v>25</v>
      </c>
      <c r="AW305" s="13" t="s">
        <v>34</v>
      </c>
      <c r="AX305" s="13" t="s">
        <v>73</v>
      </c>
      <c r="AY305" s="167" t="s">
        <v>182</v>
      </c>
    </row>
    <row r="306" spans="1:51" s="14" customFormat="1">
      <c r="B306" s="173"/>
      <c r="D306" s="166" t="s">
        <v>193</v>
      </c>
      <c r="E306" s="174" t="s">
        <v>3</v>
      </c>
      <c r="F306" s="175" t="s">
        <v>1502</v>
      </c>
      <c r="H306" s="176">
        <v>-2.7410000000000001</v>
      </c>
      <c r="I306" s="177"/>
      <c r="L306" s="173"/>
      <c r="M306" s="178"/>
      <c r="N306" s="179"/>
      <c r="O306" s="179"/>
      <c r="P306" s="179"/>
      <c r="Q306" s="179"/>
      <c r="R306" s="179"/>
      <c r="S306" s="179"/>
      <c r="T306" s="180"/>
      <c r="AT306" s="174" t="s">
        <v>193</v>
      </c>
      <c r="AU306" s="174" t="s">
        <v>81</v>
      </c>
      <c r="AV306" s="14" t="s">
        <v>81</v>
      </c>
      <c r="AW306" s="14" t="s">
        <v>34</v>
      </c>
      <c r="AX306" s="14" t="s">
        <v>73</v>
      </c>
      <c r="AY306" s="174" t="s">
        <v>182</v>
      </c>
    </row>
    <row r="307" spans="1:51" s="14" customFormat="1">
      <c r="B307" s="173"/>
      <c r="D307" s="166" t="s">
        <v>193</v>
      </c>
      <c r="E307" s="174" t="s">
        <v>3</v>
      </c>
      <c r="F307" s="175" t="s">
        <v>2336</v>
      </c>
      <c r="H307" s="176">
        <v>-1.135</v>
      </c>
      <c r="I307" s="177"/>
      <c r="L307" s="173"/>
      <c r="M307" s="178"/>
      <c r="N307" s="179"/>
      <c r="O307" s="179"/>
      <c r="P307" s="179"/>
      <c r="Q307" s="179"/>
      <c r="R307" s="179"/>
      <c r="S307" s="179"/>
      <c r="T307" s="180"/>
      <c r="AT307" s="174" t="s">
        <v>193</v>
      </c>
      <c r="AU307" s="174" t="s">
        <v>81</v>
      </c>
      <c r="AV307" s="14" t="s">
        <v>81</v>
      </c>
      <c r="AW307" s="14" t="s">
        <v>34</v>
      </c>
      <c r="AX307" s="14" t="s">
        <v>73</v>
      </c>
      <c r="AY307" s="174" t="s">
        <v>182</v>
      </c>
    </row>
    <row r="308" spans="1:51" s="14" customFormat="1">
      <c r="B308" s="173"/>
      <c r="D308" s="166" t="s">
        <v>193</v>
      </c>
      <c r="E308" s="174" t="s">
        <v>3</v>
      </c>
      <c r="F308" s="175" t="s">
        <v>2337</v>
      </c>
      <c r="H308" s="176">
        <v>-0.50600000000000001</v>
      </c>
      <c r="I308" s="177"/>
      <c r="L308" s="173"/>
      <c r="M308" s="178"/>
      <c r="N308" s="179"/>
      <c r="O308" s="179"/>
      <c r="P308" s="179"/>
      <c r="Q308" s="179"/>
      <c r="R308" s="179"/>
      <c r="S308" s="179"/>
      <c r="T308" s="180"/>
      <c r="AT308" s="174" t="s">
        <v>193</v>
      </c>
      <c r="AU308" s="174" t="s">
        <v>81</v>
      </c>
      <c r="AV308" s="14" t="s">
        <v>81</v>
      </c>
      <c r="AW308" s="14" t="s">
        <v>34</v>
      </c>
      <c r="AX308" s="14" t="s">
        <v>73</v>
      </c>
      <c r="AY308" s="174" t="s">
        <v>182</v>
      </c>
    </row>
    <row r="309" spans="1:51" s="14" customFormat="1">
      <c r="B309" s="173"/>
      <c r="D309" s="166" t="s">
        <v>193</v>
      </c>
      <c r="E309" s="174" t="s">
        <v>3</v>
      </c>
      <c r="F309" s="175" t="s">
        <v>2338</v>
      </c>
      <c r="H309" s="176">
        <v>-0.46</v>
      </c>
      <c r="I309" s="177"/>
      <c r="L309" s="173"/>
      <c r="M309" s="178"/>
      <c r="N309" s="179"/>
      <c r="O309" s="179"/>
      <c r="P309" s="179"/>
      <c r="Q309" s="179"/>
      <c r="R309" s="179"/>
      <c r="S309" s="179"/>
      <c r="T309" s="180"/>
      <c r="AT309" s="174" t="s">
        <v>193</v>
      </c>
      <c r="AU309" s="174" t="s">
        <v>81</v>
      </c>
      <c r="AV309" s="14" t="s">
        <v>81</v>
      </c>
      <c r="AW309" s="14" t="s">
        <v>34</v>
      </c>
      <c r="AX309" s="14" t="s">
        <v>73</v>
      </c>
      <c r="AY309" s="174" t="s">
        <v>182</v>
      </c>
    </row>
    <row r="310" spans="1:51" s="15" customFormat="1">
      <c r="B310" s="181"/>
      <c r="D310" s="166" t="s">
        <v>193</v>
      </c>
      <c r="E310" s="182" t="s">
        <v>3</v>
      </c>
      <c r="F310" s="183" t="s">
        <v>213</v>
      </c>
      <c r="H310" s="184">
        <v>16.984000000000002</v>
      </c>
      <c r="I310" s="185"/>
      <c r="L310" s="181"/>
      <c r="M310" s="186"/>
      <c r="N310" s="187"/>
      <c r="O310" s="187"/>
      <c r="P310" s="187"/>
      <c r="Q310" s="187"/>
      <c r="R310" s="187"/>
      <c r="S310" s="187"/>
      <c r="T310" s="188"/>
      <c r="AT310" s="182" t="s">
        <v>193</v>
      </c>
      <c r="AU310" s="182" t="s">
        <v>81</v>
      </c>
      <c r="AV310" s="15" t="s">
        <v>189</v>
      </c>
      <c r="AW310" s="15" t="s">
        <v>34</v>
      </c>
      <c r="AX310" s="15" t="s">
        <v>25</v>
      </c>
      <c r="AY310" s="182" t="s">
        <v>182</v>
      </c>
    </row>
    <row r="311" spans="1:51" s="2" customFormat="1">
      <c r="A311" s="35"/>
      <c r="B311" s="36"/>
      <c r="C311" s="35"/>
      <c r="D311" s="166" t="s">
        <v>224</v>
      </c>
      <c r="E311" s="35"/>
      <c r="F311" s="189" t="s">
        <v>256</v>
      </c>
      <c r="G311" s="35"/>
      <c r="H311" s="35"/>
      <c r="I311" s="35"/>
      <c r="J311" s="35"/>
      <c r="K311" s="35"/>
      <c r="L311" s="36"/>
      <c r="M311" s="163"/>
      <c r="N311" s="164"/>
      <c r="O311" s="56"/>
      <c r="P311" s="56"/>
      <c r="Q311" s="56"/>
      <c r="R311" s="56"/>
      <c r="S311" s="56"/>
      <c r="T311" s="57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U311" s="20" t="s">
        <v>81</v>
      </c>
    </row>
    <row r="312" spans="1:51" s="2" customFormat="1">
      <c r="A312" s="35"/>
      <c r="B312" s="36"/>
      <c r="C312" s="35"/>
      <c r="D312" s="166" t="s">
        <v>224</v>
      </c>
      <c r="E312" s="35"/>
      <c r="F312" s="190" t="s">
        <v>1360</v>
      </c>
      <c r="G312" s="35"/>
      <c r="H312" s="191">
        <v>0</v>
      </c>
      <c r="I312" s="35"/>
      <c r="J312" s="35"/>
      <c r="K312" s="35"/>
      <c r="L312" s="36"/>
      <c r="M312" s="163"/>
      <c r="N312" s="164"/>
      <c r="O312" s="56"/>
      <c r="P312" s="56"/>
      <c r="Q312" s="56"/>
      <c r="R312" s="56"/>
      <c r="S312" s="56"/>
      <c r="T312" s="57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U312" s="20" t="s">
        <v>81</v>
      </c>
    </row>
    <row r="313" spans="1:51" s="2" customFormat="1">
      <c r="A313" s="35"/>
      <c r="B313" s="36"/>
      <c r="C313" s="35"/>
      <c r="D313" s="166" t="s">
        <v>224</v>
      </c>
      <c r="E313" s="35"/>
      <c r="F313" s="190" t="s">
        <v>2290</v>
      </c>
      <c r="G313" s="35"/>
      <c r="H313" s="191">
        <v>1.837</v>
      </c>
      <c r="I313" s="35"/>
      <c r="J313" s="35"/>
      <c r="K313" s="35"/>
      <c r="L313" s="36"/>
      <c r="M313" s="163"/>
      <c r="N313" s="164"/>
      <c r="O313" s="56"/>
      <c r="P313" s="56"/>
      <c r="Q313" s="56"/>
      <c r="R313" s="56"/>
      <c r="S313" s="56"/>
      <c r="T313" s="57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U313" s="20" t="s">
        <v>81</v>
      </c>
    </row>
    <row r="314" spans="1:51" s="2" customFormat="1">
      <c r="A314" s="35"/>
      <c r="B314" s="36"/>
      <c r="C314" s="35"/>
      <c r="D314" s="166" t="s">
        <v>224</v>
      </c>
      <c r="E314" s="35"/>
      <c r="F314" s="190" t="s">
        <v>2291</v>
      </c>
      <c r="G314" s="35"/>
      <c r="H314" s="191">
        <v>1.5289999999999999</v>
      </c>
      <c r="I314" s="35"/>
      <c r="J314" s="35"/>
      <c r="K314" s="35"/>
      <c r="L314" s="36"/>
      <c r="M314" s="163"/>
      <c r="N314" s="164"/>
      <c r="O314" s="56"/>
      <c r="P314" s="56"/>
      <c r="Q314" s="56"/>
      <c r="R314" s="56"/>
      <c r="S314" s="56"/>
      <c r="T314" s="57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U314" s="20" t="s">
        <v>81</v>
      </c>
    </row>
    <row r="315" spans="1:51" s="2" customFormat="1">
      <c r="A315" s="35"/>
      <c r="B315" s="36"/>
      <c r="C315" s="35"/>
      <c r="D315" s="166" t="s">
        <v>224</v>
      </c>
      <c r="E315" s="35"/>
      <c r="F315" s="190" t="s">
        <v>2292</v>
      </c>
      <c r="G315" s="35"/>
      <c r="H315" s="191">
        <v>0.55000000000000004</v>
      </c>
      <c r="I315" s="35"/>
      <c r="J315" s="35"/>
      <c r="K315" s="35"/>
      <c r="L315" s="36"/>
      <c r="M315" s="163"/>
      <c r="N315" s="164"/>
      <c r="O315" s="56"/>
      <c r="P315" s="56"/>
      <c r="Q315" s="56"/>
      <c r="R315" s="56"/>
      <c r="S315" s="56"/>
      <c r="T315" s="57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U315" s="20" t="s">
        <v>81</v>
      </c>
    </row>
    <row r="316" spans="1:51" s="2" customFormat="1">
      <c r="A316" s="35"/>
      <c r="B316" s="36"/>
      <c r="C316" s="35"/>
      <c r="D316" s="166" t="s">
        <v>224</v>
      </c>
      <c r="E316" s="35"/>
      <c r="F316" s="190" t="s">
        <v>259</v>
      </c>
      <c r="G316" s="35"/>
      <c r="H316" s="191">
        <v>3.9159999999999999</v>
      </c>
      <c r="I316" s="35"/>
      <c r="J316" s="35"/>
      <c r="K316" s="35"/>
      <c r="L316" s="36"/>
      <c r="M316" s="163"/>
      <c r="N316" s="164"/>
      <c r="O316" s="56"/>
      <c r="P316" s="56"/>
      <c r="Q316" s="56"/>
      <c r="R316" s="56"/>
      <c r="S316" s="56"/>
      <c r="T316" s="57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U316" s="20" t="s">
        <v>81</v>
      </c>
    </row>
    <row r="317" spans="1:51" s="2" customFormat="1">
      <c r="A317" s="35"/>
      <c r="B317" s="36"/>
      <c r="C317" s="35"/>
      <c r="D317" s="166" t="s">
        <v>224</v>
      </c>
      <c r="E317" s="35"/>
      <c r="F317" s="189" t="s">
        <v>1780</v>
      </c>
      <c r="G317" s="35"/>
      <c r="H317" s="35"/>
      <c r="I317" s="35"/>
      <c r="J317" s="35"/>
      <c r="K317" s="35"/>
      <c r="L317" s="36"/>
      <c r="M317" s="163"/>
      <c r="N317" s="164"/>
      <c r="O317" s="56"/>
      <c r="P317" s="56"/>
      <c r="Q317" s="56"/>
      <c r="R317" s="56"/>
      <c r="S317" s="56"/>
      <c r="T317" s="57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U317" s="20" t="s">
        <v>81</v>
      </c>
    </row>
    <row r="318" spans="1:51" s="2" customFormat="1">
      <c r="A318" s="35"/>
      <c r="B318" s="36"/>
      <c r="C318" s="35"/>
      <c r="D318" s="166" t="s">
        <v>224</v>
      </c>
      <c r="E318" s="35"/>
      <c r="F318" s="190" t="s">
        <v>1396</v>
      </c>
      <c r="G318" s="35"/>
      <c r="H318" s="191">
        <v>0</v>
      </c>
      <c r="I318" s="35"/>
      <c r="J318" s="35"/>
      <c r="K318" s="35"/>
      <c r="L318" s="36"/>
      <c r="M318" s="163"/>
      <c r="N318" s="164"/>
      <c r="O318" s="56"/>
      <c r="P318" s="56"/>
      <c r="Q318" s="56"/>
      <c r="R318" s="56"/>
      <c r="S318" s="56"/>
      <c r="T318" s="57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U318" s="20" t="s">
        <v>81</v>
      </c>
    </row>
    <row r="319" spans="1:51" s="2" customFormat="1">
      <c r="A319" s="35"/>
      <c r="B319" s="36"/>
      <c r="C319" s="35"/>
      <c r="D319" s="166" t="s">
        <v>224</v>
      </c>
      <c r="E319" s="35"/>
      <c r="F319" s="190" t="s">
        <v>2286</v>
      </c>
      <c r="G319" s="35"/>
      <c r="H319" s="191">
        <v>1.87</v>
      </c>
      <c r="I319" s="35"/>
      <c r="J319" s="35"/>
      <c r="K319" s="35"/>
      <c r="L319" s="36"/>
      <c r="M319" s="163"/>
      <c r="N319" s="164"/>
      <c r="O319" s="56"/>
      <c r="P319" s="56"/>
      <c r="Q319" s="56"/>
      <c r="R319" s="56"/>
      <c r="S319" s="56"/>
      <c r="T319" s="57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U319" s="20" t="s">
        <v>81</v>
      </c>
    </row>
    <row r="320" spans="1:51" s="2" customFormat="1">
      <c r="A320" s="35"/>
      <c r="B320" s="36"/>
      <c r="C320" s="35"/>
      <c r="D320" s="166" t="s">
        <v>224</v>
      </c>
      <c r="E320" s="35"/>
      <c r="F320" s="190" t="s">
        <v>2287</v>
      </c>
      <c r="G320" s="35"/>
      <c r="H320" s="191">
        <v>1.9139999999999999</v>
      </c>
      <c r="I320" s="35"/>
      <c r="J320" s="35"/>
      <c r="K320" s="35"/>
      <c r="L320" s="36"/>
      <c r="M320" s="163"/>
      <c r="N320" s="164"/>
      <c r="O320" s="56"/>
      <c r="P320" s="56"/>
      <c r="Q320" s="56"/>
      <c r="R320" s="56"/>
      <c r="S320" s="56"/>
      <c r="T320" s="57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U320" s="20" t="s">
        <v>81</v>
      </c>
    </row>
    <row r="321" spans="1:65" s="2" customFormat="1">
      <c r="A321" s="35"/>
      <c r="B321" s="36"/>
      <c r="C321" s="35"/>
      <c r="D321" s="166" t="s">
        <v>224</v>
      </c>
      <c r="E321" s="35"/>
      <c r="F321" s="190" t="s">
        <v>259</v>
      </c>
      <c r="G321" s="35"/>
      <c r="H321" s="191">
        <v>3.7839999999999998</v>
      </c>
      <c r="I321" s="35"/>
      <c r="J321" s="35"/>
      <c r="K321" s="35"/>
      <c r="L321" s="36"/>
      <c r="M321" s="163"/>
      <c r="N321" s="164"/>
      <c r="O321" s="56"/>
      <c r="P321" s="56"/>
      <c r="Q321" s="56"/>
      <c r="R321" s="56"/>
      <c r="S321" s="56"/>
      <c r="T321" s="57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U321" s="20" t="s">
        <v>81</v>
      </c>
    </row>
    <row r="322" spans="1:65" s="2" customFormat="1">
      <c r="A322" s="35"/>
      <c r="B322" s="36"/>
      <c r="C322" s="35"/>
      <c r="D322" s="166" t="s">
        <v>224</v>
      </c>
      <c r="E322" s="35"/>
      <c r="F322" s="189" t="s">
        <v>2268</v>
      </c>
      <c r="G322" s="35"/>
      <c r="H322" s="35"/>
      <c r="I322" s="35"/>
      <c r="J322" s="35"/>
      <c r="K322" s="35"/>
      <c r="L322" s="36"/>
      <c r="M322" s="163"/>
      <c r="N322" s="164"/>
      <c r="O322" s="56"/>
      <c r="P322" s="56"/>
      <c r="Q322" s="56"/>
      <c r="R322" s="56"/>
      <c r="S322" s="56"/>
      <c r="T322" s="57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U322" s="20" t="s">
        <v>81</v>
      </c>
    </row>
    <row r="323" spans="1:65" s="2" customFormat="1">
      <c r="A323" s="35"/>
      <c r="B323" s="36"/>
      <c r="C323" s="35"/>
      <c r="D323" s="166" t="s">
        <v>224</v>
      </c>
      <c r="E323" s="35"/>
      <c r="F323" s="190" t="s">
        <v>2263</v>
      </c>
      <c r="G323" s="35"/>
      <c r="H323" s="191">
        <v>2.024</v>
      </c>
      <c r="I323" s="35"/>
      <c r="J323" s="35"/>
      <c r="K323" s="35"/>
      <c r="L323" s="36"/>
      <c r="M323" s="163"/>
      <c r="N323" s="164"/>
      <c r="O323" s="56"/>
      <c r="P323" s="56"/>
      <c r="Q323" s="56"/>
      <c r="R323" s="56"/>
      <c r="S323" s="56"/>
      <c r="T323" s="57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U323" s="20" t="s">
        <v>81</v>
      </c>
    </row>
    <row r="324" spans="1:65" s="2" customFormat="1">
      <c r="A324" s="35"/>
      <c r="B324" s="36"/>
      <c r="C324" s="35"/>
      <c r="D324" s="166" t="s">
        <v>224</v>
      </c>
      <c r="E324" s="35"/>
      <c r="F324" s="190" t="s">
        <v>213</v>
      </c>
      <c r="G324" s="35"/>
      <c r="H324" s="191">
        <v>2.024</v>
      </c>
      <c r="I324" s="35"/>
      <c r="J324" s="35"/>
      <c r="K324" s="35"/>
      <c r="L324" s="36"/>
      <c r="M324" s="163"/>
      <c r="N324" s="164"/>
      <c r="O324" s="56"/>
      <c r="P324" s="56"/>
      <c r="Q324" s="56"/>
      <c r="R324" s="56"/>
      <c r="S324" s="56"/>
      <c r="T324" s="57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U324" s="20" t="s">
        <v>81</v>
      </c>
    </row>
    <row r="325" spans="1:65" s="2" customFormat="1">
      <c r="A325" s="35"/>
      <c r="B325" s="36"/>
      <c r="C325" s="35"/>
      <c r="D325" s="166" t="s">
        <v>224</v>
      </c>
      <c r="E325" s="35"/>
      <c r="F325" s="189" t="s">
        <v>2278</v>
      </c>
      <c r="G325" s="35"/>
      <c r="H325" s="35"/>
      <c r="I325" s="35"/>
      <c r="J325" s="35"/>
      <c r="K325" s="35"/>
      <c r="L325" s="36"/>
      <c r="M325" s="163"/>
      <c r="N325" s="164"/>
      <c r="O325" s="56"/>
      <c r="P325" s="56"/>
      <c r="Q325" s="56"/>
      <c r="R325" s="56"/>
      <c r="S325" s="56"/>
      <c r="T325" s="57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U325" s="20" t="s">
        <v>81</v>
      </c>
    </row>
    <row r="326" spans="1:65" s="2" customFormat="1">
      <c r="A326" s="35"/>
      <c r="B326" s="36"/>
      <c r="C326" s="35"/>
      <c r="D326" s="166" t="s">
        <v>224</v>
      </c>
      <c r="E326" s="35"/>
      <c r="F326" s="190" t="s">
        <v>2272</v>
      </c>
      <c r="G326" s="35"/>
      <c r="H326" s="191">
        <v>0</v>
      </c>
      <c r="I326" s="35"/>
      <c r="J326" s="35"/>
      <c r="K326" s="35"/>
      <c r="L326" s="36"/>
      <c r="M326" s="163"/>
      <c r="N326" s="164"/>
      <c r="O326" s="56"/>
      <c r="P326" s="56"/>
      <c r="Q326" s="56"/>
      <c r="R326" s="56"/>
      <c r="S326" s="56"/>
      <c r="T326" s="57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U326" s="20" t="s">
        <v>81</v>
      </c>
    </row>
    <row r="327" spans="1:65" s="2" customFormat="1">
      <c r="A327" s="35"/>
      <c r="B327" s="36"/>
      <c r="C327" s="35"/>
      <c r="D327" s="166" t="s">
        <v>224</v>
      </c>
      <c r="E327" s="35"/>
      <c r="F327" s="190" t="s">
        <v>2273</v>
      </c>
      <c r="G327" s="35"/>
      <c r="H327" s="191">
        <v>2.0019999999999998</v>
      </c>
      <c r="I327" s="35"/>
      <c r="J327" s="35"/>
      <c r="K327" s="35"/>
      <c r="L327" s="36"/>
      <c r="M327" s="163"/>
      <c r="N327" s="164"/>
      <c r="O327" s="56"/>
      <c r="P327" s="56"/>
      <c r="Q327" s="56"/>
      <c r="R327" s="56"/>
      <c r="S327" s="56"/>
      <c r="T327" s="57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U327" s="20" t="s">
        <v>81</v>
      </c>
    </row>
    <row r="328" spans="1:65" s="2" customFormat="1">
      <c r="A328" s="35"/>
      <c r="B328" s="36"/>
      <c r="C328" s="35"/>
      <c r="D328" s="166" t="s">
        <v>224</v>
      </c>
      <c r="E328" s="35"/>
      <c r="F328" s="190" t="s">
        <v>213</v>
      </c>
      <c r="G328" s="35"/>
      <c r="H328" s="191">
        <v>2.0019999999999998</v>
      </c>
      <c r="I328" s="35"/>
      <c r="J328" s="35"/>
      <c r="K328" s="35"/>
      <c r="L328" s="36"/>
      <c r="M328" s="163"/>
      <c r="N328" s="164"/>
      <c r="O328" s="56"/>
      <c r="P328" s="56"/>
      <c r="Q328" s="56"/>
      <c r="R328" s="56"/>
      <c r="S328" s="56"/>
      <c r="T328" s="57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U328" s="20" t="s">
        <v>81</v>
      </c>
    </row>
    <row r="329" spans="1:65" s="2" customFormat="1" ht="24.2" customHeight="1">
      <c r="A329" s="35"/>
      <c r="B329" s="146"/>
      <c r="C329" s="147" t="s">
        <v>368</v>
      </c>
      <c r="D329" s="147" t="s">
        <v>184</v>
      </c>
      <c r="E329" s="148" t="s">
        <v>2339</v>
      </c>
      <c r="F329" s="149" t="s">
        <v>2340</v>
      </c>
      <c r="G329" s="150" t="s">
        <v>187</v>
      </c>
      <c r="H329" s="151">
        <v>11.2</v>
      </c>
      <c r="I329" s="152"/>
      <c r="J329" s="153">
        <f>ROUND(I329*H329,2)</f>
        <v>0</v>
      </c>
      <c r="K329" s="149" t="s">
        <v>222</v>
      </c>
      <c r="L329" s="36"/>
      <c r="M329" s="154" t="s">
        <v>3</v>
      </c>
      <c r="N329" s="155" t="s">
        <v>44</v>
      </c>
      <c r="O329" s="56"/>
      <c r="P329" s="156">
        <f>O329*H329</f>
        <v>0</v>
      </c>
      <c r="Q329" s="156">
        <v>0</v>
      </c>
      <c r="R329" s="156">
        <f>Q329*H329</f>
        <v>0</v>
      </c>
      <c r="S329" s="156">
        <v>0</v>
      </c>
      <c r="T329" s="15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58" t="s">
        <v>189</v>
      </c>
      <c r="AT329" s="158" t="s">
        <v>184</v>
      </c>
      <c r="AU329" s="158" t="s">
        <v>81</v>
      </c>
      <c r="AY329" s="20" t="s">
        <v>182</v>
      </c>
      <c r="BE329" s="159">
        <f>IF(N329="základní",J329,0)</f>
        <v>0</v>
      </c>
      <c r="BF329" s="159">
        <f>IF(N329="snížená",J329,0)</f>
        <v>0</v>
      </c>
      <c r="BG329" s="159">
        <f>IF(N329="zákl. přenesená",J329,0)</f>
        <v>0</v>
      </c>
      <c r="BH329" s="159">
        <f>IF(N329="sníž. přenesená",J329,0)</f>
        <v>0</v>
      </c>
      <c r="BI329" s="159">
        <f>IF(N329="nulová",J329,0)</f>
        <v>0</v>
      </c>
      <c r="BJ329" s="20" t="s">
        <v>25</v>
      </c>
      <c r="BK329" s="159">
        <f>ROUND(I329*H329,2)</f>
        <v>0</v>
      </c>
      <c r="BL329" s="20" t="s">
        <v>189</v>
      </c>
      <c r="BM329" s="158" t="s">
        <v>2341</v>
      </c>
    </row>
    <row r="330" spans="1:65" s="14" customFormat="1">
      <c r="B330" s="173"/>
      <c r="D330" s="166" t="s">
        <v>193</v>
      </c>
      <c r="E330" s="174" t="s">
        <v>3</v>
      </c>
      <c r="F330" s="175" t="s">
        <v>2226</v>
      </c>
      <c r="H330" s="176">
        <v>11.2</v>
      </c>
      <c r="I330" s="177"/>
      <c r="L330" s="173"/>
      <c r="M330" s="178"/>
      <c r="N330" s="179"/>
      <c r="O330" s="179"/>
      <c r="P330" s="179"/>
      <c r="Q330" s="179"/>
      <c r="R330" s="179"/>
      <c r="S330" s="179"/>
      <c r="T330" s="180"/>
      <c r="AT330" s="174" t="s">
        <v>193</v>
      </c>
      <c r="AU330" s="174" t="s">
        <v>81</v>
      </c>
      <c r="AV330" s="14" t="s">
        <v>81</v>
      </c>
      <c r="AW330" s="14" t="s">
        <v>34</v>
      </c>
      <c r="AX330" s="14" t="s">
        <v>25</v>
      </c>
      <c r="AY330" s="174" t="s">
        <v>182</v>
      </c>
    </row>
    <row r="331" spans="1:65" s="2" customFormat="1">
      <c r="A331" s="35"/>
      <c r="B331" s="36"/>
      <c r="C331" s="35"/>
      <c r="D331" s="166" t="s">
        <v>224</v>
      </c>
      <c r="E331" s="35"/>
      <c r="F331" s="189" t="s">
        <v>2342</v>
      </c>
      <c r="G331" s="35"/>
      <c r="H331" s="35"/>
      <c r="I331" s="35"/>
      <c r="J331" s="35"/>
      <c r="K331" s="35"/>
      <c r="L331" s="36"/>
      <c r="M331" s="163"/>
      <c r="N331" s="164"/>
      <c r="O331" s="56"/>
      <c r="P331" s="56"/>
      <c r="Q331" s="56"/>
      <c r="R331" s="56"/>
      <c r="S331" s="56"/>
      <c r="T331" s="57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U331" s="20" t="s">
        <v>81</v>
      </c>
    </row>
    <row r="332" spans="1:65" s="2" customFormat="1">
      <c r="A332" s="35"/>
      <c r="B332" s="36"/>
      <c r="C332" s="35"/>
      <c r="D332" s="166" t="s">
        <v>224</v>
      </c>
      <c r="E332" s="35"/>
      <c r="F332" s="190" t="s">
        <v>2343</v>
      </c>
      <c r="G332" s="35"/>
      <c r="H332" s="191">
        <v>0</v>
      </c>
      <c r="I332" s="35"/>
      <c r="J332" s="35"/>
      <c r="K332" s="35"/>
      <c r="L332" s="36"/>
      <c r="M332" s="163"/>
      <c r="N332" s="164"/>
      <c r="O332" s="56"/>
      <c r="P332" s="56"/>
      <c r="Q332" s="56"/>
      <c r="R332" s="56"/>
      <c r="S332" s="56"/>
      <c r="T332" s="57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U332" s="20" t="s">
        <v>81</v>
      </c>
    </row>
    <row r="333" spans="1:65" s="2" customFormat="1">
      <c r="A333" s="35"/>
      <c r="B333" s="36"/>
      <c r="C333" s="35"/>
      <c r="D333" s="166" t="s">
        <v>224</v>
      </c>
      <c r="E333" s="35"/>
      <c r="F333" s="190" t="s">
        <v>2344</v>
      </c>
      <c r="G333" s="35"/>
      <c r="H333" s="191">
        <v>11.2</v>
      </c>
      <c r="I333" s="35"/>
      <c r="J333" s="35"/>
      <c r="K333" s="35"/>
      <c r="L333" s="36"/>
      <c r="M333" s="163"/>
      <c r="N333" s="164"/>
      <c r="O333" s="56"/>
      <c r="P333" s="56"/>
      <c r="Q333" s="56"/>
      <c r="R333" s="56"/>
      <c r="S333" s="56"/>
      <c r="T333" s="57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U333" s="20" t="s">
        <v>81</v>
      </c>
    </row>
    <row r="334" spans="1:65" s="2" customFormat="1" ht="21.75" customHeight="1">
      <c r="A334" s="35"/>
      <c r="B334" s="146"/>
      <c r="C334" s="147" t="s">
        <v>376</v>
      </c>
      <c r="D334" s="147" t="s">
        <v>184</v>
      </c>
      <c r="E334" s="148" t="s">
        <v>1503</v>
      </c>
      <c r="F334" s="149" t="s">
        <v>1504</v>
      </c>
      <c r="G334" s="150" t="s">
        <v>238</v>
      </c>
      <c r="H334" s="151">
        <v>39.683999999999997</v>
      </c>
      <c r="I334" s="152"/>
      <c r="J334" s="153">
        <f>ROUND(I334*H334,2)</f>
        <v>0</v>
      </c>
      <c r="K334" s="149" t="s">
        <v>188</v>
      </c>
      <c r="L334" s="36"/>
      <c r="M334" s="154" t="s">
        <v>3</v>
      </c>
      <c r="N334" s="155" t="s">
        <v>44</v>
      </c>
      <c r="O334" s="56"/>
      <c r="P334" s="156">
        <f>O334*H334</f>
        <v>0</v>
      </c>
      <c r="Q334" s="156">
        <v>8.4000000000000003E-4</v>
      </c>
      <c r="R334" s="156">
        <f>Q334*H334</f>
        <v>3.3334559999999999E-2</v>
      </c>
      <c r="S334" s="156">
        <v>0</v>
      </c>
      <c r="T334" s="15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58" t="s">
        <v>189</v>
      </c>
      <c r="AT334" s="158" t="s">
        <v>184</v>
      </c>
      <c r="AU334" s="158" t="s">
        <v>81</v>
      </c>
      <c r="AY334" s="20" t="s">
        <v>182</v>
      </c>
      <c r="BE334" s="159">
        <f>IF(N334="základní",J334,0)</f>
        <v>0</v>
      </c>
      <c r="BF334" s="159">
        <f>IF(N334="snížená",J334,0)</f>
        <v>0</v>
      </c>
      <c r="BG334" s="159">
        <f>IF(N334="zákl. přenesená",J334,0)</f>
        <v>0</v>
      </c>
      <c r="BH334" s="159">
        <f>IF(N334="sníž. přenesená",J334,0)</f>
        <v>0</v>
      </c>
      <c r="BI334" s="159">
        <f>IF(N334="nulová",J334,0)</f>
        <v>0</v>
      </c>
      <c r="BJ334" s="20" t="s">
        <v>25</v>
      </c>
      <c r="BK334" s="159">
        <f>ROUND(I334*H334,2)</f>
        <v>0</v>
      </c>
      <c r="BL334" s="20" t="s">
        <v>189</v>
      </c>
      <c r="BM334" s="158" t="s">
        <v>2345</v>
      </c>
    </row>
    <row r="335" spans="1:65" s="2" customFormat="1">
      <c r="A335" s="35"/>
      <c r="B335" s="36"/>
      <c r="C335" s="35"/>
      <c r="D335" s="160" t="s">
        <v>191</v>
      </c>
      <c r="E335" s="35"/>
      <c r="F335" s="161" t="s">
        <v>1506</v>
      </c>
      <c r="G335" s="35"/>
      <c r="H335" s="35"/>
      <c r="I335" s="162"/>
      <c r="J335" s="35"/>
      <c r="K335" s="35"/>
      <c r="L335" s="36"/>
      <c r="M335" s="163"/>
      <c r="N335" s="164"/>
      <c r="O335" s="56"/>
      <c r="P335" s="56"/>
      <c r="Q335" s="56"/>
      <c r="R335" s="56"/>
      <c r="S335" s="56"/>
      <c r="T335" s="57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20" t="s">
        <v>191</v>
      </c>
      <c r="AU335" s="20" t="s">
        <v>81</v>
      </c>
    </row>
    <row r="336" spans="1:65" s="14" customFormat="1">
      <c r="B336" s="173"/>
      <c r="D336" s="166" t="s">
        <v>193</v>
      </c>
      <c r="E336" s="174" t="s">
        <v>3</v>
      </c>
      <c r="F336" s="175" t="s">
        <v>2346</v>
      </c>
      <c r="H336" s="176">
        <v>21.332999999999998</v>
      </c>
      <c r="I336" s="177"/>
      <c r="L336" s="173"/>
      <c r="M336" s="178"/>
      <c r="N336" s="179"/>
      <c r="O336" s="179"/>
      <c r="P336" s="179"/>
      <c r="Q336" s="179"/>
      <c r="R336" s="179"/>
      <c r="S336" s="179"/>
      <c r="T336" s="180"/>
      <c r="AT336" s="174" t="s">
        <v>193</v>
      </c>
      <c r="AU336" s="174" t="s">
        <v>81</v>
      </c>
      <c r="AV336" s="14" t="s">
        <v>81</v>
      </c>
      <c r="AW336" s="14" t="s">
        <v>34</v>
      </c>
      <c r="AX336" s="14" t="s">
        <v>73</v>
      </c>
      <c r="AY336" s="174" t="s">
        <v>182</v>
      </c>
    </row>
    <row r="337" spans="1:65" s="14" customFormat="1">
      <c r="B337" s="173"/>
      <c r="D337" s="166" t="s">
        <v>193</v>
      </c>
      <c r="E337" s="174" t="s">
        <v>3</v>
      </c>
      <c r="F337" s="175" t="s">
        <v>2347</v>
      </c>
      <c r="H337" s="176">
        <v>16.661000000000001</v>
      </c>
      <c r="I337" s="177"/>
      <c r="L337" s="173"/>
      <c r="M337" s="178"/>
      <c r="N337" s="179"/>
      <c r="O337" s="179"/>
      <c r="P337" s="179"/>
      <c r="Q337" s="179"/>
      <c r="R337" s="179"/>
      <c r="S337" s="179"/>
      <c r="T337" s="180"/>
      <c r="AT337" s="174" t="s">
        <v>193</v>
      </c>
      <c r="AU337" s="174" t="s">
        <v>81</v>
      </c>
      <c r="AV337" s="14" t="s">
        <v>81</v>
      </c>
      <c r="AW337" s="14" t="s">
        <v>34</v>
      </c>
      <c r="AX337" s="14" t="s">
        <v>73</v>
      </c>
      <c r="AY337" s="174" t="s">
        <v>182</v>
      </c>
    </row>
    <row r="338" spans="1:65" s="14" customFormat="1">
      <c r="B338" s="173"/>
      <c r="D338" s="166" t="s">
        <v>193</v>
      </c>
      <c r="E338" s="174" t="s">
        <v>3</v>
      </c>
      <c r="F338" s="175" t="s">
        <v>2348</v>
      </c>
      <c r="H338" s="176">
        <v>1.69</v>
      </c>
      <c r="I338" s="177"/>
      <c r="L338" s="173"/>
      <c r="M338" s="178"/>
      <c r="N338" s="179"/>
      <c r="O338" s="179"/>
      <c r="P338" s="179"/>
      <c r="Q338" s="179"/>
      <c r="R338" s="179"/>
      <c r="S338" s="179"/>
      <c r="T338" s="180"/>
      <c r="AT338" s="174" t="s">
        <v>193</v>
      </c>
      <c r="AU338" s="174" t="s">
        <v>81</v>
      </c>
      <c r="AV338" s="14" t="s">
        <v>81</v>
      </c>
      <c r="AW338" s="14" t="s">
        <v>34</v>
      </c>
      <c r="AX338" s="14" t="s">
        <v>73</v>
      </c>
      <c r="AY338" s="174" t="s">
        <v>182</v>
      </c>
    </row>
    <row r="339" spans="1:65" s="15" customFormat="1">
      <c r="B339" s="181"/>
      <c r="D339" s="166" t="s">
        <v>193</v>
      </c>
      <c r="E339" s="182" t="s">
        <v>3</v>
      </c>
      <c r="F339" s="183" t="s">
        <v>213</v>
      </c>
      <c r="H339" s="184">
        <v>39.683999999999997</v>
      </c>
      <c r="I339" s="185"/>
      <c r="L339" s="181"/>
      <c r="M339" s="186"/>
      <c r="N339" s="187"/>
      <c r="O339" s="187"/>
      <c r="P339" s="187"/>
      <c r="Q339" s="187"/>
      <c r="R339" s="187"/>
      <c r="S339" s="187"/>
      <c r="T339" s="188"/>
      <c r="AT339" s="182" t="s">
        <v>193</v>
      </c>
      <c r="AU339" s="182" t="s">
        <v>81</v>
      </c>
      <c r="AV339" s="15" t="s">
        <v>189</v>
      </c>
      <c r="AW339" s="15" t="s">
        <v>34</v>
      </c>
      <c r="AX339" s="15" t="s">
        <v>25</v>
      </c>
      <c r="AY339" s="182" t="s">
        <v>182</v>
      </c>
    </row>
    <row r="340" spans="1:65" s="2" customFormat="1" ht="24.2" customHeight="1">
      <c r="A340" s="35"/>
      <c r="B340" s="146"/>
      <c r="C340" s="147" t="s">
        <v>380</v>
      </c>
      <c r="D340" s="147" t="s">
        <v>184</v>
      </c>
      <c r="E340" s="148" t="s">
        <v>1511</v>
      </c>
      <c r="F340" s="149" t="s">
        <v>1512</v>
      </c>
      <c r="G340" s="150" t="s">
        <v>238</v>
      </c>
      <c r="H340" s="151">
        <v>39.683999999999997</v>
      </c>
      <c r="I340" s="152"/>
      <c r="J340" s="153">
        <f>ROUND(I340*H340,2)</f>
        <v>0</v>
      </c>
      <c r="K340" s="149" t="s">
        <v>188</v>
      </c>
      <c r="L340" s="36"/>
      <c r="M340" s="154" t="s">
        <v>3</v>
      </c>
      <c r="N340" s="155" t="s">
        <v>44</v>
      </c>
      <c r="O340" s="56"/>
      <c r="P340" s="156">
        <f>O340*H340</f>
        <v>0</v>
      </c>
      <c r="Q340" s="156">
        <v>0</v>
      </c>
      <c r="R340" s="156">
        <f>Q340*H340</f>
        <v>0</v>
      </c>
      <c r="S340" s="156">
        <v>0</v>
      </c>
      <c r="T340" s="157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58" t="s">
        <v>189</v>
      </c>
      <c r="AT340" s="158" t="s">
        <v>184</v>
      </c>
      <c r="AU340" s="158" t="s">
        <v>81</v>
      </c>
      <c r="AY340" s="20" t="s">
        <v>182</v>
      </c>
      <c r="BE340" s="159">
        <f>IF(N340="základní",J340,0)</f>
        <v>0</v>
      </c>
      <c r="BF340" s="159">
        <f>IF(N340="snížená",J340,0)</f>
        <v>0</v>
      </c>
      <c r="BG340" s="159">
        <f>IF(N340="zákl. přenesená",J340,0)</f>
        <v>0</v>
      </c>
      <c r="BH340" s="159">
        <f>IF(N340="sníž. přenesená",J340,0)</f>
        <v>0</v>
      </c>
      <c r="BI340" s="159">
        <f>IF(N340="nulová",J340,0)</f>
        <v>0</v>
      </c>
      <c r="BJ340" s="20" t="s">
        <v>25</v>
      </c>
      <c r="BK340" s="159">
        <f>ROUND(I340*H340,2)</f>
        <v>0</v>
      </c>
      <c r="BL340" s="20" t="s">
        <v>189</v>
      </c>
      <c r="BM340" s="158" t="s">
        <v>2349</v>
      </c>
    </row>
    <row r="341" spans="1:65" s="2" customFormat="1">
      <c r="A341" s="35"/>
      <c r="B341" s="36"/>
      <c r="C341" s="35"/>
      <c r="D341" s="160" t="s">
        <v>191</v>
      </c>
      <c r="E341" s="35"/>
      <c r="F341" s="161" t="s">
        <v>1514</v>
      </c>
      <c r="G341" s="35"/>
      <c r="H341" s="35"/>
      <c r="I341" s="162"/>
      <c r="J341" s="35"/>
      <c r="K341" s="35"/>
      <c r="L341" s="36"/>
      <c r="M341" s="163"/>
      <c r="N341" s="164"/>
      <c r="O341" s="56"/>
      <c r="P341" s="56"/>
      <c r="Q341" s="56"/>
      <c r="R341" s="56"/>
      <c r="S341" s="56"/>
      <c r="T341" s="57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20" t="s">
        <v>191</v>
      </c>
      <c r="AU341" s="20" t="s">
        <v>81</v>
      </c>
    </row>
    <row r="342" spans="1:65" s="2" customFormat="1" ht="21.75" customHeight="1">
      <c r="A342" s="35"/>
      <c r="B342" s="146"/>
      <c r="C342" s="147" t="s">
        <v>387</v>
      </c>
      <c r="D342" s="147" t="s">
        <v>184</v>
      </c>
      <c r="E342" s="148" t="s">
        <v>2350</v>
      </c>
      <c r="F342" s="149" t="s">
        <v>2351</v>
      </c>
      <c r="G342" s="150" t="s">
        <v>187</v>
      </c>
      <c r="H342" s="151">
        <v>7</v>
      </c>
      <c r="I342" s="152"/>
      <c r="J342" s="153">
        <f>ROUND(I342*H342,2)</f>
        <v>0</v>
      </c>
      <c r="K342" s="149" t="s">
        <v>222</v>
      </c>
      <c r="L342" s="36"/>
      <c r="M342" s="154" t="s">
        <v>3</v>
      </c>
      <c r="N342" s="155" t="s">
        <v>44</v>
      </c>
      <c r="O342" s="56"/>
      <c r="P342" s="156">
        <f>O342*H342</f>
        <v>0</v>
      </c>
      <c r="Q342" s="156">
        <v>1.0999999999999999E-2</v>
      </c>
      <c r="R342" s="156">
        <f>Q342*H342</f>
        <v>7.6999999999999999E-2</v>
      </c>
      <c r="S342" s="156">
        <v>0</v>
      </c>
      <c r="T342" s="157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58" t="s">
        <v>189</v>
      </c>
      <c r="AT342" s="158" t="s">
        <v>184</v>
      </c>
      <c r="AU342" s="158" t="s">
        <v>81</v>
      </c>
      <c r="AY342" s="20" t="s">
        <v>182</v>
      </c>
      <c r="BE342" s="159">
        <f>IF(N342="základní",J342,0)</f>
        <v>0</v>
      </c>
      <c r="BF342" s="159">
        <f>IF(N342="snížená",J342,0)</f>
        <v>0</v>
      </c>
      <c r="BG342" s="159">
        <f>IF(N342="zákl. přenesená",J342,0)</f>
        <v>0</v>
      </c>
      <c r="BH342" s="159">
        <f>IF(N342="sníž. přenesená",J342,0)</f>
        <v>0</v>
      </c>
      <c r="BI342" s="159">
        <f>IF(N342="nulová",J342,0)</f>
        <v>0</v>
      </c>
      <c r="BJ342" s="20" t="s">
        <v>25</v>
      </c>
      <c r="BK342" s="159">
        <f>ROUND(I342*H342,2)</f>
        <v>0</v>
      </c>
      <c r="BL342" s="20" t="s">
        <v>189</v>
      </c>
      <c r="BM342" s="158" t="s">
        <v>2352</v>
      </c>
    </row>
    <row r="343" spans="1:65" s="14" customFormat="1">
      <c r="B343" s="173"/>
      <c r="D343" s="166" t="s">
        <v>193</v>
      </c>
      <c r="E343" s="174" t="s">
        <v>3</v>
      </c>
      <c r="F343" s="175" t="s">
        <v>2353</v>
      </c>
      <c r="H343" s="176">
        <v>5.9</v>
      </c>
      <c r="I343" s="177"/>
      <c r="L343" s="173"/>
      <c r="M343" s="178"/>
      <c r="N343" s="179"/>
      <c r="O343" s="179"/>
      <c r="P343" s="179"/>
      <c r="Q343" s="179"/>
      <c r="R343" s="179"/>
      <c r="S343" s="179"/>
      <c r="T343" s="180"/>
      <c r="AT343" s="174" t="s">
        <v>193</v>
      </c>
      <c r="AU343" s="174" t="s">
        <v>81</v>
      </c>
      <c r="AV343" s="14" t="s">
        <v>81</v>
      </c>
      <c r="AW343" s="14" t="s">
        <v>34</v>
      </c>
      <c r="AX343" s="14" t="s">
        <v>73</v>
      </c>
      <c r="AY343" s="174" t="s">
        <v>182</v>
      </c>
    </row>
    <row r="344" spans="1:65" s="14" customFormat="1">
      <c r="B344" s="173"/>
      <c r="D344" s="166" t="s">
        <v>193</v>
      </c>
      <c r="E344" s="174" t="s">
        <v>3</v>
      </c>
      <c r="F344" s="175" t="s">
        <v>2354</v>
      </c>
      <c r="H344" s="176">
        <v>1.1000000000000001</v>
      </c>
      <c r="I344" s="177"/>
      <c r="L344" s="173"/>
      <c r="M344" s="178"/>
      <c r="N344" s="179"/>
      <c r="O344" s="179"/>
      <c r="P344" s="179"/>
      <c r="Q344" s="179"/>
      <c r="R344" s="179"/>
      <c r="S344" s="179"/>
      <c r="T344" s="180"/>
      <c r="AT344" s="174" t="s">
        <v>193</v>
      </c>
      <c r="AU344" s="174" t="s">
        <v>81</v>
      </c>
      <c r="AV344" s="14" t="s">
        <v>81</v>
      </c>
      <c r="AW344" s="14" t="s">
        <v>34</v>
      </c>
      <c r="AX344" s="14" t="s">
        <v>73</v>
      </c>
      <c r="AY344" s="174" t="s">
        <v>182</v>
      </c>
    </row>
    <row r="345" spans="1:65" s="15" customFormat="1">
      <c r="B345" s="181"/>
      <c r="D345" s="166" t="s">
        <v>193</v>
      </c>
      <c r="E345" s="182" t="s">
        <v>2232</v>
      </c>
      <c r="F345" s="183" t="s">
        <v>213</v>
      </c>
      <c r="H345" s="184">
        <v>7</v>
      </c>
      <c r="I345" s="185"/>
      <c r="L345" s="181"/>
      <c r="M345" s="186"/>
      <c r="N345" s="187"/>
      <c r="O345" s="187"/>
      <c r="P345" s="187"/>
      <c r="Q345" s="187"/>
      <c r="R345" s="187"/>
      <c r="S345" s="187"/>
      <c r="T345" s="188"/>
      <c r="AT345" s="182" t="s">
        <v>193</v>
      </c>
      <c r="AU345" s="182" t="s">
        <v>81</v>
      </c>
      <c r="AV345" s="15" t="s">
        <v>189</v>
      </c>
      <c r="AW345" s="15" t="s">
        <v>34</v>
      </c>
      <c r="AX345" s="15" t="s">
        <v>25</v>
      </c>
      <c r="AY345" s="182" t="s">
        <v>182</v>
      </c>
    </row>
    <row r="346" spans="1:65" s="2" customFormat="1" ht="37.9" customHeight="1">
      <c r="A346" s="35"/>
      <c r="B346" s="146"/>
      <c r="C346" s="147" t="s">
        <v>396</v>
      </c>
      <c r="D346" s="147" t="s">
        <v>184</v>
      </c>
      <c r="E346" s="148" t="s">
        <v>355</v>
      </c>
      <c r="F346" s="149" t="s">
        <v>356</v>
      </c>
      <c r="G346" s="150" t="s">
        <v>338</v>
      </c>
      <c r="H346" s="151">
        <v>37.972000000000001</v>
      </c>
      <c r="I346" s="152"/>
      <c r="J346" s="153">
        <f>ROUND(I346*H346,2)</f>
        <v>0</v>
      </c>
      <c r="K346" s="149" t="s">
        <v>188</v>
      </c>
      <c r="L346" s="36"/>
      <c r="M346" s="154" t="s">
        <v>3</v>
      </c>
      <c r="N346" s="155" t="s">
        <v>44</v>
      </c>
      <c r="O346" s="56"/>
      <c r="P346" s="156">
        <f>O346*H346</f>
        <v>0</v>
      </c>
      <c r="Q346" s="156">
        <v>0</v>
      </c>
      <c r="R346" s="156">
        <f>Q346*H346</f>
        <v>0</v>
      </c>
      <c r="S346" s="156">
        <v>0</v>
      </c>
      <c r="T346" s="157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58" t="s">
        <v>189</v>
      </c>
      <c r="AT346" s="158" t="s">
        <v>184</v>
      </c>
      <c r="AU346" s="158" t="s">
        <v>81</v>
      </c>
      <c r="AY346" s="20" t="s">
        <v>182</v>
      </c>
      <c r="BE346" s="159">
        <f>IF(N346="základní",J346,0)</f>
        <v>0</v>
      </c>
      <c r="BF346" s="159">
        <f>IF(N346="snížená",J346,0)</f>
        <v>0</v>
      </c>
      <c r="BG346" s="159">
        <f>IF(N346="zákl. přenesená",J346,0)</f>
        <v>0</v>
      </c>
      <c r="BH346" s="159">
        <f>IF(N346="sníž. přenesená",J346,0)</f>
        <v>0</v>
      </c>
      <c r="BI346" s="159">
        <f>IF(N346="nulová",J346,0)</f>
        <v>0</v>
      </c>
      <c r="BJ346" s="20" t="s">
        <v>25</v>
      </c>
      <c r="BK346" s="159">
        <f>ROUND(I346*H346,2)</f>
        <v>0</v>
      </c>
      <c r="BL346" s="20" t="s">
        <v>189</v>
      </c>
      <c r="BM346" s="158" t="s">
        <v>2355</v>
      </c>
    </row>
    <row r="347" spans="1:65" s="2" customFormat="1">
      <c r="A347" s="35"/>
      <c r="B347" s="36"/>
      <c r="C347" s="35"/>
      <c r="D347" s="160" t="s">
        <v>191</v>
      </c>
      <c r="E347" s="35"/>
      <c r="F347" s="161" t="s">
        <v>358</v>
      </c>
      <c r="G347" s="35"/>
      <c r="H347" s="35"/>
      <c r="I347" s="162"/>
      <c r="J347" s="35"/>
      <c r="K347" s="35"/>
      <c r="L347" s="36"/>
      <c r="M347" s="163"/>
      <c r="N347" s="164"/>
      <c r="O347" s="56"/>
      <c r="P347" s="56"/>
      <c r="Q347" s="56"/>
      <c r="R347" s="56"/>
      <c r="S347" s="56"/>
      <c r="T347" s="57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20" t="s">
        <v>191</v>
      </c>
      <c r="AU347" s="20" t="s">
        <v>81</v>
      </c>
    </row>
    <row r="348" spans="1:65" s="14" customFormat="1">
      <c r="B348" s="173"/>
      <c r="D348" s="166" t="s">
        <v>193</v>
      </c>
      <c r="E348" s="174" t="s">
        <v>3</v>
      </c>
      <c r="F348" s="175" t="s">
        <v>2356</v>
      </c>
      <c r="H348" s="176">
        <v>37.972000000000001</v>
      </c>
      <c r="I348" s="177"/>
      <c r="L348" s="173"/>
      <c r="M348" s="178"/>
      <c r="N348" s="179"/>
      <c r="O348" s="179"/>
      <c r="P348" s="179"/>
      <c r="Q348" s="179"/>
      <c r="R348" s="179"/>
      <c r="S348" s="179"/>
      <c r="T348" s="180"/>
      <c r="AT348" s="174" t="s">
        <v>193</v>
      </c>
      <c r="AU348" s="174" t="s">
        <v>81</v>
      </c>
      <c r="AV348" s="14" t="s">
        <v>81</v>
      </c>
      <c r="AW348" s="14" t="s">
        <v>34</v>
      </c>
      <c r="AX348" s="14" t="s">
        <v>73</v>
      </c>
      <c r="AY348" s="174" t="s">
        <v>182</v>
      </c>
    </row>
    <row r="349" spans="1:65" s="15" customFormat="1">
      <c r="B349" s="181"/>
      <c r="D349" s="166" t="s">
        <v>193</v>
      </c>
      <c r="E349" s="182" t="s">
        <v>3</v>
      </c>
      <c r="F349" s="183" t="s">
        <v>213</v>
      </c>
      <c r="H349" s="184">
        <v>37.972000000000001</v>
      </c>
      <c r="I349" s="185"/>
      <c r="L349" s="181"/>
      <c r="M349" s="186"/>
      <c r="N349" s="187"/>
      <c r="O349" s="187"/>
      <c r="P349" s="187"/>
      <c r="Q349" s="187"/>
      <c r="R349" s="187"/>
      <c r="S349" s="187"/>
      <c r="T349" s="188"/>
      <c r="AT349" s="182" t="s">
        <v>193</v>
      </c>
      <c r="AU349" s="182" t="s">
        <v>81</v>
      </c>
      <c r="AV349" s="15" t="s">
        <v>189</v>
      </c>
      <c r="AW349" s="15" t="s">
        <v>34</v>
      </c>
      <c r="AX349" s="15" t="s">
        <v>25</v>
      </c>
      <c r="AY349" s="182" t="s">
        <v>182</v>
      </c>
    </row>
    <row r="350" spans="1:65" s="2" customFormat="1">
      <c r="A350" s="35"/>
      <c r="B350" s="36"/>
      <c r="C350" s="35"/>
      <c r="D350" s="166" t="s">
        <v>224</v>
      </c>
      <c r="E350" s="35"/>
      <c r="F350" s="189" t="s">
        <v>362</v>
      </c>
      <c r="G350" s="35"/>
      <c r="H350" s="35"/>
      <c r="I350" s="35"/>
      <c r="J350" s="35"/>
      <c r="K350" s="35"/>
      <c r="L350" s="36"/>
      <c r="M350" s="163"/>
      <c r="N350" s="164"/>
      <c r="O350" s="56"/>
      <c r="P350" s="56"/>
      <c r="Q350" s="56"/>
      <c r="R350" s="56"/>
      <c r="S350" s="56"/>
      <c r="T350" s="57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U350" s="20" t="s">
        <v>81</v>
      </c>
    </row>
    <row r="351" spans="1:65" s="2" customFormat="1">
      <c r="A351" s="35"/>
      <c r="B351" s="36"/>
      <c r="C351" s="35"/>
      <c r="D351" s="166" t="s">
        <v>224</v>
      </c>
      <c r="E351" s="35"/>
      <c r="F351" s="190" t="s">
        <v>2333</v>
      </c>
      <c r="G351" s="35"/>
      <c r="H351" s="191">
        <v>11.733000000000001</v>
      </c>
      <c r="I351" s="35"/>
      <c r="J351" s="35"/>
      <c r="K351" s="35"/>
      <c r="L351" s="36"/>
      <c r="M351" s="163"/>
      <c r="N351" s="164"/>
      <c r="O351" s="56"/>
      <c r="P351" s="56"/>
      <c r="Q351" s="56"/>
      <c r="R351" s="56"/>
      <c r="S351" s="56"/>
      <c r="T351" s="57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U351" s="20" t="s">
        <v>81</v>
      </c>
    </row>
    <row r="352" spans="1:65" s="2" customFormat="1">
      <c r="A352" s="35"/>
      <c r="B352" s="36"/>
      <c r="C352" s="35"/>
      <c r="D352" s="166" t="s">
        <v>224</v>
      </c>
      <c r="E352" s="35"/>
      <c r="F352" s="190" t="s">
        <v>2334</v>
      </c>
      <c r="G352" s="35"/>
      <c r="H352" s="191">
        <v>9.1630000000000003</v>
      </c>
      <c r="I352" s="35"/>
      <c r="J352" s="35"/>
      <c r="K352" s="35"/>
      <c r="L352" s="36"/>
      <c r="M352" s="163"/>
      <c r="N352" s="164"/>
      <c r="O352" s="56"/>
      <c r="P352" s="56"/>
      <c r="Q352" s="56"/>
      <c r="R352" s="56"/>
      <c r="S352" s="56"/>
      <c r="T352" s="57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U352" s="20" t="s">
        <v>81</v>
      </c>
    </row>
    <row r="353" spans="1:47" s="2" customFormat="1">
      <c r="A353" s="35"/>
      <c r="B353" s="36"/>
      <c r="C353" s="35"/>
      <c r="D353" s="166" t="s">
        <v>224</v>
      </c>
      <c r="E353" s="35"/>
      <c r="F353" s="190" t="s">
        <v>2335</v>
      </c>
      <c r="G353" s="35"/>
      <c r="H353" s="191">
        <v>0.93</v>
      </c>
      <c r="I353" s="35"/>
      <c r="J353" s="35"/>
      <c r="K353" s="35"/>
      <c r="L353" s="36"/>
      <c r="M353" s="163"/>
      <c r="N353" s="164"/>
      <c r="O353" s="56"/>
      <c r="P353" s="56"/>
      <c r="Q353" s="56"/>
      <c r="R353" s="56"/>
      <c r="S353" s="56"/>
      <c r="T353" s="57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U353" s="20" t="s">
        <v>81</v>
      </c>
    </row>
    <row r="354" spans="1:47" s="2" customFormat="1">
      <c r="A354" s="35"/>
      <c r="B354" s="36"/>
      <c r="C354" s="35"/>
      <c r="D354" s="166" t="s">
        <v>224</v>
      </c>
      <c r="E354" s="35"/>
      <c r="F354" s="190" t="s">
        <v>1501</v>
      </c>
      <c r="G354" s="35"/>
      <c r="H354" s="191">
        <v>0</v>
      </c>
      <c r="I354" s="35"/>
      <c r="J354" s="35"/>
      <c r="K354" s="35"/>
      <c r="L354" s="36"/>
      <c r="M354" s="163"/>
      <c r="N354" s="164"/>
      <c r="O354" s="56"/>
      <c r="P354" s="56"/>
      <c r="Q354" s="56"/>
      <c r="R354" s="56"/>
      <c r="S354" s="56"/>
      <c r="T354" s="57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U354" s="20" t="s">
        <v>81</v>
      </c>
    </row>
    <row r="355" spans="1:47" s="2" customFormat="1">
      <c r="A355" s="35"/>
      <c r="B355" s="36"/>
      <c r="C355" s="35"/>
      <c r="D355" s="166" t="s">
        <v>224</v>
      </c>
      <c r="E355" s="35"/>
      <c r="F355" s="190" t="s">
        <v>1502</v>
      </c>
      <c r="G355" s="35"/>
      <c r="H355" s="191">
        <v>-2.7410000000000001</v>
      </c>
      <c r="I355" s="35"/>
      <c r="J355" s="35"/>
      <c r="K355" s="35"/>
      <c r="L355" s="36"/>
      <c r="M355" s="163"/>
      <c r="N355" s="164"/>
      <c r="O355" s="56"/>
      <c r="P355" s="56"/>
      <c r="Q355" s="56"/>
      <c r="R355" s="56"/>
      <c r="S355" s="56"/>
      <c r="T355" s="57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U355" s="20" t="s">
        <v>81</v>
      </c>
    </row>
    <row r="356" spans="1:47" s="2" customFormat="1">
      <c r="A356" s="35"/>
      <c r="B356" s="36"/>
      <c r="C356" s="35"/>
      <c r="D356" s="166" t="s">
        <v>224</v>
      </c>
      <c r="E356" s="35"/>
      <c r="F356" s="190" t="s">
        <v>2336</v>
      </c>
      <c r="G356" s="35"/>
      <c r="H356" s="191">
        <v>-1.135</v>
      </c>
      <c r="I356" s="35"/>
      <c r="J356" s="35"/>
      <c r="K356" s="35"/>
      <c r="L356" s="36"/>
      <c r="M356" s="163"/>
      <c r="N356" s="164"/>
      <c r="O356" s="56"/>
      <c r="P356" s="56"/>
      <c r="Q356" s="56"/>
      <c r="R356" s="56"/>
      <c r="S356" s="56"/>
      <c r="T356" s="57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U356" s="20" t="s">
        <v>81</v>
      </c>
    </row>
    <row r="357" spans="1:47" s="2" customFormat="1">
      <c r="A357" s="35"/>
      <c r="B357" s="36"/>
      <c r="C357" s="35"/>
      <c r="D357" s="166" t="s">
        <v>224</v>
      </c>
      <c r="E357" s="35"/>
      <c r="F357" s="190" t="s">
        <v>2337</v>
      </c>
      <c r="G357" s="35"/>
      <c r="H357" s="191">
        <v>-0.50600000000000001</v>
      </c>
      <c r="I357" s="35"/>
      <c r="J357" s="35"/>
      <c r="K357" s="35"/>
      <c r="L357" s="36"/>
      <c r="M357" s="163"/>
      <c r="N357" s="164"/>
      <c r="O357" s="56"/>
      <c r="P357" s="56"/>
      <c r="Q357" s="56"/>
      <c r="R357" s="56"/>
      <c r="S357" s="56"/>
      <c r="T357" s="57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U357" s="20" t="s">
        <v>81</v>
      </c>
    </row>
    <row r="358" spans="1:47" s="2" customFormat="1">
      <c r="A358" s="35"/>
      <c r="B358" s="36"/>
      <c r="C358" s="35"/>
      <c r="D358" s="166" t="s">
        <v>224</v>
      </c>
      <c r="E358" s="35"/>
      <c r="F358" s="190" t="s">
        <v>2338</v>
      </c>
      <c r="G358" s="35"/>
      <c r="H358" s="191">
        <v>-0.46</v>
      </c>
      <c r="I358" s="35"/>
      <c r="J358" s="35"/>
      <c r="K358" s="35"/>
      <c r="L358" s="36"/>
      <c r="M358" s="163"/>
      <c r="N358" s="164"/>
      <c r="O358" s="56"/>
      <c r="P358" s="56"/>
      <c r="Q358" s="56"/>
      <c r="R358" s="56"/>
      <c r="S358" s="56"/>
      <c r="T358" s="57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U358" s="20" t="s">
        <v>81</v>
      </c>
    </row>
    <row r="359" spans="1:47" s="2" customFormat="1">
      <c r="A359" s="35"/>
      <c r="B359" s="36"/>
      <c r="C359" s="35"/>
      <c r="D359" s="166" t="s">
        <v>224</v>
      </c>
      <c r="E359" s="35"/>
      <c r="F359" s="190" t="s">
        <v>213</v>
      </c>
      <c r="G359" s="35"/>
      <c r="H359" s="191">
        <v>16.984000000000002</v>
      </c>
      <c r="I359" s="35"/>
      <c r="J359" s="35"/>
      <c r="K359" s="35"/>
      <c r="L359" s="36"/>
      <c r="M359" s="163"/>
      <c r="N359" s="164"/>
      <c r="O359" s="56"/>
      <c r="P359" s="56"/>
      <c r="Q359" s="56"/>
      <c r="R359" s="56"/>
      <c r="S359" s="56"/>
      <c r="T359" s="57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U359" s="20" t="s">
        <v>81</v>
      </c>
    </row>
    <row r="360" spans="1:47" s="2" customFormat="1">
      <c r="A360" s="35"/>
      <c r="B360" s="36"/>
      <c r="C360" s="35"/>
      <c r="D360" s="166" t="s">
        <v>224</v>
      </c>
      <c r="E360" s="35"/>
      <c r="F360" s="200" t="s">
        <v>256</v>
      </c>
      <c r="G360" s="35"/>
      <c r="H360" s="35"/>
      <c r="I360" s="35"/>
      <c r="J360" s="35"/>
      <c r="K360" s="35"/>
      <c r="L360" s="36"/>
      <c r="M360" s="163"/>
      <c r="N360" s="164"/>
      <c r="O360" s="56"/>
      <c r="P360" s="56"/>
      <c r="Q360" s="56"/>
      <c r="R360" s="56"/>
      <c r="S360" s="56"/>
      <c r="T360" s="57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U360" s="20" t="s">
        <v>81</v>
      </c>
    </row>
    <row r="361" spans="1:47" s="2" customFormat="1">
      <c r="A361" s="35"/>
      <c r="B361" s="36"/>
      <c r="C361" s="35"/>
      <c r="D361" s="166" t="s">
        <v>224</v>
      </c>
      <c r="E361" s="35"/>
      <c r="F361" s="201" t="s">
        <v>1360</v>
      </c>
      <c r="G361" s="35"/>
      <c r="H361" s="191">
        <v>0</v>
      </c>
      <c r="I361" s="35"/>
      <c r="J361" s="35"/>
      <c r="K361" s="35"/>
      <c r="L361" s="36"/>
      <c r="M361" s="163"/>
      <c r="N361" s="164"/>
      <c r="O361" s="56"/>
      <c r="P361" s="56"/>
      <c r="Q361" s="56"/>
      <c r="R361" s="56"/>
      <c r="S361" s="56"/>
      <c r="T361" s="57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U361" s="20" t="s">
        <v>81</v>
      </c>
    </row>
    <row r="362" spans="1:47" s="2" customFormat="1">
      <c r="A362" s="35"/>
      <c r="B362" s="36"/>
      <c r="C362" s="35"/>
      <c r="D362" s="166" t="s">
        <v>224</v>
      </c>
      <c r="E362" s="35"/>
      <c r="F362" s="201" t="s">
        <v>2290</v>
      </c>
      <c r="G362" s="35"/>
      <c r="H362" s="191">
        <v>1.837</v>
      </c>
      <c r="I362" s="35"/>
      <c r="J362" s="35"/>
      <c r="K362" s="35"/>
      <c r="L362" s="36"/>
      <c r="M362" s="163"/>
      <c r="N362" s="164"/>
      <c r="O362" s="56"/>
      <c r="P362" s="56"/>
      <c r="Q362" s="56"/>
      <c r="R362" s="56"/>
      <c r="S362" s="56"/>
      <c r="T362" s="57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U362" s="20" t="s">
        <v>81</v>
      </c>
    </row>
    <row r="363" spans="1:47" s="2" customFormat="1">
      <c r="A363" s="35"/>
      <c r="B363" s="36"/>
      <c r="C363" s="35"/>
      <c r="D363" s="166" t="s">
        <v>224</v>
      </c>
      <c r="E363" s="35"/>
      <c r="F363" s="201" t="s">
        <v>2291</v>
      </c>
      <c r="G363" s="35"/>
      <c r="H363" s="191">
        <v>1.5289999999999999</v>
      </c>
      <c r="I363" s="35"/>
      <c r="J363" s="35"/>
      <c r="K363" s="35"/>
      <c r="L363" s="36"/>
      <c r="M363" s="163"/>
      <c r="N363" s="164"/>
      <c r="O363" s="56"/>
      <c r="P363" s="56"/>
      <c r="Q363" s="56"/>
      <c r="R363" s="56"/>
      <c r="S363" s="56"/>
      <c r="T363" s="57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U363" s="20" t="s">
        <v>81</v>
      </c>
    </row>
    <row r="364" spans="1:47" s="2" customFormat="1">
      <c r="A364" s="35"/>
      <c r="B364" s="36"/>
      <c r="C364" s="35"/>
      <c r="D364" s="166" t="s">
        <v>224</v>
      </c>
      <c r="E364" s="35"/>
      <c r="F364" s="201" t="s">
        <v>2292</v>
      </c>
      <c r="G364" s="35"/>
      <c r="H364" s="191">
        <v>0.55000000000000004</v>
      </c>
      <c r="I364" s="35"/>
      <c r="J364" s="35"/>
      <c r="K364" s="35"/>
      <c r="L364" s="36"/>
      <c r="M364" s="163"/>
      <c r="N364" s="164"/>
      <c r="O364" s="56"/>
      <c r="P364" s="56"/>
      <c r="Q364" s="56"/>
      <c r="R364" s="56"/>
      <c r="S364" s="56"/>
      <c r="T364" s="57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U364" s="20" t="s">
        <v>81</v>
      </c>
    </row>
    <row r="365" spans="1:47" s="2" customFormat="1">
      <c r="A365" s="35"/>
      <c r="B365" s="36"/>
      <c r="C365" s="35"/>
      <c r="D365" s="166" t="s">
        <v>224</v>
      </c>
      <c r="E365" s="35"/>
      <c r="F365" s="201" t="s">
        <v>259</v>
      </c>
      <c r="G365" s="35"/>
      <c r="H365" s="191">
        <v>3.9159999999999999</v>
      </c>
      <c r="I365" s="35"/>
      <c r="J365" s="35"/>
      <c r="K365" s="35"/>
      <c r="L365" s="36"/>
      <c r="M365" s="163"/>
      <c r="N365" s="164"/>
      <c r="O365" s="56"/>
      <c r="P365" s="56"/>
      <c r="Q365" s="56"/>
      <c r="R365" s="56"/>
      <c r="S365" s="56"/>
      <c r="T365" s="57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U365" s="20" t="s">
        <v>81</v>
      </c>
    </row>
    <row r="366" spans="1:47" s="2" customFormat="1">
      <c r="A366" s="35"/>
      <c r="B366" s="36"/>
      <c r="C366" s="35"/>
      <c r="D366" s="166" t="s">
        <v>224</v>
      </c>
      <c r="E366" s="35"/>
      <c r="F366" s="200" t="s">
        <v>1780</v>
      </c>
      <c r="G366" s="35"/>
      <c r="H366" s="35"/>
      <c r="I366" s="35"/>
      <c r="J366" s="35"/>
      <c r="K366" s="35"/>
      <c r="L366" s="36"/>
      <c r="M366" s="163"/>
      <c r="N366" s="164"/>
      <c r="O366" s="56"/>
      <c r="P366" s="56"/>
      <c r="Q366" s="56"/>
      <c r="R366" s="56"/>
      <c r="S366" s="56"/>
      <c r="T366" s="57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U366" s="20" t="s">
        <v>81</v>
      </c>
    </row>
    <row r="367" spans="1:47" s="2" customFormat="1">
      <c r="A367" s="35"/>
      <c r="B367" s="36"/>
      <c r="C367" s="35"/>
      <c r="D367" s="166" t="s">
        <v>224</v>
      </c>
      <c r="E367" s="35"/>
      <c r="F367" s="201" t="s">
        <v>1396</v>
      </c>
      <c r="G367" s="35"/>
      <c r="H367" s="191">
        <v>0</v>
      </c>
      <c r="I367" s="35"/>
      <c r="J367" s="35"/>
      <c r="K367" s="35"/>
      <c r="L367" s="36"/>
      <c r="M367" s="163"/>
      <c r="N367" s="164"/>
      <c r="O367" s="56"/>
      <c r="P367" s="56"/>
      <c r="Q367" s="56"/>
      <c r="R367" s="56"/>
      <c r="S367" s="56"/>
      <c r="T367" s="57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U367" s="20" t="s">
        <v>81</v>
      </c>
    </row>
    <row r="368" spans="1:47" s="2" customFormat="1">
      <c r="A368" s="35"/>
      <c r="B368" s="36"/>
      <c r="C368" s="35"/>
      <c r="D368" s="166" t="s">
        <v>224</v>
      </c>
      <c r="E368" s="35"/>
      <c r="F368" s="201" t="s">
        <v>2286</v>
      </c>
      <c r="G368" s="35"/>
      <c r="H368" s="191">
        <v>1.87</v>
      </c>
      <c r="I368" s="35"/>
      <c r="J368" s="35"/>
      <c r="K368" s="35"/>
      <c r="L368" s="36"/>
      <c r="M368" s="163"/>
      <c r="N368" s="164"/>
      <c r="O368" s="56"/>
      <c r="P368" s="56"/>
      <c r="Q368" s="56"/>
      <c r="R368" s="56"/>
      <c r="S368" s="56"/>
      <c r="T368" s="57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U368" s="20" t="s">
        <v>81</v>
      </c>
    </row>
    <row r="369" spans="1:47" s="2" customFormat="1">
      <c r="A369" s="35"/>
      <c r="B369" s="36"/>
      <c r="C369" s="35"/>
      <c r="D369" s="166" t="s">
        <v>224</v>
      </c>
      <c r="E369" s="35"/>
      <c r="F369" s="201" t="s">
        <v>2287</v>
      </c>
      <c r="G369" s="35"/>
      <c r="H369" s="191">
        <v>1.9139999999999999</v>
      </c>
      <c r="I369" s="35"/>
      <c r="J369" s="35"/>
      <c r="K369" s="35"/>
      <c r="L369" s="36"/>
      <c r="M369" s="163"/>
      <c r="N369" s="164"/>
      <c r="O369" s="56"/>
      <c r="P369" s="56"/>
      <c r="Q369" s="56"/>
      <c r="R369" s="56"/>
      <c r="S369" s="56"/>
      <c r="T369" s="57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U369" s="20" t="s">
        <v>81</v>
      </c>
    </row>
    <row r="370" spans="1:47" s="2" customFormat="1">
      <c r="A370" s="35"/>
      <c r="B370" s="36"/>
      <c r="C370" s="35"/>
      <c r="D370" s="166" t="s">
        <v>224</v>
      </c>
      <c r="E370" s="35"/>
      <c r="F370" s="201" t="s">
        <v>259</v>
      </c>
      <c r="G370" s="35"/>
      <c r="H370" s="191">
        <v>3.7839999999999998</v>
      </c>
      <c r="I370" s="35"/>
      <c r="J370" s="35"/>
      <c r="K370" s="35"/>
      <c r="L370" s="36"/>
      <c r="M370" s="163"/>
      <c r="N370" s="164"/>
      <c r="O370" s="56"/>
      <c r="P370" s="56"/>
      <c r="Q370" s="56"/>
      <c r="R370" s="56"/>
      <c r="S370" s="56"/>
      <c r="T370" s="57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U370" s="20" t="s">
        <v>81</v>
      </c>
    </row>
    <row r="371" spans="1:47" s="2" customFormat="1">
      <c r="A371" s="35"/>
      <c r="B371" s="36"/>
      <c r="C371" s="35"/>
      <c r="D371" s="166" t="s">
        <v>224</v>
      </c>
      <c r="E371" s="35"/>
      <c r="F371" s="200" t="s">
        <v>2268</v>
      </c>
      <c r="G371" s="35"/>
      <c r="H371" s="35"/>
      <c r="I371" s="35"/>
      <c r="J371" s="35"/>
      <c r="K371" s="35"/>
      <c r="L371" s="36"/>
      <c r="M371" s="163"/>
      <c r="N371" s="164"/>
      <c r="O371" s="56"/>
      <c r="P371" s="56"/>
      <c r="Q371" s="56"/>
      <c r="R371" s="56"/>
      <c r="S371" s="56"/>
      <c r="T371" s="57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U371" s="20" t="s">
        <v>81</v>
      </c>
    </row>
    <row r="372" spans="1:47" s="2" customFormat="1">
      <c r="A372" s="35"/>
      <c r="B372" s="36"/>
      <c r="C372" s="35"/>
      <c r="D372" s="166" t="s">
        <v>224</v>
      </c>
      <c r="E372" s="35"/>
      <c r="F372" s="201" t="s">
        <v>2263</v>
      </c>
      <c r="G372" s="35"/>
      <c r="H372" s="191">
        <v>2.024</v>
      </c>
      <c r="I372" s="35"/>
      <c r="J372" s="35"/>
      <c r="K372" s="35"/>
      <c r="L372" s="36"/>
      <c r="M372" s="163"/>
      <c r="N372" s="164"/>
      <c r="O372" s="56"/>
      <c r="P372" s="56"/>
      <c r="Q372" s="56"/>
      <c r="R372" s="56"/>
      <c r="S372" s="56"/>
      <c r="T372" s="57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U372" s="20" t="s">
        <v>81</v>
      </c>
    </row>
    <row r="373" spans="1:47" s="2" customFormat="1">
      <c r="A373" s="35"/>
      <c r="B373" s="36"/>
      <c r="C373" s="35"/>
      <c r="D373" s="166" t="s">
        <v>224</v>
      </c>
      <c r="E373" s="35"/>
      <c r="F373" s="201" t="s">
        <v>213</v>
      </c>
      <c r="G373" s="35"/>
      <c r="H373" s="191">
        <v>2.024</v>
      </c>
      <c r="I373" s="35"/>
      <c r="J373" s="35"/>
      <c r="K373" s="35"/>
      <c r="L373" s="36"/>
      <c r="M373" s="163"/>
      <c r="N373" s="164"/>
      <c r="O373" s="56"/>
      <c r="P373" s="56"/>
      <c r="Q373" s="56"/>
      <c r="R373" s="56"/>
      <c r="S373" s="56"/>
      <c r="T373" s="57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U373" s="20" t="s">
        <v>81</v>
      </c>
    </row>
    <row r="374" spans="1:47" s="2" customFormat="1">
      <c r="A374" s="35"/>
      <c r="B374" s="36"/>
      <c r="C374" s="35"/>
      <c r="D374" s="166" t="s">
        <v>224</v>
      </c>
      <c r="E374" s="35"/>
      <c r="F374" s="200" t="s">
        <v>2278</v>
      </c>
      <c r="G374" s="35"/>
      <c r="H374" s="35"/>
      <c r="I374" s="35"/>
      <c r="J374" s="35"/>
      <c r="K374" s="35"/>
      <c r="L374" s="36"/>
      <c r="M374" s="163"/>
      <c r="N374" s="164"/>
      <c r="O374" s="56"/>
      <c r="P374" s="56"/>
      <c r="Q374" s="56"/>
      <c r="R374" s="56"/>
      <c r="S374" s="56"/>
      <c r="T374" s="57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U374" s="20" t="s">
        <v>81</v>
      </c>
    </row>
    <row r="375" spans="1:47" s="2" customFormat="1">
      <c r="A375" s="35"/>
      <c r="B375" s="36"/>
      <c r="C375" s="35"/>
      <c r="D375" s="166" t="s">
        <v>224</v>
      </c>
      <c r="E375" s="35"/>
      <c r="F375" s="201" t="s">
        <v>2272</v>
      </c>
      <c r="G375" s="35"/>
      <c r="H375" s="191">
        <v>0</v>
      </c>
      <c r="I375" s="35"/>
      <c r="J375" s="35"/>
      <c r="K375" s="35"/>
      <c r="L375" s="36"/>
      <c r="M375" s="163"/>
      <c r="N375" s="164"/>
      <c r="O375" s="56"/>
      <c r="P375" s="56"/>
      <c r="Q375" s="56"/>
      <c r="R375" s="56"/>
      <c r="S375" s="56"/>
      <c r="T375" s="57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U375" s="20" t="s">
        <v>81</v>
      </c>
    </row>
    <row r="376" spans="1:47" s="2" customFormat="1">
      <c r="A376" s="35"/>
      <c r="B376" s="36"/>
      <c r="C376" s="35"/>
      <c r="D376" s="166" t="s">
        <v>224</v>
      </c>
      <c r="E376" s="35"/>
      <c r="F376" s="201" t="s">
        <v>2273</v>
      </c>
      <c r="G376" s="35"/>
      <c r="H376" s="191">
        <v>2.0019999999999998</v>
      </c>
      <c r="I376" s="35"/>
      <c r="J376" s="35"/>
      <c r="K376" s="35"/>
      <c r="L376" s="36"/>
      <c r="M376" s="163"/>
      <c r="N376" s="164"/>
      <c r="O376" s="56"/>
      <c r="P376" s="56"/>
      <c r="Q376" s="56"/>
      <c r="R376" s="56"/>
      <c r="S376" s="56"/>
      <c r="T376" s="57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U376" s="20" t="s">
        <v>81</v>
      </c>
    </row>
    <row r="377" spans="1:47" s="2" customFormat="1">
      <c r="A377" s="35"/>
      <c r="B377" s="36"/>
      <c r="C377" s="35"/>
      <c r="D377" s="166" t="s">
        <v>224</v>
      </c>
      <c r="E377" s="35"/>
      <c r="F377" s="201" t="s">
        <v>213</v>
      </c>
      <c r="G377" s="35"/>
      <c r="H377" s="191">
        <v>2.0019999999999998</v>
      </c>
      <c r="I377" s="35"/>
      <c r="J377" s="35"/>
      <c r="K377" s="35"/>
      <c r="L377" s="36"/>
      <c r="M377" s="163"/>
      <c r="N377" s="164"/>
      <c r="O377" s="56"/>
      <c r="P377" s="56"/>
      <c r="Q377" s="56"/>
      <c r="R377" s="56"/>
      <c r="S377" s="56"/>
      <c r="T377" s="57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U377" s="20" t="s">
        <v>81</v>
      </c>
    </row>
    <row r="378" spans="1:47" s="2" customFormat="1">
      <c r="A378" s="35"/>
      <c r="B378" s="36"/>
      <c r="C378" s="35"/>
      <c r="D378" s="166" t="s">
        <v>224</v>
      </c>
      <c r="E378" s="35"/>
      <c r="F378" s="189" t="s">
        <v>1494</v>
      </c>
      <c r="G378" s="35"/>
      <c r="H378" s="35"/>
      <c r="I378" s="35"/>
      <c r="J378" s="35"/>
      <c r="K378" s="35"/>
      <c r="L378" s="36"/>
      <c r="M378" s="163"/>
      <c r="N378" s="164"/>
      <c r="O378" s="56"/>
      <c r="P378" s="56"/>
      <c r="Q378" s="56"/>
      <c r="R378" s="56"/>
      <c r="S378" s="56"/>
      <c r="T378" s="57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U378" s="20" t="s">
        <v>81</v>
      </c>
    </row>
    <row r="379" spans="1:47" s="2" customFormat="1">
      <c r="A379" s="35"/>
      <c r="B379" s="36"/>
      <c r="C379" s="35"/>
      <c r="D379" s="166" t="s">
        <v>224</v>
      </c>
      <c r="E379" s="35"/>
      <c r="F379" s="190" t="s">
        <v>1491</v>
      </c>
      <c r="G379" s="35"/>
      <c r="H379" s="191">
        <v>4.4880000000000004</v>
      </c>
      <c r="I379" s="35"/>
      <c r="J379" s="35"/>
      <c r="K379" s="35"/>
      <c r="L379" s="36"/>
      <c r="M379" s="163"/>
      <c r="N379" s="164"/>
      <c r="O379" s="56"/>
      <c r="P379" s="56"/>
      <c r="Q379" s="56"/>
      <c r="R379" s="56"/>
      <c r="S379" s="56"/>
      <c r="T379" s="57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U379" s="20" t="s">
        <v>81</v>
      </c>
    </row>
    <row r="380" spans="1:47" s="2" customFormat="1">
      <c r="A380" s="35"/>
      <c r="B380" s="36"/>
      <c r="C380" s="35"/>
      <c r="D380" s="166" t="s">
        <v>224</v>
      </c>
      <c r="E380" s="35"/>
      <c r="F380" s="190" t="s">
        <v>1492</v>
      </c>
      <c r="G380" s="35"/>
      <c r="H380" s="191">
        <v>16.5</v>
      </c>
      <c r="I380" s="35"/>
      <c r="J380" s="35"/>
      <c r="K380" s="35"/>
      <c r="L380" s="36"/>
      <c r="M380" s="163"/>
      <c r="N380" s="164"/>
      <c r="O380" s="56"/>
      <c r="P380" s="56"/>
      <c r="Q380" s="56"/>
      <c r="R380" s="56"/>
      <c r="S380" s="56"/>
      <c r="T380" s="57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U380" s="20" t="s">
        <v>81</v>
      </c>
    </row>
    <row r="381" spans="1:47" s="2" customFormat="1">
      <c r="A381" s="35"/>
      <c r="B381" s="36"/>
      <c r="C381" s="35"/>
      <c r="D381" s="166" t="s">
        <v>224</v>
      </c>
      <c r="E381" s="35"/>
      <c r="F381" s="190" t="s">
        <v>213</v>
      </c>
      <c r="G381" s="35"/>
      <c r="H381" s="191">
        <v>20.988</v>
      </c>
      <c r="I381" s="35"/>
      <c r="J381" s="35"/>
      <c r="K381" s="35"/>
      <c r="L381" s="36"/>
      <c r="M381" s="163"/>
      <c r="N381" s="164"/>
      <c r="O381" s="56"/>
      <c r="P381" s="56"/>
      <c r="Q381" s="56"/>
      <c r="R381" s="56"/>
      <c r="S381" s="56"/>
      <c r="T381" s="57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U381" s="20" t="s">
        <v>81</v>
      </c>
    </row>
    <row r="382" spans="1:47" s="2" customFormat="1">
      <c r="A382" s="35"/>
      <c r="B382" s="36"/>
      <c r="C382" s="35"/>
      <c r="D382" s="166" t="s">
        <v>224</v>
      </c>
      <c r="E382" s="35"/>
      <c r="F382" s="200" t="s">
        <v>1466</v>
      </c>
      <c r="G382" s="35"/>
      <c r="H382" s="35"/>
      <c r="I382" s="35"/>
      <c r="J382" s="35"/>
      <c r="K382" s="35"/>
      <c r="L382" s="36"/>
      <c r="M382" s="163"/>
      <c r="N382" s="164"/>
      <c r="O382" s="56"/>
      <c r="P382" s="56"/>
      <c r="Q382" s="56"/>
      <c r="R382" s="56"/>
      <c r="S382" s="56"/>
      <c r="T382" s="57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U382" s="20" t="s">
        <v>81</v>
      </c>
    </row>
    <row r="383" spans="1:47" s="2" customFormat="1">
      <c r="A383" s="35"/>
      <c r="B383" s="36"/>
      <c r="C383" s="35"/>
      <c r="D383" s="166" t="s">
        <v>224</v>
      </c>
      <c r="E383" s="35"/>
      <c r="F383" s="201" t="s">
        <v>2317</v>
      </c>
      <c r="G383" s="35"/>
      <c r="H383" s="191">
        <v>2.2000000000000002</v>
      </c>
      <c r="I383" s="35"/>
      <c r="J383" s="35"/>
      <c r="K383" s="35"/>
      <c r="L383" s="36"/>
      <c r="M383" s="163"/>
      <c r="N383" s="164"/>
      <c r="O383" s="56"/>
      <c r="P383" s="56"/>
      <c r="Q383" s="56"/>
      <c r="R383" s="56"/>
      <c r="S383" s="56"/>
      <c r="T383" s="57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U383" s="20" t="s">
        <v>81</v>
      </c>
    </row>
    <row r="384" spans="1:47" s="2" customFormat="1">
      <c r="A384" s="35"/>
      <c r="B384" s="36"/>
      <c r="C384" s="35"/>
      <c r="D384" s="166" t="s">
        <v>224</v>
      </c>
      <c r="E384" s="35"/>
      <c r="F384" s="201" t="s">
        <v>213</v>
      </c>
      <c r="G384" s="35"/>
      <c r="H384" s="191">
        <v>2.2000000000000002</v>
      </c>
      <c r="I384" s="35"/>
      <c r="J384" s="35"/>
      <c r="K384" s="35"/>
      <c r="L384" s="36"/>
      <c r="M384" s="163"/>
      <c r="N384" s="164"/>
      <c r="O384" s="56"/>
      <c r="P384" s="56"/>
      <c r="Q384" s="56"/>
      <c r="R384" s="56"/>
      <c r="S384" s="56"/>
      <c r="T384" s="57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U384" s="20" t="s">
        <v>81</v>
      </c>
    </row>
    <row r="385" spans="1:65" s="2" customFormat="1">
      <c r="A385" s="35"/>
      <c r="B385" s="36"/>
      <c r="C385" s="35"/>
      <c r="D385" s="166" t="s">
        <v>224</v>
      </c>
      <c r="E385" s="35"/>
      <c r="F385" s="200" t="s">
        <v>1465</v>
      </c>
      <c r="G385" s="35"/>
      <c r="H385" s="35"/>
      <c r="I385" s="35"/>
      <c r="J385" s="35"/>
      <c r="K385" s="35"/>
      <c r="L385" s="36"/>
      <c r="M385" s="163"/>
      <c r="N385" s="164"/>
      <c r="O385" s="56"/>
      <c r="P385" s="56"/>
      <c r="Q385" s="56"/>
      <c r="R385" s="56"/>
      <c r="S385" s="56"/>
      <c r="T385" s="57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U385" s="20" t="s">
        <v>81</v>
      </c>
    </row>
    <row r="386" spans="1:65" s="2" customFormat="1">
      <c r="A386" s="35"/>
      <c r="B386" s="36"/>
      <c r="C386" s="35"/>
      <c r="D386" s="166" t="s">
        <v>224</v>
      </c>
      <c r="E386" s="35"/>
      <c r="F386" s="201" t="s">
        <v>1454</v>
      </c>
      <c r="G386" s="35"/>
      <c r="H386" s="191">
        <v>0</v>
      </c>
      <c r="I386" s="35"/>
      <c r="J386" s="35"/>
      <c r="K386" s="35"/>
      <c r="L386" s="36"/>
      <c r="M386" s="163"/>
      <c r="N386" s="164"/>
      <c r="O386" s="56"/>
      <c r="P386" s="56"/>
      <c r="Q386" s="56"/>
      <c r="R386" s="56"/>
      <c r="S386" s="56"/>
      <c r="T386" s="57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U386" s="20" t="s">
        <v>81</v>
      </c>
    </row>
    <row r="387" spans="1:65" s="2" customFormat="1">
      <c r="A387" s="35"/>
      <c r="B387" s="36"/>
      <c r="C387" s="35"/>
      <c r="D387" s="166" t="s">
        <v>224</v>
      </c>
      <c r="E387" s="35"/>
      <c r="F387" s="201" t="s">
        <v>1455</v>
      </c>
      <c r="G387" s="35"/>
      <c r="H387" s="191">
        <v>11</v>
      </c>
      <c r="I387" s="35"/>
      <c r="J387" s="35"/>
      <c r="K387" s="35"/>
      <c r="L387" s="36"/>
      <c r="M387" s="163"/>
      <c r="N387" s="164"/>
      <c r="O387" s="56"/>
      <c r="P387" s="56"/>
      <c r="Q387" s="56"/>
      <c r="R387" s="56"/>
      <c r="S387" s="56"/>
      <c r="T387" s="57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U387" s="20" t="s">
        <v>81</v>
      </c>
    </row>
    <row r="388" spans="1:65" s="2" customFormat="1">
      <c r="A388" s="35"/>
      <c r="B388" s="36"/>
      <c r="C388" s="35"/>
      <c r="D388" s="166" t="s">
        <v>224</v>
      </c>
      <c r="E388" s="35"/>
      <c r="F388" s="201" t="s">
        <v>213</v>
      </c>
      <c r="G388" s="35"/>
      <c r="H388" s="191">
        <v>11</v>
      </c>
      <c r="I388" s="35"/>
      <c r="J388" s="35"/>
      <c r="K388" s="35"/>
      <c r="L388" s="36"/>
      <c r="M388" s="163"/>
      <c r="N388" s="164"/>
      <c r="O388" s="56"/>
      <c r="P388" s="56"/>
      <c r="Q388" s="56"/>
      <c r="R388" s="56"/>
      <c r="S388" s="56"/>
      <c r="T388" s="57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U388" s="20" t="s">
        <v>81</v>
      </c>
    </row>
    <row r="389" spans="1:65" s="2" customFormat="1">
      <c r="A389" s="35"/>
      <c r="B389" s="36"/>
      <c r="C389" s="35"/>
      <c r="D389" s="166" t="s">
        <v>224</v>
      </c>
      <c r="E389" s="35"/>
      <c r="F389" s="219" t="s">
        <v>1456</v>
      </c>
      <c r="G389" s="35"/>
      <c r="H389" s="35"/>
      <c r="I389" s="35"/>
      <c r="J389" s="35"/>
      <c r="K389" s="35"/>
      <c r="L389" s="36"/>
      <c r="M389" s="163"/>
      <c r="N389" s="164"/>
      <c r="O389" s="56"/>
      <c r="P389" s="56"/>
      <c r="Q389" s="56"/>
      <c r="R389" s="56"/>
      <c r="S389" s="56"/>
      <c r="T389" s="57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U389" s="20" t="s">
        <v>81</v>
      </c>
    </row>
    <row r="390" spans="1:65" s="2" customFormat="1">
      <c r="A390" s="35"/>
      <c r="B390" s="36"/>
      <c r="C390" s="35"/>
      <c r="D390" s="166" t="s">
        <v>224</v>
      </c>
      <c r="E390" s="35"/>
      <c r="F390" s="220" t="s">
        <v>2319</v>
      </c>
      <c r="G390" s="35"/>
      <c r="H390" s="191">
        <v>10</v>
      </c>
      <c r="I390" s="35"/>
      <c r="J390" s="35"/>
      <c r="K390" s="35"/>
      <c r="L390" s="36"/>
      <c r="M390" s="163"/>
      <c r="N390" s="164"/>
      <c r="O390" s="56"/>
      <c r="P390" s="56"/>
      <c r="Q390" s="56"/>
      <c r="R390" s="56"/>
      <c r="S390" s="56"/>
      <c r="T390" s="57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U390" s="20" t="s">
        <v>81</v>
      </c>
    </row>
    <row r="391" spans="1:65" s="2" customFormat="1">
      <c r="A391" s="35"/>
      <c r="B391" s="36"/>
      <c r="C391" s="35"/>
      <c r="D391" s="166" t="s">
        <v>224</v>
      </c>
      <c r="E391" s="35"/>
      <c r="F391" s="220" t="s">
        <v>213</v>
      </c>
      <c r="G391" s="35"/>
      <c r="H391" s="191">
        <v>10</v>
      </c>
      <c r="I391" s="35"/>
      <c r="J391" s="35"/>
      <c r="K391" s="35"/>
      <c r="L391" s="36"/>
      <c r="M391" s="163"/>
      <c r="N391" s="164"/>
      <c r="O391" s="56"/>
      <c r="P391" s="56"/>
      <c r="Q391" s="56"/>
      <c r="R391" s="56"/>
      <c r="S391" s="56"/>
      <c r="T391" s="57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U391" s="20" t="s">
        <v>81</v>
      </c>
    </row>
    <row r="392" spans="1:65" s="2" customFormat="1" ht="24.2" customHeight="1">
      <c r="A392" s="35"/>
      <c r="B392" s="146"/>
      <c r="C392" s="147" t="s">
        <v>401</v>
      </c>
      <c r="D392" s="147" t="s">
        <v>184</v>
      </c>
      <c r="E392" s="148" t="s">
        <v>364</v>
      </c>
      <c r="F392" s="149" t="s">
        <v>365</v>
      </c>
      <c r="G392" s="150" t="s">
        <v>338</v>
      </c>
      <c r="H392" s="151">
        <v>37.972000000000001</v>
      </c>
      <c r="I392" s="152"/>
      <c r="J392" s="153">
        <f>ROUND(I392*H392,2)</f>
        <v>0</v>
      </c>
      <c r="K392" s="149" t="s">
        <v>188</v>
      </c>
      <c r="L392" s="36"/>
      <c r="M392" s="154" t="s">
        <v>3</v>
      </c>
      <c r="N392" s="155" t="s">
        <v>44</v>
      </c>
      <c r="O392" s="56"/>
      <c r="P392" s="156">
        <f>O392*H392</f>
        <v>0</v>
      </c>
      <c r="Q392" s="156">
        <v>0</v>
      </c>
      <c r="R392" s="156">
        <f>Q392*H392</f>
        <v>0</v>
      </c>
      <c r="S392" s="156">
        <v>0</v>
      </c>
      <c r="T392" s="157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58" t="s">
        <v>189</v>
      </c>
      <c r="AT392" s="158" t="s">
        <v>184</v>
      </c>
      <c r="AU392" s="158" t="s">
        <v>81</v>
      </c>
      <c r="AY392" s="20" t="s">
        <v>182</v>
      </c>
      <c r="BE392" s="159">
        <f>IF(N392="základní",J392,0)</f>
        <v>0</v>
      </c>
      <c r="BF392" s="159">
        <f>IF(N392="snížená",J392,0)</f>
        <v>0</v>
      </c>
      <c r="BG392" s="159">
        <f>IF(N392="zákl. přenesená",J392,0)</f>
        <v>0</v>
      </c>
      <c r="BH392" s="159">
        <f>IF(N392="sníž. přenesená",J392,0)</f>
        <v>0</v>
      </c>
      <c r="BI392" s="159">
        <f>IF(N392="nulová",J392,0)</f>
        <v>0</v>
      </c>
      <c r="BJ392" s="20" t="s">
        <v>25</v>
      </c>
      <c r="BK392" s="159">
        <f>ROUND(I392*H392,2)</f>
        <v>0</v>
      </c>
      <c r="BL392" s="20" t="s">
        <v>189</v>
      </c>
      <c r="BM392" s="158" t="s">
        <v>2357</v>
      </c>
    </row>
    <row r="393" spans="1:65" s="2" customFormat="1">
      <c r="A393" s="35"/>
      <c r="B393" s="36"/>
      <c r="C393" s="35"/>
      <c r="D393" s="160" t="s">
        <v>191</v>
      </c>
      <c r="E393" s="35"/>
      <c r="F393" s="161" t="s">
        <v>367</v>
      </c>
      <c r="G393" s="35"/>
      <c r="H393" s="35"/>
      <c r="I393" s="162"/>
      <c r="J393" s="35"/>
      <c r="K393" s="35"/>
      <c r="L393" s="36"/>
      <c r="M393" s="163"/>
      <c r="N393" s="164"/>
      <c r="O393" s="56"/>
      <c r="P393" s="56"/>
      <c r="Q393" s="56"/>
      <c r="R393" s="56"/>
      <c r="S393" s="56"/>
      <c r="T393" s="57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20" t="s">
        <v>191</v>
      </c>
      <c r="AU393" s="20" t="s">
        <v>81</v>
      </c>
    </row>
    <row r="394" spans="1:65" s="14" customFormat="1">
      <c r="B394" s="173"/>
      <c r="D394" s="166" t="s">
        <v>193</v>
      </c>
      <c r="E394" s="174" t="s">
        <v>3</v>
      </c>
      <c r="F394" s="175" t="s">
        <v>2356</v>
      </c>
      <c r="H394" s="176">
        <v>37.972000000000001</v>
      </c>
      <c r="I394" s="177"/>
      <c r="L394" s="173"/>
      <c r="M394" s="178"/>
      <c r="N394" s="179"/>
      <c r="O394" s="179"/>
      <c r="P394" s="179"/>
      <c r="Q394" s="179"/>
      <c r="R394" s="179"/>
      <c r="S394" s="179"/>
      <c r="T394" s="180"/>
      <c r="AT394" s="174" t="s">
        <v>193</v>
      </c>
      <c r="AU394" s="174" t="s">
        <v>81</v>
      </c>
      <c r="AV394" s="14" t="s">
        <v>81</v>
      </c>
      <c r="AW394" s="14" t="s">
        <v>34</v>
      </c>
      <c r="AX394" s="14" t="s">
        <v>73</v>
      </c>
      <c r="AY394" s="174" t="s">
        <v>182</v>
      </c>
    </row>
    <row r="395" spans="1:65" s="15" customFormat="1">
      <c r="B395" s="181"/>
      <c r="D395" s="166" t="s">
        <v>193</v>
      </c>
      <c r="E395" s="182" t="s">
        <v>3</v>
      </c>
      <c r="F395" s="183" t="s">
        <v>213</v>
      </c>
      <c r="H395" s="184">
        <v>37.972000000000001</v>
      </c>
      <c r="I395" s="185"/>
      <c r="L395" s="181"/>
      <c r="M395" s="186"/>
      <c r="N395" s="187"/>
      <c r="O395" s="187"/>
      <c r="P395" s="187"/>
      <c r="Q395" s="187"/>
      <c r="R395" s="187"/>
      <c r="S395" s="187"/>
      <c r="T395" s="188"/>
      <c r="AT395" s="182" t="s">
        <v>193</v>
      </c>
      <c r="AU395" s="182" t="s">
        <v>81</v>
      </c>
      <c r="AV395" s="15" t="s">
        <v>189</v>
      </c>
      <c r="AW395" s="15" t="s">
        <v>34</v>
      </c>
      <c r="AX395" s="15" t="s">
        <v>25</v>
      </c>
      <c r="AY395" s="182" t="s">
        <v>182</v>
      </c>
    </row>
    <row r="396" spans="1:65" s="2" customFormat="1">
      <c r="A396" s="35"/>
      <c r="B396" s="36"/>
      <c r="C396" s="35"/>
      <c r="D396" s="166" t="s">
        <v>224</v>
      </c>
      <c r="E396" s="35"/>
      <c r="F396" s="189" t="s">
        <v>362</v>
      </c>
      <c r="G396" s="35"/>
      <c r="H396" s="35"/>
      <c r="I396" s="35"/>
      <c r="J396" s="35"/>
      <c r="K396" s="35"/>
      <c r="L396" s="36"/>
      <c r="M396" s="163"/>
      <c r="N396" s="164"/>
      <c r="O396" s="56"/>
      <c r="P396" s="56"/>
      <c r="Q396" s="56"/>
      <c r="R396" s="56"/>
      <c r="S396" s="56"/>
      <c r="T396" s="57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U396" s="20" t="s">
        <v>81</v>
      </c>
    </row>
    <row r="397" spans="1:65" s="2" customFormat="1">
      <c r="A397" s="35"/>
      <c r="B397" s="36"/>
      <c r="C397" s="35"/>
      <c r="D397" s="166" t="s">
        <v>224</v>
      </c>
      <c r="E397" s="35"/>
      <c r="F397" s="190" t="s">
        <v>2333</v>
      </c>
      <c r="G397" s="35"/>
      <c r="H397" s="191">
        <v>11.733000000000001</v>
      </c>
      <c r="I397" s="35"/>
      <c r="J397" s="35"/>
      <c r="K397" s="35"/>
      <c r="L397" s="36"/>
      <c r="M397" s="163"/>
      <c r="N397" s="164"/>
      <c r="O397" s="56"/>
      <c r="P397" s="56"/>
      <c r="Q397" s="56"/>
      <c r="R397" s="56"/>
      <c r="S397" s="56"/>
      <c r="T397" s="57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U397" s="20" t="s">
        <v>81</v>
      </c>
    </row>
    <row r="398" spans="1:65" s="2" customFormat="1">
      <c r="A398" s="35"/>
      <c r="B398" s="36"/>
      <c r="C398" s="35"/>
      <c r="D398" s="166" t="s">
        <v>224</v>
      </c>
      <c r="E398" s="35"/>
      <c r="F398" s="190" t="s">
        <v>2334</v>
      </c>
      <c r="G398" s="35"/>
      <c r="H398" s="191">
        <v>9.1630000000000003</v>
      </c>
      <c r="I398" s="35"/>
      <c r="J398" s="35"/>
      <c r="K398" s="35"/>
      <c r="L398" s="36"/>
      <c r="M398" s="163"/>
      <c r="N398" s="164"/>
      <c r="O398" s="56"/>
      <c r="P398" s="56"/>
      <c r="Q398" s="56"/>
      <c r="R398" s="56"/>
      <c r="S398" s="56"/>
      <c r="T398" s="57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U398" s="20" t="s">
        <v>81</v>
      </c>
    </row>
    <row r="399" spans="1:65" s="2" customFormat="1">
      <c r="A399" s="35"/>
      <c r="B399" s="36"/>
      <c r="C399" s="35"/>
      <c r="D399" s="166" t="s">
        <v>224</v>
      </c>
      <c r="E399" s="35"/>
      <c r="F399" s="190" t="s">
        <v>2335</v>
      </c>
      <c r="G399" s="35"/>
      <c r="H399" s="191">
        <v>0.93</v>
      </c>
      <c r="I399" s="35"/>
      <c r="J399" s="35"/>
      <c r="K399" s="35"/>
      <c r="L399" s="36"/>
      <c r="M399" s="163"/>
      <c r="N399" s="164"/>
      <c r="O399" s="56"/>
      <c r="P399" s="56"/>
      <c r="Q399" s="56"/>
      <c r="R399" s="56"/>
      <c r="S399" s="56"/>
      <c r="T399" s="57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U399" s="20" t="s">
        <v>81</v>
      </c>
    </row>
    <row r="400" spans="1:65" s="2" customFormat="1">
      <c r="A400" s="35"/>
      <c r="B400" s="36"/>
      <c r="C400" s="35"/>
      <c r="D400" s="166" t="s">
        <v>224</v>
      </c>
      <c r="E400" s="35"/>
      <c r="F400" s="190" t="s">
        <v>1501</v>
      </c>
      <c r="G400" s="35"/>
      <c r="H400" s="191">
        <v>0</v>
      </c>
      <c r="I400" s="35"/>
      <c r="J400" s="35"/>
      <c r="K400" s="35"/>
      <c r="L400" s="36"/>
      <c r="M400" s="163"/>
      <c r="N400" s="164"/>
      <c r="O400" s="56"/>
      <c r="P400" s="56"/>
      <c r="Q400" s="56"/>
      <c r="R400" s="56"/>
      <c r="S400" s="56"/>
      <c r="T400" s="57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U400" s="20" t="s">
        <v>81</v>
      </c>
    </row>
    <row r="401" spans="1:47" s="2" customFormat="1">
      <c r="A401" s="35"/>
      <c r="B401" s="36"/>
      <c r="C401" s="35"/>
      <c r="D401" s="166" t="s">
        <v>224</v>
      </c>
      <c r="E401" s="35"/>
      <c r="F401" s="190" t="s">
        <v>1502</v>
      </c>
      <c r="G401" s="35"/>
      <c r="H401" s="191">
        <v>-2.7410000000000001</v>
      </c>
      <c r="I401" s="35"/>
      <c r="J401" s="35"/>
      <c r="K401" s="35"/>
      <c r="L401" s="36"/>
      <c r="M401" s="163"/>
      <c r="N401" s="164"/>
      <c r="O401" s="56"/>
      <c r="P401" s="56"/>
      <c r="Q401" s="56"/>
      <c r="R401" s="56"/>
      <c r="S401" s="56"/>
      <c r="T401" s="57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U401" s="20" t="s">
        <v>81</v>
      </c>
    </row>
    <row r="402" spans="1:47" s="2" customFormat="1">
      <c r="A402" s="35"/>
      <c r="B402" s="36"/>
      <c r="C402" s="35"/>
      <c r="D402" s="166" t="s">
        <v>224</v>
      </c>
      <c r="E402" s="35"/>
      <c r="F402" s="190" t="s">
        <v>2336</v>
      </c>
      <c r="G402" s="35"/>
      <c r="H402" s="191">
        <v>-1.135</v>
      </c>
      <c r="I402" s="35"/>
      <c r="J402" s="35"/>
      <c r="K402" s="35"/>
      <c r="L402" s="36"/>
      <c r="M402" s="163"/>
      <c r="N402" s="164"/>
      <c r="O402" s="56"/>
      <c r="P402" s="56"/>
      <c r="Q402" s="56"/>
      <c r="R402" s="56"/>
      <c r="S402" s="56"/>
      <c r="T402" s="57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U402" s="20" t="s">
        <v>81</v>
      </c>
    </row>
    <row r="403" spans="1:47" s="2" customFormat="1">
      <c r="A403" s="35"/>
      <c r="B403" s="36"/>
      <c r="C403" s="35"/>
      <c r="D403" s="166" t="s">
        <v>224</v>
      </c>
      <c r="E403" s="35"/>
      <c r="F403" s="190" t="s">
        <v>2337</v>
      </c>
      <c r="G403" s="35"/>
      <c r="H403" s="191">
        <v>-0.50600000000000001</v>
      </c>
      <c r="I403" s="35"/>
      <c r="J403" s="35"/>
      <c r="K403" s="35"/>
      <c r="L403" s="36"/>
      <c r="M403" s="163"/>
      <c r="N403" s="164"/>
      <c r="O403" s="56"/>
      <c r="P403" s="56"/>
      <c r="Q403" s="56"/>
      <c r="R403" s="56"/>
      <c r="S403" s="56"/>
      <c r="T403" s="57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U403" s="20" t="s">
        <v>81</v>
      </c>
    </row>
    <row r="404" spans="1:47" s="2" customFormat="1">
      <c r="A404" s="35"/>
      <c r="B404" s="36"/>
      <c r="C404" s="35"/>
      <c r="D404" s="166" t="s">
        <v>224</v>
      </c>
      <c r="E404" s="35"/>
      <c r="F404" s="190" t="s">
        <v>2338</v>
      </c>
      <c r="G404" s="35"/>
      <c r="H404" s="191">
        <v>-0.46</v>
      </c>
      <c r="I404" s="35"/>
      <c r="J404" s="35"/>
      <c r="K404" s="35"/>
      <c r="L404" s="36"/>
      <c r="M404" s="163"/>
      <c r="N404" s="164"/>
      <c r="O404" s="56"/>
      <c r="P404" s="56"/>
      <c r="Q404" s="56"/>
      <c r="R404" s="56"/>
      <c r="S404" s="56"/>
      <c r="T404" s="57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U404" s="20" t="s">
        <v>81</v>
      </c>
    </row>
    <row r="405" spans="1:47" s="2" customFormat="1">
      <c r="A405" s="35"/>
      <c r="B405" s="36"/>
      <c r="C405" s="35"/>
      <c r="D405" s="166" t="s">
        <v>224</v>
      </c>
      <c r="E405" s="35"/>
      <c r="F405" s="190" t="s">
        <v>213</v>
      </c>
      <c r="G405" s="35"/>
      <c r="H405" s="191">
        <v>16.984000000000002</v>
      </c>
      <c r="I405" s="35"/>
      <c r="J405" s="35"/>
      <c r="K405" s="35"/>
      <c r="L405" s="36"/>
      <c r="M405" s="163"/>
      <c r="N405" s="164"/>
      <c r="O405" s="56"/>
      <c r="P405" s="56"/>
      <c r="Q405" s="56"/>
      <c r="R405" s="56"/>
      <c r="S405" s="56"/>
      <c r="T405" s="57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U405" s="20" t="s">
        <v>81</v>
      </c>
    </row>
    <row r="406" spans="1:47" s="2" customFormat="1">
      <c r="A406" s="35"/>
      <c r="B406" s="36"/>
      <c r="C406" s="35"/>
      <c r="D406" s="166" t="s">
        <v>224</v>
      </c>
      <c r="E406" s="35"/>
      <c r="F406" s="200" t="s">
        <v>256</v>
      </c>
      <c r="G406" s="35"/>
      <c r="H406" s="35"/>
      <c r="I406" s="35"/>
      <c r="J406" s="35"/>
      <c r="K406" s="35"/>
      <c r="L406" s="36"/>
      <c r="M406" s="163"/>
      <c r="N406" s="164"/>
      <c r="O406" s="56"/>
      <c r="P406" s="56"/>
      <c r="Q406" s="56"/>
      <c r="R406" s="56"/>
      <c r="S406" s="56"/>
      <c r="T406" s="57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U406" s="20" t="s">
        <v>81</v>
      </c>
    </row>
    <row r="407" spans="1:47" s="2" customFormat="1">
      <c r="A407" s="35"/>
      <c r="B407" s="36"/>
      <c r="C407" s="35"/>
      <c r="D407" s="166" t="s">
        <v>224</v>
      </c>
      <c r="E407" s="35"/>
      <c r="F407" s="201" t="s">
        <v>1360</v>
      </c>
      <c r="G407" s="35"/>
      <c r="H407" s="191">
        <v>0</v>
      </c>
      <c r="I407" s="35"/>
      <c r="J407" s="35"/>
      <c r="K407" s="35"/>
      <c r="L407" s="36"/>
      <c r="M407" s="163"/>
      <c r="N407" s="164"/>
      <c r="O407" s="56"/>
      <c r="P407" s="56"/>
      <c r="Q407" s="56"/>
      <c r="R407" s="56"/>
      <c r="S407" s="56"/>
      <c r="T407" s="57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U407" s="20" t="s">
        <v>81</v>
      </c>
    </row>
    <row r="408" spans="1:47" s="2" customFormat="1">
      <c r="A408" s="35"/>
      <c r="B408" s="36"/>
      <c r="C408" s="35"/>
      <c r="D408" s="166" t="s">
        <v>224</v>
      </c>
      <c r="E408" s="35"/>
      <c r="F408" s="201" t="s">
        <v>2290</v>
      </c>
      <c r="G408" s="35"/>
      <c r="H408" s="191">
        <v>1.837</v>
      </c>
      <c r="I408" s="35"/>
      <c r="J408" s="35"/>
      <c r="K408" s="35"/>
      <c r="L408" s="36"/>
      <c r="M408" s="163"/>
      <c r="N408" s="164"/>
      <c r="O408" s="56"/>
      <c r="P408" s="56"/>
      <c r="Q408" s="56"/>
      <c r="R408" s="56"/>
      <c r="S408" s="56"/>
      <c r="T408" s="57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U408" s="20" t="s">
        <v>81</v>
      </c>
    </row>
    <row r="409" spans="1:47" s="2" customFormat="1">
      <c r="A409" s="35"/>
      <c r="B409" s="36"/>
      <c r="C409" s="35"/>
      <c r="D409" s="166" t="s">
        <v>224</v>
      </c>
      <c r="E409" s="35"/>
      <c r="F409" s="201" t="s">
        <v>2291</v>
      </c>
      <c r="G409" s="35"/>
      <c r="H409" s="191">
        <v>1.5289999999999999</v>
      </c>
      <c r="I409" s="35"/>
      <c r="J409" s="35"/>
      <c r="K409" s="35"/>
      <c r="L409" s="36"/>
      <c r="M409" s="163"/>
      <c r="N409" s="164"/>
      <c r="O409" s="56"/>
      <c r="P409" s="56"/>
      <c r="Q409" s="56"/>
      <c r="R409" s="56"/>
      <c r="S409" s="56"/>
      <c r="T409" s="57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U409" s="20" t="s">
        <v>81</v>
      </c>
    </row>
    <row r="410" spans="1:47" s="2" customFormat="1">
      <c r="A410" s="35"/>
      <c r="B410" s="36"/>
      <c r="C410" s="35"/>
      <c r="D410" s="166" t="s">
        <v>224</v>
      </c>
      <c r="E410" s="35"/>
      <c r="F410" s="201" t="s">
        <v>2292</v>
      </c>
      <c r="G410" s="35"/>
      <c r="H410" s="191">
        <v>0.55000000000000004</v>
      </c>
      <c r="I410" s="35"/>
      <c r="J410" s="35"/>
      <c r="K410" s="35"/>
      <c r="L410" s="36"/>
      <c r="M410" s="163"/>
      <c r="N410" s="164"/>
      <c r="O410" s="56"/>
      <c r="P410" s="56"/>
      <c r="Q410" s="56"/>
      <c r="R410" s="56"/>
      <c r="S410" s="56"/>
      <c r="T410" s="57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U410" s="20" t="s">
        <v>81</v>
      </c>
    </row>
    <row r="411" spans="1:47" s="2" customFormat="1">
      <c r="A411" s="35"/>
      <c r="B411" s="36"/>
      <c r="C411" s="35"/>
      <c r="D411" s="166" t="s">
        <v>224</v>
      </c>
      <c r="E411" s="35"/>
      <c r="F411" s="201" t="s">
        <v>259</v>
      </c>
      <c r="G411" s="35"/>
      <c r="H411" s="191">
        <v>3.9159999999999999</v>
      </c>
      <c r="I411" s="35"/>
      <c r="J411" s="35"/>
      <c r="K411" s="35"/>
      <c r="L411" s="36"/>
      <c r="M411" s="163"/>
      <c r="N411" s="164"/>
      <c r="O411" s="56"/>
      <c r="P411" s="56"/>
      <c r="Q411" s="56"/>
      <c r="R411" s="56"/>
      <c r="S411" s="56"/>
      <c r="T411" s="57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U411" s="20" t="s">
        <v>81</v>
      </c>
    </row>
    <row r="412" spans="1:47" s="2" customFormat="1">
      <c r="A412" s="35"/>
      <c r="B412" s="36"/>
      <c r="C412" s="35"/>
      <c r="D412" s="166" t="s">
        <v>224</v>
      </c>
      <c r="E412" s="35"/>
      <c r="F412" s="200" t="s">
        <v>1780</v>
      </c>
      <c r="G412" s="35"/>
      <c r="H412" s="35"/>
      <c r="I412" s="35"/>
      <c r="J412" s="35"/>
      <c r="K412" s="35"/>
      <c r="L412" s="36"/>
      <c r="M412" s="163"/>
      <c r="N412" s="164"/>
      <c r="O412" s="56"/>
      <c r="P412" s="56"/>
      <c r="Q412" s="56"/>
      <c r="R412" s="56"/>
      <c r="S412" s="56"/>
      <c r="T412" s="57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U412" s="20" t="s">
        <v>81</v>
      </c>
    </row>
    <row r="413" spans="1:47" s="2" customFormat="1">
      <c r="A413" s="35"/>
      <c r="B413" s="36"/>
      <c r="C413" s="35"/>
      <c r="D413" s="166" t="s">
        <v>224</v>
      </c>
      <c r="E413" s="35"/>
      <c r="F413" s="201" t="s">
        <v>1396</v>
      </c>
      <c r="G413" s="35"/>
      <c r="H413" s="191">
        <v>0</v>
      </c>
      <c r="I413" s="35"/>
      <c r="J413" s="35"/>
      <c r="K413" s="35"/>
      <c r="L413" s="36"/>
      <c r="M413" s="163"/>
      <c r="N413" s="164"/>
      <c r="O413" s="56"/>
      <c r="P413" s="56"/>
      <c r="Q413" s="56"/>
      <c r="R413" s="56"/>
      <c r="S413" s="56"/>
      <c r="T413" s="57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U413" s="20" t="s">
        <v>81</v>
      </c>
    </row>
    <row r="414" spans="1:47" s="2" customFormat="1">
      <c r="A414" s="35"/>
      <c r="B414" s="36"/>
      <c r="C414" s="35"/>
      <c r="D414" s="166" t="s">
        <v>224</v>
      </c>
      <c r="E414" s="35"/>
      <c r="F414" s="201" t="s">
        <v>2286</v>
      </c>
      <c r="G414" s="35"/>
      <c r="H414" s="191">
        <v>1.87</v>
      </c>
      <c r="I414" s="35"/>
      <c r="J414" s="35"/>
      <c r="K414" s="35"/>
      <c r="L414" s="36"/>
      <c r="M414" s="163"/>
      <c r="N414" s="164"/>
      <c r="O414" s="56"/>
      <c r="P414" s="56"/>
      <c r="Q414" s="56"/>
      <c r="R414" s="56"/>
      <c r="S414" s="56"/>
      <c r="T414" s="57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U414" s="20" t="s">
        <v>81</v>
      </c>
    </row>
    <row r="415" spans="1:47" s="2" customFormat="1">
      <c r="A415" s="35"/>
      <c r="B415" s="36"/>
      <c r="C415" s="35"/>
      <c r="D415" s="166" t="s">
        <v>224</v>
      </c>
      <c r="E415" s="35"/>
      <c r="F415" s="201" t="s">
        <v>2287</v>
      </c>
      <c r="G415" s="35"/>
      <c r="H415" s="191">
        <v>1.9139999999999999</v>
      </c>
      <c r="I415" s="35"/>
      <c r="J415" s="35"/>
      <c r="K415" s="35"/>
      <c r="L415" s="36"/>
      <c r="M415" s="163"/>
      <c r="N415" s="164"/>
      <c r="O415" s="56"/>
      <c r="P415" s="56"/>
      <c r="Q415" s="56"/>
      <c r="R415" s="56"/>
      <c r="S415" s="56"/>
      <c r="T415" s="57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U415" s="20" t="s">
        <v>81</v>
      </c>
    </row>
    <row r="416" spans="1:47" s="2" customFormat="1">
      <c r="A416" s="35"/>
      <c r="B416" s="36"/>
      <c r="C416" s="35"/>
      <c r="D416" s="166" t="s">
        <v>224</v>
      </c>
      <c r="E416" s="35"/>
      <c r="F416" s="201" t="s">
        <v>259</v>
      </c>
      <c r="G416" s="35"/>
      <c r="H416" s="191">
        <v>3.7839999999999998</v>
      </c>
      <c r="I416" s="35"/>
      <c r="J416" s="35"/>
      <c r="K416" s="35"/>
      <c r="L416" s="36"/>
      <c r="M416" s="163"/>
      <c r="N416" s="164"/>
      <c r="O416" s="56"/>
      <c r="P416" s="56"/>
      <c r="Q416" s="56"/>
      <c r="R416" s="56"/>
      <c r="S416" s="56"/>
      <c r="T416" s="57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U416" s="20" t="s">
        <v>81</v>
      </c>
    </row>
    <row r="417" spans="1:47" s="2" customFormat="1">
      <c r="A417" s="35"/>
      <c r="B417" s="36"/>
      <c r="C417" s="35"/>
      <c r="D417" s="166" t="s">
        <v>224</v>
      </c>
      <c r="E417" s="35"/>
      <c r="F417" s="200" t="s">
        <v>2268</v>
      </c>
      <c r="G417" s="35"/>
      <c r="H417" s="35"/>
      <c r="I417" s="35"/>
      <c r="J417" s="35"/>
      <c r="K417" s="35"/>
      <c r="L417" s="36"/>
      <c r="M417" s="163"/>
      <c r="N417" s="164"/>
      <c r="O417" s="56"/>
      <c r="P417" s="56"/>
      <c r="Q417" s="56"/>
      <c r="R417" s="56"/>
      <c r="S417" s="56"/>
      <c r="T417" s="57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U417" s="20" t="s">
        <v>81</v>
      </c>
    </row>
    <row r="418" spans="1:47" s="2" customFormat="1">
      <c r="A418" s="35"/>
      <c r="B418" s="36"/>
      <c r="C418" s="35"/>
      <c r="D418" s="166" t="s">
        <v>224</v>
      </c>
      <c r="E418" s="35"/>
      <c r="F418" s="201" t="s">
        <v>2263</v>
      </c>
      <c r="G418" s="35"/>
      <c r="H418" s="191">
        <v>2.024</v>
      </c>
      <c r="I418" s="35"/>
      <c r="J418" s="35"/>
      <c r="K418" s="35"/>
      <c r="L418" s="36"/>
      <c r="M418" s="163"/>
      <c r="N418" s="164"/>
      <c r="O418" s="56"/>
      <c r="P418" s="56"/>
      <c r="Q418" s="56"/>
      <c r="R418" s="56"/>
      <c r="S418" s="56"/>
      <c r="T418" s="57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U418" s="20" t="s">
        <v>81</v>
      </c>
    </row>
    <row r="419" spans="1:47" s="2" customFormat="1">
      <c r="A419" s="35"/>
      <c r="B419" s="36"/>
      <c r="C419" s="35"/>
      <c r="D419" s="166" t="s">
        <v>224</v>
      </c>
      <c r="E419" s="35"/>
      <c r="F419" s="201" t="s">
        <v>213</v>
      </c>
      <c r="G419" s="35"/>
      <c r="H419" s="191">
        <v>2.024</v>
      </c>
      <c r="I419" s="35"/>
      <c r="J419" s="35"/>
      <c r="K419" s="35"/>
      <c r="L419" s="36"/>
      <c r="M419" s="163"/>
      <c r="N419" s="164"/>
      <c r="O419" s="56"/>
      <c r="P419" s="56"/>
      <c r="Q419" s="56"/>
      <c r="R419" s="56"/>
      <c r="S419" s="56"/>
      <c r="T419" s="57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U419" s="20" t="s">
        <v>81</v>
      </c>
    </row>
    <row r="420" spans="1:47" s="2" customFormat="1">
      <c r="A420" s="35"/>
      <c r="B420" s="36"/>
      <c r="C420" s="35"/>
      <c r="D420" s="166" t="s">
        <v>224</v>
      </c>
      <c r="E420" s="35"/>
      <c r="F420" s="200" t="s">
        <v>2278</v>
      </c>
      <c r="G420" s="35"/>
      <c r="H420" s="35"/>
      <c r="I420" s="35"/>
      <c r="J420" s="35"/>
      <c r="K420" s="35"/>
      <c r="L420" s="36"/>
      <c r="M420" s="163"/>
      <c r="N420" s="164"/>
      <c r="O420" s="56"/>
      <c r="P420" s="56"/>
      <c r="Q420" s="56"/>
      <c r="R420" s="56"/>
      <c r="S420" s="56"/>
      <c r="T420" s="57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U420" s="20" t="s">
        <v>81</v>
      </c>
    </row>
    <row r="421" spans="1:47" s="2" customFormat="1">
      <c r="A421" s="35"/>
      <c r="B421" s="36"/>
      <c r="C421" s="35"/>
      <c r="D421" s="166" t="s">
        <v>224</v>
      </c>
      <c r="E421" s="35"/>
      <c r="F421" s="201" t="s">
        <v>2272</v>
      </c>
      <c r="G421" s="35"/>
      <c r="H421" s="191">
        <v>0</v>
      </c>
      <c r="I421" s="35"/>
      <c r="J421" s="35"/>
      <c r="K421" s="35"/>
      <c r="L421" s="36"/>
      <c r="M421" s="163"/>
      <c r="N421" s="164"/>
      <c r="O421" s="56"/>
      <c r="P421" s="56"/>
      <c r="Q421" s="56"/>
      <c r="R421" s="56"/>
      <c r="S421" s="56"/>
      <c r="T421" s="57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U421" s="20" t="s">
        <v>81</v>
      </c>
    </row>
    <row r="422" spans="1:47" s="2" customFormat="1">
      <c r="A422" s="35"/>
      <c r="B422" s="36"/>
      <c r="C422" s="35"/>
      <c r="D422" s="166" t="s">
        <v>224</v>
      </c>
      <c r="E422" s="35"/>
      <c r="F422" s="201" t="s">
        <v>2273</v>
      </c>
      <c r="G422" s="35"/>
      <c r="H422" s="191">
        <v>2.0019999999999998</v>
      </c>
      <c r="I422" s="35"/>
      <c r="J422" s="35"/>
      <c r="K422" s="35"/>
      <c r="L422" s="36"/>
      <c r="M422" s="163"/>
      <c r="N422" s="164"/>
      <c r="O422" s="56"/>
      <c r="P422" s="56"/>
      <c r="Q422" s="56"/>
      <c r="R422" s="56"/>
      <c r="S422" s="56"/>
      <c r="T422" s="57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U422" s="20" t="s">
        <v>81</v>
      </c>
    </row>
    <row r="423" spans="1:47" s="2" customFormat="1">
      <c r="A423" s="35"/>
      <c r="B423" s="36"/>
      <c r="C423" s="35"/>
      <c r="D423" s="166" t="s">
        <v>224</v>
      </c>
      <c r="E423" s="35"/>
      <c r="F423" s="201" t="s">
        <v>213</v>
      </c>
      <c r="G423" s="35"/>
      <c r="H423" s="191">
        <v>2.0019999999999998</v>
      </c>
      <c r="I423" s="35"/>
      <c r="J423" s="35"/>
      <c r="K423" s="35"/>
      <c r="L423" s="36"/>
      <c r="M423" s="163"/>
      <c r="N423" s="164"/>
      <c r="O423" s="56"/>
      <c r="P423" s="56"/>
      <c r="Q423" s="56"/>
      <c r="R423" s="56"/>
      <c r="S423" s="56"/>
      <c r="T423" s="57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U423" s="20" t="s">
        <v>81</v>
      </c>
    </row>
    <row r="424" spans="1:47" s="2" customFormat="1">
      <c r="A424" s="35"/>
      <c r="B424" s="36"/>
      <c r="C424" s="35"/>
      <c r="D424" s="166" t="s">
        <v>224</v>
      </c>
      <c r="E424" s="35"/>
      <c r="F424" s="189" t="s">
        <v>1494</v>
      </c>
      <c r="G424" s="35"/>
      <c r="H424" s="35"/>
      <c r="I424" s="35"/>
      <c r="J424" s="35"/>
      <c r="K424" s="35"/>
      <c r="L424" s="36"/>
      <c r="M424" s="163"/>
      <c r="N424" s="164"/>
      <c r="O424" s="56"/>
      <c r="P424" s="56"/>
      <c r="Q424" s="56"/>
      <c r="R424" s="56"/>
      <c r="S424" s="56"/>
      <c r="T424" s="57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U424" s="20" t="s">
        <v>81</v>
      </c>
    </row>
    <row r="425" spans="1:47" s="2" customFormat="1">
      <c r="A425" s="35"/>
      <c r="B425" s="36"/>
      <c r="C425" s="35"/>
      <c r="D425" s="166" t="s">
        <v>224</v>
      </c>
      <c r="E425" s="35"/>
      <c r="F425" s="190" t="s">
        <v>1491</v>
      </c>
      <c r="G425" s="35"/>
      <c r="H425" s="191">
        <v>4.4880000000000004</v>
      </c>
      <c r="I425" s="35"/>
      <c r="J425" s="35"/>
      <c r="K425" s="35"/>
      <c r="L425" s="36"/>
      <c r="M425" s="163"/>
      <c r="N425" s="164"/>
      <c r="O425" s="56"/>
      <c r="P425" s="56"/>
      <c r="Q425" s="56"/>
      <c r="R425" s="56"/>
      <c r="S425" s="56"/>
      <c r="T425" s="57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U425" s="20" t="s">
        <v>81</v>
      </c>
    </row>
    <row r="426" spans="1:47" s="2" customFormat="1">
      <c r="A426" s="35"/>
      <c r="B426" s="36"/>
      <c r="C426" s="35"/>
      <c r="D426" s="166" t="s">
        <v>224</v>
      </c>
      <c r="E426" s="35"/>
      <c r="F426" s="190" t="s">
        <v>1492</v>
      </c>
      <c r="G426" s="35"/>
      <c r="H426" s="191">
        <v>16.5</v>
      </c>
      <c r="I426" s="35"/>
      <c r="J426" s="35"/>
      <c r="K426" s="35"/>
      <c r="L426" s="36"/>
      <c r="M426" s="163"/>
      <c r="N426" s="164"/>
      <c r="O426" s="56"/>
      <c r="P426" s="56"/>
      <c r="Q426" s="56"/>
      <c r="R426" s="56"/>
      <c r="S426" s="56"/>
      <c r="T426" s="57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U426" s="20" t="s">
        <v>81</v>
      </c>
    </row>
    <row r="427" spans="1:47" s="2" customFormat="1">
      <c r="A427" s="35"/>
      <c r="B427" s="36"/>
      <c r="C427" s="35"/>
      <c r="D427" s="166" t="s">
        <v>224</v>
      </c>
      <c r="E427" s="35"/>
      <c r="F427" s="190" t="s">
        <v>213</v>
      </c>
      <c r="G427" s="35"/>
      <c r="H427" s="191">
        <v>20.988</v>
      </c>
      <c r="I427" s="35"/>
      <c r="J427" s="35"/>
      <c r="K427" s="35"/>
      <c r="L427" s="36"/>
      <c r="M427" s="163"/>
      <c r="N427" s="164"/>
      <c r="O427" s="56"/>
      <c r="P427" s="56"/>
      <c r="Q427" s="56"/>
      <c r="R427" s="56"/>
      <c r="S427" s="56"/>
      <c r="T427" s="57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U427" s="20" t="s">
        <v>81</v>
      </c>
    </row>
    <row r="428" spans="1:47" s="2" customFormat="1">
      <c r="A428" s="35"/>
      <c r="B428" s="36"/>
      <c r="C428" s="35"/>
      <c r="D428" s="166" t="s">
        <v>224</v>
      </c>
      <c r="E428" s="35"/>
      <c r="F428" s="200" t="s">
        <v>1466</v>
      </c>
      <c r="G428" s="35"/>
      <c r="H428" s="35"/>
      <c r="I428" s="35"/>
      <c r="J428" s="35"/>
      <c r="K428" s="35"/>
      <c r="L428" s="36"/>
      <c r="M428" s="163"/>
      <c r="N428" s="164"/>
      <c r="O428" s="56"/>
      <c r="P428" s="56"/>
      <c r="Q428" s="56"/>
      <c r="R428" s="56"/>
      <c r="S428" s="56"/>
      <c r="T428" s="57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U428" s="20" t="s">
        <v>81</v>
      </c>
    </row>
    <row r="429" spans="1:47" s="2" customFormat="1">
      <c r="A429" s="35"/>
      <c r="B429" s="36"/>
      <c r="C429" s="35"/>
      <c r="D429" s="166" t="s">
        <v>224</v>
      </c>
      <c r="E429" s="35"/>
      <c r="F429" s="201" t="s">
        <v>2317</v>
      </c>
      <c r="G429" s="35"/>
      <c r="H429" s="191">
        <v>2.2000000000000002</v>
      </c>
      <c r="I429" s="35"/>
      <c r="J429" s="35"/>
      <c r="K429" s="35"/>
      <c r="L429" s="36"/>
      <c r="M429" s="163"/>
      <c r="N429" s="164"/>
      <c r="O429" s="56"/>
      <c r="P429" s="56"/>
      <c r="Q429" s="56"/>
      <c r="R429" s="56"/>
      <c r="S429" s="56"/>
      <c r="T429" s="57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U429" s="20" t="s">
        <v>81</v>
      </c>
    </row>
    <row r="430" spans="1:47" s="2" customFormat="1">
      <c r="A430" s="35"/>
      <c r="B430" s="36"/>
      <c r="C430" s="35"/>
      <c r="D430" s="166" t="s">
        <v>224</v>
      </c>
      <c r="E430" s="35"/>
      <c r="F430" s="201" t="s">
        <v>213</v>
      </c>
      <c r="G430" s="35"/>
      <c r="H430" s="191">
        <v>2.2000000000000002</v>
      </c>
      <c r="I430" s="35"/>
      <c r="J430" s="35"/>
      <c r="K430" s="35"/>
      <c r="L430" s="36"/>
      <c r="M430" s="163"/>
      <c r="N430" s="164"/>
      <c r="O430" s="56"/>
      <c r="P430" s="56"/>
      <c r="Q430" s="56"/>
      <c r="R430" s="56"/>
      <c r="S430" s="56"/>
      <c r="T430" s="57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U430" s="20" t="s">
        <v>81</v>
      </c>
    </row>
    <row r="431" spans="1:47" s="2" customFormat="1">
      <c r="A431" s="35"/>
      <c r="B431" s="36"/>
      <c r="C431" s="35"/>
      <c r="D431" s="166" t="s">
        <v>224</v>
      </c>
      <c r="E431" s="35"/>
      <c r="F431" s="200" t="s">
        <v>1465</v>
      </c>
      <c r="G431" s="35"/>
      <c r="H431" s="35"/>
      <c r="I431" s="35"/>
      <c r="J431" s="35"/>
      <c r="K431" s="35"/>
      <c r="L431" s="36"/>
      <c r="M431" s="163"/>
      <c r="N431" s="164"/>
      <c r="O431" s="56"/>
      <c r="P431" s="56"/>
      <c r="Q431" s="56"/>
      <c r="R431" s="56"/>
      <c r="S431" s="56"/>
      <c r="T431" s="57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U431" s="20" t="s">
        <v>81</v>
      </c>
    </row>
    <row r="432" spans="1:47" s="2" customFormat="1">
      <c r="A432" s="35"/>
      <c r="B432" s="36"/>
      <c r="C432" s="35"/>
      <c r="D432" s="166" t="s">
        <v>224</v>
      </c>
      <c r="E432" s="35"/>
      <c r="F432" s="201" t="s">
        <v>1454</v>
      </c>
      <c r="G432" s="35"/>
      <c r="H432" s="191">
        <v>0</v>
      </c>
      <c r="I432" s="35"/>
      <c r="J432" s="35"/>
      <c r="K432" s="35"/>
      <c r="L432" s="36"/>
      <c r="M432" s="163"/>
      <c r="N432" s="164"/>
      <c r="O432" s="56"/>
      <c r="P432" s="56"/>
      <c r="Q432" s="56"/>
      <c r="R432" s="56"/>
      <c r="S432" s="56"/>
      <c r="T432" s="57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U432" s="20" t="s">
        <v>81</v>
      </c>
    </row>
    <row r="433" spans="1:65" s="2" customFormat="1">
      <c r="A433" s="35"/>
      <c r="B433" s="36"/>
      <c r="C433" s="35"/>
      <c r="D433" s="166" t="s">
        <v>224</v>
      </c>
      <c r="E433" s="35"/>
      <c r="F433" s="201" t="s">
        <v>1455</v>
      </c>
      <c r="G433" s="35"/>
      <c r="H433" s="191">
        <v>11</v>
      </c>
      <c r="I433" s="35"/>
      <c r="J433" s="35"/>
      <c r="K433" s="35"/>
      <c r="L433" s="36"/>
      <c r="M433" s="163"/>
      <c r="N433" s="164"/>
      <c r="O433" s="56"/>
      <c r="P433" s="56"/>
      <c r="Q433" s="56"/>
      <c r="R433" s="56"/>
      <c r="S433" s="56"/>
      <c r="T433" s="57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U433" s="20" t="s">
        <v>81</v>
      </c>
    </row>
    <row r="434" spans="1:65" s="2" customFormat="1">
      <c r="A434" s="35"/>
      <c r="B434" s="36"/>
      <c r="C434" s="35"/>
      <c r="D434" s="166" t="s">
        <v>224</v>
      </c>
      <c r="E434" s="35"/>
      <c r="F434" s="201" t="s">
        <v>213</v>
      </c>
      <c r="G434" s="35"/>
      <c r="H434" s="191">
        <v>11</v>
      </c>
      <c r="I434" s="35"/>
      <c r="J434" s="35"/>
      <c r="K434" s="35"/>
      <c r="L434" s="36"/>
      <c r="M434" s="163"/>
      <c r="N434" s="164"/>
      <c r="O434" s="56"/>
      <c r="P434" s="56"/>
      <c r="Q434" s="56"/>
      <c r="R434" s="56"/>
      <c r="S434" s="56"/>
      <c r="T434" s="57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U434" s="20" t="s">
        <v>81</v>
      </c>
    </row>
    <row r="435" spans="1:65" s="2" customFormat="1">
      <c r="A435" s="35"/>
      <c r="B435" s="36"/>
      <c r="C435" s="35"/>
      <c r="D435" s="166" t="s">
        <v>224</v>
      </c>
      <c r="E435" s="35"/>
      <c r="F435" s="219" t="s">
        <v>1456</v>
      </c>
      <c r="G435" s="35"/>
      <c r="H435" s="35"/>
      <c r="I435" s="35"/>
      <c r="J435" s="35"/>
      <c r="K435" s="35"/>
      <c r="L435" s="36"/>
      <c r="M435" s="163"/>
      <c r="N435" s="164"/>
      <c r="O435" s="56"/>
      <c r="P435" s="56"/>
      <c r="Q435" s="56"/>
      <c r="R435" s="56"/>
      <c r="S435" s="56"/>
      <c r="T435" s="57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U435" s="20" t="s">
        <v>81</v>
      </c>
    </row>
    <row r="436" spans="1:65" s="2" customFormat="1">
      <c r="A436" s="35"/>
      <c r="B436" s="36"/>
      <c r="C436" s="35"/>
      <c r="D436" s="166" t="s">
        <v>224</v>
      </c>
      <c r="E436" s="35"/>
      <c r="F436" s="220" t="s">
        <v>2319</v>
      </c>
      <c r="G436" s="35"/>
      <c r="H436" s="191">
        <v>10</v>
      </c>
      <c r="I436" s="35"/>
      <c r="J436" s="35"/>
      <c r="K436" s="35"/>
      <c r="L436" s="36"/>
      <c r="M436" s="163"/>
      <c r="N436" s="164"/>
      <c r="O436" s="56"/>
      <c r="P436" s="56"/>
      <c r="Q436" s="56"/>
      <c r="R436" s="56"/>
      <c r="S436" s="56"/>
      <c r="T436" s="57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U436" s="20" t="s">
        <v>81</v>
      </c>
    </row>
    <row r="437" spans="1:65" s="2" customFormat="1">
      <c r="A437" s="35"/>
      <c r="B437" s="36"/>
      <c r="C437" s="35"/>
      <c r="D437" s="166" t="s">
        <v>224</v>
      </c>
      <c r="E437" s="35"/>
      <c r="F437" s="220" t="s">
        <v>213</v>
      </c>
      <c r="G437" s="35"/>
      <c r="H437" s="191">
        <v>10</v>
      </c>
      <c r="I437" s="35"/>
      <c r="J437" s="35"/>
      <c r="K437" s="35"/>
      <c r="L437" s="36"/>
      <c r="M437" s="163"/>
      <c r="N437" s="164"/>
      <c r="O437" s="56"/>
      <c r="P437" s="56"/>
      <c r="Q437" s="56"/>
      <c r="R437" s="56"/>
      <c r="S437" s="56"/>
      <c r="T437" s="57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U437" s="20" t="s">
        <v>81</v>
      </c>
    </row>
    <row r="438" spans="1:65" s="2" customFormat="1" ht="16.5" customHeight="1">
      <c r="A438" s="35"/>
      <c r="B438" s="146"/>
      <c r="C438" s="147" t="s">
        <v>412</v>
      </c>
      <c r="D438" s="147" t="s">
        <v>184</v>
      </c>
      <c r="E438" s="148" t="s">
        <v>369</v>
      </c>
      <c r="F438" s="149" t="s">
        <v>370</v>
      </c>
      <c r="G438" s="150" t="s">
        <v>338</v>
      </c>
      <c r="H438" s="151">
        <v>20.885000000000002</v>
      </c>
      <c r="I438" s="152"/>
      <c r="J438" s="153">
        <f>ROUND(I438*H438,2)</f>
        <v>0</v>
      </c>
      <c r="K438" s="149" t="s">
        <v>3</v>
      </c>
      <c r="L438" s="36"/>
      <c r="M438" s="154" t="s">
        <v>3</v>
      </c>
      <c r="N438" s="155" t="s">
        <v>44</v>
      </c>
      <c r="O438" s="56"/>
      <c r="P438" s="156">
        <f>O438*H438</f>
        <v>0</v>
      </c>
      <c r="Q438" s="156">
        <v>0</v>
      </c>
      <c r="R438" s="156">
        <f>Q438*H438</f>
        <v>0</v>
      </c>
      <c r="S438" s="156">
        <v>0</v>
      </c>
      <c r="T438" s="157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58" t="s">
        <v>189</v>
      </c>
      <c r="AT438" s="158" t="s">
        <v>184</v>
      </c>
      <c r="AU438" s="158" t="s">
        <v>81</v>
      </c>
      <c r="AY438" s="20" t="s">
        <v>182</v>
      </c>
      <c r="BE438" s="159">
        <f>IF(N438="základní",J438,0)</f>
        <v>0</v>
      </c>
      <c r="BF438" s="159">
        <f>IF(N438="snížená",J438,0)</f>
        <v>0</v>
      </c>
      <c r="BG438" s="159">
        <f>IF(N438="zákl. přenesená",J438,0)</f>
        <v>0</v>
      </c>
      <c r="BH438" s="159">
        <f>IF(N438="sníž. přenesená",J438,0)</f>
        <v>0</v>
      </c>
      <c r="BI438" s="159">
        <f>IF(N438="nulová",J438,0)</f>
        <v>0</v>
      </c>
      <c r="BJ438" s="20" t="s">
        <v>25</v>
      </c>
      <c r="BK438" s="159">
        <f>ROUND(I438*H438,2)</f>
        <v>0</v>
      </c>
      <c r="BL438" s="20" t="s">
        <v>189</v>
      </c>
      <c r="BM438" s="158" t="s">
        <v>2358</v>
      </c>
    </row>
    <row r="439" spans="1:65" s="13" customFormat="1">
      <c r="B439" s="165"/>
      <c r="D439" s="166" t="s">
        <v>193</v>
      </c>
      <c r="E439" s="167" t="s">
        <v>3</v>
      </c>
      <c r="F439" s="168" t="s">
        <v>1519</v>
      </c>
      <c r="H439" s="167" t="s">
        <v>3</v>
      </c>
      <c r="I439" s="169"/>
      <c r="L439" s="165"/>
      <c r="M439" s="170"/>
      <c r="N439" s="171"/>
      <c r="O439" s="171"/>
      <c r="P439" s="171"/>
      <c r="Q439" s="171"/>
      <c r="R439" s="171"/>
      <c r="S439" s="171"/>
      <c r="T439" s="172"/>
      <c r="AT439" s="167" t="s">
        <v>193</v>
      </c>
      <c r="AU439" s="167" t="s">
        <v>81</v>
      </c>
      <c r="AV439" s="13" t="s">
        <v>25</v>
      </c>
      <c r="AW439" s="13" t="s">
        <v>34</v>
      </c>
      <c r="AX439" s="13" t="s">
        <v>73</v>
      </c>
      <c r="AY439" s="167" t="s">
        <v>182</v>
      </c>
    </row>
    <row r="440" spans="1:65" s="14" customFormat="1">
      <c r="B440" s="173"/>
      <c r="D440" s="166" t="s">
        <v>193</v>
      </c>
      <c r="E440" s="174" t="s">
        <v>3</v>
      </c>
      <c r="F440" s="175" t="s">
        <v>1520</v>
      </c>
      <c r="H440" s="176">
        <v>20.885000000000002</v>
      </c>
      <c r="I440" s="177"/>
      <c r="L440" s="173"/>
      <c r="M440" s="178"/>
      <c r="N440" s="179"/>
      <c r="O440" s="179"/>
      <c r="P440" s="179"/>
      <c r="Q440" s="179"/>
      <c r="R440" s="179"/>
      <c r="S440" s="179"/>
      <c r="T440" s="180"/>
      <c r="AT440" s="174" t="s">
        <v>193</v>
      </c>
      <c r="AU440" s="174" t="s">
        <v>81</v>
      </c>
      <c r="AV440" s="14" t="s">
        <v>81</v>
      </c>
      <c r="AW440" s="14" t="s">
        <v>34</v>
      </c>
      <c r="AX440" s="14" t="s">
        <v>25</v>
      </c>
      <c r="AY440" s="174" t="s">
        <v>182</v>
      </c>
    </row>
    <row r="441" spans="1:65" s="2" customFormat="1">
      <c r="A441" s="35"/>
      <c r="B441" s="36"/>
      <c r="C441" s="35"/>
      <c r="D441" s="166" t="s">
        <v>224</v>
      </c>
      <c r="E441" s="35"/>
      <c r="F441" s="189" t="s">
        <v>1521</v>
      </c>
      <c r="G441" s="35"/>
      <c r="H441" s="35"/>
      <c r="I441" s="35"/>
      <c r="J441" s="35"/>
      <c r="K441" s="35"/>
      <c r="L441" s="36"/>
      <c r="M441" s="163"/>
      <c r="N441" s="164"/>
      <c r="O441" s="56"/>
      <c r="P441" s="56"/>
      <c r="Q441" s="56"/>
      <c r="R441" s="56"/>
      <c r="S441" s="56"/>
      <c r="T441" s="57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U441" s="20" t="s">
        <v>81</v>
      </c>
    </row>
    <row r="442" spans="1:65" s="2" customFormat="1">
      <c r="A442" s="35"/>
      <c r="B442" s="36"/>
      <c r="C442" s="35"/>
      <c r="D442" s="166" t="s">
        <v>224</v>
      </c>
      <c r="E442" s="35"/>
      <c r="F442" s="190" t="s">
        <v>2356</v>
      </c>
      <c r="G442" s="35"/>
      <c r="H442" s="191">
        <v>37.972000000000001</v>
      </c>
      <c r="I442" s="35"/>
      <c r="J442" s="35"/>
      <c r="K442" s="35"/>
      <c r="L442" s="36"/>
      <c r="M442" s="163"/>
      <c r="N442" s="164"/>
      <c r="O442" s="56"/>
      <c r="P442" s="56"/>
      <c r="Q442" s="56"/>
      <c r="R442" s="56"/>
      <c r="S442" s="56"/>
      <c r="T442" s="57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U442" s="20" t="s">
        <v>81</v>
      </c>
    </row>
    <row r="443" spans="1:65" s="2" customFormat="1">
      <c r="A443" s="35"/>
      <c r="B443" s="36"/>
      <c r="C443" s="35"/>
      <c r="D443" s="166" t="s">
        <v>224</v>
      </c>
      <c r="E443" s="35"/>
      <c r="F443" s="190" t="s">
        <v>213</v>
      </c>
      <c r="G443" s="35"/>
      <c r="H443" s="191">
        <v>37.972000000000001</v>
      </c>
      <c r="I443" s="35"/>
      <c r="J443" s="35"/>
      <c r="K443" s="35"/>
      <c r="L443" s="36"/>
      <c r="M443" s="163"/>
      <c r="N443" s="164"/>
      <c r="O443" s="56"/>
      <c r="P443" s="56"/>
      <c r="Q443" s="56"/>
      <c r="R443" s="56"/>
      <c r="S443" s="56"/>
      <c r="T443" s="57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U443" s="20" t="s">
        <v>81</v>
      </c>
    </row>
    <row r="444" spans="1:65" s="2" customFormat="1">
      <c r="A444" s="35"/>
      <c r="B444" s="36"/>
      <c r="C444" s="35"/>
      <c r="D444" s="166" t="s">
        <v>224</v>
      </c>
      <c r="E444" s="35"/>
      <c r="F444" s="200" t="s">
        <v>362</v>
      </c>
      <c r="G444" s="35"/>
      <c r="H444" s="35"/>
      <c r="I444" s="35"/>
      <c r="J444" s="35"/>
      <c r="K444" s="35"/>
      <c r="L444" s="36"/>
      <c r="M444" s="163"/>
      <c r="N444" s="164"/>
      <c r="O444" s="56"/>
      <c r="P444" s="56"/>
      <c r="Q444" s="56"/>
      <c r="R444" s="56"/>
      <c r="S444" s="56"/>
      <c r="T444" s="57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U444" s="20" t="s">
        <v>81</v>
      </c>
    </row>
    <row r="445" spans="1:65" s="2" customFormat="1">
      <c r="A445" s="35"/>
      <c r="B445" s="36"/>
      <c r="C445" s="35"/>
      <c r="D445" s="166" t="s">
        <v>224</v>
      </c>
      <c r="E445" s="35"/>
      <c r="F445" s="201" t="s">
        <v>2333</v>
      </c>
      <c r="G445" s="35"/>
      <c r="H445" s="191">
        <v>11.733000000000001</v>
      </c>
      <c r="I445" s="35"/>
      <c r="J445" s="35"/>
      <c r="K445" s="35"/>
      <c r="L445" s="36"/>
      <c r="M445" s="163"/>
      <c r="N445" s="164"/>
      <c r="O445" s="56"/>
      <c r="P445" s="56"/>
      <c r="Q445" s="56"/>
      <c r="R445" s="56"/>
      <c r="S445" s="56"/>
      <c r="T445" s="57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U445" s="20" t="s">
        <v>81</v>
      </c>
    </row>
    <row r="446" spans="1:65" s="2" customFormat="1">
      <c r="A446" s="35"/>
      <c r="B446" s="36"/>
      <c r="C446" s="35"/>
      <c r="D446" s="166" t="s">
        <v>224</v>
      </c>
      <c r="E446" s="35"/>
      <c r="F446" s="201" t="s">
        <v>2334</v>
      </c>
      <c r="G446" s="35"/>
      <c r="H446" s="191">
        <v>9.1630000000000003</v>
      </c>
      <c r="I446" s="35"/>
      <c r="J446" s="35"/>
      <c r="K446" s="35"/>
      <c r="L446" s="36"/>
      <c r="M446" s="163"/>
      <c r="N446" s="164"/>
      <c r="O446" s="56"/>
      <c r="P446" s="56"/>
      <c r="Q446" s="56"/>
      <c r="R446" s="56"/>
      <c r="S446" s="56"/>
      <c r="T446" s="57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U446" s="20" t="s">
        <v>81</v>
      </c>
    </row>
    <row r="447" spans="1:65" s="2" customFormat="1">
      <c r="A447" s="35"/>
      <c r="B447" s="36"/>
      <c r="C447" s="35"/>
      <c r="D447" s="166" t="s">
        <v>224</v>
      </c>
      <c r="E447" s="35"/>
      <c r="F447" s="201" t="s">
        <v>2335</v>
      </c>
      <c r="G447" s="35"/>
      <c r="H447" s="191">
        <v>0.93</v>
      </c>
      <c r="I447" s="35"/>
      <c r="J447" s="35"/>
      <c r="K447" s="35"/>
      <c r="L447" s="36"/>
      <c r="M447" s="163"/>
      <c r="N447" s="164"/>
      <c r="O447" s="56"/>
      <c r="P447" s="56"/>
      <c r="Q447" s="56"/>
      <c r="R447" s="56"/>
      <c r="S447" s="56"/>
      <c r="T447" s="57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U447" s="20" t="s">
        <v>81</v>
      </c>
    </row>
    <row r="448" spans="1:65" s="2" customFormat="1">
      <c r="A448" s="35"/>
      <c r="B448" s="36"/>
      <c r="C448" s="35"/>
      <c r="D448" s="166" t="s">
        <v>224</v>
      </c>
      <c r="E448" s="35"/>
      <c r="F448" s="201" t="s">
        <v>1501</v>
      </c>
      <c r="G448" s="35"/>
      <c r="H448" s="191">
        <v>0</v>
      </c>
      <c r="I448" s="35"/>
      <c r="J448" s="35"/>
      <c r="K448" s="35"/>
      <c r="L448" s="36"/>
      <c r="M448" s="163"/>
      <c r="N448" s="164"/>
      <c r="O448" s="56"/>
      <c r="P448" s="56"/>
      <c r="Q448" s="56"/>
      <c r="R448" s="56"/>
      <c r="S448" s="56"/>
      <c r="T448" s="57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U448" s="20" t="s">
        <v>81</v>
      </c>
    </row>
    <row r="449" spans="1:47" s="2" customFormat="1">
      <c r="A449" s="35"/>
      <c r="B449" s="36"/>
      <c r="C449" s="35"/>
      <c r="D449" s="166" t="s">
        <v>224</v>
      </c>
      <c r="E449" s="35"/>
      <c r="F449" s="201" t="s">
        <v>1502</v>
      </c>
      <c r="G449" s="35"/>
      <c r="H449" s="191">
        <v>-2.7410000000000001</v>
      </c>
      <c r="I449" s="35"/>
      <c r="J449" s="35"/>
      <c r="K449" s="35"/>
      <c r="L449" s="36"/>
      <c r="M449" s="163"/>
      <c r="N449" s="164"/>
      <c r="O449" s="56"/>
      <c r="P449" s="56"/>
      <c r="Q449" s="56"/>
      <c r="R449" s="56"/>
      <c r="S449" s="56"/>
      <c r="T449" s="57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U449" s="20" t="s">
        <v>81</v>
      </c>
    </row>
    <row r="450" spans="1:47" s="2" customFormat="1">
      <c r="A450" s="35"/>
      <c r="B450" s="36"/>
      <c r="C450" s="35"/>
      <c r="D450" s="166" t="s">
        <v>224</v>
      </c>
      <c r="E450" s="35"/>
      <c r="F450" s="201" t="s">
        <v>2336</v>
      </c>
      <c r="G450" s="35"/>
      <c r="H450" s="191">
        <v>-1.135</v>
      </c>
      <c r="I450" s="35"/>
      <c r="J450" s="35"/>
      <c r="K450" s="35"/>
      <c r="L450" s="36"/>
      <c r="M450" s="163"/>
      <c r="N450" s="164"/>
      <c r="O450" s="56"/>
      <c r="P450" s="56"/>
      <c r="Q450" s="56"/>
      <c r="R450" s="56"/>
      <c r="S450" s="56"/>
      <c r="T450" s="57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U450" s="20" t="s">
        <v>81</v>
      </c>
    </row>
    <row r="451" spans="1:47" s="2" customFormat="1">
      <c r="A451" s="35"/>
      <c r="B451" s="36"/>
      <c r="C451" s="35"/>
      <c r="D451" s="166" t="s">
        <v>224</v>
      </c>
      <c r="E451" s="35"/>
      <c r="F451" s="201" t="s">
        <v>2337</v>
      </c>
      <c r="G451" s="35"/>
      <c r="H451" s="191">
        <v>-0.50600000000000001</v>
      </c>
      <c r="I451" s="35"/>
      <c r="J451" s="35"/>
      <c r="K451" s="35"/>
      <c r="L451" s="36"/>
      <c r="M451" s="163"/>
      <c r="N451" s="164"/>
      <c r="O451" s="56"/>
      <c r="P451" s="56"/>
      <c r="Q451" s="56"/>
      <c r="R451" s="56"/>
      <c r="S451" s="56"/>
      <c r="T451" s="57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U451" s="20" t="s">
        <v>81</v>
      </c>
    </row>
    <row r="452" spans="1:47" s="2" customFormat="1">
      <c r="A452" s="35"/>
      <c r="B452" s="36"/>
      <c r="C452" s="35"/>
      <c r="D452" s="166" t="s">
        <v>224</v>
      </c>
      <c r="E452" s="35"/>
      <c r="F452" s="201" t="s">
        <v>2338</v>
      </c>
      <c r="G452" s="35"/>
      <c r="H452" s="191">
        <v>-0.46</v>
      </c>
      <c r="I452" s="35"/>
      <c r="J452" s="35"/>
      <c r="K452" s="35"/>
      <c r="L452" s="36"/>
      <c r="M452" s="163"/>
      <c r="N452" s="164"/>
      <c r="O452" s="56"/>
      <c r="P452" s="56"/>
      <c r="Q452" s="56"/>
      <c r="R452" s="56"/>
      <c r="S452" s="56"/>
      <c r="T452" s="57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U452" s="20" t="s">
        <v>81</v>
      </c>
    </row>
    <row r="453" spans="1:47" s="2" customFormat="1">
      <c r="A453" s="35"/>
      <c r="B453" s="36"/>
      <c r="C453" s="35"/>
      <c r="D453" s="166" t="s">
        <v>224</v>
      </c>
      <c r="E453" s="35"/>
      <c r="F453" s="201" t="s">
        <v>213</v>
      </c>
      <c r="G453" s="35"/>
      <c r="H453" s="191">
        <v>16.984000000000002</v>
      </c>
      <c r="I453" s="35"/>
      <c r="J453" s="35"/>
      <c r="K453" s="35"/>
      <c r="L453" s="36"/>
      <c r="M453" s="163"/>
      <c r="N453" s="164"/>
      <c r="O453" s="56"/>
      <c r="P453" s="56"/>
      <c r="Q453" s="56"/>
      <c r="R453" s="56"/>
      <c r="S453" s="56"/>
      <c r="T453" s="57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U453" s="20" t="s">
        <v>81</v>
      </c>
    </row>
    <row r="454" spans="1:47" s="2" customFormat="1">
      <c r="A454" s="35"/>
      <c r="B454" s="36"/>
      <c r="C454" s="35"/>
      <c r="D454" s="166" t="s">
        <v>224</v>
      </c>
      <c r="E454" s="35"/>
      <c r="F454" s="219" t="s">
        <v>256</v>
      </c>
      <c r="G454" s="35"/>
      <c r="H454" s="35"/>
      <c r="I454" s="35"/>
      <c r="J454" s="35"/>
      <c r="K454" s="35"/>
      <c r="L454" s="36"/>
      <c r="M454" s="163"/>
      <c r="N454" s="164"/>
      <c r="O454" s="56"/>
      <c r="P454" s="56"/>
      <c r="Q454" s="56"/>
      <c r="R454" s="56"/>
      <c r="S454" s="56"/>
      <c r="T454" s="57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U454" s="20" t="s">
        <v>81</v>
      </c>
    </row>
    <row r="455" spans="1:47" s="2" customFormat="1">
      <c r="A455" s="35"/>
      <c r="B455" s="36"/>
      <c r="C455" s="35"/>
      <c r="D455" s="166" t="s">
        <v>224</v>
      </c>
      <c r="E455" s="35"/>
      <c r="F455" s="220" t="s">
        <v>1360</v>
      </c>
      <c r="G455" s="35"/>
      <c r="H455" s="191">
        <v>0</v>
      </c>
      <c r="I455" s="35"/>
      <c r="J455" s="35"/>
      <c r="K455" s="35"/>
      <c r="L455" s="36"/>
      <c r="M455" s="163"/>
      <c r="N455" s="164"/>
      <c r="O455" s="56"/>
      <c r="P455" s="56"/>
      <c r="Q455" s="56"/>
      <c r="R455" s="56"/>
      <c r="S455" s="56"/>
      <c r="T455" s="57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U455" s="20" t="s">
        <v>81</v>
      </c>
    </row>
    <row r="456" spans="1:47" s="2" customFormat="1">
      <c r="A456" s="35"/>
      <c r="B456" s="36"/>
      <c r="C456" s="35"/>
      <c r="D456" s="166" t="s">
        <v>224</v>
      </c>
      <c r="E456" s="35"/>
      <c r="F456" s="220" t="s">
        <v>2290</v>
      </c>
      <c r="G456" s="35"/>
      <c r="H456" s="191">
        <v>1.837</v>
      </c>
      <c r="I456" s="35"/>
      <c r="J456" s="35"/>
      <c r="K456" s="35"/>
      <c r="L456" s="36"/>
      <c r="M456" s="163"/>
      <c r="N456" s="164"/>
      <c r="O456" s="56"/>
      <c r="P456" s="56"/>
      <c r="Q456" s="56"/>
      <c r="R456" s="56"/>
      <c r="S456" s="56"/>
      <c r="T456" s="57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U456" s="20" t="s">
        <v>81</v>
      </c>
    </row>
    <row r="457" spans="1:47" s="2" customFormat="1">
      <c r="A457" s="35"/>
      <c r="B457" s="36"/>
      <c r="C457" s="35"/>
      <c r="D457" s="166" t="s">
        <v>224</v>
      </c>
      <c r="E457" s="35"/>
      <c r="F457" s="220" t="s">
        <v>2291</v>
      </c>
      <c r="G457" s="35"/>
      <c r="H457" s="191">
        <v>1.5289999999999999</v>
      </c>
      <c r="I457" s="35"/>
      <c r="J457" s="35"/>
      <c r="K457" s="35"/>
      <c r="L457" s="36"/>
      <c r="M457" s="163"/>
      <c r="N457" s="164"/>
      <c r="O457" s="56"/>
      <c r="P457" s="56"/>
      <c r="Q457" s="56"/>
      <c r="R457" s="56"/>
      <c r="S457" s="56"/>
      <c r="T457" s="57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U457" s="20" t="s">
        <v>81</v>
      </c>
    </row>
    <row r="458" spans="1:47" s="2" customFormat="1">
      <c r="A458" s="35"/>
      <c r="B458" s="36"/>
      <c r="C458" s="35"/>
      <c r="D458" s="166" t="s">
        <v>224</v>
      </c>
      <c r="E458" s="35"/>
      <c r="F458" s="220" t="s">
        <v>2292</v>
      </c>
      <c r="G458" s="35"/>
      <c r="H458" s="191">
        <v>0.55000000000000004</v>
      </c>
      <c r="I458" s="35"/>
      <c r="J458" s="35"/>
      <c r="K458" s="35"/>
      <c r="L458" s="36"/>
      <c r="M458" s="163"/>
      <c r="N458" s="164"/>
      <c r="O458" s="56"/>
      <c r="P458" s="56"/>
      <c r="Q458" s="56"/>
      <c r="R458" s="56"/>
      <c r="S458" s="56"/>
      <c r="T458" s="57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U458" s="20" t="s">
        <v>81</v>
      </c>
    </row>
    <row r="459" spans="1:47" s="2" customFormat="1">
      <c r="A459" s="35"/>
      <c r="B459" s="36"/>
      <c r="C459" s="35"/>
      <c r="D459" s="166" t="s">
        <v>224</v>
      </c>
      <c r="E459" s="35"/>
      <c r="F459" s="220" t="s">
        <v>259</v>
      </c>
      <c r="G459" s="35"/>
      <c r="H459" s="191">
        <v>3.9159999999999999</v>
      </c>
      <c r="I459" s="35"/>
      <c r="J459" s="35"/>
      <c r="K459" s="35"/>
      <c r="L459" s="36"/>
      <c r="M459" s="163"/>
      <c r="N459" s="164"/>
      <c r="O459" s="56"/>
      <c r="P459" s="56"/>
      <c r="Q459" s="56"/>
      <c r="R459" s="56"/>
      <c r="S459" s="56"/>
      <c r="T459" s="57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U459" s="20" t="s">
        <v>81</v>
      </c>
    </row>
    <row r="460" spans="1:47" s="2" customFormat="1">
      <c r="A460" s="35"/>
      <c r="B460" s="36"/>
      <c r="C460" s="35"/>
      <c r="D460" s="166" t="s">
        <v>224</v>
      </c>
      <c r="E460" s="35"/>
      <c r="F460" s="219" t="s">
        <v>1780</v>
      </c>
      <c r="G460" s="35"/>
      <c r="H460" s="35"/>
      <c r="I460" s="35"/>
      <c r="J460" s="35"/>
      <c r="K460" s="35"/>
      <c r="L460" s="36"/>
      <c r="M460" s="163"/>
      <c r="N460" s="164"/>
      <c r="O460" s="56"/>
      <c r="P460" s="56"/>
      <c r="Q460" s="56"/>
      <c r="R460" s="56"/>
      <c r="S460" s="56"/>
      <c r="T460" s="57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U460" s="20" t="s">
        <v>81</v>
      </c>
    </row>
    <row r="461" spans="1:47" s="2" customFormat="1">
      <c r="A461" s="35"/>
      <c r="B461" s="36"/>
      <c r="C461" s="35"/>
      <c r="D461" s="166" t="s">
        <v>224</v>
      </c>
      <c r="E461" s="35"/>
      <c r="F461" s="220" t="s">
        <v>1396</v>
      </c>
      <c r="G461" s="35"/>
      <c r="H461" s="191">
        <v>0</v>
      </c>
      <c r="I461" s="35"/>
      <c r="J461" s="35"/>
      <c r="K461" s="35"/>
      <c r="L461" s="36"/>
      <c r="M461" s="163"/>
      <c r="N461" s="164"/>
      <c r="O461" s="56"/>
      <c r="P461" s="56"/>
      <c r="Q461" s="56"/>
      <c r="R461" s="56"/>
      <c r="S461" s="56"/>
      <c r="T461" s="57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U461" s="20" t="s">
        <v>81</v>
      </c>
    </row>
    <row r="462" spans="1:47" s="2" customFormat="1">
      <c r="A462" s="35"/>
      <c r="B462" s="36"/>
      <c r="C462" s="35"/>
      <c r="D462" s="166" t="s">
        <v>224</v>
      </c>
      <c r="E462" s="35"/>
      <c r="F462" s="220" t="s">
        <v>2286</v>
      </c>
      <c r="G462" s="35"/>
      <c r="H462" s="191">
        <v>1.87</v>
      </c>
      <c r="I462" s="35"/>
      <c r="J462" s="35"/>
      <c r="K462" s="35"/>
      <c r="L462" s="36"/>
      <c r="M462" s="163"/>
      <c r="N462" s="164"/>
      <c r="O462" s="56"/>
      <c r="P462" s="56"/>
      <c r="Q462" s="56"/>
      <c r="R462" s="56"/>
      <c r="S462" s="56"/>
      <c r="T462" s="57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U462" s="20" t="s">
        <v>81</v>
      </c>
    </row>
    <row r="463" spans="1:47" s="2" customFormat="1">
      <c r="A463" s="35"/>
      <c r="B463" s="36"/>
      <c r="C463" s="35"/>
      <c r="D463" s="166" t="s">
        <v>224</v>
      </c>
      <c r="E463" s="35"/>
      <c r="F463" s="220" t="s">
        <v>2287</v>
      </c>
      <c r="G463" s="35"/>
      <c r="H463" s="191">
        <v>1.9139999999999999</v>
      </c>
      <c r="I463" s="35"/>
      <c r="J463" s="35"/>
      <c r="K463" s="35"/>
      <c r="L463" s="36"/>
      <c r="M463" s="163"/>
      <c r="N463" s="164"/>
      <c r="O463" s="56"/>
      <c r="P463" s="56"/>
      <c r="Q463" s="56"/>
      <c r="R463" s="56"/>
      <c r="S463" s="56"/>
      <c r="T463" s="57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U463" s="20" t="s">
        <v>81</v>
      </c>
    </row>
    <row r="464" spans="1:47" s="2" customFormat="1">
      <c r="A464" s="35"/>
      <c r="B464" s="36"/>
      <c r="C464" s="35"/>
      <c r="D464" s="166" t="s">
        <v>224</v>
      </c>
      <c r="E464" s="35"/>
      <c r="F464" s="220" t="s">
        <v>259</v>
      </c>
      <c r="G464" s="35"/>
      <c r="H464" s="191">
        <v>3.7839999999999998</v>
      </c>
      <c r="I464" s="35"/>
      <c r="J464" s="35"/>
      <c r="K464" s="35"/>
      <c r="L464" s="36"/>
      <c r="M464" s="163"/>
      <c r="N464" s="164"/>
      <c r="O464" s="56"/>
      <c r="P464" s="56"/>
      <c r="Q464" s="56"/>
      <c r="R464" s="56"/>
      <c r="S464" s="56"/>
      <c r="T464" s="57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U464" s="20" t="s">
        <v>81</v>
      </c>
    </row>
    <row r="465" spans="1:47" s="2" customFormat="1">
      <c r="A465" s="35"/>
      <c r="B465" s="36"/>
      <c r="C465" s="35"/>
      <c r="D465" s="166" t="s">
        <v>224</v>
      </c>
      <c r="E465" s="35"/>
      <c r="F465" s="219" t="s">
        <v>2268</v>
      </c>
      <c r="G465" s="35"/>
      <c r="H465" s="35"/>
      <c r="I465" s="35"/>
      <c r="J465" s="35"/>
      <c r="K465" s="35"/>
      <c r="L465" s="36"/>
      <c r="M465" s="163"/>
      <c r="N465" s="164"/>
      <c r="O465" s="56"/>
      <c r="P465" s="56"/>
      <c r="Q465" s="56"/>
      <c r="R465" s="56"/>
      <c r="S465" s="56"/>
      <c r="T465" s="57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U465" s="20" t="s">
        <v>81</v>
      </c>
    </row>
    <row r="466" spans="1:47" s="2" customFormat="1">
      <c r="A466" s="35"/>
      <c r="B466" s="36"/>
      <c r="C466" s="35"/>
      <c r="D466" s="166" t="s">
        <v>224</v>
      </c>
      <c r="E466" s="35"/>
      <c r="F466" s="220" t="s">
        <v>2263</v>
      </c>
      <c r="G466" s="35"/>
      <c r="H466" s="191">
        <v>2.024</v>
      </c>
      <c r="I466" s="35"/>
      <c r="J466" s="35"/>
      <c r="K466" s="35"/>
      <c r="L466" s="36"/>
      <c r="M466" s="163"/>
      <c r="N466" s="164"/>
      <c r="O466" s="56"/>
      <c r="P466" s="56"/>
      <c r="Q466" s="56"/>
      <c r="R466" s="56"/>
      <c r="S466" s="56"/>
      <c r="T466" s="57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U466" s="20" t="s">
        <v>81</v>
      </c>
    </row>
    <row r="467" spans="1:47" s="2" customFormat="1">
      <c r="A467" s="35"/>
      <c r="B467" s="36"/>
      <c r="C467" s="35"/>
      <c r="D467" s="166" t="s">
        <v>224</v>
      </c>
      <c r="E467" s="35"/>
      <c r="F467" s="220" t="s">
        <v>213</v>
      </c>
      <c r="G467" s="35"/>
      <c r="H467" s="191">
        <v>2.024</v>
      </c>
      <c r="I467" s="35"/>
      <c r="J467" s="35"/>
      <c r="K467" s="35"/>
      <c r="L467" s="36"/>
      <c r="M467" s="163"/>
      <c r="N467" s="164"/>
      <c r="O467" s="56"/>
      <c r="P467" s="56"/>
      <c r="Q467" s="56"/>
      <c r="R467" s="56"/>
      <c r="S467" s="56"/>
      <c r="T467" s="57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U467" s="20" t="s">
        <v>81</v>
      </c>
    </row>
    <row r="468" spans="1:47" s="2" customFormat="1">
      <c r="A468" s="35"/>
      <c r="B468" s="36"/>
      <c r="C468" s="35"/>
      <c r="D468" s="166" t="s">
        <v>224</v>
      </c>
      <c r="E468" s="35"/>
      <c r="F468" s="219" t="s">
        <v>2278</v>
      </c>
      <c r="G468" s="35"/>
      <c r="H468" s="35"/>
      <c r="I468" s="35"/>
      <c r="J468" s="35"/>
      <c r="K468" s="35"/>
      <c r="L468" s="36"/>
      <c r="M468" s="163"/>
      <c r="N468" s="164"/>
      <c r="O468" s="56"/>
      <c r="P468" s="56"/>
      <c r="Q468" s="56"/>
      <c r="R468" s="56"/>
      <c r="S468" s="56"/>
      <c r="T468" s="57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U468" s="20" t="s">
        <v>81</v>
      </c>
    </row>
    <row r="469" spans="1:47" s="2" customFormat="1">
      <c r="A469" s="35"/>
      <c r="B469" s="36"/>
      <c r="C469" s="35"/>
      <c r="D469" s="166" t="s">
        <v>224</v>
      </c>
      <c r="E469" s="35"/>
      <c r="F469" s="220" t="s">
        <v>2272</v>
      </c>
      <c r="G469" s="35"/>
      <c r="H469" s="191">
        <v>0</v>
      </c>
      <c r="I469" s="35"/>
      <c r="J469" s="35"/>
      <c r="K469" s="35"/>
      <c r="L469" s="36"/>
      <c r="M469" s="163"/>
      <c r="N469" s="164"/>
      <c r="O469" s="56"/>
      <c r="P469" s="56"/>
      <c r="Q469" s="56"/>
      <c r="R469" s="56"/>
      <c r="S469" s="56"/>
      <c r="T469" s="57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U469" s="20" t="s">
        <v>81</v>
      </c>
    </row>
    <row r="470" spans="1:47" s="2" customFormat="1">
      <c r="A470" s="35"/>
      <c r="B470" s="36"/>
      <c r="C470" s="35"/>
      <c r="D470" s="166" t="s">
        <v>224</v>
      </c>
      <c r="E470" s="35"/>
      <c r="F470" s="220" t="s">
        <v>2273</v>
      </c>
      <c r="G470" s="35"/>
      <c r="H470" s="191">
        <v>2.0019999999999998</v>
      </c>
      <c r="I470" s="35"/>
      <c r="J470" s="35"/>
      <c r="K470" s="35"/>
      <c r="L470" s="36"/>
      <c r="M470" s="163"/>
      <c r="N470" s="164"/>
      <c r="O470" s="56"/>
      <c r="P470" s="56"/>
      <c r="Q470" s="56"/>
      <c r="R470" s="56"/>
      <c r="S470" s="56"/>
      <c r="T470" s="57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U470" s="20" t="s">
        <v>81</v>
      </c>
    </row>
    <row r="471" spans="1:47" s="2" customFormat="1">
      <c r="A471" s="35"/>
      <c r="B471" s="36"/>
      <c r="C471" s="35"/>
      <c r="D471" s="166" t="s">
        <v>224</v>
      </c>
      <c r="E471" s="35"/>
      <c r="F471" s="220" t="s">
        <v>213</v>
      </c>
      <c r="G471" s="35"/>
      <c r="H471" s="191">
        <v>2.0019999999999998</v>
      </c>
      <c r="I471" s="35"/>
      <c r="J471" s="35"/>
      <c r="K471" s="35"/>
      <c r="L471" s="36"/>
      <c r="M471" s="163"/>
      <c r="N471" s="164"/>
      <c r="O471" s="56"/>
      <c r="P471" s="56"/>
      <c r="Q471" s="56"/>
      <c r="R471" s="56"/>
      <c r="S471" s="56"/>
      <c r="T471" s="57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U471" s="20" t="s">
        <v>81</v>
      </c>
    </row>
    <row r="472" spans="1:47" s="2" customFormat="1">
      <c r="A472" s="35"/>
      <c r="B472" s="36"/>
      <c r="C472" s="35"/>
      <c r="D472" s="166" t="s">
        <v>224</v>
      </c>
      <c r="E472" s="35"/>
      <c r="F472" s="200" t="s">
        <v>1494</v>
      </c>
      <c r="G472" s="35"/>
      <c r="H472" s="35"/>
      <c r="I472" s="35"/>
      <c r="J472" s="35"/>
      <c r="K472" s="35"/>
      <c r="L472" s="36"/>
      <c r="M472" s="163"/>
      <c r="N472" s="164"/>
      <c r="O472" s="56"/>
      <c r="P472" s="56"/>
      <c r="Q472" s="56"/>
      <c r="R472" s="56"/>
      <c r="S472" s="56"/>
      <c r="T472" s="57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U472" s="20" t="s">
        <v>81</v>
      </c>
    </row>
    <row r="473" spans="1:47" s="2" customFormat="1">
      <c r="A473" s="35"/>
      <c r="B473" s="36"/>
      <c r="C473" s="35"/>
      <c r="D473" s="166" t="s">
        <v>224</v>
      </c>
      <c r="E473" s="35"/>
      <c r="F473" s="201" t="s">
        <v>1491</v>
      </c>
      <c r="G473" s="35"/>
      <c r="H473" s="191">
        <v>4.4880000000000004</v>
      </c>
      <c r="I473" s="35"/>
      <c r="J473" s="35"/>
      <c r="K473" s="35"/>
      <c r="L473" s="36"/>
      <c r="M473" s="163"/>
      <c r="N473" s="164"/>
      <c r="O473" s="56"/>
      <c r="P473" s="56"/>
      <c r="Q473" s="56"/>
      <c r="R473" s="56"/>
      <c r="S473" s="56"/>
      <c r="T473" s="57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U473" s="20" t="s">
        <v>81</v>
      </c>
    </row>
    <row r="474" spans="1:47" s="2" customFormat="1">
      <c r="A474" s="35"/>
      <c r="B474" s="36"/>
      <c r="C474" s="35"/>
      <c r="D474" s="166" t="s">
        <v>224</v>
      </c>
      <c r="E474" s="35"/>
      <c r="F474" s="201" t="s">
        <v>1492</v>
      </c>
      <c r="G474" s="35"/>
      <c r="H474" s="191">
        <v>16.5</v>
      </c>
      <c r="I474" s="35"/>
      <c r="J474" s="35"/>
      <c r="K474" s="35"/>
      <c r="L474" s="36"/>
      <c r="M474" s="163"/>
      <c r="N474" s="164"/>
      <c r="O474" s="56"/>
      <c r="P474" s="56"/>
      <c r="Q474" s="56"/>
      <c r="R474" s="56"/>
      <c r="S474" s="56"/>
      <c r="T474" s="57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U474" s="20" t="s">
        <v>81</v>
      </c>
    </row>
    <row r="475" spans="1:47" s="2" customFormat="1">
      <c r="A475" s="35"/>
      <c r="B475" s="36"/>
      <c r="C475" s="35"/>
      <c r="D475" s="166" t="s">
        <v>224</v>
      </c>
      <c r="E475" s="35"/>
      <c r="F475" s="201" t="s">
        <v>213</v>
      </c>
      <c r="G475" s="35"/>
      <c r="H475" s="191">
        <v>20.988</v>
      </c>
      <c r="I475" s="35"/>
      <c r="J475" s="35"/>
      <c r="K475" s="35"/>
      <c r="L475" s="36"/>
      <c r="M475" s="163"/>
      <c r="N475" s="164"/>
      <c r="O475" s="56"/>
      <c r="P475" s="56"/>
      <c r="Q475" s="56"/>
      <c r="R475" s="56"/>
      <c r="S475" s="56"/>
      <c r="T475" s="57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U475" s="20" t="s">
        <v>81</v>
      </c>
    </row>
    <row r="476" spans="1:47" s="2" customFormat="1">
      <c r="A476" s="35"/>
      <c r="B476" s="36"/>
      <c r="C476" s="35"/>
      <c r="D476" s="166" t="s">
        <v>224</v>
      </c>
      <c r="E476" s="35"/>
      <c r="F476" s="219" t="s">
        <v>1466</v>
      </c>
      <c r="G476" s="35"/>
      <c r="H476" s="35"/>
      <c r="I476" s="35"/>
      <c r="J476" s="35"/>
      <c r="K476" s="35"/>
      <c r="L476" s="36"/>
      <c r="M476" s="163"/>
      <c r="N476" s="164"/>
      <c r="O476" s="56"/>
      <c r="P476" s="56"/>
      <c r="Q476" s="56"/>
      <c r="R476" s="56"/>
      <c r="S476" s="56"/>
      <c r="T476" s="57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U476" s="20" t="s">
        <v>81</v>
      </c>
    </row>
    <row r="477" spans="1:47" s="2" customFormat="1">
      <c r="A477" s="35"/>
      <c r="B477" s="36"/>
      <c r="C477" s="35"/>
      <c r="D477" s="166" t="s">
        <v>224</v>
      </c>
      <c r="E477" s="35"/>
      <c r="F477" s="220" t="s">
        <v>2317</v>
      </c>
      <c r="G477" s="35"/>
      <c r="H477" s="191">
        <v>2.2000000000000002</v>
      </c>
      <c r="I477" s="35"/>
      <c r="J477" s="35"/>
      <c r="K477" s="35"/>
      <c r="L477" s="36"/>
      <c r="M477" s="163"/>
      <c r="N477" s="164"/>
      <c r="O477" s="56"/>
      <c r="P477" s="56"/>
      <c r="Q477" s="56"/>
      <c r="R477" s="56"/>
      <c r="S477" s="56"/>
      <c r="T477" s="57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U477" s="20" t="s">
        <v>81</v>
      </c>
    </row>
    <row r="478" spans="1:47" s="2" customFormat="1">
      <c r="A478" s="35"/>
      <c r="B478" s="36"/>
      <c r="C478" s="35"/>
      <c r="D478" s="166" t="s">
        <v>224</v>
      </c>
      <c r="E478" s="35"/>
      <c r="F478" s="220" t="s">
        <v>213</v>
      </c>
      <c r="G478" s="35"/>
      <c r="H478" s="191">
        <v>2.2000000000000002</v>
      </c>
      <c r="I478" s="35"/>
      <c r="J478" s="35"/>
      <c r="K478" s="35"/>
      <c r="L478" s="36"/>
      <c r="M478" s="163"/>
      <c r="N478" s="164"/>
      <c r="O478" s="56"/>
      <c r="P478" s="56"/>
      <c r="Q478" s="56"/>
      <c r="R478" s="56"/>
      <c r="S478" s="56"/>
      <c r="T478" s="57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U478" s="20" t="s">
        <v>81</v>
      </c>
    </row>
    <row r="479" spans="1:47" s="2" customFormat="1">
      <c r="A479" s="35"/>
      <c r="B479" s="36"/>
      <c r="C479" s="35"/>
      <c r="D479" s="166" t="s">
        <v>224</v>
      </c>
      <c r="E479" s="35"/>
      <c r="F479" s="219" t="s">
        <v>1465</v>
      </c>
      <c r="G479" s="35"/>
      <c r="H479" s="35"/>
      <c r="I479" s="35"/>
      <c r="J479" s="35"/>
      <c r="K479" s="35"/>
      <c r="L479" s="36"/>
      <c r="M479" s="163"/>
      <c r="N479" s="164"/>
      <c r="O479" s="56"/>
      <c r="P479" s="56"/>
      <c r="Q479" s="56"/>
      <c r="R479" s="56"/>
      <c r="S479" s="56"/>
      <c r="T479" s="57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U479" s="20" t="s">
        <v>81</v>
      </c>
    </row>
    <row r="480" spans="1:47" s="2" customFormat="1">
      <c r="A480" s="35"/>
      <c r="B480" s="36"/>
      <c r="C480" s="35"/>
      <c r="D480" s="166" t="s">
        <v>224</v>
      </c>
      <c r="E480" s="35"/>
      <c r="F480" s="220" t="s">
        <v>1454</v>
      </c>
      <c r="G480" s="35"/>
      <c r="H480" s="191">
        <v>0</v>
      </c>
      <c r="I480" s="35"/>
      <c r="J480" s="35"/>
      <c r="K480" s="35"/>
      <c r="L480" s="36"/>
      <c r="M480" s="163"/>
      <c r="N480" s="164"/>
      <c r="O480" s="56"/>
      <c r="P480" s="56"/>
      <c r="Q480" s="56"/>
      <c r="R480" s="56"/>
      <c r="S480" s="56"/>
      <c r="T480" s="57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U480" s="20" t="s">
        <v>81</v>
      </c>
    </row>
    <row r="481" spans="1:65" s="2" customFormat="1">
      <c r="A481" s="35"/>
      <c r="B481" s="36"/>
      <c r="C481" s="35"/>
      <c r="D481" s="166" t="s">
        <v>224</v>
      </c>
      <c r="E481" s="35"/>
      <c r="F481" s="220" t="s">
        <v>1455</v>
      </c>
      <c r="G481" s="35"/>
      <c r="H481" s="191">
        <v>11</v>
      </c>
      <c r="I481" s="35"/>
      <c r="J481" s="35"/>
      <c r="K481" s="35"/>
      <c r="L481" s="36"/>
      <c r="M481" s="163"/>
      <c r="N481" s="164"/>
      <c r="O481" s="56"/>
      <c r="P481" s="56"/>
      <c r="Q481" s="56"/>
      <c r="R481" s="56"/>
      <c r="S481" s="56"/>
      <c r="T481" s="57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U481" s="20" t="s">
        <v>81</v>
      </c>
    </row>
    <row r="482" spans="1:65" s="2" customFormat="1">
      <c r="A482" s="35"/>
      <c r="B482" s="36"/>
      <c r="C482" s="35"/>
      <c r="D482" s="166" t="s">
        <v>224</v>
      </c>
      <c r="E482" s="35"/>
      <c r="F482" s="220" t="s">
        <v>213</v>
      </c>
      <c r="G482" s="35"/>
      <c r="H482" s="191">
        <v>11</v>
      </c>
      <c r="I482" s="35"/>
      <c r="J482" s="35"/>
      <c r="K482" s="35"/>
      <c r="L482" s="36"/>
      <c r="M482" s="163"/>
      <c r="N482" s="164"/>
      <c r="O482" s="56"/>
      <c r="P482" s="56"/>
      <c r="Q482" s="56"/>
      <c r="R482" s="56"/>
      <c r="S482" s="56"/>
      <c r="T482" s="57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U482" s="20" t="s">
        <v>81</v>
      </c>
    </row>
    <row r="483" spans="1:65" s="2" customFormat="1">
      <c r="A483" s="35"/>
      <c r="B483" s="36"/>
      <c r="C483" s="35"/>
      <c r="D483" s="166" t="s">
        <v>224</v>
      </c>
      <c r="E483" s="35"/>
      <c r="F483" s="226" t="s">
        <v>1456</v>
      </c>
      <c r="G483" s="35"/>
      <c r="H483" s="35"/>
      <c r="I483" s="35"/>
      <c r="J483" s="35"/>
      <c r="K483" s="35"/>
      <c r="L483" s="36"/>
      <c r="M483" s="163"/>
      <c r="N483" s="164"/>
      <c r="O483" s="56"/>
      <c r="P483" s="56"/>
      <c r="Q483" s="56"/>
      <c r="R483" s="56"/>
      <c r="S483" s="56"/>
      <c r="T483" s="57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U483" s="20" t="s">
        <v>81</v>
      </c>
    </row>
    <row r="484" spans="1:65" s="2" customFormat="1">
      <c r="A484" s="35"/>
      <c r="B484" s="36"/>
      <c r="C484" s="35"/>
      <c r="D484" s="166" t="s">
        <v>224</v>
      </c>
      <c r="E484" s="35"/>
      <c r="F484" s="227" t="s">
        <v>2319</v>
      </c>
      <c r="G484" s="35"/>
      <c r="H484" s="191">
        <v>10</v>
      </c>
      <c r="I484" s="35"/>
      <c r="J484" s="35"/>
      <c r="K484" s="35"/>
      <c r="L484" s="36"/>
      <c r="M484" s="163"/>
      <c r="N484" s="164"/>
      <c r="O484" s="56"/>
      <c r="P484" s="56"/>
      <c r="Q484" s="56"/>
      <c r="R484" s="56"/>
      <c r="S484" s="56"/>
      <c r="T484" s="57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U484" s="20" t="s">
        <v>81</v>
      </c>
    </row>
    <row r="485" spans="1:65" s="2" customFormat="1">
      <c r="A485" s="35"/>
      <c r="B485" s="36"/>
      <c r="C485" s="35"/>
      <c r="D485" s="166" t="s">
        <v>224</v>
      </c>
      <c r="E485" s="35"/>
      <c r="F485" s="227" t="s">
        <v>213</v>
      </c>
      <c r="G485" s="35"/>
      <c r="H485" s="191">
        <v>10</v>
      </c>
      <c r="I485" s="35"/>
      <c r="J485" s="35"/>
      <c r="K485" s="35"/>
      <c r="L485" s="36"/>
      <c r="M485" s="163"/>
      <c r="N485" s="164"/>
      <c r="O485" s="56"/>
      <c r="P485" s="56"/>
      <c r="Q485" s="56"/>
      <c r="R485" s="56"/>
      <c r="S485" s="56"/>
      <c r="T485" s="57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U485" s="20" t="s">
        <v>81</v>
      </c>
    </row>
    <row r="486" spans="1:65" s="2" customFormat="1" ht="16.5" customHeight="1">
      <c r="A486" s="35"/>
      <c r="B486" s="146"/>
      <c r="C486" s="147" t="s">
        <v>418</v>
      </c>
      <c r="D486" s="147" t="s">
        <v>184</v>
      </c>
      <c r="E486" s="148" t="s">
        <v>377</v>
      </c>
      <c r="F486" s="149" t="s">
        <v>378</v>
      </c>
      <c r="G486" s="150" t="s">
        <v>338</v>
      </c>
      <c r="H486" s="151">
        <v>17.087</v>
      </c>
      <c r="I486" s="152"/>
      <c r="J486" s="153">
        <f>ROUND(I486*H486,2)</f>
        <v>0</v>
      </c>
      <c r="K486" s="149" t="s">
        <v>3</v>
      </c>
      <c r="L486" s="36"/>
      <c r="M486" s="154" t="s">
        <v>3</v>
      </c>
      <c r="N486" s="155" t="s">
        <v>44</v>
      </c>
      <c r="O486" s="56"/>
      <c r="P486" s="156">
        <f>O486*H486</f>
        <v>0</v>
      </c>
      <c r="Q486" s="156">
        <v>0</v>
      </c>
      <c r="R486" s="156">
        <f>Q486*H486</f>
        <v>0</v>
      </c>
      <c r="S486" s="156">
        <v>0</v>
      </c>
      <c r="T486" s="157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58" t="s">
        <v>189</v>
      </c>
      <c r="AT486" s="158" t="s">
        <v>184</v>
      </c>
      <c r="AU486" s="158" t="s">
        <v>81</v>
      </c>
      <c r="AY486" s="20" t="s">
        <v>182</v>
      </c>
      <c r="BE486" s="159">
        <f>IF(N486="základní",J486,0)</f>
        <v>0</v>
      </c>
      <c r="BF486" s="159">
        <f>IF(N486="snížená",J486,0)</f>
        <v>0</v>
      </c>
      <c r="BG486" s="159">
        <f>IF(N486="zákl. přenesená",J486,0)</f>
        <v>0</v>
      </c>
      <c r="BH486" s="159">
        <f>IF(N486="sníž. přenesená",J486,0)</f>
        <v>0</v>
      </c>
      <c r="BI486" s="159">
        <f>IF(N486="nulová",J486,0)</f>
        <v>0</v>
      </c>
      <c r="BJ486" s="20" t="s">
        <v>25</v>
      </c>
      <c r="BK486" s="159">
        <f>ROUND(I486*H486,2)</f>
        <v>0</v>
      </c>
      <c r="BL486" s="20" t="s">
        <v>189</v>
      </c>
      <c r="BM486" s="158" t="s">
        <v>2359</v>
      </c>
    </row>
    <row r="487" spans="1:65" s="14" customFormat="1">
      <c r="B487" s="173"/>
      <c r="D487" s="166" t="s">
        <v>193</v>
      </c>
      <c r="E487" s="174" t="s">
        <v>3</v>
      </c>
      <c r="F487" s="175" t="s">
        <v>1523</v>
      </c>
      <c r="H487" s="176">
        <v>17.087</v>
      </c>
      <c r="I487" s="177"/>
      <c r="L487" s="173"/>
      <c r="M487" s="178"/>
      <c r="N487" s="179"/>
      <c r="O487" s="179"/>
      <c r="P487" s="179"/>
      <c r="Q487" s="179"/>
      <c r="R487" s="179"/>
      <c r="S487" s="179"/>
      <c r="T487" s="180"/>
      <c r="AT487" s="174" t="s">
        <v>193</v>
      </c>
      <c r="AU487" s="174" t="s">
        <v>81</v>
      </c>
      <c r="AV487" s="14" t="s">
        <v>81</v>
      </c>
      <c r="AW487" s="14" t="s">
        <v>34</v>
      </c>
      <c r="AX487" s="14" t="s">
        <v>25</v>
      </c>
      <c r="AY487" s="174" t="s">
        <v>182</v>
      </c>
    </row>
    <row r="488" spans="1:65" s="2" customFormat="1">
      <c r="A488" s="35"/>
      <c r="B488" s="36"/>
      <c r="C488" s="35"/>
      <c r="D488" s="166" t="s">
        <v>224</v>
      </c>
      <c r="E488" s="35"/>
      <c r="F488" s="189" t="s">
        <v>1521</v>
      </c>
      <c r="G488" s="35"/>
      <c r="H488" s="35"/>
      <c r="I488" s="35"/>
      <c r="J488" s="35"/>
      <c r="K488" s="35"/>
      <c r="L488" s="36"/>
      <c r="M488" s="163"/>
      <c r="N488" s="164"/>
      <c r="O488" s="56"/>
      <c r="P488" s="56"/>
      <c r="Q488" s="56"/>
      <c r="R488" s="56"/>
      <c r="S488" s="56"/>
      <c r="T488" s="57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U488" s="20" t="s">
        <v>81</v>
      </c>
    </row>
    <row r="489" spans="1:65" s="2" customFormat="1">
      <c r="A489" s="35"/>
      <c r="B489" s="36"/>
      <c r="C489" s="35"/>
      <c r="D489" s="166" t="s">
        <v>224</v>
      </c>
      <c r="E489" s="35"/>
      <c r="F489" s="190" t="s">
        <v>2356</v>
      </c>
      <c r="G489" s="35"/>
      <c r="H489" s="191">
        <v>37.972000000000001</v>
      </c>
      <c r="I489" s="35"/>
      <c r="J489" s="35"/>
      <c r="K489" s="35"/>
      <c r="L489" s="36"/>
      <c r="M489" s="163"/>
      <c r="N489" s="164"/>
      <c r="O489" s="56"/>
      <c r="P489" s="56"/>
      <c r="Q489" s="56"/>
      <c r="R489" s="56"/>
      <c r="S489" s="56"/>
      <c r="T489" s="57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U489" s="20" t="s">
        <v>81</v>
      </c>
    </row>
    <row r="490" spans="1:65" s="2" customFormat="1">
      <c r="A490" s="35"/>
      <c r="B490" s="36"/>
      <c r="C490" s="35"/>
      <c r="D490" s="166" t="s">
        <v>224</v>
      </c>
      <c r="E490" s="35"/>
      <c r="F490" s="190" t="s">
        <v>213</v>
      </c>
      <c r="G490" s="35"/>
      <c r="H490" s="191">
        <v>37.972000000000001</v>
      </c>
      <c r="I490" s="35"/>
      <c r="J490" s="35"/>
      <c r="K490" s="35"/>
      <c r="L490" s="36"/>
      <c r="M490" s="163"/>
      <c r="N490" s="164"/>
      <c r="O490" s="56"/>
      <c r="P490" s="56"/>
      <c r="Q490" s="56"/>
      <c r="R490" s="56"/>
      <c r="S490" s="56"/>
      <c r="T490" s="57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U490" s="20" t="s">
        <v>81</v>
      </c>
    </row>
    <row r="491" spans="1:65" s="2" customFormat="1">
      <c r="A491" s="35"/>
      <c r="B491" s="36"/>
      <c r="C491" s="35"/>
      <c r="D491" s="166" t="s">
        <v>224</v>
      </c>
      <c r="E491" s="35"/>
      <c r="F491" s="200" t="s">
        <v>362</v>
      </c>
      <c r="G491" s="35"/>
      <c r="H491" s="35"/>
      <c r="I491" s="35"/>
      <c r="J491" s="35"/>
      <c r="K491" s="35"/>
      <c r="L491" s="36"/>
      <c r="M491" s="163"/>
      <c r="N491" s="164"/>
      <c r="O491" s="56"/>
      <c r="P491" s="56"/>
      <c r="Q491" s="56"/>
      <c r="R491" s="56"/>
      <c r="S491" s="56"/>
      <c r="T491" s="57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U491" s="20" t="s">
        <v>81</v>
      </c>
    </row>
    <row r="492" spans="1:65" s="2" customFormat="1">
      <c r="A492" s="35"/>
      <c r="B492" s="36"/>
      <c r="C492" s="35"/>
      <c r="D492" s="166" t="s">
        <v>224</v>
      </c>
      <c r="E492" s="35"/>
      <c r="F492" s="201" t="s">
        <v>2333</v>
      </c>
      <c r="G492" s="35"/>
      <c r="H492" s="191">
        <v>11.733000000000001</v>
      </c>
      <c r="I492" s="35"/>
      <c r="J492" s="35"/>
      <c r="K492" s="35"/>
      <c r="L492" s="36"/>
      <c r="M492" s="163"/>
      <c r="N492" s="164"/>
      <c r="O492" s="56"/>
      <c r="P492" s="56"/>
      <c r="Q492" s="56"/>
      <c r="R492" s="56"/>
      <c r="S492" s="56"/>
      <c r="T492" s="57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U492" s="20" t="s">
        <v>81</v>
      </c>
    </row>
    <row r="493" spans="1:65" s="2" customFormat="1">
      <c r="A493" s="35"/>
      <c r="B493" s="36"/>
      <c r="C493" s="35"/>
      <c r="D493" s="166" t="s">
        <v>224</v>
      </c>
      <c r="E493" s="35"/>
      <c r="F493" s="201" t="s">
        <v>2334</v>
      </c>
      <c r="G493" s="35"/>
      <c r="H493" s="191">
        <v>9.1630000000000003</v>
      </c>
      <c r="I493" s="35"/>
      <c r="J493" s="35"/>
      <c r="K493" s="35"/>
      <c r="L493" s="36"/>
      <c r="M493" s="163"/>
      <c r="N493" s="164"/>
      <c r="O493" s="56"/>
      <c r="P493" s="56"/>
      <c r="Q493" s="56"/>
      <c r="R493" s="56"/>
      <c r="S493" s="56"/>
      <c r="T493" s="57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U493" s="20" t="s">
        <v>81</v>
      </c>
    </row>
    <row r="494" spans="1:65" s="2" customFormat="1">
      <c r="A494" s="35"/>
      <c r="B494" s="36"/>
      <c r="C494" s="35"/>
      <c r="D494" s="166" t="s">
        <v>224</v>
      </c>
      <c r="E494" s="35"/>
      <c r="F494" s="201" t="s">
        <v>2335</v>
      </c>
      <c r="G494" s="35"/>
      <c r="H494" s="191">
        <v>0.93</v>
      </c>
      <c r="I494" s="35"/>
      <c r="J494" s="35"/>
      <c r="K494" s="35"/>
      <c r="L494" s="36"/>
      <c r="M494" s="163"/>
      <c r="N494" s="164"/>
      <c r="O494" s="56"/>
      <c r="P494" s="56"/>
      <c r="Q494" s="56"/>
      <c r="R494" s="56"/>
      <c r="S494" s="56"/>
      <c r="T494" s="57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U494" s="20" t="s">
        <v>81</v>
      </c>
    </row>
    <row r="495" spans="1:65" s="2" customFormat="1">
      <c r="A495" s="35"/>
      <c r="B495" s="36"/>
      <c r="C495" s="35"/>
      <c r="D495" s="166" t="s">
        <v>224</v>
      </c>
      <c r="E495" s="35"/>
      <c r="F495" s="201" t="s">
        <v>1501</v>
      </c>
      <c r="G495" s="35"/>
      <c r="H495" s="191">
        <v>0</v>
      </c>
      <c r="I495" s="35"/>
      <c r="J495" s="35"/>
      <c r="K495" s="35"/>
      <c r="L495" s="36"/>
      <c r="M495" s="163"/>
      <c r="N495" s="164"/>
      <c r="O495" s="56"/>
      <c r="P495" s="56"/>
      <c r="Q495" s="56"/>
      <c r="R495" s="56"/>
      <c r="S495" s="56"/>
      <c r="T495" s="57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U495" s="20" t="s">
        <v>81</v>
      </c>
    </row>
    <row r="496" spans="1:65" s="2" customFormat="1">
      <c r="A496" s="35"/>
      <c r="B496" s="36"/>
      <c r="C496" s="35"/>
      <c r="D496" s="166" t="s">
        <v>224</v>
      </c>
      <c r="E496" s="35"/>
      <c r="F496" s="201" t="s">
        <v>1502</v>
      </c>
      <c r="G496" s="35"/>
      <c r="H496" s="191">
        <v>-2.7410000000000001</v>
      </c>
      <c r="I496" s="35"/>
      <c r="J496" s="35"/>
      <c r="K496" s="35"/>
      <c r="L496" s="36"/>
      <c r="M496" s="163"/>
      <c r="N496" s="164"/>
      <c r="O496" s="56"/>
      <c r="P496" s="56"/>
      <c r="Q496" s="56"/>
      <c r="R496" s="56"/>
      <c r="S496" s="56"/>
      <c r="T496" s="57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U496" s="20" t="s">
        <v>81</v>
      </c>
    </row>
    <row r="497" spans="1:47" s="2" customFormat="1">
      <c r="A497" s="35"/>
      <c r="B497" s="36"/>
      <c r="C497" s="35"/>
      <c r="D497" s="166" t="s">
        <v>224</v>
      </c>
      <c r="E497" s="35"/>
      <c r="F497" s="201" t="s">
        <v>2336</v>
      </c>
      <c r="G497" s="35"/>
      <c r="H497" s="191">
        <v>-1.135</v>
      </c>
      <c r="I497" s="35"/>
      <c r="J497" s="35"/>
      <c r="K497" s="35"/>
      <c r="L497" s="36"/>
      <c r="M497" s="163"/>
      <c r="N497" s="164"/>
      <c r="O497" s="56"/>
      <c r="P497" s="56"/>
      <c r="Q497" s="56"/>
      <c r="R497" s="56"/>
      <c r="S497" s="56"/>
      <c r="T497" s="57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U497" s="20" t="s">
        <v>81</v>
      </c>
    </row>
    <row r="498" spans="1:47" s="2" customFormat="1">
      <c r="A498" s="35"/>
      <c r="B498" s="36"/>
      <c r="C498" s="35"/>
      <c r="D498" s="166" t="s">
        <v>224</v>
      </c>
      <c r="E498" s="35"/>
      <c r="F498" s="201" t="s">
        <v>2337</v>
      </c>
      <c r="G498" s="35"/>
      <c r="H498" s="191">
        <v>-0.50600000000000001</v>
      </c>
      <c r="I498" s="35"/>
      <c r="J498" s="35"/>
      <c r="K498" s="35"/>
      <c r="L498" s="36"/>
      <c r="M498" s="163"/>
      <c r="N498" s="164"/>
      <c r="O498" s="56"/>
      <c r="P498" s="56"/>
      <c r="Q498" s="56"/>
      <c r="R498" s="56"/>
      <c r="S498" s="56"/>
      <c r="T498" s="57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U498" s="20" t="s">
        <v>81</v>
      </c>
    </row>
    <row r="499" spans="1:47" s="2" customFormat="1">
      <c r="A499" s="35"/>
      <c r="B499" s="36"/>
      <c r="C499" s="35"/>
      <c r="D499" s="166" t="s">
        <v>224</v>
      </c>
      <c r="E499" s="35"/>
      <c r="F499" s="201" t="s">
        <v>2338</v>
      </c>
      <c r="G499" s="35"/>
      <c r="H499" s="191">
        <v>-0.46</v>
      </c>
      <c r="I499" s="35"/>
      <c r="J499" s="35"/>
      <c r="K499" s="35"/>
      <c r="L499" s="36"/>
      <c r="M499" s="163"/>
      <c r="N499" s="164"/>
      <c r="O499" s="56"/>
      <c r="P499" s="56"/>
      <c r="Q499" s="56"/>
      <c r="R499" s="56"/>
      <c r="S499" s="56"/>
      <c r="T499" s="57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U499" s="20" t="s">
        <v>81</v>
      </c>
    </row>
    <row r="500" spans="1:47" s="2" customFormat="1">
      <c r="A500" s="35"/>
      <c r="B500" s="36"/>
      <c r="C500" s="35"/>
      <c r="D500" s="166" t="s">
        <v>224</v>
      </c>
      <c r="E500" s="35"/>
      <c r="F500" s="201" t="s">
        <v>213</v>
      </c>
      <c r="G500" s="35"/>
      <c r="H500" s="191">
        <v>16.984000000000002</v>
      </c>
      <c r="I500" s="35"/>
      <c r="J500" s="35"/>
      <c r="K500" s="35"/>
      <c r="L500" s="36"/>
      <c r="M500" s="163"/>
      <c r="N500" s="164"/>
      <c r="O500" s="56"/>
      <c r="P500" s="56"/>
      <c r="Q500" s="56"/>
      <c r="R500" s="56"/>
      <c r="S500" s="56"/>
      <c r="T500" s="57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U500" s="20" t="s">
        <v>81</v>
      </c>
    </row>
    <row r="501" spans="1:47" s="2" customFormat="1">
      <c r="A501" s="35"/>
      <c r="B501" s="36"/>
      <c r="C501" s="35"/>
      <c r="D501" s="166" t="s">
        <v>224</v>
      </c>
      <c r="E501" s="35"/>
      <c r="F501" s="219" t="s">
        <v>256</v>
      </c>
      <c r="G501" s="35"/>
      <c r="H501" s="35"/>
      <c r="I501" s="35"/>
      <c r="J501" s="35"/>
      <c r="K501" s="35"/>
      <c r="L501" s="36"/>
      <c r="M501" s="163"/>
      <c r="N501" s="164"/>
      <c r="O501" s="56"/>
      <c r="P501" s="56"/>
      <c r="Q501" s="56"/>
      <c r="R501" s="56"/>
      <c r="S501" s="56"/>
      <c r="T501" s="57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U501" s="20" t="s">
        <v>81</v>
      </c>
    </row>
    <row r="502" spans="1:47" s="2" customFormat="1">
      <c r="A502" s="35"/>
      <c r="B502" s="36"/>
      <c r="C502" s="35"/>
      <c r="D502" s="166" t="s">
        <v>224</v>
      </c>
      <c r="E502" s="35"/>
      <c r="F502" s="220" t="s">
        <v>1360</v>
      </c>
      <c r="G502" s="35"/>
      <c r="H502" s="191">
        <v>0</v>
      </c>
      <c r="I502" s="35"/>
      <c r="J502" s="35"/>
      <c r="K502" s="35"/>
      <c r="L502" s="36"/>
      <c r="M502" s="163"/>
      <c r="N502" s="164"/>
      <c r="O502" s="56"/>
      <c r="P502" s="56"/>
      <c r="Q502" s="56"/>
      <c r="R502" s="56"/>
      <c r="S502" s="56"/>
      <c r="T502" s="57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U502" s="20" t="s">
        <v>81</v>
      </c>
    </row>
    <row r="503" spans="1:47" s="2" customFormat="1">
      <c r="A503" s="35"/>
      <c r="B503" s="36"/>
      <c r="C503" s="35"/>
      <c r="D503" s="166" t="s">
        <v>224</v>
      </c>
      <c r="E503" s="35"/>
      <c r="F503" s="220" t="s">
        <v>2290</v>
      </c>
      <c r="G503" s="35"/>
      <c r="H503" s="191">
        <v>1.837</v>
      </c>
      <c r="I503" s="35"/>
      <c r="J503" s="35"/>
      <c r="K503" s="35"/>
      <c r="L503" s="36"/>
      <c r="M503" s="163"/>
      <c r="N503" s="164"/>
      <c r="O503" s="56"/>
      <c r="P503" s="56"/>
      <c r="Q503" s="56"/>
      <c r="R503" s="56"/>
      <c r="S503" s="56"/>
      <c r="T503" s="57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U503" s="20" t="s">
        <v>81</v>
      </c>
    </row>
    <row r="504" spans="1:47" s="2" customFormat="1">
      <c r="A504" s="35"/>
      <c r="B504" s="36"/>
      <c r="C504" s="35"/>
      <c r="D504" s="166" t="s">
        <v>224</v>
      </c>
      <c r="E504" s="35"/>
      <c r="F504" s="220" t="s">
        <v>2291</v>
      </c>
      <c r="G504" s="35"/>
      <c r="H504" s="191">
        <v>1.5289999999999999</v>
      </c>
      <c r="I504" s="35"/>
      <c r="J504" s="35"/>
      <c r="K504" s="35"/>
      <c r="L504" s="36"/>
      <c r="M504" s="163"/>
      <c r="N504" s="164"/>
      <c r="O504" s="56"/>
      <c r="P504" s="56"/>
      <c r="Q504" s="56"/>
      <c r="R504" s="56"/>
      <c r="S504" s="56"/>
      <c r="T504" s="57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U504" s="20" t="s">
        <v>81</v>
      </c>
    </row>
    <row r="505" spans="1:47" s="2" customFormat="1">
      <c r="A505" s="35"/>
      <c r="B505" s="36"/>
      <c r="C505" s="35"/>
      <c r="D505" s="166" t="s">
        <v>224</v>
      </c>
      <c r="E505" s="35"/>
      <c r="F505" s="220" t="s">
        <v>2292</v>
      </c>
      <c r="G505" s="35"/>
      <c r="H505" s="191">
        <v>0.55000000000000004</v>
      </c>
      <c r="I505" s="35"/>
      <c r="J505" s="35"/>
      <c r="K505" s="35"/>
      <c r="L505" s="36"/>
      <c r="M505" s="163"/>
      <c r="N505" s="164"/>
      <c r="O505" s="56"/>
      <c r="P505" s="56"/>
      <c r="Q505" s="56"/>
      <c r="R505" s="56"/>
      <c r="S505" s="56"/>
      <c r="T505" s="57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U505" s="20" t="s">
        <v>81</v>
      </c>
    </row>
    <row r="506" spans="1:47" s="2" customFormat="1">
      <c r="A506" s="35"/>
      <c r="B506" s="36"/>
      <c r="C506" s="35"/>
      <c r="D506" s="166" t="s">
        <v>224</v>
      </c>
      <c r="E506" s="35"/>
      <c r="F506" s="220" t="s">
        <v>259</v>
      </c>
      <c r="G506" s="35"/>
      <c r="H506" s="191">
        <v>3.9159999999999999</v>
      </c>
      <c r="I506" s="35"/>
      <c r="J506" s="35"/>
      <c r="K506" s="35"/>
      <c r="L506" s="36"/>
      <c r="M506" s="163"/>
      <c r="N506" s="164"/>
      <c r="O506" s="56"/>
      <c r="P506" s="56"/>
      <c r="Q506" s="56"/>
      <c r="R506" s="56"/>
      <c r="S506" s="56"/>
      <c r="T506" s="57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U506" s="20" t="s">
        <v>81</v>
      </c>
    </row>
    <row r="507" spans="1:47" s="2" customFormat="1">
      <c r="A507" s="35"/>
      <c r="B507" s="36"/>
      <c r="C507" s="35"/>
      <c r="D507" s="166" t="s">
        <v>224</v>
      </c>
      <c r="E507" s="35"/>
      <c r="F507" s="219" t="s">
        <v>1780</v>
      </c>
      <c r="G507" s="35"/>
      <c r="H507" s="35"/>
      <c r="I507" s="35"/>
      <c r="J507" s="35"/>
      <c r="K507" s="35"/>
      <c r="L507" s="36"/>
      <c r="M507" s="163"/>
      <c r="N507" s="164"/>
      <c r="O507" s="56"/>
      <c r="P507" s="56"/>
      <c r="Q507" s="56"/>
      <c r="R507" s="56"/>
      <c r="S507" s="56"/>
      <c r="T507" s="57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U507" s="20" t="s">
        <v>81</v>
      </c>
    </row>
    <row r="508" spans="1:47" s="2" customFormat="1">
      <c r="A508" s="35"/>
      <c r="B508" s="36"/>
      <c r="C508" s="35"/>
      <c r="D508" s="166" t="s">
        <v>224</v>
      </c>
      <c r="E508" s="35"/>
      <c r="F508" s="220" t="s">
        <v>1396</v>
      </c>
      <c r="G508" s="35"/>
      <c r="H508" s="191">
        <v>0</v>
      </c>
      <c r="I508" s="35"/>
      <c r="J508" s="35"/>
      <c r="K508" s="35"/>
      <c r="L508" s="36"/>
      <c r="M508" s="163"/>
      <c r="N508" s="164"/>
      <c r="O508" s="56"/>
      <c r="P508" s="56"/>
      <c r="Q508" s="56"/>
      <c r="R508" s="56"/>
      <c r="S508" s="56"/>
      <c r="T508" s="57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U508" s="20" t="s">
        <v>81</v>
      </c>
    </row>
    <row r="509" spans="1:47" s="2" customFormat="1">
      <c r="A509" s="35"/>
      <c r="B509" s="36"/>
      <c r="C509" s="35"/>
      <c r="D509" s="166" t="s">
        <v>224</v>
      </c>
      <c r="E509" s="35"/>
      <c r="F509" s="220" t="s">
        <v>2286</v>
      </c>
      <c r="G509" s="35"/>
      <c r="H509" s="191">
        <v>1.87</v>
      </c>
      <c r="I509" s="35"/>
      <c r="J509" s="35"/>
      <c r="K509" s="35"/>
      <c r="L509" s="36"/>
      <c r="M509" s="163"/>
      <c r="N509" s="164"/>
      <c r="O509" s="56"/>
      <c r="P509" s="56"/>
      <c r="Q509" s="56"/>
      <c r="R509" s="56"/>
      <c r="S509" s="56"/>
      <c r="T509" s="57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U509" s="20" t="s">
        <v>81</v>
      </c>
    </row>
    <row r="510" spans="1:47" s="2" customFormat="1">
      <c r="A510" s="35"/>
      <c r="B510" s="36"/>
      <c r="C510" s="35"/>
      <c r="D510" s="166" t="s">
        <v>224</v>
      </c>
      <c r="E510" s="35"/>
      <c r="F510" s="220" t="s">
        <v>2287</v>
      </c>
      <c r="G510" s="35"/>
      <c r="H510" s="191">
        <v>1.9139999999999999</v>
      </c>
      <c r="I510" s="35"/>
      <c r="J510" s="35"/>
      <c r="K510" s="35"/>
      <c r="L510" s="36"/>
      <c r="M510" s="163"/>
      <c r="N510" s="164"/>
      <c r="O510" s="56"/>
      <c r="P510" s="56"/>
      <c r="Q510" s="56"/>
      <c r="R510" s="56"/>
      <c r="S510" s="56"/>
      <c r="T510" s="57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U510" s="20" t="s">
        <v>81</v>
      </c>
    </row>
    <row r="511" spans="1:47" s="2" customFormat="1">
      <c r="A511" s="35"/>
      <c r="B511" s="36"/>
      <c r="C511" s="35"/>
      <c r="D511" s="166" t="s">
        <v>224</v>
      </c>
      <c r="E511" s="35"/>
      <c r="F511" s="220" t="s">
        <v>259</v>
      </c>
      <c r="G511" s="35"/>
      <c r="H511" s="191">
        <v>3.7839999999999998</v>
      </c>
      <c r="I511" s="35"/>
      <c r="J511" s="35"/>
      <c r="K511" s="35"/>
      <c r="L511" s="36"/>
      <c r="M511" s="163"/>
      <c r="N511" s="164"/>
      <c r="O511" s="56"/>
      <c r="P511" s="56"/>
      <c r="Q511" s="56"/>
      <c r="R511" s="56"/>
      <c r="S511" s="56"/>
      <c r="T511" s="57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U511" s="20" t="s">
        <v>81</v>
      </c>
    </row>
    <row r="512" spans="1:47" s="2" customFormat="1">
      <c r="A512" s="35"/>
      <c r="B512" s="36"/>
      <c r="C512" s="35"/>
      <c r="D512" s="166" t="s">
        <v>224</v>
      </c>
      <c r="E512" s="35"/>
      <c r="F512" s="219" t="s">
        <v>2268</v>
      </c>
      <c r="G512" s="35"/>
      <c r="H512" s="35"/>
      <c r="I512" s="35"/>
      <c r="J512" s="35"/>
      <c r="K512" s="35"/>
      <c r="L512" s="36"/>
      <c r="M512" s="163"/>
      <c r="N512" s="164"/>
      <c r="O512" s="56"/>
      <c r="P512" s="56"/>
      <c r="Q512" s="56"/>
      <c r="R512" s="56"/>
      <c r="S512" s="56"/>
      <c r="T512" s="57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U512" s="20" t="s">
        <v>81</v>
      </c>
    </row>
    <row r="513" spans="1:47" s="2" customFormat="1">
      <c r="A513" s="35"/>
      <c r="B513" s="36"/>
      <c r="C513" s="35"/>
      <c r="D513" s="166" t="s">
        <v>224</v>
      </c>
      <c r="E513" s="35"/>
      <c r="F513" s="220" t="s">
        <v>2263</v>
      </c>
      <c r="G513" s="35"/>
      <c r="H513" s="191">
        <v>2.024</v>
      </c>
      <c r="I513" s="35"/>
      <c r="J513" s="35"/>
      <c r="K513" s="35"/>
      <c r="L513" s="36"/>
      <c r="M513" s="163"/>
      <c r="N513" s="164"/>
      <c r="O513" s="56"/>
      <c r="P513" s="56"/>
      <c r="Q513" s="56"/>
      <c r="R513" s="56"/>
      <c r="S513" s="56"/>
      <c r="T513" s="57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U513" s="20" t="s">
        <v>81</v>
      </c>
    </row>
    <row r="514" spans="1:47" s="2" customFormat="1">
      <c r="A514" s="35"/>
      <c r="B514" s="36"/>
      <c r="C514" s="35"/>
      <c r="D514" s="166" t="s">
        <v>224</v>
      </c>
      <c r="E514" s="35"/>
      <c r="F514" s="220" t="s">
        <v>213</v>
      </c>
      <c r="G514" s="35"/>
      <c r="H514" s="191">
        <v>2.024</v>
      </c>
      <c r="I514" s="35"/>
      <c r="J514" s="35"/>
      <c r="K514" s="35"/>
      <c r="L514" s="36"/>
      <c r="M514" s="163"/>
      <c r="N514" s="164"/>
      <c r="O514" s="56"/>
      <c r="P514" s="56"/>
      <c r="Q514" s="56"/>
      <c r="R514" s="56"/>
      <c r="S514" s="56"/>
      <c r="T514" s="57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U514" s="20" t="s">
        <v>81</v>
      </c>
    </row>
    <row r="515" spans="1:47" s="2" customFormat="1">
      <c r="A515" s="35"/>
      <c r="B515" s="36"/>
      <c r="C515" s="35"/>
      <c r="D515" s="166" t="s">
        <v>224</v>
      </c>
      <c r="E515" s="35"/>
      <c r="F515" s="219" t="s">
        <v>2278</v>
      </c>
      <c r="G515" s="35"/>
      <c r="H515" s="35"/>
      <c r="I515" s="35"/>
      <c r="J515" s="35"/>
      <c r="K515" s="35"/>
      <c r="L515" s="36"/>
      <c r="M515" s="163"/>
      <c r="N515" s="164"/>
      <c r="O515" s="56"/>
      <c r="P515" s="56"/>
      <c r="Q515" s="56"/>
      <c r="R515" s="56"/>
      <c r="S515" s="56"/>
      <c r="T515" s="57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U515" s="20" t="s">
        <v>81</v>
      </c>
    </row>
    <row r="516" spans="1:47" s="2" customFormat="1">
      <c r="A516" s="35"/>
      <c r="B516" s="36"/>
      <c r="C516" s="35"/>
      <c r="D516" s="166" t="s">
        <v>224</v>
      </c>
      <c r="E516" s="35"/>
      <c r="F516" s="220" t="s">
        <v>2272</v>
      </c>
      <c r="G516" s="35"/>
      <c r="H516" s="191">
        <v>0</v>
      </c>
      <c r="I516" s="35"/>
      <c r="J516" s="35"/>
      <c r="K516" s="35"/>
      <c r="L516" s="36"/>
      <c r="M516" s="163"/>
      <c r="N516" s="164"/>
      <c r="O516" s="56"/>
      <c r="P516" s="56"/>
      <c r="Q516" s="56"/>
      <c r="R516" s="56"/>
      <c r="S516" s="56"/>
      <c r="T516" s="57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U516" s="20" t="s">
        <v>81</v>
      </c>
    </row>
    <row r="517" spans="1:47" s="2" customFormat="1">
      <c r="A517" s="35"/>
      <c r="B517" s="36"/>
      <c r="C517" s="35"/>
      <c r="D517" s="166" t="s">
        <v>224</v>
      </c>
      <c r="E517" s="35"/>
      <c r="F517" s="220" t="s">
        <v>2273</v>
      </c>
      <c r="G517" s="35"/>
      <c r="H517" s="191">
        <v>2.0019999999999998</v>
      </c>
      <c r="I517" s="35"/>
      <c r="J517" s="35"/>
      <c r="K517" s="35"/>
      <c r="L517" s="36"/>
      <c r="M517" s="163"/>
      <c r="N517" s="164"/>
      <c r="O517" s="56"/>
      <c r="P517" s="56"/>
      <c r="Q517" s="56"/>
      <c r="R517" s="56"/>
      <c r="S517" s="56"/>
      <c r="T517" s="57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U517" s="20" t="s">
        <v>81</v>
      </c>
    </row>
    <row r="518" spans="1:47" s="2" customFormat="1">
      <c r="A518" s="35"/>
      <c r="B518" s="36"/>
      <c r="C518" s="35"/>
      <c r="D518" s="166" t="s">
        <v>224</v>
      </c>
      <c r="E518" s="35"/>
      <c r="F518" s="220" t="s">
        <v>213</v>
      </c>
      <c r="G518" s="35"/>
      <c r="H518" s="191">
        <v>2.0019999999999998</v>
      </c>
      <c r="I518" s="35"/>
      <c r="J518" s="35"/>
      <c r="K518" s="35"/>
      <c r="L518" s="36"/>
      <c r="M518" s="163"/>
      <c r="N518" s="164"/>
      <c r="O518" s="56"/>
      <c r="P518" s="56"/>
      <c r="Q518" s="56"/>
      <c r="R518" s="56"/>
      <c r="S518" s="56"/>
      <c r="T518" s="57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U518" s="20" t="s">
        <v>81</v>
      </c>
    </row>
    <row r="519" spans="1:47" s="2" customFormat="1">
      <c r="A519" s="35"/>
      <c r="B519" s="36"/>
      <c r="C519" s="35"/>
      <c r="D519" s="166" t="s">
        <v>224</v>
      </c>
      <c r="E519" s="35"/>
      <c r="F519" s="200" t="s">
        <v>1494</v>
      </c>
      <c r="G519" s="35"/>
      <c r="H519" s="35"/>
      <c r="I519" s="35"/>
      <c r="J519" s="35"/>
      <c r="K519" s="35"/>
      <c r="L519" s="36"/>
      <c r="M519" s="163"/>
      <c r="N519" s="164"/>
      <c r="O519" s="56"/>
      <c r="P519" s="56"/>
      <c r="Q519" s="56"/>
      <c r="R519" s="56"/>
      <c r="S519" s="56"/>
      <c r="T519" s="57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U519" s="20" t="s">
        <v>81</v>
      </c>
    </row>
    <row r="520" spans="1:47" s="2" customFormat="1">
      <c r="A520" s="35"/>
      <c r="B520" s="36"/>
      <c r="C520" s="35"/>
      <c r="D520" s="166" t="s">
        <v>224</v>
      </c>
      <c r="E520" s="35"/>
      <c r="F520" s="201" t="s">
        <v>1491</v>
      </c>
      <c r="G520" s="35"/>
      <c r="H520" s="191">
        <v>4.4880000000000004</v>
      </c>
      <c r="I520" s="35"/>
      <c r="J520" s="35"/>
      <c r="K520" s="35"/>
      <c r="L520" s="36"/>
      <c r="M520" s="163"/>
      <c r="N520" s="164"/>
      <c r="O520" s="56"/>
      <c r="P520" s="56"/>
      <c r="Q520" s="56"/>
      <c r="R520" s="56"/>
      <c r="S520" s="56"/>
      <c r="T520" s="57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U520" s="20" t="s">
        <v>81</v>
      </c>
    </row>
    <row r="521" spans="1:47" s="2" customFormat="1">
      <c r="A521" s="35"/>
      <c r="B521" s="36"/>
      <c r="C521" s="35"/>
      <c r="D521" s="166" t="s">
        <v>224</v>
      </c>
      <c r="E521" s="35"/>
      <c r="F521" s="201" t="s">
        <v>1492</v>
      </c>
      <c r="G521" s="35"/>
      <c r="H521" s="191">
        <v>16.5</v>
      </c>
      <c r="I521" s="35"/>
      <c r="J521" s="35"/>
      <c r="K521" s="35"/>
      <c r="L521" s="36"/>
      <c r="M521" s="163"/>
      <c r="N521" s="164"/>
      <c r="O521" s="56"/>
      <c r="P521" s="56"/>
      <c r="Q521" s="56"/>
      <c r="R521" s="56"/>
      <c r="S521" s="56"/>
      <c r="T521" s="57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U521" s="20" t="s">
        <v>81</v>
      </c>
    </row>
    <row r="522" spans="1:47" s="2" customFormat="1">
      <c r="A522" s="35"/>
      <c r="B522" s="36"/>
      <c r="C522" s="35"/>
      <c r="D522" s="166" t="s">
        <v>224</v>
      </c>
      <c r="E522" s="35"/>
      <c r="F522" s="201" t="s">
        <v>213</v>
      </c>
      <c r="G522" s="35"/>
      <c r="H522" s="191">
        <v>20.988</v>
      </c>
      <c r="I522" s="35"/>
      <c r="J522" s="35"/>
      <c r="K522" s="35"/>
      <c r="L522" s="36"/>
      <c r="M522" s="163"/>
      <c r="N522" s="164"/>
      <c r="O522" s="56"/>
      <c r="P522" s="56"/>
      <c r="Q522" s="56"/>
      <c r="R522" s="56"/>
      <c r="S522" s="56"/>
      <c r="T522" s="57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U522" s="20" t="s">
        <v>81</v>
      </c>
    </row>
    <row r="523" spans="1:47" s="2" customFormat="1">
      <c r="A523" s="35"/>
      <c r="B523" s="36"/>
      <c r="C523" s="35"/>
      <c r="D523" s="166" t="s">
        <v>224</v>
      </c>
      <c r="E523" s="35"/>
      <c r="F523" s="219" t="s">
        <v>1466</v>
      </c>
      <c r="G523" s="35"/>
      <c r="H523" s="35"/>
      <c r="I523" s="35"/>
      <c r="J523" s="35"/>
      <c r="K523" s="35"/>
      <c r="L523" s="36"/>
      <c r="M523" s="163"/>
      <c r="N523" s="164"/>
      <c r="O523" s="56"/>
      <c r="P523" s="56"/>
      <c r="Q523" s="56"/>
      <c r="R523" s="56"/>
      <c r="S523" s="56"/>
      <c r="T523" s="57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U523" s="20" t="s">
        <v>81</v>
      </c>
    </row>
    <row r="524" spans="1:47" s="2" customFormat="1">
      <c r="A524" s="35"/>
      <c r="B524" s="36"/>
      <c r="C524" s="35"/>
      <c r="D524" s="166" t="s">
        <v>224</v>
      </c>
      <c r="E524" s="35"/>
      <c r="F524" s="220" t="s">
        <v>2317</v>
      </c>
      <c r="G524" s="35"/>
      <c r="H524" s="191">
        <v>2.2000000000000002</v>
      </c>
      <c r="I524" s="35"/>
      <c r="J524" s="35"/>
      <c r="K524" s="35"/>
      <c r="L524" s="36"/>
      <c r="M524" s="163"/>
      <c r="N524" s="164"/>
      <c r="O524" s="56"/>
      <c r="P524" s="56"/>
      <c r="Q524" s="56"/>
      <c r="R524" s="56"/>
      <c r="S524" s="56"/>
      <c r="T524" s="57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U524" s="20" t="s">
        <v>81</v>
      </c>
    </row>
    <row r="525" spans="1:47" s="2" customFormat="1">
      <c r="A525" s="35"/>
      <c r="B525" s="36"/>
      <c r="C525" s="35"/>
      <c r="D525" s="166" t="s">
        <v>224</v>
      </c>
      <c r="E525" s="35"/>
      <c r="F525" s="220" t="s">
        <v>213</v>
      </c>
      <c r="G525" s="35"/>
      <c r="H525" s="191">
        <v>2.2000000000000002</v>
      </c>
      <c r="I525" s="35"/>
      <c r="J525" s="35"/>
      <c r="K525" s="35"/>
      <c r="L525" s="36"/>
      <c r="M525" s="163"/>
      <c r="N525" s="164"/>
      <c r="O525" s="56"/>
      <c r="P525" s="56"/>
      <c r="Q525" s="56"/>
      <c r="R525" s="56"/>
      <c r="S525" s="56"/>
      <c r="T525" s="57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U525" s="20" t="s">
        <v>81</v>
      </c>
    </row>
    <row r="526" spans="1:47" s="2" customFormat="1">
      <c r="A526" s="35"/>
      <c r="B526" s="36"/>
      <c r="C526" s="35"/>
      <c r="D526" s="166" t="s">
        <v>224</v>
      </c>
      <c r="E526" s="35"/>
      <c r="F526" s="219" t="s">
        <v>1465</v>
      </c>
      <c r="G526" s="35"/>
      <c r="H526" s="35"/>
      <c r="I526" s="35"/>
      <c r="J526" s="35"/>
      <c r="K526" s="35"/>
      <c r="L526" s="36"/>
      <c r="M526" s="163"/>
      <c r="N526" s="164"/>
      <c r="O526" s="56"/>
      <c r="P526" s="56"/>
      <c r="Q526" s="56"/>
      <c r="R526" s="56"/>
      <c r="S526" s="56"/>
      <c r="T526" s="57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U526" s="20" t="s">
        <v>81</v>
      </c>
    </row>
    <row r="527" spans="1:47" s="2" customFormat="1">
      <c r="A527" s="35"/>
      <c r="B527" s="36"/>
      <c r="C527" s="35"/>
      <c r="D527" s="166" t="s">
        <v>224</v>
      </c>
      <c r="E527" s="35"/>
      <c r="F527" s="220" t="s">
        <v>1454</v>
      </c>
      <c r="G527" s="35"/>
      <c r="H527" s="191">
        <v>0</v>
      </c>
      <c r="I527" s="35"/>
      <c r="J527" s="35"/>
      <c r="K527" s="35"/>
      <c r="L527" s="36"/>
      <c r="M527" s="163"/>
      <c r="N527" s="164"/>
      <c r="O527" s="56"/>
      <c r="P527" s="56"/>
      <c r="Q527" s="56"/>
      <c r="R527" s="56"/>
      <c r="S527" s="56"/>
      <c r="T527" s="57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U527" s="20" t="s">
        <v>81</v>
      </c>
    </row>
    <row r="528" spans="1:47" s="2" customFormat="1">
      <c r="A528" s="35"/>
      <c r="B528" s="36"/>
      <c r="C528" s="35"/>
      <c r="D528" s="166" t="s">
        <v>224</v>
      </c>
      <c r="E528" s="35"/>
      <c r="F528" s="220" t="s">
        <v>1455</v>
      </c>
      <c r="G528" s="35"/>
      <c r="H528" s="191">
        <v>11</v>
      </c>
      <c r="I528" s="35"/>
      <c r="J528" s="35"/>
      <c r="K528" s="35"/>
      <c r="L528" s="36"/>
      <c r="M528" s="163"/>
      <c r="N528" s="164"/>
      <c r="O528" s="56"/>
      <c r="P528" s="56"/>
      <c r="Q528" s="56"/>
      <c r="R528" s="56"/>
      <c r="S528" s="56"/>
      <c r="T528" s="57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U528" s="20" t="s">
        <v>81</v>
      </c>
    </row>
    <row r="529" spans="1:65" s="2" customFormat="1">
      <c r="A529" s="35"/>
      <c r="B529" s="36"/>
      <c r="C529" s="35"/>
      <c r="D529" s="166" t="s">
        <v>224</v>
      </c>
      <c r="E529" s="35"/>
      <c r="F529" s="220" t="s">
        <v>213</v>
      </c>
      <c r="G529" s="35"/>
      <c r="H529" s="191">
        <v>11</v>
      </c>
      <c r="I529" s="35"/>
      <c r="J529" s="35"/>
      <c r="K529" s="35"/>
      <c r="L529" s="36"/>
      <c r="M529" s="163"/>
      <c r="N529" s="164"/>
      <c r="O529" s="56"/>
      <c r="P529" s="56"/>
      <c r="Q529" s="56"/>
      <c r="R529" s="56"/>
      <c r="S529" s="56"/>
      <c r="T529" s="57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U529" s="20" t="s">
        <v>81</v>
      </c>
    </row>
    <row r="530" spans="1:65" s="2" customFormat="1">
      <c r="A530" s="35"/>
      <c r="B530" s="36"/>
      <c r="C530" s="35"/>
      <c r="D530" s="166" t="s">
        <v>224</v>
      </c>
      <c r="E530" s="35"/>
      <c r="F530" s="226" t="s">
        <v>1456</v>
      </c>
      <c r="G530" s="35"/>
      <c r="H530" s="35"/>
      <c r="I530" s="35"/>
      <c r="J530" s="35"/>
      <c r="K530" s="35"/>
      <c r="L530" s="36"/>
      <c r="M530" s="163"/>
      <c r="N530" s="164"/>
      <c r="O530" s="56"/>
      <c r="P530" s="56"/>
      <c r="Q530" s="56"/>
      <c r="R530" s="56"/>
      <c r="S530" s="56"/>
      <c r="T530" s="57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U530" s="20" t="s">
        <v>81</v>
      </c>
    </row>
    <row r="531" spans="1:65" s="2" customFormat="1">
      <c r="A531" s="35"/>
      <c r="B531" s="36"/>
      <c r="C531" s="35"/>
      <c r="D531" s="166" t="s">
        <v>224</v>
      </c>
      <c r="E531" s="35"/>
      <c r="F531" s="227" t="s">
        <v>2319</v>
      </c>
      <c r="G531" s="35"/>
      <c r="H531" s="191">
        <v>10</v>
      </c>
      <c r="I531" s="35"/>
      <c r="J531" s="35"/>
      <c r="K531" s="35"/>
      <c r="L531" s="36"/>
      <c r="M531" s="163"/>
      <c r="N531" s="164"/>
      <c r="O531" s="56"/>
      <c r="P531" s="56"/>
      <c r="Q531" s="56"/>
      <c r="R531" s="56"/>
      <c r="S531" s="56"/>
      <c r="T531" s="57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U531" s="20" t="s">
        <v>81</v>
      </c>
    </row>
    <row r="532" spans="1:65" s="2" customFormat="1">
      <c r="A532" s="35"/>
      <c r="B532" s="36"/>
      <c r="C532" s="35"/>
      <c r="D532" s="166" t="s">
        <v>224</v>
      </c>
      <c r="E532" s="35"/>
      <c r="F532" s="227" t="s">
        <v>213</v>
      </c>
      <c r="G532" s="35"/>
      <c r="H532" s="191">
        <v>10</v>
      </c>
      <c r="I532" s="35"/>
      <c r="J532" s="35"/>
      <c r="K532" s="35"/>
      <c r="L532" s="36"/>
      <c r="M532" s="163"/>
      <c r="N532" s="164"/>
      <c r="O532" s="56"/>
      <c r="P532" s="56"/>
      <c r="Q532" s="56"/>
      <c r="R532" s="56"/>
      <c r="S532" s="56"/>
      <c r="T532" s="57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U532" s="20" t="s">
        <v>81</v>
      </c>
    </row>
    <row r="533" spans="1:65" s="2" customFormat="1" ht="24.2" customHeight="1">
      <c r="A533" s="35"/>
      <c r="B533" s="146"/>
      <c r="C533" s="147" t="s">
        <v>425</v>
      </c>
      <c r="D533" s="147" t="s">
        <v>184</v>
      </c>
      <c r="E533" s="148" t="s">
        <v>656</v>
      </c>
      <c r="F533" s="149" t="s">
        <v>657</v>
      </c>
      <c r="G533" s="150" t="s">
        <v>338</v>
      </c>
      <c r="H533" s="151">
        <v>13.62</v>
      </c>
      <c r="I533" s="152"/>
      <c r="J533" s="153">
        <f>ROUND(I533*H533,2)</f>
        <v>0</v>
      </c>
      <c r="K533" s="149" t="s">
        <v>188</v>
      </c>
      <c r="L533" s="36"/>
      <c r="M533" s="154" t="s">
        <v>3</v>
      </c>
      <c r="N533" s="155" t="s">
        <v>44</v>
      </c>
      <c r="O533" s="56"/>
      <c r="P533" s="156">
        <f>O533*H533</f>
        <v>0</v>
      </c>
      <c r="Q533" s="156">
        <v>0</v>
      </c>
      <c r="R533" s="156">
        <f>Q533*H533</f>
        <v>0</v>
      </c>
      <c r="S533" s="156">
        <v>0</v>
      </c>
      <c r="T533" s="157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158" t="s">
        <v>189</v>
      </c>
      <c r="AT533" s="158" t="s">
        <v>184</v>
      </c>
      <c r="AU533" s="158" t="s">
        <v>81</v>
      </c>
      <c r="AY533" s="20" t="s">
        <v>182</v>
      </c>
      <c r="BE533" s="159">
        <f>IF(N533="základní",J533,0)</f>
        <v>0</v>
      </c>
      <c r="BF533" s="159">
        <f>IF(N533="snížená",J533,0)</f>
        <v>0</v>
      </c>
      <c r="BG533" s="159">
        <f>IF(N533="zákl. přenesená",J533,0)</f>
        <v>0</v>
      </c>
      <c r="BH533" s="159">
        <f>IF(N533="sníž. přenesená",J533,0)</f>
        <v>0</v>
      </c>
      <c r="BI533" s="159">
        <f>IF(N533="nulová",J533,0)</f>
        <v>0</v>
      </c>
      <c r="BJ533" s="20" t="s">
        <v>25</v>
      </c>
      <c r="BK533" s="159">
        <f>ROUND(I533*H533,2)</f>
        <v>0</v>
      </c>
      <c r="BL533" s="20" t="s">
        <v>189</v>
      </c>
      <c r="BM533" s="158" t="s">
        <v>2360</v>
      </c>
    </row>
    <row r="534" spans="1:65" s="2" customFormat="1">
      <c r="A534" s="35"/>
      <c r="B534" s="36"/>
      <c r="C534" s="35"/>
      <c r="D534" s="160" t="s">
        <v>191</v>
      </c>
      <c r="E534" s="35"/>
      <c r="F534" s="161" t="s">
        <v>659</v>
      </c>
      <c r="G534" s="35"/>
      <c r="H534" s="35"/>
      <c r="I534" s="162"/>
      <c r="J534" s="35"/>
      <c r="K534" s="35"/>
      <c r="L534" s="36"/>
      <c r="M534" s="163"/>
      <c r="N534" s="164"/>
      <c r="O534" s="56"/>
      <c r="P534" s="56"/>
      <c r="Q534" s="56"/>
      <c r="R534" s="56"/>
      <c r="S534" s="56"/>
      <c r="T534" s="57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T534" s="20" t="s">
        <v>191</v>
      </c>
      <c r="AU534" s="20" t="s">
        <v>81</v>
      </c>
    </row>
    <row r="535" spans="1:65" s="13" customFormat="1">
      <c r="B535" s="165"/>
      <c r="D535" s="166" t="s">
        <v>193</v>
      </c>
      <c r="E535" s="167" t="s">
        <v>3</v>
      </c>
      <c r="F535" s="168" t="s">
        <v>1525</v>
      </c>
      <c r="H535" s="167" t="s">
        <v>3</v>
      </c>
      <c r="I535" s="169"/>
      <c r="L535" s="165"/>
      <c r="M535" s="170"/>
      <c r="N535" s="171"/>
      <c r="O535" s="171"/>
      <c r="P535" s="171"/>
      <c r="Q535" s="171"/>
      <c r="R535" s="171"/>
      <c r="S535" s="171"/>
      <c r="T535" s="172"/>
      <c r="AT535" s="167" t="s">
        <v>193</v>
      </c>
      <c r="AU535" s="167" t="s">
        <v>81</v>
      </c>
      <c r="AV535" s="13" t="s">
        <v>25</v>
      </c>
      <c r="AW535" s="13" t="s">
        <v>34</v>
      </c>
      <c r="AX535" s="13" t="s">
        <v>73</v>
      </c>
      <c r="AY535" s="167" t="s">
        <v>182</v>
      </c>
    </row>
    <row r="536" spans="1:65" s="14" customFormat="1">
      <c r="B536" s="173"/>
      <c r="D536" s="166" t="s">
        <v>193</v>
      </c>
      <c r="E536" s="174" t="s">
        <v>3</v>
      </c>
      <c r="F536" s="175" t="s">
        <v>2361</v>
      </c>
      <c r="H536" s="176">
        <v>21.826000000000001</v>
      </c>
      <c r="I536" s="177"/>
      <c r="L536" s="173"/>
      <c r="M536" s="178"/>
      <c r="N536" s="179"/>
      <c r="O536" s="179"/>
      <c r="P536" s="179"/>
      <c r="Q536" s="179"/>
      <c r="R536" s="179"/>
      <c r="S536" s="179"/>
      <c r="T536" s="180"/>
      <c r="AT536" s="174" t="s">
        <v>193</v>
      </c>
      <c r="AU536" s="174" t="s">
        <v>81</v>
      </c>
      <c r="AV536" s="14" t="s">
        <v>81</v>
      </c>
      <c r="AW536" s="14" t="s">
        <v>34</v>
      </c>
      <c r="AX536" s="14" t="s">
        <v>73</v>
      </c>
      <c r="AY536" s="174" t="s">
        <v>182</v>
      </c>
    </row>
    <row r="537" spans="1:65" s="13" customFormat="1">
      <c r="B537" s="165"/>
      <c r="D537" s="166" t="s">
        <v>193</v>
      </c>
      <c r="E537" s="167" t="s">
        <v>3</v>
      </c>
      <c r="F537" s="168" t="s">
        <v>1527</v>
      </c>
      <c r="H537" s="167" t="s">
        <v>3</v>
      </c>
      <c r="I537" s="169"/>
      <c r="L537" s="165"/>
      <c r="M537" s="170"/>
      <c r="N537" s="171"/>
      <c r="O537" s="171"/>
      <c r="P537" s="171"/>
      <c r="Q537" s="171"/>
      <c r="R537" s="171"/>
      <c r="S537" s="171"/>
      <c r="T537" s="172"/>
      <c r="AT537" s="167" t="s">
        <v>193</v>
      </c>
      <c r="AU537" s="167" t="s">
        <v>81</v>
      </c>
      <c r="AV537" s="13" t="s">
        <v>25</v>
      </c>
      <c r="AW537" s="13" t="s">
        <v>34</v>
      </c>
      <c r="AX537" s="13" t="s">
        <v>73</v>
      </c>
      <c r="AY537" s="167" t="s">
        <v>182</v>
      </c>
    </row>
    <row r="538" spans="1:65" s="14" customFormat="1">
      <c r="B538" s="173"/>
      <c r="D538" s="166" t="s">
        <v>193</v>
      </c>
      <c r="E538" s="174" t="s">
        <v>3</v>
      </c>
      <c r="F538" s="175" t="s">
        <v>2362</v>
      </c>
      <c r="H538" s="176">
        <v>-0.78300000000000003</v>
      </c>
      <c r="I538" s="177"/>
      <c r="L538" s="173"/>
      <c r="M538" s="178"/>
      <c r="N538" s="179"/>
      <c r="O538" s="179"/>
      <c r="P538" s="179"/>
      <c r="Q538" s="179"/>
      <c r="R538" s="179"/>
      <c r="S538" s="179"/>
      <c r="T538" s="180"/>
      <c r="AT538" s="174" t="s">
        <v>193</v>
      </c>
      <c r="AU538" s="174" t="s">
        <v>81</v>
      </c>
      <c r="AV538" s="14" t="s">
        <v>81</v>
      </c>
      <c r="AW538" s="14" t="s">
        <v>34</v>
      </c>
      <c r="AX538" s="14" t="s">
        <v>73</v>
      </c>
      <c r="AY538" s="174" t="s">
        <v>182</v>
      </c>
    </row>
    <row r="539" spans="1:65" s="14" customFormat="1">
      <c r="B539" s="173"/>
      <c r="D539" s="166" t="s">
        <v>193</v>
      </c>
      <c r="E539" s="174" t="s">
        <v>3</v>
      </c>
      <c r="F539" s="175" t="s">
        <v>2363</v>
      </c>
      <c r="H539" s="176">
        <v>-1.135</v>
      </c>
      <c r="I539" s="177"/>
      <c r="L539" s="173"/>
      <c r="M539" s="178"/>
      <c r="N539" s="179"/>
      <c r="O539" s="179"/>
      <c r="P539" s="179"/>
      <c r="Q539" s="179"/>
      <c r="R539" s="179"/>
      <c r="S539" s="179"/>
      <c r="T539" s="180"/>
      <c r="AT539" s="174" t="s">
        <v>193</v>
      </c>
      <c r="AU539" s="174" t="s">
        <v>81</v>
      </c>
      <c r="AV539" s="14" t="s">
        <v>81</v>
      </c>
      <c r="AW539" s="14" t="s">
        <v>34</v>
      </c>
      <c r="AX539" s="14" t="s">
        <v>73</v>
      </c>
      <c r="AY539" s="174" t="s">
        <v>182</v>
      </c>
    </row>
    <row r="540" spans="1:65" s="14" customFormat="1">
      <c r="B540" s="173"/>
      <c r="D540" s="166" t="s">
        <v>193</v>
      </c>
      <c r="E540" s="174" t="s">
        <v>3</v>
      </c>
      <c r="F540" s="175" t="s">
        <v>2364</v>
      </c>
      <c r="H540" s="176">
        <v>-0.46</v>
      </c>
      <c r="I540" s="177"/>
      <c r="L540" s="173"/>
      <c r="M540" s="178"/>
      <c r="N540" s="179"/>
      <c r="O540" s="179"/>
      <c r="P540" s="179"/>
      <c r="Q540" s="179"/>
      <c r="R540" s="179"/>
      <c r="S540" s="179"/>
      <c r="T540" s="180"/>
      <c r="AT540" s="174" t="s">
        <v>193</v>
      </c>
      <c r="AU540" s="174" t="s">
        <v>81</v>
      </c>
      <c r="AV540" s="14" t="s">
        <v>81</v>
      </c>
      <c r="AW540" s="14" t="s">
        <v>34</v>
      </c>
      <c r="AX540" s="14" t="s">
        <v>73</v>
      </c>
      <c r="AY540" s="174" t="s">
        <v>182</v>
      </c>
    </row>
    <row r="541" spans="1:65" s="14" customFormat="1">
      <c r="B541" s="173"/>
      <c r="D541" s="166" t="s">
        <v>193</v>
      </c>
      <c r="E541" s="174" t="s">
        <v>3</v>
      </c>
      <c r="F541" s="175" t="s">
        <v>2365</v>
      </c>
      <c r="H541" s="176">
        <v>-0.50600000000000001</v>
      </c>
      <c r="I541" s="177"/>
      <c r="L541" s="173"/>
      <c r="M541" s="178"/>
      <c r="N541" s="179"/>
      <c r="O541" s="179"/>
      <c r="P541" s="179"/>
      <c r="Q541" s="179"/>
      <c r="R541" s="179"/>
      <c r="S541" s="179"/>
      <c r="T541" s="180"/>
      <c r="AT541" s="174" t="s">
        <v>193</v>
      </c>
      <c r="AU541" s="174" t="s">
        <v>81</v>
      </c>
      <c r="AV541" s="14" t="s">
        <v>81</v>
      </c>
      <c r="AW541" s="14" t="s">
        <v>34</v>
      </c>
      <c r="AX541" s="14" t="s">
        <v>73</v>
      </c>
      <c r="AY541" s="174" t="s">
        <v>182</v>
      </c>
    </row>
    <row r="542" spans="1:65" s="13" customFormat="1">
      <c r="B542" s="165"/>
      <c r="D542" s="166" t="s">
        <v>193</v>
      </c>
      <c r="E542" s="167" t="s">
        <v>3</v>
      </c>
      <c r="F542" s="168" t="s">
        <v>1530</v>
      </c>
      <c r="H542" s="167" t="s">
        <v>3</v>
      </c>
      <c r="I542" s="169"/>
      <c r="L542" s="165"/>
      <c r="M542" s="170"/>
      <c r="N542" s="171"/>
      <c r="O542" s="171"/>
      <c r="P542" s="171"/>
      <c r="Q542" s="171"/>
      <c r="R542" s="171"/>
      <c r="S542" s="171"/>
      <c r="T542" s="172"/>
      <c r="AT542" s="167" t="s">
        <v>193</v>
      </c>
      <c r="AU542" s="167" t="s">
        <v>81</v>
      </c>
      <c r="AV542" s="13" t="s">
        <v>25</v>
      </c>
      <c r="AW542" s="13" t="s">
        <v>34</v>
      </c>
      <c r="AX542" s="13" t="s">
        <v>73</v>
      </c>
      <c r="AY542" s="167" t="s">
        <v>182</v>
      </c>
    </row>
    <row r="543" spans="1:65" s="14" customFormat="1">
      <c r="B543" s="173"/>
      <c r="D543" s="166" t="s">
        <v>193</v>
      </c>
      <c r="E543" s="174" t="s">
        <v>3</v>
      </c>
      <c r="F543" s="175" t="s">
        <v>2366</v>
      </c>
      <c r="H543" s="176">
        <v>-5.3220000000000001</v>
      </c>
      <c r="I543" s="177"/>
      <c r="L543" s="173"/>
      <c r="M543" s="178"/>
      <c r="N543" s="179"/>
      <c r="O543" s="179"/>
      <c r="P543" s="179"/>
      <c r="Q543" s="179"/>
      <c r="R543" s="179"/>
      <c r="S543" s="179"/>
      <c r="T543" s="180"/>
      <c r="AT543" s="174" t="s">
        <v>193</v>
      </c>
      <c r="AU543" s="174" t="s">
        <v>81</v>
      </c>
      <c r="AV543" s="14" t="s">
        <v>81</v>
      </c>
      <c r="AW543" s="14" t="s">
        <v>34</v>
      </c>
      <c r="AX543" s="14" t="s">
        <v>73</v>
      </c>
      <c r="AY543" s="174" t="s">
        <v>182</v>
      </c>
    </row>
    <row r="544" spans="1:65" s="15" customFormat="1">
      <c r="B544" s="181"/>
      <c r="D544" s="166" t="s">
        <v>193</v>
      </c>
      <c r="E544" s="182" t="s">
        <v>3</v>
      </c>
      <c r="F544" s="183" t="s">
        <v>1536</v>
      </c>
      <c r="H544" s="184">
        <v>13.62</v>
      </c>
      <c r="I544" s="185"/>
      <c r="L544" s="181"/>
      <c r="M544" s="186"/>
      <c r="N544" s="187"/>
      <c r="O544" s="187"/>
      <c r="P544" s="187"/>
      <c r="Q544" s="187"/>
      <c r="R544" s="187"/>
      <c r="S544" s="187"/>
      <c r="T544" s="188"/>
      <c r="AT544" s="182" t="s">
        <v>193</v>
      </c>
      <c r="AU544" s="182" t="s">
        <v>81</v>
      </c>
      <c r="AV544" s="15" t="s">
        <v>189</v>
      </c>
      <c r="AW544" s="15" t="s">
        <v>34</v>
      </c>
      <c r="AX544" s="15" t="s">
        <v>25</v>
      </c>
      <c r="AY544" s="182" t="s">
        <v>182</v>
      </c>
    </row>
    <row r="545" spans="1:47" s="2" customFormat="1">
      <c r="A545" s="35"/>
      <c r="B545" s="36"/>
      <c r="C545" s="35"/>
      <c r="D545" s="166" t="s">
        <v>224</v>
      </c>
      <c r="E545" s="35"/>
      <c r="F545" s="189" t="s">
        <v>1537</v>
      </c>
      <c r="G545" s="35"/>
      <c r="H545" s="35"/>
      <c r="I545" s="35"/>
      <c r="J545" s="35"/>
      <c r="K545" s="35"/>
      <c r="L545" s="36"/>
      <c r="M545" s="163"/>
      <c r="N545" s="164"/>
      <c r="O545" s="56"/>
      <c r="P545" s="56"/>
      <c r="Q545" s="56"/>
      <c r="R545" s="56"/>
      <c r="S545" s="56"/>
      <c r="T545" s="57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U545" s="20" t="s">
        <v>81</v>
      </c>
    </row>
    <row r="546" spans="1:47" s="2" customFormat="1">
      <c r="A546" s="35"/>
      <c r="B546" s="36"/>
      <c r="C546" s="35"/>
      <c r="D546" s="166" t="s">
        <v>224</v>
      </c>
      <c r="E546" s="35"/>
      <c r="F546" s="190" t="s">
        <v>2333</v>
      </c>
      <c r="G546" s="35"/>
      <c r="H546" s="191">
        <v>11.733000000000001</v>
      </c>
      <c r="I546" s="35"/>
      <c r="J546" s="35"/>
      <c r="K546" s="35"/>
      <c r="L546" s="36"/>
      <c r="M546" s="163"/>
      <c r="N546" s="164"/>
      <c r="O546" s="56"/>
      <c r="P546" s="56"/>
      <c r="Q546" s="56"/>
      <c r="R546" s="56"/>
      <c r="S546" s="56"/>
      <c r="T546" s="57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U546" s="20" t="s">
        <v>81</v>
      </c>
    </row>
    <row r="547" spans="1:47" s="2" customFormat="1">
      <c r="A547" s="35"/>
      <c r="B547" s="36"/>
      <c r="C547" s="35"/>
      <c r="D547" s="166" t="s">
        <v>224</v>
      </c>
      <c r="E547" s="35"/>
      <c r="F547" s="190" t="s">
        <v>2334</v>
      </c>
      <c r="G547" s="35"/>
      <c r="H547" s="191">
        <v>9.1630000000000003</v>
      </c>
      <c r="I547" s="35"/>
      <c r="J547" s="35"/>
      <c r="K547" s="35"/>
      <c r="L547" s="36"/>
      <c r="M547" s="163"/>
      <c r="N547" s="164"/>
      <c r="O547" s="56"/>
      <c r="P547" s="56"/>
      <c r="Q547" s="56"/>
      <c r="R547" s="56"/>
      <c r="S547" s="56"/>
      <c r="T547" s="57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U547" s="20" t="s">
        <v>81</v>
      </c>
    </row>
    <row r="548" spans="1:47" s="2" customFormat="1">
      <c r="A548" s="35"/>
      <c r="B548" s="36"/>
      <c r="C548" s="35"/>
      <c r="D548" s="166" t="s">
        <v>224</v>
      </c>
      <c r="E548" s="35"/>
      <c r="F548" s="190" t="s">
        <v>2335</v>
      </c>
      <c r="G548" s="35"/>
      <c r="H548" s="191">
        <v>0.93</v>
      </c>
      <c r="I548" s="35"/>
      <c r="J548" s="35"/>
      <c r="K548" s="35"/>
      <c r="L548" s="36"/>
      <c r="M548" s="163"/>
      <c r="N548" s="164"/>
      <c r="O548" s="56"/>
      <c r="P548" s="56"/>
      <c r="Q548" s="56"/>
      <c r="R548" s="56"/>
      <c r="S548" s="56"/>
      <c r="T548" s="57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U548" s="20" t="s">
        <v>81</v>
      </c>
    </row>
    <row r="549" spans="1:47" s="2" customFormat="1">
      <c r="A549" s="35"/>
      <c r="B549" s="36"/>
      <c r="C549" s="35"/>
      <c r="D549" s="166" t="s">
        <v>224</v>
      </c>
      <c r="E549" s="35"/>
      <c r="F549" s="190" t="s">
        <v>259</v>
      </c>
      <c r="G549" s="35"/>
      <c r="H549" s="191">
        <v>21.826000000000001</v>
      </c>
      <c r="I549" s="35"/>
      <c r="J549" s="35"/>
      <c r="K549" s="35"/>
      <c r="L549" s="36"/>
      <c r="M549" s="163"/>
      <c r="N549" s="164"/>
      <c r="O549" s="56"/>
      <c r="P549" s="56"/>
      <c r="Q549" s="56"/>
      <c r="R549" s="56"/>
      <c r="S549" s="56"/>
      <c r="T549" s="57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U549" s="20" t="s">
        <v>81</v>
      </c>
    </row>
    <row r="550" spans="1:47" s="2" customFormat="1">
      <c r="A550" s="35"/>
      <c r="B550" s="36"/>
      <c r="C550" s="35"/>
      <c r="D550" s="166" t="s">
        <v>224</v>
      </c>
      <c r="E550" s="35"/>
      <c r="F550" s="189" t="s">
        <v>256</v>
      </c>
      <c r="G550" s="35"/>
      <c r="H550" s="35"/>
      <c r="I550" s="35"/>
      <c r="J550" s="35"/>
      <c r="K550" s="35"/>
      <c r="L550" s="36"/>
      <c r="M550" s="163"/>
      <c r="N550" s="164"/>
      <c r="O550" s="56"/>
      <c r="P550" s="56"/>
      <c r="Q550" s="56"/>
      <c r="R550" s="56"/>
      <c r="S550" s="56"/>
      <c r="T550" s="57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U550" s="20" t="s">
        <v>81</v>
      </c>
    </row>
    <row r="551" spans="1:47" s="2" customFormat="1">
      <c r="A551" s="35"/>
      <c r="B551" s="36"/>
      <c r="C551" s="35"/>
      <c r="D551" s="166" t="s">
        <v>224</v>
      </c>
      <c r="E551" s="35"/>
      <c r="F551" s="190" t="s">
        <v>1360</v>
      </c>
      <c r="G551" s="35"/>
      <c r="H551" s="191">
        <v>0</v>
      </c>
      <c r="I551" s="35"/>
      <c r="J551" s="35"/>
      <c r="K551" s="35"/>
      <c r="L551" s="36"/>
      <c r="M551" s="163"/>
      <c r="N551" s="164"/>
      <c r="O551" s="56"/>
      <c r="P551" s="56"/>
      <c r="Q551" s="56"/>
      <c r="R551" s="56"/>
      <c r="S551" s="56"/>
      <c r="T551" s="57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U551" s="20" t="s">
        <v>81</v>
      </c>
    </row>
    <row r="552" spans="1:47" s="2" customFormat="1">
      <c r="A552" s="35"/>
      <c r="B552" s="36"/>
      <c r="C552" s="35"/>
      <c r="D552" s="166" t="s">
        <v>224</v>
      </c>
      <c r="E552" s="35"/>
      <c r="F552" s="190" t="s">
        <v>2290</v>
      </c>
      <c r="G552" s="35"/>
      <c r="H552" s="191">
        <v>1.837</v>
      </c>
      <c r="I552" s="35"/>
      <c r="J552" s="35"/>
      <c r="K552" s="35"/>
      <c r="L552" s="36"/>
      <c r="M552" s="163"/>
      <c r="N552" s="164"/>
      <c r="O552" s="56"/>
      <c r="P552" s="56"/>
      <c r="Q552" s="56"/>
      <c r="R552" s="56"/>
      <c r="S552" s="56"/>
      <c r="T552" s="57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U552" s="20" t="s">
        <v>81</v>
      </c>
    </row>
    <row r="553" spans="1:47" s="2" customFormat="1">
      <c r="A553" s="35"/>
      <c r="B553" s="36"/>
      <c r="C553" s="35"/>
      <c r="D553" s="166" t="s">
        <v>224</v>
      </c>
      <c r="E553" s="35"/>
      <c r="F553" s="190" t="s">
        <v>2291</v>
      </c>
      <c r="G553" s="35"/>
      <c r="H553" s="191">
        <v>1.5289999999999999</v>
      </c>
      <c r="I553" s="35"/>
      <c r="J553" s="35"/>
      <c r="K553" s="35"/>
      <c r="L553" s="36"/>
      <c r="M553" s="163"/>
      <c r="N553" s="164"/>
      <c r="O553" s="56"/>
      <c r="P553" s="56"/>
      <c r="Q553" s="56"/>
      <c r="R553" s="56"/>
      <c r="S553" s="56"/>
      <c r="T553" s="57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U553" s="20" t="s">
        <v>81</v>
      </c>
    </row>
    <row r="554" spans="1:47" s="2" customFormat="1">
      <c r="A554" s="35"/>
      <c r="B554" s="36"/>
      <c r="C554" s="35"/>
      <c r="D554" s="166" t="s">
        <v>224</v>
      </c>
      <c r="E554" s="35"/>
      <c r="F554" s="190" t="s">
        <v>2292</v>
      </c>
      <c r="G554" s="35"/>
      <c r="H554" s="191">
        <v>0.55000000000000004</v>
      </c>
      <c r="I554" s="35"/>
      <c r="J554" s="35"/>
      <c r="K554" s="35"/>
      <c r="L554" s="36"/>
      <c r="M554" s="163"/>
      <c r="N554" s="164"/>
      <c r="O554" s="56"/>
      <c r="P554" s="56"/>
      <c r="Q554" s="56"/>
      <c r="R554" s="56"/>
      <c r="S554" s="56"/>
      <c r="T554" s="57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U554" s="20" t="s">
        <v>81</v>
      </c>
    </row>
    <row r="555" spans="1:47" s="2" customFormat="1">
      <c r="A555" s="35"/>
      <c r="B555" s="36"/>
      <c r="C555" s="35"/>
      <c r="D555" s="166" t="s">
        <v>224</v>
      </c>
      <c r="E555" s="35"/>
      <c r="F555" s="190" t="s">
        <v>259</v>
      </c>
      <c r="G555" s="35"/>
      <c r="H555" s="191">
        <v>3.9159999999999999</v>
      </c>
      <c r="I555" s="35"/>
      <c r="J555" s="35"/>
      <c r="K555" s="35"/>
      <c r="L555" s="36"/>
      <c r="M555" s="163"/>
      <c r="N555" s="164"/>
      <c r="O555" s="56"/>
      <c r="P555" s="56"/>
      <c r="Q555" s="56"/>
      <c r="R555" s="56"/>
      <c r="S555" s="56"/>
      <c r="T555" s="57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U555" s="20" t="s">
        <v>81</v>
      </c>
    </row>
    <row r="556" spans="1:47" s="2" customFormat="1">
      <c r="A556" s="35"/>
      <c r="B556" s="36"/>
      <c r="C556" s="35"/>
      <c r="D556" s="166" t="s">
        <v>224</v>
      </c>
      <c r="E556" s="35"/>
      <c r="F556" s="189" t="s">
        <v>1780</v>
      </c>
      <c r="G556" s="35"/>
      <c r="H556" s="35"/>
      <c r="I556" s="35"/>
      <c r="J556" s="35"/>
      <c r="K556" s="35"/>
      <c r="L556" s="36"/>
      <c r="M556" s="163"/>
      <c r="N556" s="164"/>
      <c r="O556" s="56"/>
      <c r="P556" s="56"/>
      <c r="Q556" s="56"/>
      <c r="R556" s="56"/>
      <c r="S556" s="56"/>
      <c r="T556" s="57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U556" s="20" t="s">
        <v>81</v>
      </c>
    </row>
    <row r="557" spans="1:47" s="2" customFormat="1">
      <c r="A557" s="35"/>
      <c r="B557" s="36"/>
      <c r="C557" s="35"/>
      <c r="D557" s="166" t="s">
        <v>224</v>
      </c>
      <c r="E557" s="35"/>
      <c r="F557" s="190" t="s">
        <v>1396</v>
      </c>
      <c r="G557" s="35"/>
      <c r="H557" s="191">
        <v>0</v>
      </c>
      <c r="I557" s="35"/>
      <c r="J557" s="35"/>
      <c r="K557" s="35"/>
      <c r="L557" s="36"/>
      <c r="M557" s="163"/>
      <c r="N557" s="164"/>
      <c r="O557" s="56"/>
      <c r="P557" s="56"/>
      <c r="Q557" s="56"/>
      <c r="R557" s="56"/>
      <c r="S557" s="56"/>
      <c r="T557" s="57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U557" s="20" t="s">
        <v>81</v>
      </c>
    </row>
    <row r="558" spans="1:47" s="2" customFormat="1">
      <c r="A558" s="35"/>
      <c r="B558" s="36"/>
      <c r="C558" s="35"/>
      <c r="D558" s="166" t="s">
        <v>224</v>
      </c>
      <c r="E558" s="35"/>
      <c r="F558" s="190" t="s">
        <v>2286</v>
      </c>
      <c r="G558" s="35"/>
      <c r="H558" s="191">
        <v>1.87</v>
      </c>
      <c r="I558" s="35"/>
      <c r="J558" s="35"/>
      <c r="K558" s="35"/>
      <c r="L558" s="36"/>
      <c r="M558" s="163"/>
      <c r="N558" s="164"/>
      <c r="O558" s="56"/>
      <c r="P558" s="56"/>
      <c r="Q558" s="56"/>
      <c r="R558" s="56"/>
      <c r="S558" s="56"/>
      <c r="T558" s="57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U558" s="20" t="s">
        <v>81</v>
      </c>
    </row>
    <row r="559" spans="1:47" s="2" customFormat="1">
      <c r="A559" s="35"/>
      <c r="B559" s="36"/>
      <c r="C559" s="35"/>
      <c r="D559" s="166" t="s">
        <v>224</v>
      </c>
      <c r="E559" s="35"/>
      <c r="F559" s="190" t="s">
        <v>2287</v>
      </c>
      <c r="G559" s="35"/>
      <c r="H559" s="191">
        <v>1.9139999999999999</v>
      </c>
      <c r="I559" s="35"/>
      <c r="J559" s="35"/>
      <c r="K559" s="35"/>
      <c r="L559" s="36"/>
      <c r="M559" s="163"/>
      <c r="N559" s="164"/>
      <c r="O559" s="56"/>
      <c r="P559" s="56"/>
      <c r="Q559" s="56"/>
      <c r="R559" s="56"/>
      <c r="S559" s="56"/>
      <c r="T559" s="57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U559" s="20" t="s">
        <v>81</v>
      </c>
    </row>
    <row r="560" spans="1:47" s="2" customFormat="1">
      <c r="A560" s="35"/>
      <c r="B560" s="36"/>
      <c r="C560" s="35"/>
      <c r="D560" s="166" t="s">
        <v>224</v>
      </c>
      <c r="E560" s="35"/>
      <c r="F560" s="190" t="s">
        <v>259</v>
      </c>
      <c r="G560" s="35"/>
      <c r="H560" s="191">
        <v>3.7839999999999998</v>
      </c>
      <c r="I560" s="35"/>
      <c r="J560" s="35"/>
      <c r="K560" s="35"/>
      <c r="L560" s="36"/>
      <c r="M560" s="163"/>
      <c r="N560" s="164"/>
      <c r="O560" s="56"/>
      <c r="P560" s="56"/>
      <c r="Q560" s="56"/>
      <c r="R560" s="56"/>
      <c r="S560" s="56"/>
      <c r="T560" s="57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U560" s="20" t="s">
        <v>81</v>
      </c>
    </row>
    <row r="561" spans="1:65" s="2" customFormat="1">
      <c r="A561" s="35"/>
      <c r="B561" s="36"/>
      <c r="C561" s="35"/>
      <c r="D561" s="166" t="s">
        <v>224</v>
      </c>
      <c r="E561" s="35"/>
      <c r="F561" s="189" t="s">
        <v>2278</v>
      </c>
      <c r="G561" s="35"/>
      <c r="H561" s="35"/>
      <c r="I561" s="35"/>
      <c r="J561" s="35"/>
      <c r="K561" s="35"/>
      <c r="L561" s="36"/>
      <c r="M561" s="163"/>
      <c r="N561" s="164"/>
      <c r="O561" s="56"/>
      <c r="P561" s="56"/>
      <c r="Q561" s="56"/>
      <c r="R561" s="56"/>
      <c r="S561" s="56"/>
      <c r="T561" s="57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U561" s="20" t="s">
        <v>81</v>
      </c>
    </row>
    <row r="562" spans="1:65" s="2" customFormat="1">
      <c r="A562" s="35"/>
      <c r="B562" s="36"/>
      <c r="C562" s="35"/>
      <c r="D562" s="166" t="s">
        <v>224</v>
      </c>
      <c r="E562" s="35"/>
      <c r="F562" s="190" t="s">
        <v>2272</v>
      </c>
      <c r="G562" s="35"/>
      <c r="H562" s="191">
        <v>0</v>
      </c>
      <c r="I562" s="35"/>
      <c r="J562" s="35"/>
      <c r="K562" s="35"/>
      <c r="L562" s="36"/>
      <c r="M562" s="163"/>
      <c r="N562" s="164"/>
      <c r="O562" s="56"/>
      <c r="P562" s="56"/>
      <c r="Q562" s="56"/>
      <c r="R562" s="56"/>
      <c r="S562" s="56"/>
      <c r="T562" s="57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U562" s="20" t="s">
        <v>81</v>
      </c>
    </row>
    <row r="563" spans="1:65" s="2" customFormat="1">
      <c r="A563" s="35"/>
      <c r="B563" s="36"/>
      <c r="C563" s="35"/>
      <c r="D563" s="166" t="s">
        <v>224</v>
      </c>
      <c r="E563" s="35"/>
      <c r="F563" s="190" t="s">
        <v>2273</v>
      </c>
      <c r="G563" s="35"/>
      <c r="H563" s="191">
        <v>2.0019999999999998</v>
      </c>
      <c r="I563" s="35"/>
      <c r="J563" s="35"/>
      <c r="K563" s="35"/>
      <c r="L563" s="36"/>
      <c r="M563" s="163"/>
      <c r="N563" s="164"/>
      <c r="O563" s="56"/>
      <c r="P563" s="56"/>
      <c r="Q563" s="56"/>
      <c r="R563" s="56"/>
      <c r="S563" s="56"/>
      <c r="T563" s="57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U563" s="20" t="s">
        <v>81</v>
      </c>
    </row>
    <row r="564" spans="1:65" s="2" customFormat="1">
      <c r="A564" s="35"/>
      <c r="B564" s="36"/>
      <c r="C564" s="35"/>
      <c r="D564" s="166" t="s">
        <v>224</v>
      </c>
      <c r="E564" s="35"/>
      <c r="F564" s="190" t="s">
        <v>213</v>
      </c>
      <c r="G564" s="35"/>
      <c r="H564" s="191">
        <v>2.0019999999999998</v>
      </c>
      <c r="I564" s="35"/>
      <c r="J564" s="35"/>
      <c r="K564" s="35"/>
      <c r="L564" s="36"/>
      <c r="M564" s="163"/>
      <c r="N564" s="164"/>
      <c r="O564" s="56"/>
      <c r="P564" s="56"/>
      <c r="Q564" s="56"/>
      <c r="R564" s="56"/>
      <c r="S564" s="56"/>
      <c r="T564" s="57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U564" s="20" t="s">
        <v>81</v>
      </c>
    </row>
    <row r="565" spans="1:65" s="2" customFormat="1">
      <c r="A565" s="35"/>
      <c r="B565" s="36"/>
      <c r="C565" s="35"/>
      <c r="D565" s="166" t="s">
        <v>224</v>
      </c>
      <c r="E565" s="35"/>
      <c r="F565" s="189" t="s">
        <v>2268</v>
      </c>
      <c r="G565" s="35"/>
      <c r="H565" s="35"/>
      <c r="I565" s="35"/>
      <c r="J565" s="35"/>
      <c r="K565" s="35"/>
      <c r="L565" s="36"/>
      <c r="M565" s="163"/>
      <c r="N565" s="164"/>
      <c r="O565" s="56"/>
      <c r="P565" s="56"/>
      <c r="Q565" s="56"/>
      <c r="R565" s="56"/>
      <c r="S565" s="56"/>
      <c r="T565" s="57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U565" s="20" t="s">
        <v>81</v>
      </c>
    </row>
    <row r="566" spans="1:65" s="2" customFormat="1">
      <c r="A566" s="35"/>
      <c r="B566" s="36"/>
      <c r="C566" s="35"/>
      <c r="D566" s="166" t="s">
        <v>224</v>
      </c>
      <c r="E566" s="35"/>
      <c r="F566" s="190" t="s">
        <v>2263</v>
      </c>
      <c r="G566" s="35"/>
      <c r="H566" s="191">
        <v>2.024</v>
      </c>
      <c r="I566" s="35"/>
      <c r="J566" s="35"/>
      <c r="K566" s="35"/>
      <c r="L566" s="36"/>
      <c r="M566" s="163"/>
      <c r="N566" s="164"/>
      <c r="O566" s="56"/>
      <c r="P566" s="56"/>
      <c r="Q566" s="56"/>
      <c r="R566" s="56"/>
      <c r="S566" s="56"/>
      <c r="T566" s="57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U566" s="20" t="s">
        <v>81</v>
      </c>
    </row>
    <row r="567" spans="1:65" s="2" customFormat="1">
      <c r="A567" s="35"/>
      <c r="B567" s="36"/>
      <c r="C567" s="35"/>
      <c r="D567" s="166" t="s">
        <v>224</v>
      </c>
      <c r="E567" s="35"/>
      <c r="F567" s="190" t="s">
        <v>213</v>
      </c>
      <c r="G567" s="35"/>
      <c r="H567" s="191">
        <v>2.024</v>
      </c>
      <c r="I567" s="35"/>
      <c r="J567" s="35"/>
      <c r="K567" s="35"/>
      <c r="L567" s="36"/>
      <c r="M567" s="163"/>
      <c r="N567" s="164"/>
      <c r="O567" s="56"/>
      <c r="P567" s="56"/>
      <c r="Q567" s="56"/>
      <c r="R567" s="56"/>
      <c r="S567" s="56"/>
      <c r="T567" s="57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U567" s="20" t="s">
        <v>81</v>
      </c>
    </row>
    <row r="568" spans="1:65" s="2" customFormat="1">
      <c r="A568" s="35"/>
      <c r="B568" s="36"/>
      <c r="C568" s="35"/>
      <c r="D568" s="166" t="s">
        <v>224</v>
      </c>
      <c r="E568" s="35"/>
      <c r="F568" s="189" t="s">
        <v>2342</v>
      </c>
      <c r="G568" s="35"/>
      <c r="H568" s="35"/>
      <c r="I568" s="35"/>
      <c r="J568" s="35"/>
      <c r="K568" s="35"/>
      <c r="L568" s="36"/>
      <c r="M568" s="163"/>
      <c r="N568" s="164"/>
      <c r="O568" s="56"/>
      <c r="P568" s="56"/>
      <c r="Q568" s="56"/>
      <c r="R568" s="56"/>
      <c r="S568" s="56"/>
      <c r="T568" s="57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U568" s="20" t="s">
        <v>81</v>
      </c>
    </row>
    <row r="569" spans="1:65" s="2" customFormat="1">
      <c r="A569" s="35"/>
      <c r="B569" s="36"/>
      <c r="C569" s="35"/>
      <c r="D569" s="166" t="s">
        <v>224</v>
      </c>
      <c r="E569" s="35"/>
      <c r="F569" s="190" t="s">
        <v>2343</v>
      </c>
      <c r="G569" s="35"/>
      <c r="H569" s="191">
        <v>0</v>
      </c>
      <c r="I569" s="35"/>
      <c r="J569" s="35"/>
      <c r="K569" s="35"/>
      <c r="L569" s="36"/>
      <c r="M569" s="163"/>
      <c r="N569" s="164"/>
      <c r="O569" s="56"/>
      <c r="P569" s="56"/>
      <c r="Q569" s="56"/>
      <c r="R569" s="56"/>
      <c r="S569" s="56"/>
      <c r="T569" s="57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U569" s="20" t="s">
        <v>81</v>
      </c>
    </row>
    <row r="570" spans="1:65" s="2" customFormat="1">
      <c r="A570" s="35"/>
      <c r="B570" s="36"/>
      <c r="C570" s="35"/>
      <c r="D570" s="166" t="s">
        <v>224</v>
      </c>
      <c r="E570" s="35"/>
      <c r="F570" s="190" t="s">
        <v>2344</v>
      </c>
      <c r="G570" s="35"/>
      <c r="H570" s="191">
        <v>11.2</v>
      </c>
      <c r="I570" s="35"/>
      <c r="J570" s="35"/>
      <c r="K570" s="35"/>
      <c r="L570" s="36"/>
      <c r="M570" s="163"/>
      <c r="N570" s="164"/>
      <c r="O570" s="56"/>
      <c r="P570" s="56"/>
      <c r="Q570" s="56"/>
      <c r="R570" s="56"/>
      <c r="S570" s="56"/>
      <c r="T570" s="57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U570" s="20" t="s">
        <v>81</v>
      </c>
    </row>
    <row r="571" spans="1:65" s="2" customFormat="1" ht="16.5" customHeight="1">
      <c r="A571" s="35"/>
      <c r="B571" s="146"/>
      <c r="C571" s="202" t="s">
        <v>431</v>
      </c>
      <c r="D571" s="202" t="s">
        <v>413</v>
      </c>
      <c r="E571" s="203" t="s">
        <v>661</v>
      </c>
      <c r="F571" s="204" t="s">
        <v>662</v>
      </c>
      <c r="G571" s="205" t="s">
        <v>207</v>
      </c>
      <c r="H571" s="206">
        <v>28.315999999999999</v>
      </c>
      <c r="I571" s="207"/>
      <c r="J571" s="208">
        <f>ROUND(I571*H571,2)</f>
        <v>0</v>
      </c>
      <c r="K571" s="204" t="s">
        <v>3</v>
      </c>
      <c r="L571" s="209"/>
      <c r="M571" s="210" t="s">
        <v>3</v>
      </c>
      <c r="N571" s="211" t="s">
        <v>44</v>
      </c>
      <c r="O571" s="56"/>
      <c r="P571" s="156">
        <f>O571*H571</f>
        <v>0</v>
      </c>
      <c r="Q571" s="156">
        <v>0</v>
      </c>
      <c r="R571" s="156">
        <f>Q571*H571</f>
        <v>0</v>
      </c>
      <c r="S571" s="156">
        <v>0</v>
      </c>
      <c r="T571" s="157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58" t="s">
        <v>243</v>
      </c>
      <c r="AT571" s="158" t="s">
        <v>413</v>
      </c>
      <c r="AU571" s="158" t="s">
        <v>81</v>
      </c>
      <c r="AY571" s="20" t="s">
        <v>182</v>
      </c>
      <c r="BE571" s="159">
        <f>IF(N571="základní",J571,0)</f>
        <v>0</v>
      </c>
      <c r="BF571" s="159">
        <f>IF(N571="snížená",J571,0)</f>
        <v>0</v>
      </c>
      <c r="BG571" s="159">
        <f>IF(N571="zákl. přenesená",J571,0)</f>
        <v>0</v>
      </c>
      <c r="BH571" s="159">
        <f>IF(N571="sníž. přenesená",J571,0)</f>
        <v>0</v>
      </c>
      <c r="BI571" s="159">
        <f>IF(N571="nulová",J571,0)</f>
        <v>0</v>
      </c>
      <c r="BJ571" s="20" t="s">
        <v>25</v>
      </c>
      <c r="BK571" s="159">
        <f>ROUND(I571*H571,2)</f>
        <v>0</v>
      </c>
      <c r="BL571" s="20" t="s">
        <v>189</v>
      </c>
      <c r="BM571" s="158" t="s">
        <v>2367</v>
      </c>
    </row>
    <row r="572" spans="1:65" s="14" customFormat="1">
      <c r="B572" s="173"/>
      <c r="D572" s="166" t="s">
        <v>193</v>
      </c>
      <c r="E572" s="174" t="s">
        <v>3</v>
      </c>
      <c r="F572" s="175" t="s">
        <v>2368</v>
      </c>
      <c r="H572" s="176">
        <v>28.315999999999999</v>
      </c>
      <c r="I572" s="177"/>
      <c r="L572" s="173"/>
      <c r="M572" s="178"/>
      <c r="N572" s="179"/>
      <c r="O572" s="179"/>
      <c r="P572" s="179"/>
      <c r="Q572" s="179"/>
      <c r="R572" s="179"/>
      <c r="S572" s="179"/>
      <c r="T572" s="180"/>
      <c r="AT572" s="174" t="s">
        <v>193</v>
      </c>
      <c r="AU572" s="174" t="s">
        <v>81</v>
      </c>
      <c r="AV572" s="14" t="s">
        <v>81</v>
      </c>
      <c r="AW572" s="14" t="s">
        <v>34</v>
      </c>
      <c r="AX572" s="14" t="s">
        <v>25</v>
      </c>
      <c r="AY572" s="174" t="s">
        <v>182</v>
      </c>
    </row>
    <row r="573" spans="1:65" s="2" customFormat="1" ht="24.2" customHeight="1">
      <c r="A573" s="35"/>
      <c r="B573" s="146"/>
      <c r="C573" s="147" t="s">
        <v>436</v>
      </c>
      <c r="D573" s="147" t="s">
        <v>184</v>
      </c>
      <c r="E573" s="148" t="s">
        <v>665</v>
      </c>
      <c r="F573" s="149" t="s">
        <v>666</v>
      </c>
      <c r="G573" s="150" t="s">
        <v>338</v>
      </c>
      <c r="H573" s="151">
        <v>20.445</v>
      </c>
      <c r="I573" s="152"/>
      <c r="J573" s="153">
        <f>ROUND(I573*H573,2)</f>
        <v>0</v>
      </c>
      <c r="K573" s="149" t="s">
        <v>3</v>
      </c>
      <c r="L573" s="36"/>
      <c r="M573" s="154" t="s">
        <v>3</v>
      </c>
      <c r="N573" s="155" t="s">
        <v>44</v>
      </c>
      <c r="O573" s="56"/>
      <c r="P573" s="156">
        <f>O573*H573</f>
        <v>0</v>
      </c>
      <c r="Q573" s="156">
        <v>0</v>
      </c>
      <c r="R573" s="156">
        <f>Q573*H573</f>
        <v>0</v>
      </c>
      <c r="S573" s="156">
        <v>0</v>
      </c>
      <c r="T573" s="157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58" t="s">
        <v>189</v>
      </c>
      <c r="AT573" s="158" t="s">
        <v>184</v>
      </c>
      <c r="AU573" s="158" t="s">
        <v>81</v>
      </c>
      <c r="AY573" s="20" t="s">
        <v>182</v>
      </c>
      <c r="BE573" s="159">
        <f>IF(N573="základní",J573,0)</f>
        <v>0</v>
      </c>
      <c r="BF573" s="159">
        <f>IF(N573="snížená",J573,0)</f>
        <v>0</v>
      </c>
      <c r="BG573" s="159">
        <f>IF(N573="zákl. přenesená",J573,0)</f>
        <v>0</v>
      </c>
      <c r="BH573" s="159">
        <f>IF(N573="sníž. přenesená",J573,0)</f>
        <v>0</v>
      </c>
      <c r="BI573" s="159">
        <f>IF(N573="nulová",J573,0)</f>
        <v>0</v>
      </c>
      <c r="BJ573" s="20" t="s">
        <v>25</v>
      </c>
      <c r="BK573" s="159">
        <f>ROUND(I573*H573,2)</f>
        <v>0</v>
      </c>
      <c r="BL573" s="20" t="s">
        <v>189</v>
      </c>
      <c r="BM573" s="158" t="s">
        <v>2369</v>
      </c>
    </row>
    <row r="574" spans="1:65" s="14" customFormat="1">
      <c r="B574" s="173"/>
      <c r="D574" s="166" t="s">
        <v>193</v>
      </c>
      <c r="E574" s="174" t="s">
        <v>3</v>
      </c>
      <c r="F574" s="175" t="s">
        <v>2370</v>
      </c>
      <c r="H574" s="176">
        <v>4.7140000000000004</v>
      </c>
      <c r="I574" s="177"/>
      <c r="L574" s="173"/>
      <c r="M574" s="178"/>
      <c r="N574" s="179"/>
      <c r="O574" s="179"/>
      <c r="P574" s="179"/>
      <c r="Q574" s="179"/>
      <c r="R574" s="179"/>
      <c r="S574" s="179"/>
      <c r="T574" s="180"/>
      <c r="AT574" s="174" t="s">
        <v>193</v>
      </c>
      <c r="AU574" s="174" t="s">
        <v>81</v>
      </c>
      <c r="AV574" s="14" t="s">
        <v>81</v>
      </c>
      <c r="AW574" s="14" t="s">
        <v>34</v>
      </c>
      <c r="AX574" s="14" t="s">
        <v>73</v>
      </c>
      <c r="AY574" s="174" t="s">
        <v>182</v>
      </c>
    </row>
    <row r="575" spans="1:65" s="14" customFormat="1">
      <c r="B575" s="173"/>
      <c r="D575" s="166" t="s">
        <v>193</v>
      </c>
      <c r="E575" s="174" t="s">
        <v>3</v>
      </c>
      <c r="F575" s="175" t="s">
        <v>2371</v>
      </c>
      <c r="H575" s="176">
        <v>15.731</v>
      </c>
      <c r="I575" s="177"/>
      <c r="L575" s="173"/>
      <c r="M575" s="178"/>
      <c r="N575" s="179"/>
      <c r="O575" s="179"/>
      <c r="P575" s="179"/>
      <c r="Q575" s="179"/>
      <c r="R575" s="179"/>
      <c r="S575" s="179"/>
      <c r="T575" s="180"/>
      <c r="AT575" s="174" t="s">
        <v>193</v>
      </c>
      <c r="AU575" s="174" t="s">
        <v>81</v>
      </c>
      <c r="AV575" s="14" t="s">
        <v>81</v>
      </c>
      <c r="AW575" s="14" t="s">
        <v>34</v>
      </c>
      <c r="AX575" s="14" t="s">
        <v>73</v>
      </c>
      <c r="AY575" s="174" t="s">
        <v>182</v>
      </c>
    </row>
    <row r="576" spans="1:65" s="15" customFormat="1">
      <c r="B576" s="181"/>
      <c r="D576" s="166" t="s">
        <v>193</v>
      </c>
      <c r="E576" s="182" t="s">
        <v>3</v>
      </c>
      <c r="F576" s="183" t="s">
        <v>213</v>
      </c>
      <c r="H576" s="184">
        <v>20.445</v>
      </c>
      <c r="I576" s="185"/>
      <c r="L576" s="181"/>
      <c r="M576" s="186"/>
      <c r="N576" s="187"/>
      <c r="O576" s="187"/>
      <c r="P576" s="187"/>
      <c r="Q576" s="187"/>
      <c r="R576" s="187"/>
      <c r="S576" s="187"/>
      <c r="T576" s="188"/>
      <c r="AT576" s="182" t="s">
        <v>193</v>
      </c>
      <c r="AU576" s="182" t="s">
        <v>81</v>
      </c>
      <c r="AV576" s="15" t="s">
        <v>189</v>
      </c>
      <c r="AW576" s="15" t="s">
        <v>34</v>
      </c>
      <c r="AX576" s="15" t="s">
        <v>25</v>
      </c>
      <c r="AY576" s="182" t="s">
        <v>182</v>
      </c>
    </row>
    <row r="577" spans="1:65" s="2" customFormat="1" ht="37.9" customHeight="1">
      <c r="A577" s="35"/>
      <c r="B577" s="146"/>
      <c r="C577" s="147" t="s">
        <v>441</v>
      </c>
      <c r="D577" s="147" t="s">
        <v>184</v>
      </c>
      <c r="E577" s="148" t="s">
        <v>426</v>
      </c>
      <c r="F577" s="149" t="s">
        <v>427</v>
      </c>
      <c r="G577" s="150" t="s">
        <v>338</v>
      </c>
      <c r="H577" s="151">
        <v>20.445</v>
      </c>
      <c r="I577" s="152"/>
      <c r="J577" s="153">
        <f>ROUND(I577*H577,2)</f>
        <v>0</v>
      </c>
      <c r="K577" s="149" t="s">
        <v>188</v>
      </c>
      <c r="L577" s="36"/>
      <c r="M577" s="154" t="s">
        <v>3</v>
      </c>
      <c r="N577" s="155" t="s">
        <v>44</v>
      </c>
      <c r="O577" s="56"/>
      <c r="P577" s="156">
        <f>O577*H577</f>
        <v>0</v>
      </c>
      <c r="Q577" s="156">
        <v>0</v>
      </c>
      <c r="R577" s="156">
        <f>Q577*H577</f>
        <v>0</v>
      </c>
      <c r="S577" s="156">
        <v>0</v>
      </c>
      <c r="T577" s="157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158" t="s">
        <v>189</v>
      </c>
      <c r="AT577" s="158" t="s">
        <v>184</v>
      </c>
      <c r="AU577" s="158" t="s">
        <v>81</v>
      </c>
      <c r="AY577" s="20" t="s">
        <v>182</v>
      </c>
      <c r="BE577" s="159">
        <f>IF(N577="základní",J577,0)</f>
        <v>0</v>
      </c>
      <c r="BF577" s="159">
        <f>IF(N577="snížená",J577,0)</f>
        <v>0</v>
      </c>
      <c r="BG577" s="159">
        <f>IF(N577="zákl. přenesená",J577,0)</f>
        <v>0</v>
      </c>
      <c r="BH577" s="159">
        <f>IF(N577="sníž. přenesená",J577,0)</f>
        <v>0</v>
      </c>
      <c r="BI577" s="159">
        <f>IF(N577="nulová",J577,0)</f>
        <v>0</v>
      </c>
      <c r="BJ577" s="20" t="s">
        <v>25</v>
      </c>
      <c r="BK577" s="159">
        <f>ROUND(I577*H577,2)</f>
        <v>0</v>
      </c>
      <c r="BL577" s="20" t="s">
        <v>189</v>
      </c>
      <c r="BM577" s="158" t="s">
        <v>2372</v>
      </c>
    </row>
    <row r="578" spans="1:65" s="2" customFormat="1">
      <c r="A578" s="35"/>
      <c r="B578" s="36"/>
      <c r="C578" s="35"/>
      <c r="D578" s="160" t="s">
        <v>191</v>
      </c>
      <c r="E578" s="35"/>
      <c r="F578" s="161" t="s">
        <v>429</v>
      </c>
      <c r="G578" s="35"/>
      <c r="H578" s="35"/>
      <c r="I578" s="162"/>
      <c r="J578" s="35"/>
      <c r="K578" s="35"/>
      <c r="L578" s="36"/>
      <c r="M578" s="163"/>
      <c r="N578" s="164"/>
      <c r="O578" s="56"/>
      <c r="P578" s="56"/>
      <c r="Q578" s="56"/>
      <c r="R578" s="56"/>
      <c r="S578" s="56"/>
      <c r="T578" s="57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T578" s="20" t="s">
        <v>191</v>
      </c>
      <c r="AU578" s="20" t="s">
        <v>81</v>
      </c>
    </row>
    <row r="579" spans="1:65" s="14" customFormat="1">
      <c r="B579" s="173"/>
      <c r="D579" s="166" t="s">
        <v>193</v>
      </c>
      <c r="E579" s="174" t="s">
        <v>3</v>
      </c>
      <c r="F579" s="175" t="s">
        <v>2373</v>
      </c>
      <c r="H579" s="176">
        <v>20.445</v>
      </c>
      <c r="I579" s="177"/>
      <c r="L579" s="173"/>
      <c r="M579" s="178"/>
      <c r="N579" s="179"/>
      <c r="O579" s="179"/>
      <c r="P579" s="179"/>
      <c r="Q579" s="179"/>
      <c r="R579" s="179"/>
      <c r="S579" s="179"/>
      <c r="T579" s="180"/>
      <c r="AT579" s="174" t="s">
        <v>193</v>
      </c>
      <c r="AU579" s="174" t="s">
        <v>81</v>
      </c>
      <c r="AV579" s="14" t="s">
        <v>81</v>
      </c>
      <c r="AW579" s="14" t="s">
        <v>34</v>
      </c>
      <c r="AX579" s="14" t="s">
        <v>25</v>
      </c>
      <c r="AY579" s="174" t="s">
        <v>182</v>
      </c>
    </row>
    <row r="580" spans="1:65" s="2" customFormat="1" ht="37.9" customHeight="1">
      <c r="A580" s="35"/>
      <c r="B580" s="146"/>
      <c r="C580" s="147" t="s">
        <v>447</v>
      </c>
      <c r="D580" s="147" t="s">
        <v>184</v>
      </c>
      <c r="E580" s="148" t="s">
        <v>2374</v>
      </c>
      <c r="F580" s="149" t="s">
        <v>2375</v>
      </c>
      <c r="G580" s="150" t="s">
        <v>338</v>
      </c>
      <c r="H580" s="151">
        <v>4.0810000000000004</v>
      </c>
      <c r="I580" s="152"/>
      <c r="J580" s="153">
        <f>ROUND(I580*H580,2)</f>
        <v>0</v>
      </c>
      <c r="K580" s="149" t="s">
        <v>188</v>
      </c>
      <c r="L580" s="36"/>
      <c r="M580" s="154" t="s">
        <v>3</v>
      </c>
      <c r="N580" s="155" t="s">
        <v>44</v>
      </c>
      <c r="O580" s="56"/>
      <c r="P580" s="156">
        <f>O580*H580</f>
        <v>0</v>
      </c>
      <c r="Q580" s="156">
        <v>0</v>
      </c>
      <c r="R580" s="156">
        <f>Q580*H580</f>
        <v>0</v>
      </c>
      <c r="S580" s="156">
        <v>0</v>
      </c>
      <c r="T580" s="157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158" t="s">
        <v>189</v>
      </c>
      <c r="AT580" s="158" t="s">
        <v>184</v>
      </c>
      <c r="AU580" s="158" t="s">
        <v>81</v>
      </c>
      <c r="AY580" s="20" t="s">
        <v>182</v>
      </c>
      <c r="BE580" s="159">
        <f>IF(N580="základní",J580,0)</f>
        <v>0</v>
      </c>
      <c r="BF580" s="159">
        <f>IF(N580="snížená",J580,0)</f>
        <v>0</v>
      </c>
      <c r="BG580" s="159">
        <f>IF(N580="zákl. přenesená",J580,0)</f>
        <v>0</v>
      </c>
      <c r="BH580" s="159">
        <f>IF(N580="sníž. přenesená",J580,0)</f>
        <v>0</v>
      </c>
      <c r="BI580" s="159">
        <f>IF(N580="nulová",J580,0)</f>
        <v>0</v>
      </c>
      <c r="BJ580" s="20" t="s">
        <v>25</v>
      </c>
      <c r="BK580" s="159">
        <f>ROUND(I580*H580,2)</f>
        <v>0</v>
      </c>
      <c r="BL580" s="20" t="s">
        <v>189</v>
      </c>
      <c r="BM580" s="158" t="s">
        <v>2376</v>
      </c>
    </row>
    <row r="581" spans="1:65" s="2" customFormat="1">
      <c r="A581" s="35"/>
      <c r="B581" s="36"/>
      <c r="C581" s="35"/>
      <c r="D581" s="160" t="s">
        <v>191</v>
      </c>
      <c r="E581" s="35"/>
      <c r="F581" s="161" t="s">
        <v>2377</v>
      </c>
      <c r="G581" s="35"/>
      <c r="H581" s="35"/>
      <c r="I581" s="162"/>
      <c r="J581" s="35"/>
      <c r="K581" s="35"/>
      <c r="L581" s="36"/>
      <c r="M581" s="163"/>
      <c r="N581" s="164"/>
      <c r="O581" s="56"/>
      <c r="P581" s="56"/>
      <c r="Q581" s="56"/>
      <c r="R581" s="56"/>
      <c r="S581" s="56"/>
      <c r="T581" s="57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T581" s="20" t="s">
        <v>191</v>
      </c>
      <c r="AU581" s="20" t="s">
        <v>81</v>
      </c>
    </row>
    <row r="582" spans="1:65" s="13" customFormat="1">
      <c r="B582" s="165"/>
      <c r="D582" s="166" t="s">
        <v>193</v>
      </c>
      <c r="E582" s="167" t="s">
        <v>3</v>
      </c>
      <c r="F582" s="168" t="s">
        <v>1551</v>
      </c>
      <c r="H582" s="167" t="s">
        <v>3</v>
      </c>
      <c r="I582" s="169"/>
      <c r="L582" s="165"/>
      <c r="M582" s="170"/>
      <c r="N582" s="171"/>
      <c r="O582" s="171"/>
      <c r="P582" s="171"/>
      <c r="Q582" s="171"/>
      <c r="R582" s="171"/>
      <c r="S582" s="171"/>
      <c r="T582" s="172"/>
      <c r="AT582" s="167" t="s">
        <v>193</v>
      </c>
      <c r="AU582" s="167" t="s">
        <v>81</v>
      </c>
      <c r="AV582" s="13" t="s">
        <v>25</v>
      </c>
      <c r="AW582" s="13" t="s">
        <v>34</v>
      </c>
      <c r="AX582" s="13" t="s">
        <v>73</v>
      </c>
      <c r="AY582" s="167" t="s">
        <v>182</v>
      </c>
    </row>
    <row r="583" spans="1:65" s="14" customFormat="1">
      <c r="B583" s="173"/>
      <c r="D583" s="166" t="s">
        <v>193</v>
      </c>
      <c r="E583" s="174" t="s">
        <v>3</v>
      </c>
      <c r="F583" s="175" t="s">
        <v>2378</v>
      </c>
      <c r="H583" s="176">
        <v>4.09</v>
      </c>
      <c r="I583" s="177"/>
      <c r="L583" s="173"/>
      <c r="M583" s="178"/>
      <c r="N583" s="179"/>
      <c r="O583" s="179"/>
      <c r="P583" s="179"/>
      <c r="Q583" s="179"/>
      <c r="R583" s="179"/>
      <c r="S583" s="179"/>
      <c r="T583" s="180"/>
      <c r="AT583" s="174" t="s">
        <v>193</v>
      </c>
      <c r="AU583" s="174" t="s">
        <v>81</v>
      </c>
      <c r="AV583" s="14" t="s">
        <v>81</v>
      </c>
      <c r="AW583" s="14" t="s">
        <v>34</v>
      </c>
      <c r="AX583" s="14" t="s">
        <v>73</v>
      </c>
      <c r="AY583" s="174" t="s">
        <v>182</v>
      </c>
    </row>
    <row r="584" spans="1:65" s="13" customFormat="1">
      <c r="B584" s="165"/>
      <c r="D584" s="166" t="s">
        <v>193</v>
      </c>
      <c r="E584" s="167" t="s">
        <v>3</v>
      </c>
      <c r="F584" s="168" t="s">
        <v>1555</v>
      </c>
      <c r="H584" s="167" t="s">
        <v>3</v>
      </c>
      <c r="I584" s="169"/>
      <c r="L584" s="165"/>
      <c r="M584" s="170"/>
      <c r="N584" s="171"/>
      <c r="O584" s="171"/>
      <c r="P584" s="171"/>
      <c r="Q584" s="171"/>
      <c r="R584" s="171"/>
      <c r="S584" s="171"/>
      <c r="T584" s="172"/>
      <c r="AT584" s="167" t="s">
        <v>193</v>
      </c>
      <c r="AU584" s="167" t="s">
        <v>81</v>
      </c>
      <c r="AV584" s="13" t="s">
        <v>25</v>
      </c>
      <c r="AW584" s="13" t="s">
        <v>34</v>
      </c>
      <c r="AX584" s="13" t="s">
        <v>73</v>
      </c>
      <c r="AY584" s="167" t="s">
        <v>182</v>
      </c>
    </row>
    <row r="585" spans="1:65" s="14" customFormat="1">
      <c r="B585" s="173"/>
      <c r="D585" s="166" t="s">
        <v>193</v>
      </c>
      <c r="E585" s="174" t="s">
        <v>3</v>
      </c>
      <c r="F585" s="175" t="s">
        <v>2379</v>
      </c>
      <c r="H585" s="176">
        <v>-8.9999999999999993E-3</v>
      </c>
      <c r="I585" s="177"/>
      <c r="L585" s="173"/>
      <c r="M585" s="178"/>
      <c r="N585" s="179"/>
      <c r="O585" s="179"/>
      <c r="P585" s="179"/>
      <c r="Q585" s="179"/>
      <c r="R585" s="179"/>
      <c r="S585" s="179"/>
      <c r="T585" s="180"/>
      <c r="AT585" s="174" t="s">
        <v>193</v>
      </c>
      <c r="AU585" s="174" t="s">
        <v>81</v>
      </c>
      <c r="AV585" s="14" t="s">
        <v>81</v>
      </c>
      <c r="AW585" s="14" t="s">
        <v>34</v>
      </c>
      <c r="AX585" s="14" t="s">
        <v>73</v>
      </c>
      <c r="AY585" s="174" t="s">
        <v>182</v>
      </c>
    </row>
    <row r="586" spans="1:65" s="15" customFormat="1">
      <c r="B586" s="181"/>
      <c r="D586" s="166" t="s">
        <v>193</v>
      </c>
      <c r="E586" s="182" t="s">
        <v>3</v>
      </c>
      <c r="F586" s="183" t="s">
        <v>213</v>
      </c>
      <c r="H586" s="184">
        <v>4.0810000000000004</v>
      </c>
      <c r="I586" s="185"/>
      <c r="L586" s="181"/>
      <c r="M586" s="186"/>
      <c r="N586" s="187"/>
      <c r="O586" s="187"/>
      <c r="P586" s="187"/>
      <c r="Q586" s="187"/>
      <c r="R586" s="187"/>
      <c r="S586" s="187"/>
      <c r="T586" s="188"/>
      <c r="AT586" s="182" t="s">
        <v>193</v>
      </c>
      <c r="AU586" s="182" t="s">
        <v>81</v>
      </c>
      <c r="AV586" s="15" t="s">
        <v>189</v>
      </c>
      <c r="AW586" s="15" t="s">
        <v>34</v>
      </c>
      <c r="AX586" s="15" t="s">
        <v>25</v>
      </c>
      <c r="AY586" s="182" t="s">
        <v>182</v>
      </c>
    </row>
    <row r="587" spans="1:65" s="2" customFormat="1">
      <c r="A587" s="35"/>
      <c r="B587" s="36"/>
      <c r="C587" s="35"/>
      <c r="D587" s="166" t="s">
        <v>224</v>
      </c>
      <c r="E587" s="35"/>
      <c r="F587" s="189" t="s">
        <v>2342</v>
      </c>
      <c r="G587" s="35"/>
      <c r="H587" s="35"/>
      <c r="I587" s="35"/>
      <c r="J587" s="35"/>
      <c r="K587" s="35"/>
      <c r="L587" s="36"/>
      <c r="M587" s="163"/>
      <c r="N587" s="164"/>
      <c r="O587" s="56"/>
      <c r="P587" s="56"/>
      <c r="Q587" s="56"/>
      <c r="R587" s="56"/>
      <c r="S587" s="56"/>
      <c r="T587" s="57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U587" s="20" t="s">
        <v>81</v>
      </c>
    </row>
    <row r="588" spans="1:65" s="2" customFormat="1">
      <c r="A588" s="35"/>
      <c r="B588" s="36"/>
      <c r="C588" s="35"/>
      <c r="D588" s="166" t="s">
        <v>224</v>
      </c>
      <c r="E588" s="35"/>
      <c r="F588" s="190" t="s">
        <v>2343</v>
      </c>
      <c r="G588" s="35"/>
      <c r="H588" s="191">
        <v>0</v>
      </c>
      <c r="I588" s="35"/>
      <c r="J588" s="35"/>
      <c r="K588" s="35"/>
      <c r="L588" s="36"/>
      <c r="M588" s="163"/>
      <c r="N588" s="164"/>
      <c r="O588" s="56"/>
      <c r="P588" s="56"/>
      <c r="Q588" s="56"/>
      <c r="R588" s="56"/>
      <c r="S588" s="56"/>
      <c r="T588" s="57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U588" s="20" t="s">
        <v>81</v>
      </c>
    </row>
    <row r="589" spans="1:65" s="2" customFormat="1">
      <c r="A589" s="35"/>
      <c r="B589" s="36"/>
      <c r="C589" s="35"/>
      <c r="D589" s="166" t="s">
        <v>224</v>
      </c>
      <c r="E589" s="35"/>
      <c r="F589" s="190" t="s">
        <v>2344</v>
      </c>
      <c r="G589" s="35"/>
      <c r="H589" s="191">
        <v>11.2</v>
      </c>
      <c r="I589" s="35"/>
      <c r="J589" s="35"/>
      <c r="K589" s="35"/>
      <c r="L589" s="36"/>
      <c r="M589" s="163"/>
      <c r="N589" s="164"/>
      <c r="O589" s="56"/>
      <c r="P589" s="56"/>
      <c r="Q589" s="56"/>
      <c r="R589" s="56"/>
      <c r="S589" s="56"/>
      <c r="T589" s="57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U589" s="20" t="s">
        <v>81</v>
      </c>
    </row>
    <row r="590" spans="1:65" s="2" customFormat="1" ht="16.5" customHeight="1">
      <c r="A590" s="35"/>
      <c r="B590" s="146"/>
      <c r="C590" s="202" t="s">
        <v>454</v>
      </c>
      <c r="D590" s="202" t="s">
        <v>413</v>
      </c>
      <c r="E590" s="203" t="s">
        <v>1560</v>
      </c>
      <c r="F590" s="204" t="s">
        <v>1561</v>
      </c>
      <c r="G590" s="205" t="s">
        <v>207</v>
      </c>
      <c r="H590" s="206">
        <v>8.484</v>
      </c>
      <c r="I590" s="207"/>
      <c r="J590" s="208">
        <f>ROUND(I590*H590,2)</f>
        <v>0</v>
      </c>
      <c r="K590" s="204" t="s">
        <v>3</v>
      </c>
      <c r="L590" s="209"/>
      <c r="M590" s="210" t="s">
        <v>3</v>
      </c>
      <c r="N590" s="211" t="s">
        <v>44</v>
      </c>
      <c r="O590" s="56"/>
      <c r="P590" s="156">
        <f>O590*H590</f>
        <v>0</v>
      </c>
      <c r="Q590" s="156">
        <v>0</v>
      </c>
      <c r="R590" s="156">
        <f>Q590*H590</f>
        <v>0</v>
      </c>
      <c r="S590" s="156">
        <v>0</v>
      </c>
      <c r="T590" s="157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158" t="s">
        <v>243</v>
      </c>
      <c r="AT590" s="158" t="s">
        <v>413</v>
      </c>
      <c r="AU590" s="158" t="s">
        <v>81</v>
      </c>
      <c r="AY590" s="20" t="s">
        <v>182</v>
      </c>
      <c r="BE590" s="159">
        <f>IF(N590="základní",J590,0)</f>
        <v>0</v>
      </c>
      <c r="BF590" s="159">
        <f>IF(N590="snížená",J590,0)</f>
        <v>0</v>
      </c>
      <c r="BG590" s="159">
        <f>IF(N590="zákl. přenesená",J590,0)</f>
        <v>0</v>
      </c>
      <c r="BH590" s="159">
        <f>IF(N590="sníž. přenesená",J590,0)</f>
        <v>0</v>
      </c>
      <c r="BI590" s="159">
        <f>IF(N590="nulová",J590,0)</f>
        <v>0</v>
      </c>
      <c r="BJ590" s="20" t="s">
        <v>25</v>
      </c>
      <c r="BK590" s="159">
        <f>ROUND(I590*H590,2)</f>
        <v>0</v>
      </c>
      <c r="BL590" s="20" t="s">
        <v>189</v>
      </c>
      <c r="BM590" s="158" t="s">
        <v>2380</v>
      </c>
    </row>
    <row r="591" spans="1:65" s="14" customFormat="1">
      <c r="B591" s="173"/>
      <c r="D591" s="166" t="s">
        <v>193</v>
      </c>
      <c r="E591" s="174" t="s">
        <v>3</v>
      </c>
      <c r="F591" s="175" t="s">
        <v>2381</v>
      </c>
      <c r="H591" s="176">
        <v>8.484</v>
      </c>
      <c r="I591" s="177"/>
      <c r="L591" s="173"/>
      <c r="M591" s="178"/>
      <c r="N591" s="179"/>
      <c r="O591" s="179"/>
      <c r="P591" s="179"/>
      <c r="Q591" s="179"/>
      <c r="R591" s="179"/>
      <c r="S591" s="179"/>
      <c r="T591" s="180"/>
      <c r="AT591" s="174" t="s">
        <v>193</v>
      </c>
      <c r="AU591" s="174" t="s">
        <v>81</v>
      </c>
      <c r="AV591" s="14" t="s">
        <v>81</v>
      </c>
      <c r="AW591" s="14" t="s">
        <v>34</v>
      </c>
      <c r="AX591" s="14" t="s">
        <v>73</v>
      </c>
      <c r="AY591" s="174" t="s">
        <v>182</v>
      </c>
    </row>
    <row r="592" spans="1:65" s="15" customFormat="1">
      <c r="B592" s="181"/>
      <c r="D592" s="166" t="s">
        <v>193</v>
      </c>
      <c r="E592" s="182" t="s">
        <v>3</v>
      </c>
      <c r="F592" s="183" t="s">
        <v>213</v>
      </c>
      <c r="H592" s="184">
        <v>8.484</v>
      </c>
      <c r="I592" s="185"/>
      <c r="L592" s="181"/>
      <c r="M592" s="186"/>
      <c r="N592" s="187"/>
      <c r="O592" s="187"/>
      <c r="P592" s="187"/>
      <c r="Q592" s="187"/>
      <c r="R592" s="187"/>
      <c r="S592" s="187"/>
      <c r="T592" s="188"/>
      <c r="AT592" s="182" t="s">
        <v>193</v>
      </c>
      <c r="AU592" s="182" t="s">
        <v>81</v>
      </c>
      <c r="AV592" s="15" t="s">
        <v>189</v>
      </c>
      <c r="AW592" s="15" t="s">
        <v>34</v>
      </c>
      <c r="AX592" s="15" t="s">
        <v>25</v>
      </c>
      <c r="AY592" s="182" t="s">
        <v>182</v>
      </c>
    </row>
    <row r="593" spans="1:65" s="12" customFormat="1" ht="22.9" customHeight="1">
      <c r="B593" s="133"/>
      <c r="D593" s="134" t="s">
        <v>72</v>
      </c>
      <c r="E593" s="144" t="s">
        <v>9</v>
      </c>
      <c r="F593" s="144" t="s">
        <v>2382</v>
      </c>
      <c r="I593" s="136"/>
      <c r="J593" s="145">
        <f>BK593</f>
        <v>0</v>
      </c>
      <c r="L593" s="133"/>
      <c r="M593" s="138"/>
      <c r="N593" s="139"/>
      <c r="O593" s="139"/>
      <c r="P593" s="140">
        <f>SUM(P594:P1294)</f>
        <v>0</v>
      </c>
      <c r="Q593" s="139"/>
      <c r="R593" s="140">
        <f>SUM(R594:R1294)</f>
        <v>1.5887892000000001</v>
      </c>
      <c r="S593" s="139"/>
      <c r="T593" s="141">
        <f>SUM(T594:T1294)</f>
        <v>88.101278000000008</v>
      </c>
      <c r="AR593" s="134" t="s">
        <v>25</v>
      </c>
      <c r="AT593" s="142" t="s">
        <v>72</v>
      </c>
      <c r="AU593" s="142" t="s">
        <v>25</v>
      </c>
      <c r="AY593" s="134" t="s">
        <v>182</v>
      </c>
      <c r="BK593" s="143">
        <f>SUM(BK594:BK1294)</f>
        <v>0</v>
      </c>
    </row>
    <row r="594" spans="1:65" s="2" customFormat="1" ht="24.2" customHeight="1">
      <c r="A594" s="35"/>
      <c r="B594" s="146"/>
      <c r="C594" s="147" t="s">
        <v>461</v>
      </c>
      <c r="D594" s="147" t="s">
        <v>184</v>
      </c>
      <c r="E594" s="148" t="s">
        <v>185</v>
      </c>
      <c r="F594" s="149" t="s">
        <v>186</v>
      </c>
      <c r="G594" s="150" t="s">
        <v>187</v>
      </c>
      <c r="H594" s="151">
        <v>22</v>
      </c>
      <c r="I594" s="152"/>
      <c r="J594" s="153">
        <f>ROUND(I594*H594,2)</f>
        <v>0</v>
      </c>
      <c r="K594" s="149" t="s">
        <v>188</v>
      </c>
      <c r="L594" s="36"/>
      <c r="M594" s="154" t="s">
        <v>3</v>
      </c>
      <c r="N594" s="155" t="s">
        <v>44</v>
      </c>
      <c r="O594" s="56"/>
      <c r="P594" s="156">
        <f>O594*H594</f>
        <v>0</v>
      </c>
      <c r="Q594" s="156">
        <v>0</v>
      </c>
      <c r="R594" s="156">
        <f>Q594*H594</f>
        <v>0</v>
      </c>
      <c r="S594" s="156">
        <v>0.28999999999999998</v>
      </c>
      <c r="T594" s="157">
        <f>S594*H594</f>
        <v>6.38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58" t="s">
        <v>189</v>
      </c>
      <c r="AT594" s="158" t="s">
        <v>184</v>
      </c>
      <c r="AU594" s="158" t="s">
        <v>81</v>
      </c>
      <c r="AY594" s="20" t="s">
        <v>182</v>
      </c>
      <c r="BE594" s="159">
        <f>IF(N594="základní",J594,0)</f>
        <v>0</v>
      </c>
      <c r="BF594" s="159">
        <f>IF(N594="snížená",J594,0)</f>
        <v>0</v>
      </c>
      <c r="BG594" s="159">
        <f>IF(N594="zákl. přenesená",J594,0)</f>
        <v>0</v>
      </c>
      <c r="BH594" s="159">
        <f>IF(N594="sníž. přenesená",J594,0)</f>
        <v>0</v>
      </c>
      <c r="BI594" s="159">
        <f>IF(N594="nulová",J594,0)</f>
        <v>0</v>
      </c>
      <c r="BJ594" s="20" t="s">
        <v>25</v>
      </c>
      <c r="BK594" s="159">
        <f>ROUND(I594*H594,2)</f>
        <v>0</v>
      </c>
      <c r="BL594" s="20" t="s">
        <v>189</v>
      </c>
      <c r="BM594" s="158" t="s">
        <v>2383</v>
      </c>
    </row>
    <row r="595" spans="1:65" s="2" customFormat="1">
      <c r="A595" s="35"/>
      <c r="B595" s="36"/>
      <c r="C595" s="35"/>
      <c r="D595" s="160" t="s">
        <v>191</v>
      </c>
      <c r="E595" s="35"/>
      <c r="F595" s="161" t="s">
        <v>192</v>
      </c>
      <c r="G595" s="35"/>
      <c r="H595" s="35"/>
      <c r="I595" s="162"/>
      <c r="J595" s="35"/>
      <c r="K595" s="35"/>
      <c r="L595" s="36"/>
      <c r="M595" s="163"/>
      <c r="N595" s="164"/>
      <c r="O595" s="56"/>
      <c r="P595" s="56"/>
      <c r="Q595" s="56"/>
      <c r="R595" s="56"/>
      <c r="S595" s="56"/>
      <c r="T595" s="57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T595" s="20" t="s">
        <v>191</v>
      </c>
      <c r="AU595" s="20" t="s">
        <v>81</v>
      </c>
    </row>
    <row r="596" spans="1:65" s="14" customFormat="1">
      <c r="B596" s="173"/>
      <c r="D596" s="166" t="s">
        <v>193</v>
      </c>
      <c r="E596" s="174" t="s">
        <v>3</v>
      </c>
      <c r="F596" s="175" t="s">
        <v>2384</v>
      </c>
      <c r="H596" s="176">
        <v>22</v>
      </c>
      <c r="I596" s="177"/>
      <c r="L596" s="173"/>
      <c r="M596" s="178"/>
      <c r="N596" s="179"/>
      <c r="O596" s="179"/>
      <c r="P596" s="179"/>
      <c r="Q596" s="179"/>
      <c r="R596" s="179"/>
      <c r="S596" s="179"/>
      <c r="T596" s="180"/>
      <c r="AT596" s="174" t="s">
        <v>193</v>
      </c>
      <c r="AU596" s="174" t="s">
        <v>81</v>
      </c>
      <c r="AV596" s="14" t="s">
        <v>81</v>
      </c>
      <c r="AW596" s="14" t="s">
        <v>34</v>
      </c>
      <c r="AX596" s="14" t="s">
        <v>73</v>
      </c>
      <c r="AY596" s="174" t="s">
        <v>182</v>
      </c>
    </row>
    <row r="597" spans="1:65" s="15" customFormat="1">
      <c r="B597" s="181"/>
      <c r="D597" s="166" t="s">
        <v>193</v>
      </c>
      <c r="E597" s="182" t="s">
        <v>2221</v>
      </c>
      <c r="F597" s="183" t="s">
        <v>213</v>
      </c>
      <c r="H597" s="184">
        <v>22</v>
      </c>
      <c r="I597" s="185"/>
      <c r="L597" s="181"/>
      <c r="M597" s="186"/>
      <c r="N597" s="187"/>
      <c r="O597" s="187"/>
      <c r="P597" s="187"/>
      <c r="Q597" s="187"/>
      <c r="R597" s="187"/>
      <c r="S597" s="187"/>
      <c r="T597" s="188"/>
      <c r="AT597" s="182" t="s">
        <v>193</v>
      </c>
      <c r="AU597" s="182" t="s">
        <v>81</v>
      </c>
      <c r="AV597" s="15" t="s">
        <v>189</v>
      </c>
      <c r="AW597" s="15" t="s">
        <v>34</v>
      </c>
      <c r="AX597" s="15" t="s">
        <v>25</v>
      </c>
      <c r="AY597" s="182" t="s">
        <v>182</v>
      </c>
    </row>
    <row r="598" spans="1:65" s="2" customFormat="1" ht="44.25" customHeight="1">
      <c r="A598" s="35"/>
      <c r="B598" s="146"/>
      <c r="C598" s="147" t="s">
        <v>466</v>
      </c>
      <c r="D598" s="147" t="s">
        <v>184</v>
      </c>
      <c r="E598" s="148" t="s">
        <v>2385</v>
      </c>
      <c r="F598" s="149" t="s">
        <v>2386</v>
      </c>
      <c r="G598" s="150" t="s">
        <v>187</v>
      </c>
      <c r="H598" s="151">
        <v>22</v>
      </c>
      <c r="I598" s="152"/>
      <c r="J598" s="153">
        <f>ROUND(I598*H598,2)</f>
        <v>0</v>
      </c>
      <c r="K598" s="149" t="s">
        <v>188</v>
      </c>
      <c r="L598" s="36"/>
      <c r="M598" s="154" t="s">
        <v>3</v>
      </c>
      <c r="N598" s="155" t="s">
        <v>44</v>
      </c>
      <c r="O598" s="56"/>
      <c r="P598" s="156">
        <f>O598*H598</f>
        <v>0</v>
      </c>
      <c r="Q598" s="156">
        <v>0</v>
      </c>
      <c r="R598" s="156">
        <f>Q598*H598</f>
        <v>0</v>
      </c>
      <c r="S598" s="156">
        <v>0</v>
      </c>
      <c r="T598" s="157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58" t="s">
        <v>189</v>
      </c>
      <c r="AT598" s="158" t="s">
        <v>184</v>
      </c>
      <c r="AU598" s="158" t="s">
        <v>81</v>
      </c>
      <c r="AY598" s="20" t="s">
        <v>182</v>
      </c>
      <c r="BE598" s="159">
        <f>IF(N598="základní",J598,0)</f>
        <v>0</v>
      </c>
      <c r="BF598" s="159">
        <f>IF(N598="snížená",J598,0)</f>
        <v>0</v>
      </c>
      <c r="BG598" s="159">
        <f>IF(N598="zákl. přenesená",J598,0)</f>
        <v>0</v>
      </c>
      <c r="BH598" s="159">
        <f>IF(N598="sníž. přenesená",J598,0)</f>
        <v>0</v>
      </c>
      <c r="BI598" s="159">
        <f>IF(N598="nulová",J598,0)</f>
        <v>0</v>
      </c>
      <c r="BJ598" s="20" t="s">
        <v>25</v>
      </c>
      <c r="BK598" s="159">
        <f>ROUND(I598*H598,2)</f>
        <v>0</v>
      </c>
      <c r="BL598" s="20" t="s">
        <v>189</v>
      </c>
      <c r="BM598" s="158" t="s">
        <v>2387</v>
      </c>
    </row>
    <row r="599" spans="1:65" s="2" customFormat="1">
      <c r="A599" s="35"/>
      <c r="B599" s="36"/>
      <c r="C599" s="35"/>
      <c r="D599" s="160" t="s">
        <v>191</v>
      </c>
      <c r="E599" s="35"/>
      <c r="F599" s="161" t="s">
        <v>2388</v>
      </c>
      <c r="G599" s="35"/>
      <c r="H599" s="35"/>
      <c r="I599" s="162"/>
      <c r="J599" s="35"/>
      <c r="K599" s="35"/>
      <c r="L599" s="36"/>
      <c r="M599" s="163"/>
      <c r="N599" s="164"/>
      <c r="O599" s="56"/>
      <c r="P599" s="56"/>
      <c r="Q599" s="56"/>
      <c r="R599" s="56"/>
      <c r="S599" s="56"/>
      <c r="T599" s="57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T599" s="20" t="s">
        <v>191</v>
      </c>
      <c r="AU599" s="20" t="s">
        <v>81</v>
      </c>
    </row>
    <row r="600" spans="1:65" s="14" customFormat="1">
      <c r="B600" s="173"/>
      <c r="D600" s="166" t="s">
        <v>193</v>
      </c>
      <c r="E600" s="174" t="s">
        <v>3</v>
      </c>
      <c r="F600" s="175" t="s">
        <v>2221</v>
      </c>
      <c r="H600" s="176">
        <v>22</v>
      </c>
      <c r="I600" s="177"/>
      <c r="L600" s="173"/>
      <c r="M600" s="178"/>
      <c r="N600" s="179"/>
      <c r="O600" s="179"/>
      <c r="P600" s="179"/>
      <c r="Q600" s="179"/>
      <c r="R600" s="179"/>
      <c r="S600" s="179"/>
      <c r="T600" s="180"/>
      <c r="AT600" s="174" t="s">
        <v>193</v>
      </c>
      <c r="AU600" s="174" t="s">
        <v>81</v>
      </c>
      <c r="AV600" s="14" t="s">
        <v>81</v>
      </c>
      <c r="AW600" s="14" t="s">
        <v>34</v>
      </c>
      <c r="AX600" s="14" t="s">
        <v>25</v>
      </c>
      <c r="AY600" s="174" t="s">
        <v>182</v>
      </c>
    </row>
    <row r="601" spans="1:65" s="2" customFormat="1">
      <c r="A601" s="35"/>
      <c r="B601" s="36"/>
      <c r="C601" s="35"/>
      <c r="D601" s="166" t="s">
        <v>224</v>
      </c>
      <c r="E601" s="35"/>
      <c r="F601" s="189" t="s">
        <v>2389</v>
      </c>
      <c r="G601" s="35"/>
      <c r="H601" s="35"/>
      <c r="I601" s="35"/>
      <c r="J601" s="35"/>
      <c r="K601" s="35"/>
      <c r="L601" s="36"/>
      <c r="M601" s="163"/>
      <c r="N601" s="164"/>
      <c r="O601" s="56"/>
      <c r="P601" s="56"/>
      <c r="Q601" s="56"/>
      <c r="R601" s="56"/>
      <c r="S601" s="56"/>
      <c r="T601" s="57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U601" s="20" t="s">
        <v>81</v>
      </c>
    </row>
    <row r="602" spans="1:65" s="2" customFormat="1">
      <c r="A602" s="35"/>
      <c r="B602" s="36"/>
      <c r="C602" s="35"/>
      <c r="D602" s="166" t="s">
        <v>224</v>
      </c>
      <c r="E602" s="35"/>
      <c r="F602" s="190" t="s">
        <v>2384</v>
      </c>
      <c r="G602" s="35"/>
      <c r="H602" s="191">
        <v>22</v>
      </c>
      <c r="I602" s="35"/>
      <c r="J602" s="35"/>
      <c r="K602" s="35"/>
      <c r="L602" s="36"/>
      <c r="M602" s="163"/>
      <c r="N602" s="164"/>
      <c r="O602" s="56"/>
      <c r="P602" s="56"/>
      <c r="Q602" s="56"/>
      <c r="R602" s="56"/>
      <c r="S602" s="56"/>
      <c r="T602" s="57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U602" s="20" t="s">
        <v>81</v>
      </c>
    </row>
    <row r="603" spans="1:65" s="2" customFormat="1">
      <c r="A603" s="35"/>
      <c r="B603" s="36"/>
      <c r="C603" s="35"/>
      <c r="D603" s="166" t="s">
        <v>224</v>
      </c>
      <c r="E603" s="35"/>
      <c r="F603" s="190" t="s">
        <v>213</v>
      </c>
      <c r="G603" s="35"/>
      <c r="H603" s="191">
        <v>22</v>
      </c>
      <c r="I603" s="35"/>
      <c r="J603" s="35"/>
      <c r="K603" s="35"/>
      <c r="L603" s="36"/>
      <c r="M603" s="163"/>
      <c r="N603" s="164"/>
      <c r="O603" s="56"/>
      <c r="P603" s="56"/>
      <c r="Q603" s="56"/>
      <c r="R603" s="56"/>
      <c r="S603" s="56"/>
      <c r="T603" s="57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U603" s="20" t="s">
        <v>81</v>
      </c>
    </row>
    <row r="604" spans="1:65" s="2" customFormat="1" ht="16.5" customHeight="1">
      <c r="A604" s="35"/>
      <c r="B604" s="146"/>
      <c r="C604" s="147" t="s">
        <v>471</v>
      </c>
      <c r="D604" s="147" t="s">
        <v>184</v>
      </c>
      <c r="E604" s="148" t="s">
        <v>1343</v>
      </c>
      <c r="F604" s="149" t="s">
        <v>1344</v>
      </c>
      <c r="G604" s="150" t="s">
        <v>187</v>
      </c>
      <c r="H604" s="151">
        <v>8</v>
      </c>
      <c r="I604" s="152"/>
      <c r="J604" s="153">
        <f>ROUND(I604*H604,2)</f>
        <v>0</v>
      </c>
      <c r="K604" s="149" t="s">
        <v>222</v>
      </c>
      <c r="L604" s="36"/>
      <c r="M604" s="154" t="s">
        <v>3</v>
      </c>
      <c r="N604" s="155" t="s">
        <v>44</v>
      </c>
      <c r="O604" s="56"/>
      <c r="P604" s="156">
        <f>O604*H604</f>
        <v>0</v>
      </c>
      <c r="Q604" s="156">
        <v>0</v>
      </c>
      <c r="R604" s="156">
        <f>Q604*H604</f>
        <v>0</v>
      </c>
      <c r="S604" s="156">
        <v>9.2999999999999999E-2</v>
      </c>
      <c r="T604" s="157">
        <f>S604*H604</f>
        <v>0.74399999999999999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58" t="s">
        <v>189</v>
      </c>
      <c r="AT604" s="158" t="s">
        <v>184</v>
      </c>
      <c r="AU604" s="158" t="s">
        <v>81</v>
      </c>
      <c r="AY604" s="20" t="s">
        <v>182</v>
      </c>
      <c r="BE604" s="159">
        <f>IF(N604="základní",J604,0)</f>
        <v>0</v>
      </c>
      <c r="BF604" s="159">
        <f>IF(N604="snížená",J604,0)</f>
        <v>0</v>
      </c>
      <c r="BG604" s="159">
        <f>IF(N604="zákl. přenesená",J604,0)</f>
        <v>0</v>
      </c>
      <c r="BH604" s="159">
        <f>IF(N604="sníž. přenesená",J604,0)</f>
        <v>0</v>
      </c>
      <c r="BI604" s="159">
        <f>IF(N604="nulová",J604,0)</f>
        <v>0</v>
      </c>
      <c r="BJ604" s="20" t="s">
        <v>25</v>
      </c>
      <c r="BK604" s="159">
        <f>ROUND(I604*H604,2)</f>
        <v>0</v>
      </c>
      <c r="BL604" s="20" t="s">
        <v>189</v>
      </c>
      <c r="BM604" s="158" t="s">
        <v>2390</v>
      </c>
    </row>
    <row r="605" spans="1:65" s="13" customFormat="1">
      <c r="B605" s="165"/>
      <c r="D605" s="166" t="s">
        <v>193</v>
      </c>
      <c r="E605" s="167" t="s">
        <v>3</v>
      </c>
      <c r="F605" s="168" t="s">
        <v>2248</v>
      </c>
      <c r="H605" s="167" t="s">
        <v>3</v>
      </c>
      <c r="I605" s="169"/>
      <c r="L605" s="165"/>
      <c r="M605" s="170"/>
      <c r="N605" s="171"/>
      <c r="O605" s="171"/>
      <c r="P605" s="171"/>
      <c r="Q605" s="171"/>
      <c r="R605" s="171"/>
      <c r="S605" s="171"/>
      <c r="T605" s="172"/>
      <c r="AT605" s="167" t="s">
        <v>193</v>
      </c>
      <c r="AU605" s="167" t="s">
        <v>81</v>
      </c>
      <c r="AV605" s="13" t="s">
        <v>25</v>
      </c>
      <c r="AW605" s="13" t="s">
        <v>34</v>
      </c>
      <c r="AX605" s="13" t="s">
        <v>73</v>
      </c>
      <c r="AY605" s="167" t="s">
        <v>182</v>
      </c>
    </row>
    <row r="606" spans="1:65" s="14" customFormat="1">
      <c r="B606" s="173"/>
      <c r="D606" s="166" t="s">
        <v>193</v>
      </c>
      <c r="E606" s="174" t="s">
        <v>3</v>
      </c>
      <c r="F606" s="175" t="s">
        <v>2391</v>
      </c>
      <c r="H606" s="176">
        <v>8</v>
      </c>
      <c r="I606" s="177"/>
      <c r="L606" s="173"/>
      <c r="M606" s="178"/>
      <c r="N606" s="179"/>
      <c r="O606" s="179"/>
      <c r="P606" s="179"/>
      <c r="Q606" s="179"/>
      <c r="R606" s="179"/>
      <c r="S606" s="179"/>
      <c r="T606" s="180"/>
      <c r="AT606" s="174" t="s">
        <v>193</v>
      </c>
      <c r="AU606" s="174" t="s">
        <v>81</v>
      </c>
      <c r="AV606" s="14" t="s">
        <v>81</v>
      </c>
      <c r="AW606" s="14" t="s">
        <v>34</v>
      </c>
      <c r="AX606" s="14" t="s">
        <v>73</v>
      </c>
      <c r="AY606" s="174" t="s">
        <v>182</v>
      </c>
    </row>
    <row r="607" spans="1:65" s="15" customFormat="1">
      <c r="B607" s="181"/>
      <c r="D607" s="166" t="s">
        <v>193</v>
      </c>
      <c r="E607" s="182" t="s">
        <v>2216</v>
      </c>
      <c r="F607" s="183" t="s">
        <v>213</v>
      </c>
      <c r="H607" s="184">
        <v>8</v>
      </c>
      <c r="I607" s="185"/>
      <c r="L607" s="181"/>
      <c r="M607" s="186"/>
      <c r="N607" s="187"/>
      <c r="O607" s="187"/>
      <c r="P607" s="187"/>
      <c r="Q607" s="187"/>
      <c r="R607" s="187"/>
      <c r="S607" s="187"/>
      <c r="T607" s="188"/>
      <c r="AT607" s="182" t="s">
        <v>193</v>
      </c>
      <c r="AU607" s="182" t="s">
        <v>81</v>
      </c>
      <c r="AV607" s="15" t="s">
        <v>189</v>
      </c>
      <c r="AW607" s="15" t="s">
        <v>34</v>
      </c>
      <c r="AX607" s="15" t="s">
        <v>25</v>
      </c>
      <c r="AY607" s="182" t="s">
        <v>182</v>
      </c>
    </row>
    <row r="608" spans="1:65" s="2" customFormat="1" ht="37.9" customHeight="1">
      <c r="A608" s="35"/>
      <c r="B608" s="146"/>
      <c r="C608" s="147" t="s">
        <v>476</v>
      </c>
      <c r="D608" s="147" t="s">
        <v>184</v>
      </c>
      <c r="E608" s="148" t="s">
        <v>1022</v>
      </c>
      <c r="F608" s="149" t="s">
        <v>1023</v>
      </c>
      <c r="G608" s="150" t="s">
        <v>238</v>
      </c>
      <c r="H608" s="151">
        <v>0.8</v>
      </c>
      <c r="I608" s="152"/>
      <c r="J608" s="153">
        <f>ROUND(I608*H608,2)</f>
        <v>0</v>
      </c>
      <c r="K608" s="149" t="s">
        <v>188</v>
      </c>
      <c r="L608" s="36"/>
      <c r="M608" s="154" t="s">
        <v>3</v>
      </c>
      <c r="N608" s="155" t="s">
        <v>44</v>
      </c>
      <c r="O608" s="56"/>
      <c r="P608" s="156">
        <f>O608*H608</f>
        <v>0</v>
      </c>
      <c r="Q608" s="156">
        <v>0</v>
      </c>
      <c r="R608" s="156">
        <f>Q608*H608</f>
        <v>0</v>
      </c>
      <c r="S608" s="156">
        <v>0</v>
      </c>
      <c r="T608" s="157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58" t="s">
        <v>189</v>
      </c>
      <c r="AT608" s="158" t="s">
        <v>184</v>
      </c>
      <c r="AU608" s="158" t="s">
        <v>81</v>
      </c>
      <c r="AY608" s="20" t="s">
        <v>182</v>
      </c>
      <c r="BE608" s="159">
        <f>IF(N608="základní",J608,0)</f>
        <v>0</v>
      </c>
      <c r="BF608" s="159">
        <f>IF(N608="snížená",J608,0)</f>
        <v>0</v>
      </c>
      <c r="BG608" s="159">
        <f>IF(N608="zákl. přenesená",J608,0)</f>
        <v>0</v>
      </c>
      <c r="BH608" s="159">
        <f>IF(N608="sníž. přenesená",J608,0)</f>
        <v>0</v>
      </c>
      <c r="BI608" s="159">
        <f>IF(N608="nulová",J608,0)</f>
        <v>0</v>
      </c>
      <c r="BJ608" s="20" t="s">
        <v>25</v>
      </c>
      <c r="BK608" s="159">
        <f>ROUND(I608*H608,2)</f>
        <v>0</v>
      </c>
      <c r="BL608" s="20" t="s">
        <v>189</v>
      </c>
      <c r="BM608" s="158" t="s">
        <v>2392</v>
      </c>
    </row>
    <row r="609" spans="1:65" s="2" customFormat="1">
      <c r="A609" s="35"/>
      <c r="B609" s="36"/>
      <c r="C609" s="35"/>
      <c r="D609" s="160" t="s">
        <v>191</v>
      </c>
      <c r="E609" s="35"/>
      <c r="F609" s="161" t="s">
        <v>1025</v>
      </c>
      <c r="G609" s="35"/>
      <c r="H609" s="35"/>
      <c r="I609" s="162"/>
      <c r="J609" s="35"/>
      <c r="K609" s="35"/>
      <c r="L609" s="36"/>
      <c r="M609" s="163"/>
      <c r="N609" s="164"/>
      <c r="O609" s="56"/>
      <c r="P609" s="56"/>
      <c r="Q609" s="56"/>
      <c r="R609" s="56"/>
      <c r="S609" s="56"/>
      <c r="T609" s="57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T609" s="20" t="s">
        <v>191</v>
      </c>
      <c r="AU609" s="20" t="s">
        <v>81</v>
      </c>
    </row>
    <row r="610" spans="1:65" s="14" customFormat="1">
      <c r="B610" s="173"/>
      <c r="D610" s="166" t="s">
        <v>193</v>
      </c>
      <c r="E610" s="174" t="s">
        <v>3</v>
      </c>
      <c r="F610" s="175" t="s">
        <v>2393</v>
      </c>
      <c r="H610" s="176">
        <v>0.8</v>
      </c>
      <c r="I610" s="177"/>
      <c r="L610" s="173"/>
      <c r="M610" s="178"/>
      <c r="N610" s="179"/>
      <c r="O610" s="179"/>
      <c r="P610" s="179"/>
      <c r="Q610" s="179"/>
      <c r="R610" s="179"/>
      <c r="S610" s="179"/>
      <c r="T610" s="180"/>
      <c r="AT610" s="174" t="s">
        <v>193</v>
      </c>
      <c r="AU610" s="174" t="s">
        <v>81</v>
      </c>
      <c r="AV610" s="14" t="s">
        <v>81</v>
      </c>
      <c r="AW610" s="14" t="s">
        <v>34</v>
      </c>
      <c r="AX610" s="14" t="s">
        <v>73</v>
      </c>
      <c r="AY610" s="174" t="s">
        <v>182</v>
      </c>
    </row>
    <row r="611" spans="1:65" s="16" customFormat="1">
      <c r="B611" s="192"/>
      <c r="D611" s="166" t="s">
        <v>193</v>
      </c>
      <c r="E611" s="193" t="s">
        <v>2217</v>
      </c>
      <c r="F611" s="194" t="s">
        <v>259</v>
      </c>
      <c r="H611" s="195">
        <v>0.8</v>
      </c>
      <c r="I611" s="196"/>
      <c r="L611" s="192"/>
      <c r="M611" s="197"/>
      <c r="N611" s="198"/>
      <c r="O611" s="198"/>
      <c r="P611" s="198"/>
      <c r="Q611" s="198"/>
      <c r="R611" s="198"/>
      <c r="S611" s="198"/>
      <c r="T611" s="199"/>
      <c r="AT611" s="193" t="s">
        <v>193</v>
      </c>
      <c r="AU611" s="193" t="s">
        <v>81</v>
      </c>
      <c r="AV611" s="16" t="s">
        <v>204</v>
      </c>
      <c r="AW611" s="16" t="s">
        <v>34</v>
      </c>
      <c r="AX611" s="16" t="s">
        <v>73</v>
      </c>
      <c r="AY611" s="193" t="s">
        <v>182</v>
      </c>
    </row>
    <row r="612" spans="1:65" s="15" customFormat="1">
      <c r="B612" s="181"/>
      <c r="D612" s="166" t="s">
        <v>193</v>
      </c>
      <c r="E612" s="182" t="s">
        <v>3</v>
      </c>
      <c r="F612" s="183" t="s">
        <v>213</v>
      </c>
      <c r="H612" s="184">
        <v>0.8</v>
      </c>
      <c r="I612" s="185"/>
      <c r="L612" s="181"/>
      <c r="M612" s="186"/>
      <c r="N612" s="187"/>
      <c r="O612" s="187"/>
      <c r="P612" s="187"/>
      <c r="Q612" s="187"/>
      <c r="R612" s="187"/>
      <c r="S612" s="187"/>
      <c r="T612" s="188"/>
      <c r="AT612" s="182" t="s">
        <v>193</v>
      </c>
      <c r="AU612" s="182" t="s">
        <v>81</v>
      </c>
      <c r="AV612" s="15" t="s">
        <v>189</v>
      </c>
      <c r="AW612" s="15" t="s">
        <v>34</v>
      </c>
      <c r="AX612" s="15" t="s">
        <v>25</v>
      </c>
      <c r="AY612" s="182" t="s">
        <v>182</v>
      </c>
    </row>
    <row r="613" spans="1:65" s="2" customFormat="1">
      <c r="A613" s="35"/>
      <c r="B613" s="36"/>
      <c r="C613" s="35"/>
      <c r="D613" s="166" t="s">
        <v>224</v>
      </c>
      <c r="E613" s="35"/>
      <c r="F613" s="189" t="s">
        <v>2394</v>
      </c>
      <c r="G613" s="35"/>
      <c r="H613" s="35"/>
      <c r="I613" s="35"/>
      <c r="J613" s="35"/>
      <c r="K613" s="35"/>
      <c r="L613" s="36"/>
      <c r="M613" s="163"/>
      <c r="N613" s="164"/>
      <c r="O613" s="56"/>
      <c r="P613" s="56"/>
      <c r="Q613" s="56"/>
      <c r="R613" s="56"/>
      <c r="S613" s="56"/>
      <c r="T613" s="57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U613" s="20" t="s">
        <v>81</v>
      </c>
    </row>
    <row r="614" spans="1:65" s="2" customFormat="1">
      <c r="A614" s="35"/>
      <c r="B614" s="36"/>
      <c r="C614" s="35"/>
      <c r="D614" s="166" t="s">
        <v>224</v>
      </c>
      <c r="E614" s="35"/>
      <c r="F614" s="190" t="s">
        <v>2248</v>
      </c>
      <c r="G614" s="35"/>
      <c r="H614" s="191">
        <v>0</v>
      </c>
      <c r="I614" s="35"/>
      <c r="J614" s="35"/>
      <c r="K614" s="35"/>
      <c r="L614" s="36"/>
      <c r="M614" s="163"/>
      <c r="N614" s="164"/>
      <c r="O614" s="56"/>
      <c r="P614" s="56"/>
      <c r="Q614" s="56"/>
      <c r="R614" s="56"/>
      <c r="S614" s="56"/>
      <c r="T614" s="57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U614" s="20" t="s">
        <v>81</v>
      </c>
    </row>
    <row r="615" spans="1:65" s="2" customFormat="1">
      <c r="A615" s="35"/>
      <c r="B615" s="36"/>
      <c r="C615" s="35"/>
      <c r="D615" s="166" t="s">
        <v>224</v>
      </c>
      <c r="E615" s="35"/>
      <c r="F615" s="190" t="s">
        <v>2391</v>
      </c>
      <c r="G615" s="35"/>
      <c r="H615" s="191">
        <v>8</v>
      </c>
      <c r="I615" s="35"/>
      <c r="J615" s="35"/>
      <c r="K615" s="35"/>
      <c r="L615" s="36"/>
      <c r="M615" s="163"/>
      <c r="N615" s="164"/>
      <c r="O615" s="56"/>
      <c r="P615" s="56"/>
      <c r="Q615" s="56"/>
      <c r="R615" s="56"/>
      <c r="S615" s="56"/>
      <c r="T615" s="57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U615" s="20" t="s">
        <v>81</v>
      </c>
    </row>
    <row r="616" spans="1:65" s="2" customFormat="1">
      <c r="A616" s="35"/>
      <c r="B616" s="36"/>
      <c r="C616" s="35"/>
      <c r="D616" s="166" t="s">
        <v>224</v>
      </c>
      <c r="E616" s="35"/>
      <c r="F616" s="190" t="s">
        <v>213</v>
      </c>
      <c r="G616" s="35"/>
      <c r="H616" s="191">
        <v>8</v>
      </c>
      <c r="I616" s="35"/>
      <c r="J616" s="35"/>
      <c r="K616" s="35"/>
      <c r="L616" s="36"/>
      <c r="M616" s="163"/>
      <c r="N616" s="164"/>
      <c r="O616" s="56"/>
      <c r="P616" s="56"/>
      <c r="Q616" s="56"/>
      <c r="R616" s="56"/>
      <c r="S616" s="56"/>
      <c r="T616" s="57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U616" s="20" t="s">
        <v>81</v>
      </c>
    </row>
    <row r="617" spans="1:65" s="2" customFormat="1" ht="16.5" customHeight="1">
      <c r="A617" s="35"/>
      <c r="B617" s="146"/>
      <c r="C617" s="147" t="s">
        <v>483</v>
      </c>
      <c r="D617" s="147" t="s">
        <v>184</v>
      </c>
      <c r="E617" s="148" t="s">
        <v>244</v>
      </c>
      <c r="F617" s="149" t="s">
        <v>245</v>
      </c>
      <c r="G617" s="150" t="s">
        <v>207</v>
      </c>
      <c r="H617" s="151">
        <v>3.4780000000000002</v>
      </c>
      <c r="I617" s="152"/>
      <c r="J617" s="153">
        <f>ROUND(I617*H617,2)</f>
        <v>0</v>
      </c>
      <c r="K617" s="149" t="s">
        <v>3</v>
      </c>
      <c r="L617" s="36"/>
      <c r="M617" s="154" t="s">
        <v>3</v>
      </c>
      <c r="N617" s="155" t="s">
        <v>44</v>
      </c>
      <c r="O617" s="56"/>
      <c r="P617" s="156">
        <f>O617*H617</f>
        <v>0</v>
      </c>
      <c r="Q617" s="156">
        <v>0</v>
      </c>
      <c r="R617" s="156">
        <f>Q617*H617</f>
        <v>0</v>
      </c>
      <c r="S617" s="156">
        <v>0</v>
      </c>
      <c r="T617" s="157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158" t="s">
        <v>189</v>
      </c>
      <c r="AT617" s="158" t="s">
        <v>184</v>
      </c>
      <c r="AU617" s="158" t="s">
        <v>81</v>
      </c>
      <c r="AY617" s="20" t="s">
        <v>182</v>
      </c>
      <c r="BE617" s="159">
        <f>IF(N617="základní",J617,0)</f>
        <v>0</v>
      </c>
      <c r="BF617" s="159">
        <f>IF(N617="snížená",J617,0)</f>
        <v>0</v>
      </c>
      <c r="BG617" s="159">
        <f>IF(N617="zákl. přenesená",J617,0)</f>
        <v>0</v>
      </c>
      <c r="BH617" s="159">
        <f>IF(N617="sníž. přenesená",J617,0)</f>
        <v>0</v>
      </c>
      <c r="BI617" s="159">
        <f>IF(N617="nulová",J617,0)</f>
        <v>0</v>
      </c>
      <c r="BJ617" s="20" t="s">
        <v>25</v>
      </c>
      <c r="BK617" s="159">
        <f>ROUND(I617*H617,2)</f>
        <v>0</v>
      </c>
      <c r="BL617" s="20" t="s">
        <v>189</v>
      </c>
      <c r="BM617" s="158" t="s">
        <v>2395</v>
      </c>
    </row>
    <row r="618" spans="1:65" s="13" customFormat="1">
      <c r="B618" s="165"/>
      <c r="D618" s="166" t="s">
        <v>193</v>
      </c>
      <c r="E618" s="167" t="s">
        <v>3</v>
      </c>
      <c r="F618" s="168" t="s">
        <v>247</v>
      </c>
      <c r="H618" s="167" t="s">
        <v>3</v>
      </c>
      <c r="I618" s="169"/>
      <c r="L618" s="165"/>
      <c r="M618" s="170"/>
      <c r="N618" s="171"/>
      <c r="O618" s="171"/>
      <c r="P618" s="171"/>
      <c r="Q618" s="171"/>
      <c r="R618" s="171"/>
      <c r="S618" s="171"/>
      <c r="T618" s="172"/>
      <c r="AT618" s="167" t="s">
        <v>193</v>
      </c>
      <c r="AU618" s="167" t="s">
        <v>81</v>
      </c>
      <c r="AV618" s="13" t="s">
        <v>25</v>
      </c>
      <c r="AW618" s="13" t="s">
        <v>34</v>
      </c>
      <c r="AX618" s="13" t="s">
        <v>73</v>
      </c>
      <c r="AY618" s="167" t="s">
        <v>182</v>
      </c>
    </row>
    <row r="619" spans="1:65" s="14" customFormat="1">
      <c r="B619" s="173"/>
      <c r="D619" s="166" t="s">
        <v>193</v>
      </c>
      <c r="E619" s="174" t="s">
        <v>3</v>
      </c>
      <c r="F619" s="175" t="s">
        <v>2396</v>
      </c>
      <c r="H619" s="176">
        <v>3.3</v>
      </c>
      <c r="I619" s="177"/>
      <c r="L619" s="173"/>
      <c r="M619" s="178"/>
      <c r="N619" s="179"/>
      <c r="O619" s="179"/>
      <c r="P619" s="179"/>
      <c r="Q619" s="179"/>
      <c r="R619" s="179"/>
      <c r="S619" s="179"/>
      <c r="T619" s="180"/>
      <c r="AT619" s="174" t="s">
        <v>193</v>
      </c>
      <c r="AU619" s="174" t="s">
        <v>81</v>
      </c>
      <c r="AV619" s="14" t="s">
        <v>81</v>
      </c>
      <c r="AW619" s="14" t="s">
        <v>34</v>
      </c>
      <c r="AX619" s="14" t="s">
        <v>73</v>
      </c>
      <c r="AY619" s="174" t="s">
        <v>182</v>
      </c>
    </row>
    <row r="620" spans="1:65" s="14" customFormat="1">
      <c r="B620" s="173"/>
      <c r="D620" s="166" t="s">
        <v>193</v>
      </c>
      <c r="E620" s="174" t="s">
        <v>3</v>
      </c>
      <c r="F620" s="175" t="s">
        <v>2397</v>
      </c>
      <c r="H620" s="176">
        <v>0.17799999999999999</v>
      </c>
      <c r="I620" s="177"/>
      <c r="L620" s="173"/>
      <c r="M620" s="178"/>
      <c r="N620" s="179"/>
      <c r="O620" s="179"/>
      <c r="P620" s="179"/>
      <c r="Q620" s="179"/>
      <c r="R620" s="179"/>
      <c r="S620" s="179"/>
      <c r="T620" s="180"/>
      <c r="AT620" s="174" t="s">
        <v>193</v>
      </c>
      <c r="AU620" s="174" t="s">
        <v>81</v>
      </c>
      <c r="AV620" s="14" t="s">
        <v>81</v>
      </c>
      <c r="AW620" s="14" t="s">
        <v>34</v>
      </c>
      <c r="AX620" s="14" t="s">
        <v>73</v>
      </c>
      <c r="AY620" s="174" t="s">
        <v>182</v>
      </c>
    </row>
    <row r="621" spans="1:65" s="15" customFormat="1">
      <c r="B621" s="181"/>
      <c r="D621" s="166" t="s">
        <v>193</v>
      </c>
      <c r="E621" s="182" t="s">
        <v>3</v>
      </c>
      <c r="F621" s="183" t="s">
        <v>213</v>
      </c>
      <c r="H621" s="184">
        <v>3.4780000000000002</v>
      </c>
      <c r="I621" s="185"/>
      <c r="L621" s="181"/>
      <c r="M621" s="186"/>
      <c r="N621" s="187"/>
      <c r="O621" s="187"/>
      <c r="P621" s="187"/>
      <c r="Q621" s="187"/>
      <c r="R621" s="187"/>
      <c r="S621" s="187"/>
      <c r="T621" s="188"/>
      <c r="AT621" s="182" t="s">
        <v>193</v>
      </c>
      <c r="AU621" s="182" t="s">
        <v>81</v>
      </c>
      <c r="AV621" s="15" t="s">
        <v>189</v>
      </c>
      <c r="AW621" s="15" t="s">
        <v>34</v>
      </c>
      <c r="AX621" s="15" t="s">
        <v>25</v>
      </c>
      <c r="AY621" s="182" t="s">
        <v>182</v>
      </c>
    </row>
    <row r="622" spans="1:65" s="2" customFormat="1">
      <c r="A622" s="35"/>
      <c r="B622" s="36"/>
      <c r="C622" s="35"/>
      <c r="D622" s="166" t="s">
        <v>224</v>
      </c>
      <c r="E622" s="35"/>
      <c r="F622" s="189" t="s">
        <v>2389</v>
      </c>
      <c r="G622" s="35"/>
      <c r="H622" s="35"/>
      <c r="I622" s="35"/>
      <c r="J622" s="35"/>
      <c r="K622" s="35"/>
      <c r="L622" s="36"/>
      <c r="M622" s="163"/>
      <c r="N622" s="164"/>
      <c r="O622" s="56"/>
      <c r="P622" s="56"/>
      <c r="Q622" s="56"/>
      <c r="R622" s="56"/>
      <c r="S622" s="56"/>
      <c r="T622" s="57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U622" s="20" t="s">
        <v>81</v>
      </c>
    </row>
    <row r="623" spans="1:65" s="2" customFormat="1">
      <c r="A623" s="35"/>
      <c r="B623" s="36"/>
      <c r="C623" s="35"/>
      <c r="D623" s="166" t="s">
        <v>224</v>
      </c>
      <c r="E623" s="35"/>
      <c r="F623" s="190" t="s">
        <v>2384</v>
      </c>
      <c r="G623" s="35"/>
      <c r="H623" s="191">
        <v>22</v>
      </c>
      <c r="I623" s="35"/>
      <c r="J623" s="35"/>
      <c r="K623" s="35"/>
      <c r="L623" s="36"/>
      <c r="M623" s="163"/>
      <c r="N623" s="164"/>
      <c r="O623" s="56"/>
      <c r="P623" s="56"/>
      <c r="Q623" s="56"/>
      <c r="R623" s="56"/>
      <c r="S623" s="56"/>
      <c r="T623" s="57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U623" s="20" t="s">
        <v>81</v>
      </c>
    </row>
    <row r="624" spans="1:65" s="2" customFormat="1">
      <c r="A624" s="35"/>
      <c r="B624" s="36"/>
      <c r="C624" s="35"/>
      <c r="D624" s="166" t="s">
        <v>224</v>
      </c>
      <c r="E624" s="35"/>
      <c r="F624" s="190" t="s">
        <v>213</v>
      </c>
      <c r="G624" s="35"/>
      <c r="H624" s="191">
        <v>22</v>
      </c>
      <c r="I624" s="35"/>
      <c r="J624" s="35"/>
      <c r="K624" s="35"/>
      <c r="L624" s="36"/>
      <c r="M624" s="163"/>
      <c r="N624" s="164"/>
      <c r="O624" s="56"/>
      <c r="P624" s="56"/>
      <c r="Q624" s="56"/>
      <c r="R624" s="56"/>
      <c r="S624" s="56"/>
      <c r="T624" s="57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U624" s="20" t="s">
        <v>81</v>
      </c>
    </row>
    <row r="625" spans="1:65" s="2" customFormat="1">
      <c r="A625" s="35"/>
      <c r="B625" s="36"/>
      <c r="C625" s="35"/>
      <c r="D625" s="166" t="s">
        <v>224</v>
      </c>
      <c r="E625" s="35"/>
      <c r="F625" s="189" t="s">
        <v>2398</v>
      </c>
      <c r="G625" s="35"/>
      <c r="H625" s="35"/>
      <c r="I625" s="35"/>
      <c r="J625" s="35"/>
      <c r="K625" s="35"/>
      <c r="L625" s="36"/>
      <c r="M625" s="163"/>
      <c r="N625" s="164"/>
      <c r="O625" s="56"/>
      <c r="P625" s="56"/>
      <c r="Q625" s="56"/>
      <c r="R625" s="56"/>
      <c r="S625" s="56"/>
      <c r="T625" s="57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U625" s="20" t="s">
        <v>81</v>
      </c>
    </row>
    <row r="626" spans="1:65" s="2" customFormat="1">
      <c r="A626" s="35"/>
      <c r="B626" s="36"/>
      <c r="C626" s="35"/>
      <c r="D626" s="166" t="s">
        <v>224</v>
      </c>
      <c r="E626" s="35"/>
      <c r="F626" s="190" t="s">
        <v>2393</v>
      </c>
      <c r="G626" s="35"/>
      <c r="H626" s="191">
        <v>0.8</v>
      </c>
      <c r="I626" s="35"/>
      <c r="J626" s="35"/>
      <c r="K626" s="35"/>
      <c r="L626" s="36"/>
      <c r="M626" s="163"/>
      <c r="N626" s="164"/>
      <c r="O626" s="56"/>
      <c r="P626" s="56"/>
      <c r="Q626" s="56"/>
      <c r="R626" s="56"/>
      <c r="S626" s="56"/>
      <c r="T626" s="57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U626" s="20" t="s">
        <v>81</v>
      </c>
    </row>
    <row r="627" spans="1:65" s="2" customFormat="1">
      <c r="A627" s="35"/>
      <c r="B627" s="36"/>
      <c r="C627" s="35"/>
      <c r="D627" s="166" t="s">
        <v>224</v>
      </c>
      <c r="E627" s="35"/>
      <c r="F627" s="190" t="s">
        <v>259</v>
      </c>
      <c r="G627" s="35"/>
      <c r="H627" s="191">
        <v>0.8</v>
      </c>
      <c r="I627" s="35"/>
      <c r="J627" s="35"/>
      <c r="K627" s="35"/>
      <c r="L627" s="36"/>
      <c r="M627" s="163"/>
      <c r="N627" s="164"/>
      <c r="O627" s="56"/>
      <c r="P627" s="56"/>
      <c r="Q627" s="56"/>
      <c r="R627" s="56"/>
      <c r="S627" s="56"/>
      <c r="T627" s="57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U627" s="20" t="s">
        <v>81</v>
      </c>
    </row>
    <row r="628" spans="1:65" s="2" customFormat="1">
      <c r="A628" s="35"/>
      <c r="B628" s="36"/>
      <c r="C628" s="35"/>
      <c r="D628" s="166" t="s">
        <v>224</v>
      </c>
      <c r="E628" s="35"/>
      <c r="F628" s="200" t="s">
        <v>2394</v>
      </c>
      <c r="G628" s="35"/>
      <c r="H628" s="35"/>
      <c r="I628" s="35"/>
      <c r="J628" s="35"/>
      <c r="K628" s="35"/>
      <c r="L628" s="36"/>
      <c r="M628" s="163"/>
      <c r="N628" s="164"/>
      <c r="O628" s="56"/>
      <c r="P628" s="56"/>
      <c r="Q628" s="56"/>
      <c r="R628" s="56"/>
      <c r="S628" s="56"/>
      <c r="T628" s="57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U628" s="20" t="s">
        <v>81</v>
      </c>
    </row>
    <row r="629" spans="1:65" s="2" customFormat="1">
      <c r="A629" s="35"/>
      <c r="B629" s="36"/>
      <c r="C629" s="35"/>
      <c r="D629" s="166" t="s">
        <v>224</v>
      </c>
      <c r="E629" s="35"/>
      <c r="F629" s="201" t="s">
        <v>2248</v>
      </c>
      <c r="G629" s="35"/>
      <c r="H629" s="191">
        <v>0</v>
      </c>
      <c r="I629" s="35"/>
      <c r="J629" s="35"/>
      <c r="K629" s="35"/>
      <c r="L629" s="36"/>
      <c r="M629" s="163"/>
      <c r="N629" s="164"/>
      <c r="O629" s="56"/>
      <c r="P629" s="56"/>
      <c r="Q629" s="56"/>
      <c r="R629" s="56"/>
      <c r="S629" s="56"/>
      <c r="T629" s="57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U629" s="20" t="s">
        <v>81</v>
      </c>
    </row>
    <row r="630" spans="1:65" s="2" customFormat="1">
      <c r="A630" s="35"/>
      <c r="B630" s="36"/>
      <c r="C630" s="35"/>
      <c r="D630" s="166" t="s">
        <v>224</v>
      </c>
      <c r="E630" s="35"/>
      <c r="F630" s="201" t="s">
        <v>2391</v>
      </c>
      <c r="G630" s="35"/>
      <c r="H630" s="191">
        <v>8</v>
      </c>
      <c r="I630" s="35"/>
      <c r="J630" s="35"/>
      <c r="K630" s="35"/>
      <c r="L630" s="36"/>
      <c r="M630" s="163"/>
      <c r="N630" s="164"/>
      <c r="O630" s="56"/>
      <c r="P630" s="56"/>
      <c r="Q630" s="56"/>
      <c r="R630" s="56"/>
      <c r="S630" s="56"/>
      <c r="T630" s="57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U630" s="20" t="s">
        <v>81</v>
      </c>
    </row>
    <row r="631" spans="1:65" s="2" customFormat="1">
      <c r="A631" s="35"/>
      <c r="B631" s="36"/>
      <c r="C631" s="35"/>
      <c r="D631" s="166" t="s">
        <v>224</v>
      </c>
      <c r="E631" s="35"/>
      <c r="F631" s="201" t="s">
        <v>213</v>
      </c>
      <c r="G631" s="35"/>
      <c r="H631" s="191">
        <v>8</v>
      </c>
      <c r="I631" s="35"/>
      <c r="J631" s="35"/>
      <c r="K631" s="35"/>
      <c r="L631" s="36"/>
      <c r="M631" s="163"/>
      <c r="N631" s="164"/>
      <c r="O631" s="56"/>
      <c r="P631" s="56"/>
      <c r="Q631" s="56"/>
      <c r="R631" s="56"/>
      <c r="S631" s="56"/>
      <c r="T631" s="57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U631" s="20" t="s">
        <v>81</v>
      </c>
    </row>
    <row r="632" spans="1:65" s="2" customFormat="1" ht="24.2" customHeight="1">
      <c r="A632" s="35"/>
      <c r="B632" s="146"/>
      <c r="C632" s="147" t="s">
        <v>489</v>
      </c>
      <c r="D632" s="147" t="s">
        <v>184</v>
      </c>
      <c r="E632" s="148" t="s">
        <v>197</v>
      </c>
      <c r="F632" s="149" t="s">
        <v>198</v>
      </c>
      <c r="G632" s="150" t="s">
        <v>187</v>
      </c>
      <c r="H632" s="151">
        <v>2</v>
      </c>
      <c r="I632" s="152"/>
      <c r="J632" s="153">
        <f>ROUND(I632*H632,2)</f>
        <v>0</v>
      </c>
      <c r="K632" s="149" t="s">
        <v>188</v>
      </c>
      <c r="L632" s="36"/>
      <c r="M632" s="154" t="s">
        <v>3</v>
      </c>
      <c r="N632" s="155" t="s">
        <v>44</v>
      </c>
      <c r="O632" s="56"/>
      <c r="P632" s="156">
        <f>O632*H632</f>
        <v>0</v>
      </c>
      <c r="Q632" s="156">
        <v>0</v>
      </c>
      <c r="R632" s="156">
        <f>Q632*H632</f>
        <v>0</v>
      </c>
      <c r="S632" s="156">
        <v>0.20499999999999999</v>
      </c>
      <c r="T632" s="157">
        <f>S632*H632</f>
        <v>0.41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158" t="s">
        <v>189</v>
      </c>
      <c r="AT632" s="158" t="s">
        <v>184</v>
      </c>
      <c r="AU632" s="158" t="s">
        <v>81</v>
      </c>
      <c r="AY632" s="20" t="s">
        <v>182</v>
      </c>
      <c r="BE632" s="159">
        <f>IF(N632="základní",J632,0)</f>
        <v>0</v>
      </c>
      <c r="BF632" s="159">
        <f>IF(N632="snížená",J632,0)</f>
        <v>0</v>
      </c>
      <c r="BG632" s="159">
        <f>IF(N632="zákl. přenesená",J632,0)</f>
        <v>0</v>
      </c>
      <c r="BH632" s="159">
        <f>IF(N632="sníž. přenesená",J632,0)</f>
        <v>0</v>
      </c>
      <c r="BI632" s="159">
        <f>IF(N632="nulová",J632,0)</f>
        <v>0</v>
      </c>
      <c r="BJ632" s="20" t="s">
        <v>25</v>
      </c>
      <c r="BK632" s="159">
        <f>ROUND(I632*H632,2)</f>
        <v>0</v>
      </c>
      <c r="BL632" s="20" t="s">
        <v>189</v>
      </c>
      <c r="BM632" s="158" t="s">
        <v>2399</v>
      </c>
    </row>
    <row r="633" spans="1:65" s="2" customFormat="1">
      <c r="A633" s="35"/>
      <c r="B633" s="36"/>
      <c r="C633" s="35"/>
      <c r="D633" s="160" t="s">
        <v>191</v>
      </c>
      <c r="E633" s="35"/>
      <c r="F633" s="161" t="s">
        <v>200</v>
      </c>
      <c r="G633" s="35"/>
      <c r="H633" s="35"/>
      <c r="I633" s="162"/>
      <c r="J633" s="35"/>
      <c r="K633" s="35"/>
      <c r="L633" s="36"/>
      <c r="M633" s="163"/>
      <c r="N633" s="164"/>
      <c r="O633" s="56"/>
      <c r="P633" s="56"/>
      <c r="Q633" s="56"/>
      <c r="R633" s="56"/>
      <c r="S633" s="56"/>
      <c r="T633" s="57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T633" s="20" t="s">
        <v>191</v>
      </c>
      <c r="AU633" s="20" t="s">
        <v>81</v>
      </c>
    </row>
    <row r="634" spans="1:65" s="14" customFormat="1">
      <c r="B634" s="173"/>
      <c r="D634" s="166" t="s">
        <v>193</v>
      </c>
      <c r="E634" s="174" t="s">
        <v>3</v>
      </c>
      <c r="F634" s="175" t="s">
        <v>2400</v>
      </c>
      <c r="H634" s="176">
        <v>2</v>
      </c>
      <c r="I634" s="177"/>
      <c r="L634" s="173"/>
      <c r="M634" s="178"/>
      <c r="N634" s="179"/>
      <c r="O634" s="179"/>
      <c r="P634" s="179"/>
      <c r="Q634" s="179"/>
      <c r="R634" s="179"/>
      <c r="S634" s="179"/>
      <c r="T634" s="180"/>
      <c r="AT634" s="174" t="s">
        <v>193</v>
      </c>
      <c r="AU634" s="174" t="s">
        <v>81</v>
      </c>
      <c r="AV634" s="14" t="s">
        <v>81</v>
      </c>
      <c r="AW634" s="14" t="s">
        <v>34</v>
      </c>
      <c r="AX634" s="14" t="s">
        <v>73</v>
      </c>
      <c r="AY634" s="174" t="s">
        <v>182</v>
      </c>
    </row>
    <row r="635" spans="1:65" s="15" customFormat="1">
      <c r="B635" s="181"/>
      <c r="D635" s="166" t="s">
        <v>193</v>
      </c>
      <c r="E635" s="182" t="s">
        <v>2401</v>
      </c>
      <c r="F635" s="183" t="s">
        <v>213</v>
      </c>
      <c r="H635" s="184">
        <v>2</v>
      </c>
      <c r="I635" s="185"/>
      <c r="L635" s="181"/>
      <c r="M635" s="186"/>
      <c r="N635" s="187"/>
      <c r="O635" s="187"/>
      <c r="P635" s="187"/>
      <c r="Q635" s="187"/>
      <c r="R635" s="187"/>
      <c r="S635" s="187"/>
      <c r="T635" s="188"/>
      <c r="AT635" s="182" t="s">
        <v>193</v>
      </c>
      <c r="AU635" s="182" t="s">
        <v>81</v>
      </c>
      <c r="AV635" s="15" t="s">
        <v>189</v>
      </c>
      <c r="AW635" s="15" t="s">
        <v>34</v>
      </c>
      <c r="AX635" s="15" t="s">
        <v>25</v>
      </c>
      <c r="AY635" s="182" t="s">
        <v>182</v>
      </c>
    </row>
    <row r="636" spans="1:65" s="2" customFormat="1" ht="21.75" customHeight="1">
      <c r="A636" s="35"/>
      <c r="B636" s="146"/>
      <c r="C636" s="147" t="s">
        <v>497</v>
      </c>
      <c r="D636" s="147" t="s">
        <v>184</v>
      </c>
      <c r="E636" s="148" t="s">
        <v>2269</v>
      </c>
      <c r="F636" s="149" t="s">
        <v>2270</v>
      </c>
      <c r="G636" s="150" t="s">
        <v>238</v>
      </c>
      <c r="H636" s="151">
        <v>23.077999999999999</v>
      </c>
      <c r="I636" s="152"/>
      <c r="J636" s="153">
        <f>ROUND(I636*H636,2)</f>
        <v>0</v>
      </c>
      <c r="K636" s="149" t="s">
        <v>222</v>
      </c>
      <c r="L636" s="36"/>
      <c r="M636" s="154" t="s">
        <v>3</v>
      </c>
      <c r="N636" s="155" t="s">
        <v>44</v>
      </c>
      <c r="O636" s="56"/>
      <c r="P636" s="156">
        <f>O636*H636</f>
        <v>0</v>
      </c>
      <c r="Q636" s="156">
        <v>0</v>
      </c>
      <c r="R636" s="156">
        <f>Q636*H636</f>
        <v>0</v>
      </c>
      <c r="S636" s="156">
        <v>0.17100000000000001</v>
      </c>
      <c r="T636" s="157">
        <f>S636*H636</f>
        <v>3.9463380000000003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158" t="s">
        <v>189</v>
      </c>
      <c r="AT636" s="158" t="s">
        <v>184</v>
      </c>
      <c r="AU636" s="158" t="s">
        <v>81</v>
      </c>
      <c r="AY636" s="20" t="s">
        <v>182</v>
      </c>
      <c r="BE636" s="159">
        <f>IF(N636="základní",J636,0)</f>
        <v>0</v>
      </c>
      <c r="BF636" s="159">
        <f>IF(N636="snížená",J636,0)</f>
        <v>0</v>
      </c>
      <c r="BG636" s="159">
        <f>IF(N636="zákl. přenesená",J636,0)</f>
        <v>0</v>
      </c>
      <c r="BH636" s="159">
        <f>IF(N636="sníž. přenesená",J636,0)</f>
        <v>0</v>
      </c>
      <c r="BI636" s="159">
        <f>IF(N636="nulová",J636,0)</f>
        <v>0</v>
      </c>
      <c r="BJ636" s="20" t="s">
        <v>25</v>
      </c>
      <c r="BK636" s="159">
        <f>ROUND(I636*H636,2)</f>
        <v>0</v>
      </c>
      <c r="BL636" s="20" t="s">
        <v>189</v>
      </c>
      <c r="BM636" s="158" t="s">
        <v>2402</v>
      </c>
    </row>
    <row r="637" spans="1:65" s="13" customFormat="1">
      <c r="B637" s="165"/>
      <c r="D637" s="166" t="s">
        <v>193</v>
      </c>
      <c r="E637" s="167" t="s">
        <v>3</v>
      </c>
      <c r="F637" s="168" t="s">
        <v>2272</v>
      </c>
      <c r="H637" s="167" t="s">
        <v>3</v>
      </c>
      <c r="I637" s="169"/>
      <c r="L637" s="165"/>
      <c r="M637" s="170"/>
      <c r="N637" s="171"/>
      <c r="O637" s="171"/>
      <c r="P637" s="171"/>
      <c r="Q637" s="171"/>
      <c r="R637" s="171"/>
      <c r="S637" s="171"/>
      <c r="T637" s="172"/>
      <c r="AT637" s="167" t="s">
        <v>193</v>
      </c>
      <c r="AU637" s="167" t="s">
        <v>81</v>
      </c>
      <c r="AV637" s="13" t="s">
        <v>25</v>
      </c>
      <c r="AW637" s="13" t="s">
        <v>34</v>
      </c>
      <c r="AX637" s="13" t="s">
        <v>73</v>
      </c>
      <c r="AY637" s="167" t="s">
        <v>182</v>
      </c>
    </row>
    <row r="638" spans="1:65" s="14" customFormat="1">
      <c r="B638" s="173"/>
      <c r="D638" s="166" t="s">
        <v>193</v>
      </c>
      <c r="E638" s="174" t="s">
        <v>3</v>
      </c>
      <c r="F638" s="175" t="s">
        <v>2403</v>
      </c>
      <c r="H638" s="176">
        <v>1.8260000000000001</v>
      </c>
      <c r="I638" s="177"/>
      <c r="L638" s="173"/>
      <c r="M638" s="178"/>
      <c r="N638" s="179"/>
      <c r="O638" s="179"/>
      <c r="P638" s="179"/>
      <c r="Q638" s="179"/>
      <c r="R638" s="179"/>
      <c r="S638" s="179"/>
      <c r="T638" s="180"/>
      <c r="AT638" s="174" t="s">
        <v>193</v>
      </c>
      <c r="AU638" s="174" t="s">
        <v>81</v>
      </c>
      <c r="AV638" s="14" t="s">
        <v>81</v>
      </c>
      <c r="AW638" s="14" t="s">
        <v>34</v>
      </c>
      <c r="AX638" s="14" t="s">
        <v>73</v>
      </c>
      <c r="AY638" s="174" t="s">
        <v>182</v>
      </c>
    </row>
    <row r="639" spans="1:65" s="14" customFormat="1">
      <c r="B639" s="173"/>
      <c r="D639" s="166" t="s">
        <v>193</v>
      </c>
      <c r="E639" s="174" t="s">
        <v>3</v>
      </c>
      <c r="F639" s="175" t="s">
        <v>2404</v>
      </c>
      <c r="H639" s="176">
        <v>1.903</v>
      </c>
      <c r="I639" s="177"/>
      <c r="L639" s="173"/>
      <c r="M639" s="178"/>
      <c r="N639" s="179"/>
      <c r="O639" s="179"/>
      <c r="P639" s="179"/>
      <c r="Q639" s="179"/>
      <c r="R639" s="179"/>
      <c r="S639" s="179"/>
      <c r="T639" s="180"/>
      <c r="AT639" s="174" t="s">
        <v>193</v>
      </c>
      <c r="AU639" s="174" t="s">
        <v>81</v>
      </c>
      <c r="AV639" s="14" t="s">
        <v>81</v>
      </c>
      <c r="AW639" s="14" t="s">
        <v>34</v>
      </c>
      <c r="AX639" s="14" t="s">
        <v>73</v>
      </c>
      <c r="AY639" s="174" t="s">
        <v>182</v>
      </c>
    </row>
    <row r="640" spans="1:65" s="14" customFormat="1">
      <c r="B640" s="173"/>
      <c r="D640" s="166" t="s">
        <v>193</v>
      </c>
      <c r="E640" s="174" t="s">
        <v>3</v>
      </c>
      <c r="F640" s="175" t="s">
        <v>2405</v>
      </c>
      <c r="H640" s="176">
        <v>1.881</v>
      </c>
      <c r="I640" s="177"/>
      <c r="L640" s="173"/>
      <c r="M640" s="178"/>
      <c r="N640" s="179"/>
      <c r="O640" s="179"/>
      <c r="P640" s="179"/>
      <c r="Q640" s="179"/>
      <c r="R640" s="179"/>
      <c r="S640" s="179"/>
      <c r="T640" s="180"/>
      <c r="AT640" s="174" t="s">
        <v>193</v>
      </c>
      <c r="AU640" s="174" t="s">
        <v>81</v>
      </c>
      <c r="AV640" s="14" t="s">
        <v>81</v>
      </c>
      <c r="AW640" s="14" t="s">
        <v>34</v>
      </c>
      <c r="AX640" s="14" t="s">
        <v>73</v>
      </c>
      <c r="AY640" s="174" t="s">
        <v>182</v>
      </c>
    </row>
    <row r="641" spans="1:65" s="14" customFormat="1">
      <c r="B641" s="173"/>
      <c r="D641" s="166" t="s">
        <v>193</v>
      </c>
      <c r="E641" s="174" t="s">
        <v>3</v>
      </c>
      <c r="F641" s="175" t="s">
        <v>2406</v>
      </c>
      <c r="H641" s="176">
        <v>1.925</v>
      </c>
      <c r="I641" s="177"/>
      <c r="L641" s="173"/>
      <c r="M641" s="178"/>
      <c r="N641" s="179"/>
      <c r="O641" s="179"/>
      <c r="P641" s="179"/>
      <c r="Q641" s="179"/>
      <c r="R641" s="179"/>
      <c r="S641" s="179"/>
      <c r="T641" s="180"/>
      <c r="AT641" s="174" t="s">
        <v>193</v>
      </c>
      <c r="AU641" s="174" t="s">
        <v>81</v>
      </c>
      <c r="AV641" s="14" t="s">
        <v>81</v>
      </c>
      <c r="AW641" s="14" t="s">
        <v>34</v>
      </c>
      <c r="AX641" s="14" t="s">
        <v>73</v>
      </c>
      <c r="AY641" s="174" t="s">
        <v>182</v>
      </c>
    </row>
    <row r="642" spans="1:65" s="14" customFormat="1">
      <c r="B642" s="173"/>
      <c r="D642" s="166" t="s">
        <v>193</v>
      </c>
      <c r="E642" s="174" t="s">
        <v>3</v>
      </c>
      <c r="F642" s="175" t="s">
        <v>2407</v>
      </c>
      <c r="H642" s="176">
        <v>4.5869999999999997</v>
      </c>
      <c r="I642" s="177"/>
      <c r="L642" s="173"/>
      <c r="M642" s="178"/>
      <c r="N642" s="179"/>
      <c r="O642" s="179"/>
      <c r="P642" s="179"/>
      <c r="Q642" s="179"/>
      <c r="R642" s="179"/>
      <c r="S642" s="179"/>
      <c r="T642" s="180"/>
      <c r="AT642" s="174" t="s">
        <v>193</v>
      </c>
      <c r="AU642" s="174" t="s">
        <v>81</v>
      </c>
      <c r="AV642" s="14" t="s">
        <v>81</v>
      </c>
      <c r="AW642" s="14" t="s">
        <v>34</v>
      </c>
      <c r="AX642" s="14" t="s">
        <v>73</v>
      </c>
      <c r="AY642" s="174" t="s">
        <v>182</v>
      </c>
    </row>
    <row r="643" spans="1:65" s="14" customFormat="1">
      <c r="B643" s="173"/>
      <c r="D643" s="166" t="s">
        <v>193</v>
      </c>
      <c r="E643" s="174" t="s">
        <v>3</v>
      </c>
      <c r="F643" s="175" t="s">
        <v>2408</v>
      </c>
      <c r="H643" s="176">
        <v>1.9139999999999999</v>
      </c>
      <c r="I643" s="177"/>
      <c r="L643" s="173"/>
      <c r="M643" s="178"/>
      <c r="N643" s="179"/>
      <c r="O643" s="179"/>
      <c r="P643" s="179"/>
      <c r="Q643" s="179"/>
      <c r="R643" s="179"/>
      <c r="S643" s="179"/>
      <c r="T643" s="180"/>
      <c r="AT643" s="174" t="s">
        <v>193</v>
      </c>
      <c r="AU643" s="174" t="s">
        <v>81</v>
      </c>
      <c r="AV643" s="14" t="s">
        <v>81</v>
      </c>
      <c r="AW643" s="14" t="s">
        <v>34</v>
      </c>
      <c r="AX643" s="14" t="s">
        <v>73</v>
      </c>
      <c r="AY643" s="174" t="s">
        <v>182</v>
      </c>
    </row>
    <row r="644" spans="1:65" s="14" customFormat="1">
      <c r="B644" s="173"/>
      <c r="D644" s="166" t="s">
        <v>193</v>
      </c>
      <c r="E644" s="174" t="s">
        <v>3</v>
      </c>
      <c r="F644" s="175" t="s">
        <v>2409</v>
      </c>
      <c r="H644" s="176">
        <v>1.738</v>
      </c>
      <c r="I644" s="177"/>
      <c r="L644" s="173"/>
      <c r="M644" s="178"/>
      <c r="N644" s="179"/>
      <c r="O644" s="179"/>
      <c r="P644" s="179"/>
      <c r="Q644" s="179"/>
      <c r="R644" s="179"/>
      <c r="S644" s="179"/>
      <c r="T644" s="180"/>
      <c r="AT644" s="174" t="s">
        <v>193</v>
      </c>
      <c r="AU644" s="174" t="s">
        <v>81</v>
      </c>
      <c r="AV644" s="14" t="s">
        <v>81</v>
      </c>
      <c r="AW644" s="14" t="s">
        <v>34</v>
      </c>
      <c r="AX644" s="14" t="s">
        <v>73</v>
      </c>
      <c r="AY644" s="174" t="s">
        <v>182</v>
      </c>
    </row>
    <row r="645" spans="1:65" s="14" customFormat="1">
      <c r="B645" s="173"/>
      <c r="D645" s="166" t="s">
        <v>193</v>
      </c>
      <c r="E645" s="174" t="s">
        <v>3</v>
      </c>
      <c r="F645" s="175" t="s">
        <v>2410</v>
      </c>
      <c r="H645" s="176">
        <v>1.837</v>
      </c>
      <c r="I645" s="177"/>
      <c r="L645" s="173"/>
      <c r="M645" s="178"/>
      <c r="N645" s="179"/>
      <c r="O645" s="179"/>
      <c r="P645" s="179"/>
      <c r="Q645" s="179"/>
      <c r="R645" s="179"/>
      <c r="S645" s="179"/>
      <c r="T645" s="180"/>
      <c r="AT645" s="174" t="s">
        <v>193</v>
      </c>
      <c r="AU645" s="174" t="s">
        <v>81</v>
      </c>
      <c r="AV645" s="14" t="s">
        <v>81</v>
      </c>
      <c r="AW645" s="14" t="s">
        <v>34</v>
      </c>
      <c r="AX645" s="14" t="s">
        <v>73</v>
      </c>
      <c r="AY645" s="174" t="s">
        <v>182</v>
      </c>
    </row>
    <row r="646" spans="1:65" s="14" customFormat="1">
      <c r="B646" s="173"/>
      <c r="D646" s="166" t="s">
        <v>193</v>
      </c>
      <c r="E646" s="174" t="s">
        <v>3</v>
      </c>
      <c r="F646" s="175" t="s">
        <v>2411</v>
      </c>
      <c r="H646" s="176">
        <v>1.859</v>
      </c>
      <c r="I646" s="177"/>
      <c r="L646" s="173"/>
      <c r="M646" s="178"/>
      <c r="N646" s="179"/>
      <c r="O646" s="179"/>
      <c r="P646" s="179"/>
      <c r="Q646" s="179"/>
      <c r="R646" s="179"/>
      <c r="S646" s="179"/>
      <c r="T646" s="180"/>
      <c r="AT646" s="174" t="s">
        <v>193</v>
      </c>
      <c r="AU646" s="174" t="s">
        <v>81</v>
      </c>
      <c r="AV646" s="14" t="s">
        <v>81</v>
      </c>
      <c r="AW646" s="14" t="s">
        <v>34</v>
      </c>
      <c r="AX646" s="14" t="s">
        <v>73</v>
      </c>
      <c r="AY646" s="174" t="s">
        <v>182</v>
      </c>
    </row>
    <row r="647" spans="1:65" s="14" customFormat="1">
      <c r="B647" s="173"/>
      <c r="D647" s="166" t="s">
        <v>193</v>
      </c>
      <c r="E647" s="174" t="s">
        <v>3</v>
      </c>
      <c r="F647" s="175" t="s">
        <v>2412</v>
      </c>
      <c r="H647" s="176">
        <v>1.76</v>
      </c>
      <c r="I647" s="177"/>
      <c r="L647" s="173"/>
      <c r="M647" s="178"/>
      <c r="N647" s="179"/>
      <c r="O647" s="179"/>
      <c r="P647" s="179"/>
      <c r="Q647" s="179"/>
      <c r="R647" s="179"/>
      <c r="S647" s="179"/>
      <c r="T647" s="180"/>
      <c r="AT647" s="174" t="s">
        <v>193</v>
      </c>
      <c r="AU647" s="174" t="s">
        <v>81</v>
      </c>
      <c r="AV647" s="14" t="s">
        <v>81</v>
      </c>
      <c r="AW647" s="14" t="s">
        <v>34</v>
      </c>
      <c r="AX647" s="14" t="s">
        <v>73</v>
      </c>
      <c r="AY647" s="174" t="s">
        <v>182</v>
      </c>
    </row>
    <row r="648" spans="1:65" s="14" customFormat="1">
      <c r="B648" s="173"/>
      <c r="D648" s="166" t="s">
        <v>193</v>
      </c>
      <c r="E648" s="174" t="s">
        <v>3</v>
      </c>
      <c r="F648" s="175" t="s">
        <v>2413</v>
      </c>
      <c r="H648" s="176">
        <v>1.8480000000000001</v>
      </c>
      <c r="I648" s="177"/>
      <c r="L648" s="173"/>
      <c r="M648" s="178"/>
      <c r="N648" s="179"/>
      <c r="O648" s="179"/>
      <c r="P648" s="179"/>
      <c r="Q648" s="179"/>
      <c r="R648" s="179"/>
      <c r="S648" s="179"/>
      <c r="T648" s="180"/>
      <c r="AT648" s="174" t="s">
        <v>193</v>
      </c>
      <c r="AU648" s="174" t="s">
        <v>81</v>
      </c>
      <c r="AV648" s="14" t="s">
        <v>81</v>
      </c>
      <c r="AW648" s="14" t="s">
        <v>34</v>
      </c>
      <c r="AX648" s="14" t="s">
        <v>73</v>
      </c>
      <c r="AY648" s="174" t="s">
        <v>182</v>
      </c>
    </row>
    <row r="649" spans="1:65" s="15" customFormat="1">
      <c r="B649" s="181"/>
      <c r="D649" s="166" t="s">
        <v>193</v>
      </c>
      <c r="E649" s="182" t="s">
        <v>2207</v>
      </c>
      <c r="F649" s="183" t="s">
        <v>213</v>
      </c>
      <c r="H649" s="184">
        <v>23.077999999999999</v>
      </c>
      <c r="I649" s="185"/>
      <c r="L649" s="181"/>
      <c r="M649" s="186"/>
      <c r="N649" s="187"/>
      <c r="O649" s="187"/>
      <c r="P649" s="187"/>
      <c r="Q649" s="187"/>
      <c r="R649" s="187"/>
      <c r="S649" s="187"/>
      <c r="T649" s="188"/>
      <c r="AT649" s="182" t="s">
        <v>193</v>
      </c>
      <c r="AU649" s="182" t="s">
        <v>81</v>
      </c>
      <c r="AV649" s="15" t="s">
        <v>189</v>
      </c>
      <c r="AW649" s="15" t="s">
        <v>34</v>
      </c>
      <c r="AX649" s="15" t="s">
        <v>25</v>
      </c>
      <c r="AY649" s="182" t="s">
        <v>182</v>
      </c>
    </row>
    <row r="650" spans="1:65" s="2" customFormat="1" ht="44.25" customHeight="1">
      <c r="A650" s="35"/>
      <c r="B650" s="146"/>
      <c r="C650" s="147" t="s">
        <v>504</v>
      </c>
      <c r="D650" s="147" t="s">
        <v>184</v>
      </c>
      <c r="E650" s="148" t="s">
        <v>2274</v>
      </c>
      <c r="F650" s="149" t="s">
        <v>2275</v>
      </c>
      <c r="G650" s="150" t="s">
        <v>238</v>
      </c>
      <c r="H650" s="151">
        <v>23.077999999999999</v>
      </c>
      <c r="I650" s="152"/>
      <c r="J650" s="153">
        <f>ROUND(I650*H650,2)</f>
        <v>0</v>
      </c>
      <c r="K650" s="149" t="s">
        <v>188</v>
      </c>
      <c r="L650" s="36"/>
      <c r="M650" s="154" t="s">
        <v>3</v>
      </c>
      <c r="N650" s="155" t="s">
        <v>44</v>
      </c>
      <c r="O650" s="56"/>
      <c r="P650" s="156">
        <f>O650*H650</f>
        <v>0</v>
      </c>
      <c r="Q650" s="156">
        <v>0</v>
      </c>
      <c r="R650" s="156">
        <f>Q650*H650</f>
        <v>0</v>
      </c>
      <c r="S650" s="156">
        <v>0</v>
      </c>
      <c r="T650" s="157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58" t="s">
        <v>189</v>
      </c>
      <c r="AT650" s="158" t="s">
        <v>184</v>
      </c>
      <c r="AU650" s="158" t="s">
        <v>81</v>
      </c>
      <c r="AY650" s="20" t="s">
        <v>182</v>
      </c>
      <c r="BE650" s="159">
        <f>IF(N650="základní",J650,0)</f>
        <v>0</v>
      </c>
      <c r="BF650" s="159">
        <f>IF(N650="snížená",J650,0)</f>
        <v>0</v>
      </c>
      <c r="BG650" s="159">
        <f>IF(N650="zákl. přenesená",J650,0)</f>
        <v>0</v>
      </c>
      <c r="BH650" s="159">
        <f>IF(N650="sníž. přenesená",J650,0)</f>
        <v>0</v>
      </c>
      <c r="BI650" s="159">
        <f>IF(N650="nulová",J650,0)</f>
        <v>0</v>
      </c>
      <c r="BJ650" s="20" t="s">
        <v>25</v>
      </c>
      <c r="BK650" s="159">
        <f>ROUND(I650*H650,2)</f>
        <v>0</v>
      </c>
      <c r="BL650" s="20" t="s">
        <v>189</v>
      </c>
      <c r="BM650" s="158" t="s">
        <v>2414</v>
      </c>
    </row>
    <row r="651" spans="1:65" s="2" customFormat="1">
      <c r="A651" s="35"/>
      <c r="B651" s="36"/>
      <c r="C651" s="35"/>
      <c r="D651" s="160" t="s">
        <v>191</v>
      </c>
      <c r="E651" s="35"/>
      <c r="F651" s="161" t="s">
        <v>2277</v>
      </c>
      <c r="G651" s="35"/>
      <c r="H651" s="35"/>
      <c r="I651" s="162"/>
      <c r="J651" s="35"/>
      <c r="K651" s="35"/>
      <c r="L651" s="36"/>
      <c r="M651" s="163"/>
      <c r="N651" s="164"/>
      <c r="O651" s="56"/>
      <c r="P651" s="56"/>
      <c r="Q651" s="56"/>
      <c r="R651" s="56"/>
      <c r="S651" s="56"/>
      <c r="T651" s="57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T651" s="20" t="s">
        <v>191</v>
      </c>
      <c r="AU651" s="20" t="s">
        <v>81</v>
      </c>
    </row>
    <row r="652" spans="1:65" s="14" customFormat="1">
      <c r="B652" s="173"/>
      <c r="D652" s="166" t="s">
        <v>193</v>
      </c>
      <c r="E652" s="174" t="s">
        <v>3</v>
      </c>
      <c r="F652" s="175" t="s">
        <v>2207</v>
      </c>
      <c r="H652" s="176">
        <v>23.077999999999999</v>
      </c>
      <c r="I652" s="177"/>
      <c r="L652" s="173"/>
      <c r="M652" s="178"/>
      <c r="N652" s="179"/>
      <c r="O652" s="179"/>
      <c r="P652" s="179"/>
      <c r="Q652" s="179"/>
      <c r="R652" s="179"/>
      <c r="S652" s="179"/>
      <c r="T652" s="180"/>
      <c r="AT652" s="174" t="s">
        <v>193</v>
      </c>
      <c r="AU652" s="174" t="s">
        <v>81</v>
      </c>
      <c r="AV652" s="14" t="s">
        <v>81</v>
      </c>
      <c r="AW652" s="14" t="s">
        <v>34</v>
      </c>
      <c r="AX652" s="14" t="s">
        <v>25</v>
      </c>
      <c r="AY652" s="174" t="s">
        <v>182</v>
      </c>
    </row>
    <row r="653" spans="1:65" s="2" customFormat="1">
      <c r="A653" s="35"/>
      <c r="B653" s="36"/>
      <c r="C653" s="35"/>
      <c r="D653" s="166" t="s">
        <v>224</v>
      </c>
      <c r="E653" s="35"/>
      <c r="F653" s="189" t="s">
        <v>2415</v>
      </c>
      <c r="G653" s="35"/>
      <c r="H653" s="35"/>
      <c r="I653" s="35"/>
      <c r="J653" s="35"/>
      <c r="K653" s="35"/>
      <c r="L653" s="36"/>
      <c r="M653" s="163"/>
      <c r="N653" s="164"/>
      <c r="O653" s="56"/>
      <c r="P653" s="56"/>
      <c r="Q653" s="56"/>
      <c r="R653" s="56"/>
      <c r="S653" s="56"/>
      <c r="T653" s="57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U653" s="20" t="s">
        <v>81</v>
      </c>
    </row>
    <row r="654" spans="1:65" s="2" customFormat="1">
      <c r="A654" s="35"/>
      <c r="B654" s="36"/>
      <c r="C654" s="35"/>
      <c r="D654" s="166" t="s">
        <v>224</v>
      </c>
      <c r="E654" s="35"/>
      <c r="F654" s="190" t="s">
        <v>2272</v>
      </c>
      <c r="G654" s="35"/>
      <c r="H654" s="191">
        <v>0</v>
      </c>
      <c r="I654" s="35"/>
      <c r="J654" s="35"/>
      <c r="K654" s="35"/>
      <c r="L654" s="36"/>
      <c r="M654" s="163"/>
      <c r="N654" s="164"/>
      <c r="O654" s="56"/>
      <c r="P654" s="56"/>
      <c r="Q654" s="56"/>
      <c r="R654" s="56"/>
      <c r="S654" s="56"/>
      <c r="T654" s="57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U654" s="20" t="s">
        <v>81</v>
      </c>
    </row>
    <row r="655" spans="1:65" s="2" customFormat="1">
      <c r="A655" s="35"/>
      <c r="B655" s="36"/>
      <c r="C655" s="35"/>
      <c r="D655" s="166" t="s">
        <v>224</v>
      </c>
      <c r="E655" s="35"/>
      <c r="F655" s="190" t="s">
        <v>2403</v>
      </c>
      <c r="G655" s="35"/>
      <c r="H655" s="191">
        <v>1.8260000000000001</v>
      </c>
      <c r="I655" s="35"/>
      <c r="J655" s="35"/>
      <c r="K655" s="35"/>
      <c r="L655" s="36"/>
      <c r="M655" s="163"/>
      <c r="N655" s="164"/>
      <c r="O655" s="56"/>
      <c r="P655" s="56"/>
      <c r="Q655" s="56"/>
      <c r="R655" s="56"/>
      <c r="S655" s="56"/>
      <c r="T655" s="57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U655" s="20" t="s">
        <v>81</v>
      </c>
    </row>
    <row r="656" spans="1:65" s="2" customFormat="1">
      <c r="A656" s="35"/>
      <c r="B656" s="36"/>
      <c r="C656" s="35"/>
      <c r="D656" s="166" t="s">
        <v>224</v>
      </c>
      <c r="E656" s="35"/>
      <c r="F656" s="190" t="s">
        <v>2404</v>
      </c>
      <c r="G656" s="35"/>
      <c r="H656" s="191">
        <v>1.903</v>
      </c>
      <c r="I656" s="35"/>
      <c r="J656" s="35"/>
      <c r="K656" s="35"/>
      <c r="L656" s="36"/>
      <c r="M656" s="163"/>
      <c r="N656" s="164"/>
      <c r="O656" s="56"/>
      <c r="P656" s="56"/>
      <c r="Q656" s="56"/>
      <c r="R656" s="56"/>
      <c r="S656" s="56"/>
      <c r="T656" s="57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U656" s="20" t="s">
        <v>81</v>
      </c>
    </row>
    <row r="657" spans="1:65" s="2" customFormat="1">
      <c r="A657" s="35"/>
      <c r="B657" s="36"/>
      <c r="C657" s="35"/>
      <c r="D657" s="166" t="s">
        <v>224</v>
      </c>
      <c r="E657" s="35"/>
      <c r="F657" s="190" t="s">
        <v>2405</v>
      </c>
      <c r="G657" s="35"/>
      <c r="H657" s="191">
        <v>1.881</v>
      </c>
      <c r="I657" s="35"/>
      <c r="J657" s="35"/>
      <c r="K657" s="35"/>
      <c r="L657" s="36"/>
      <c r="M657" s="163"/>
      <c r="N657" s="164"/>
      <c r="O657" s="56"/>
      <c r="P657" s="56"/>
      <c r="Q657" s="56"/>
      <c r="R657" s="56"/>
      <c r="S657" s="56"/>
      <c r="T657" s="57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U657" s="20" t="s">
        <v>81</v>
      </c>
    </row>
    <row r="658" spans="1:65" s="2" customFormat="1">
      <c r="A658" s="35"/>
      <c r="B658" s="36"/>
      <c r="C658" s="35"/>
      <c r="D658" s="166" t="s">
        <v>224</v>
      </c>
      <c r="E658" s="35"/>
      <c r="F658" s="190" t="s">
        <v>2406</v>
      </c>
      <c r="G658" s="35"/>
      <c r="H658" s="191">
        <v>1.925</v>
      </c>
      <c r="I658" s="35"/>
      <c r="J658" s="35"/>
      <c r="K658" s="35"/>
      <c r="L658" s="36"/>
      <c r="M658" s="163"/>
      <c r="N658" s="164"/>
      <c r="O658" s="56"/>
      <c r="P658" s="56"/>
      <c r="Q658" s="56"/>
      <c r="R658" s="56"/>
      <c r="S658" s="56"/>
      <c r="T658" s="57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U658" s="20" t="s">
        <v>81</v>
      </c>
    </row>
    <row r="659" spans="1:65" s="2" customFormat="1">
      <c r="A659" s="35"/>
      <c r="B659" s="36"/>
      <c r="C659" s="35"/>
      <c r="D659" s="166" t="s">
        <v>224</v>
      </c>
      <c r="E659" s="35"/>
      <c r="F659" s="190" t="s">
        <v>2407</v>
      </c>
      <c r="G659" s="35"/>
      <c r="H659" s="191">
        <v>4.5869999999999997</v>
      </c>
      <c r="I659" s="35"/>
      <c r="J659" s="35"/>
      <c r="K659" s="35"/>
      <c r="L659" s="36"/>
      <c r="M659" s="163"/>
      <c r="N659" s="164"/>
      <c r="O659" s="56"/>
      <c r="P659" s="56"/>
      <c r="Q659" s="56"/>
      <c r="R659" s="56"/>
      <c r="S659" s="56"/>
      <c r="T659" s="57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U659" s="20" t="s">
        <v>81</v>
      </c>
    </row>
    <row r="660" spans="1:65" s="2" customFormat="1">
      <c r="A660" s="35"/>
      <c r="B660" s="36"/>
      <c r="C660" s="35"/>
      <c r="D660" s="166" t="s">
        <v>224</v>
      </c>
      <c r="E660" s="35"/>
      <c r="F660" s="190" t="s">
        <v>2408</v>
      </c>
      <c r="G660" s="35"/>
      <c r="H660" s="191">
        <v>1.9139999999999999</v>
      </c>
      <c r="I660" s="35"/>
      <c r="J660" s="35"/>
      <c r="K660" s="35"/>
      <c r="L660" s="36"/>
      <c r="M660" s="163"/>
      <c r="N660" s="164"/>
      <c r="O660" s="56"/>
      <c r="P660" s="56"/>
      <c r="Q660" s="56"/>
      <c r="R660" s="56"/>
      <c r="S660" s="56"/>
      <c r="T660" s="57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U660" s="20" t="s">
        <v>81</v>
      </c>
    </row>
    <row r="661" spans="1:65" s="2" customFormat="1">
      <c r="A661" s="35"/>
      <c r="B661" s="36"/>
      <c r="C661" s="35"/>
      <c r="D661" s="166" t="s">
        <v>224</v>
      </c>
      <c r="E661" s="35"/>
      <c r="F661" s="190" t="s">
        <v>2409</v>
      </c>
      <c r="G661" s="35"/>
      <c r="H661" s="191">
        <v>1.738</v>
      </c>
      <c r="I661" s="35"/>
      <c r="J661" s="35"/>
      <c r="K661" s="35"/>
      <c r="L661" s="36"/>
      <c r="M661" s="163"/>
      <c r="N661" s="164"/>
      <c r="O661" s="56"/>
      <c r="P661" s="56"/>
      <c r="Q661" s="56"/>
      <c r="R661" s="56"/>
      <c r="S661" s="56"/>
      <c r="T661" s="57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U661" s="20" t="s">
        <v>81</v>
      </c>
    </row>
    <row r="662" spans="1:65" s="2" customFormat="1">
      <c r="A662" s="35"/>
      <c r="B662" s="36"/>
      <c r="C662" s="35"/>
      <c r="D662" s="166" t="s">
        <v>224</v>
      </c>
      <c r="E662" s="35"/>
      <c r="F662" s="190" t="s">
        <v>2410</v>
      </c>
      <c r="G662" s="35"/>
      <c r="H662" s="191">
        <v>1.837</v>
      </c>
      <c r="I662" s="35"/>
      <c r="J662" s="35"/>
      <c r="K662" s="35"/>
      <c r="L662" s="36"/>
      <c r="M662" s="163"/>
      <c r="N662" s="164"/>
      <c r="O662" s="56"/>
      <c r="P662" s="56"/>
      <c r="Q662" s="56"/>
      <c r="R662" s="56"/>
      <c r="S662" s="56"/>
      <c r="T662" s="57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U662" s="20" t="s">
        <v>81</v>
      </c>
    </row>
    <row r="663" spans="1:65" s="2" customFormat="1">
      <c r="A663" s="35"/>
      <c r="B663" s="36"/>
      <c r="C663" s="35"/>
      <c r="D663" s="166" t="s">
        <v>224</v>
      </c>
      <c r="E663" s="35"/>
      <c r="F663" s="190" t="s">
        <v>2411</v>
      </c>
      <c r="G663" s="35"/>
      <c r="H663" s="191">
        <v>1.859</v>
      </c>
      <c r="I663" s="35"/>
      <c r="J663" s="35"/>
      <c r="K663" s="35"/>
      <c r="L663" s="36"/>
      <c r="M663" s="163"/>
      <c r="N663" s="164"/>
      <c r="O663" s="56"/>
      <c r="P663" s="56"/>
      <c r="Q663" s="56"/>
      <c r="R663" s="56"/>
      <c r="S663" s="56"/>
      <c r="T663" s="57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U663" s="20" t="s">
        <v>81</v>
      </c>
    </row>
    <row r="664" spans="1:65" s="2" customFormat="1">
      <c r="A664" s="35"/>
      <c r="B664" s="36"/>
      <c r="C664" s="35"/>
      <c r="D664" s="166" t="s">
        <v>224</v>
      </c>
      <c r="E664" s="35"/>
      <c r="F664" s="190" t="s">
        <v>2412</v>
      </c>
      <c r="G664" s="35"/>
      <c r="H664" s="191">
        <v>1.76</v>
      </c>
      <c r="I664" s="35"/>
      <c r="J664" s="35"/>
      <c r="K664" s="35"/>
      <c r="L664" s="36"/>
      <c r="M664" s="163"/>
      <c r="N664" s="164"/>
      <c r="O664" s="56"/>
      <c r="P664" s="56"/>
      <c r="Q664" s="56"/>
      <c r="R664" s="56"/>
      <c r="S664" s="56"/>
      <c r="T664" s="57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U664" s="20" t="s">
        <v>81</v>
      </c>
    </row>
    <row r="665" spans="1:65" s="2" customFormat="1">
      <c r="A665" s="35"/>
      <c r="B665" s="36"/>
      <c r="C665" s="35"/>
      <c r="D665" s="166" t="s">
        <v>224</v>
      </c>
      <c r="E665" s="35"/>
      <c r="F665" s="190" t="s">
        <v>2413</v>
      </c>
      <c r="G665" s="35"/>
      <c r="H665" s="191">
        <v>1.8480000000000001</v>
      </c>
      <c r="I665" s="35"/>
      <c r="J665" s="35"/>
      <c r="K665" s="35"/>
      <c r="L665" s="36"/>
      <c r="M665" s="163"/>
      <c r="N665" s="164"/>
      <c r="O665" s="56"/>
      <c r="P665" s="56"/>
      <c r="Q665" s="56"/>
      <c r="R665" s="56"/>
      <c r="S665" s="56"/>
      <c r="T665" s="57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U665" s="20" t="s">
        <v>81</v>
      </c>
    </row>
    <row r="666" spans="1:65" s="2" customFormat="1">
      <c r="A666" s="35"/>
      <c r="B666" s="36"/>
      <c r="C666" s="35"/>
      <c r="D666" s="166" t="s">
        <v>224</v>
      </c>
      <c r="E666" s="35"/>
      <c r="F666" s="190" t="s">
        <v>213</v>
      </c>
      <c r="G666" s="35"/>
      <c r="H666" s="191">
        <v>23.077999999999999</v>
      </c>
      <c r="I666" s="35"/>
      <c r="J666" s="35"/>
      <c r="K666" s="35"/>
      <c r="L666" s="36"/>
      <c r="M666" s="163"/>
      <c r="N666" s="164"/>
      <c r="O666" s="56"/>
      <c r="P666" s="56"/>
      <c r="Q666" s="56"/>
      <c r="R666" s="56"/>
      <c r="S666" s="56"/>
      <c r="T666" s="57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U666" s="20" t="s">
        <v>81</v>
      </c>
    </row>
    <row r="667" spans="1:65" s="2" customFormat="1" ht="37.9" customHeight="1">
      <c r="A667" s="35"/>
      <c r="B667" s="146"/>
      <c r="C667" s="147" t="s">
        <v>509</v>
      </c>
      <c r="D667" s="147" t="s">
        <v>184</v>
      </c>
      <c r="E667" s="148" t="s">
        <v>2279</v>
      </c>
      <c r="F667" s="149" t="s">
        <v>2280</v>
      </c>
      <c r="G667" s="150" t="s">
        <v>238</v>
      </c>
      <c r="H667" s="151">
        <v>23.077999999999999</v>
      </c>
      <c r="I667" s="152"/>
      <c r="J667" s="153">
        <f>ROUND(I667*H667,2)</f>
        <v>0</v>
      </c>
      <c r="K667" s="149" t="s">
        <v>188</v>
      </c>
      <c r="L667" s="36"/>
      <c r="M667" s="154" t="s">
        <v>3</v>
      </c>
      <c r="N667" s="155" t="s">
        <v>44</v>
      </c>
      <c r="O667" s="56"/>
      <c r="P667" s="156">
        <f>O667*H667</f>
        <v>0</v>
      </c>
      <c r="Q667" s="156">
        <v>0</v>
      </c>
      <c r="R667" s="156">
        <f>Q667*H667</f>
        <v>0</v>
      </c>
      <c r="S667" s="156">
        <v>0.28999999999999998</v>
      </c>
      <c r="T667" s="157">
        <f>S667*H667</f>
        <v>6.6926199999999998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158" t="s">
        <v>189</v>
      </c>
      <c r="AT667" s="158" t="s">
        <v>184</v>
      </c>
      <c r="AU667" s="158" t="s">
        <v>81</v>
      </c>
      <c r="AY667" s="20" t="s">
        <v>182</v>
      </c>
      <c r="BE667" s="159">
        <f>IF(N667="základní",J667,0)</f>
        <v>0</v>
      </c>
      <c r="BF667" s="159">
        <f>IF(N667="snížená",J667,0)</f>
        <v>0</v>
      </c>
      <c r="BG667" s="159">
        <f>IF(N667="zákl. přenesená",J667,0)</f>
        <v>0</v>
      </c>
      <c r="BH667" s="159">
        <f>IF(N667="sníž. přenesená",J667,0)</f>
        <v>0</v>
      </c>
      <c r="BI667" s="159">
        <f>IF(N667="nulová",J667,0)</f>
        <v>0</v>
      </c>
      <c r="BJ667" s="20" t="s">
        <v>25</v>
      </c>
      <c r="BK667" s="159">
        <f>ROUND(I667*H667,2)</f>
        <v>0</v>
      </c>
      <c r="BL667" s="20" t="s">
        <v>189</v>
      </c>
      <c r="BM667" s="158" t="s">
        <v>2416</v>
      </c>
    </row>
    <row r="668" spans="1:65" s="2" customFormat="1">
      <c r="A668" s="35"/>
      <c r="B668" s="36"/>
      <c r="C668" s="35"/>
      <c r="D668" s="160" t="s">
        <v>191</v>
      </c>
      <c r="E668" s="35"/>
      <c r="F668" s="161" t="s">
        <v>2282</v>
      </c>
      <c r="G668" s="35"/>
      <c r="H668" s="35"/>
      <c r="I668" s="162"/>
      <c r="J668" s="35"/>
      <c r="K668" s="35"/>
      <c r="L668" s="36"/>
      <c r="M668" s="163"/>
      <c r="N668" s="164"/>
      <c r="O668" s="56"/>
      <c r="P668" s="56"/>
      <c r="Q668" s="56"/>
      <c r="R668" s="56"/>
      <c r="S668" s="56"/>
      <c r="T668" s="57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T668" s="20" t="s">
        <v>191</v>
      </c>
      <c r="AU668" s="20" t="s">
        <v>81</v>
      </c>
    </row>
    <row r="669" spans="1:65" s="14" customFormat="1">
      <c r="B669" s="173"/>
      <c r="D669" s="166" t="s">
        <v>193</v>
      </c>
      <c r="E669" s="174" t="s">
        <v>3</v>
      </c>
      <c r="F669" s="175" t="s">
        <v>2417</v>
      </c>
      <c r="H669" s="176">
        <v>23.077999999999999</v>
      </c>
      <c r="I669" s="177"/>
      <c r="L669" s="173"/>
      <c r="M669" s="178"/>
      <c r="N669" s="179"/>
      <c r="O669" s="179"/>
      <c r="P669" s="179"/>
      <c r="Q669" s="179"/>
      <c r="R669" s="179"/>
      <c r="S669" s="179"/>
      <c r="T669" s="180"/>
      <c r="AT669" s="174" t="s">
        <v>193</v>
      </c>
      <c r="AU669" s="174" t="s">
        <v>81</v>
      </c>
      <c r="AV669" s="14" t="s">
        <v>81</v>
      </c>
      <c r="AW669" s="14" t="s">
        <v>34</v>
      </c>
      <c r="AX669" s="14" t="s">
        <v>25</v>
      </c>
      <c r="AY669" s="174" t="s">
        <v>182</v>
      </c>
    </row>
    <row r="670" spans="1:65" s="2" customFormat="1">
      <c r="A670" s="35"/>
      <c r="B670" s="36"/>
      <c r="C670" s="35"/>
      <c r="D670" s="166" t="s">
        <v>224</v>
      </c>
      <c r="E670" s="35"/>
      <c r="F670" s="189" t="s">
        <v>2415</v>
      </c>
      <c r="G670" s="35"/>
      <c r="H670" s="35"/>
      <c r="I670" s="35"/>
      <c r="J670" s="35"/>
      <c r="K670" s="35"/>
      <c r="L670" s="36"/>
      <c r="M670" s="163"/>
      <c r="N670" s="164"/>
      <c r="O670" s="56"/>
      <c r="P670" s="56"/>
      <c r="Q670" s="56"/>
      <c r="R670" s="56"/>
      <c r="S670" s="56"/>
      <c r="T670" s="57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U670" s="20" t="s">
        <v>81</v>
      </c>
    </row>
    <row r="671" spans="1:65" s="2" customFormat="1">
      <c r="A671" s="35"/>
      <c r="B671" s="36"/>
      <c r="C671" s="35"/>
      <c r="D671" s="166" t="s">
        <v>224</v>
      </c>
      <c r="E671" s="35"/>
      <c r="F671" s="190" t="s">
        <v>2272</v>
      </c>
      <c r="G671" s="35"/>
      <c r="H671" s="191">
        <v>0</v>
      </c>
      <c r="I671" s="35"/>
      <c r="J671" s="35"/>
      <c r="K671" s="35"/>
      <c r="L671" s="36"/>
      <c r="M671" s="163"/>
      <c r="N671" s="164"/>
      <c r="O671" s="56"/>
      <c r="P671" s="56"/>
      <c r="Q671" s="56"/>
      <c r="R671" s="56"/>
      <c r="S671" s="56"/>
      <c r="T671" s="57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U671" s="20" t="s">
        <v>81</v>
      </c>
    </row>
    <row r="672" spans="1:65" s="2" customFormat="1">
      <c r="A672" s="35"/>
      <c r="B672" s="36"/>
      <c r="C672" s="35"/>
      <c r="D672" s="166" t="s">
        <v>224</v>
      </c>
      <c r="E672" s="35"/>
      <c r="F672" s="190" t="s">
        <v>2403</v>
      </c>
      <c r="G672" s="35"/>
      <c r="H672" s="191">
        <v>1.8260000000000001</v>
      </c>
      <c r="I672" s="35"/>
      <c r="J672" s="35"/>
      <c r="K672" s="35"/>
      <c r="L672" s="36"/>
      <c r="M672" s="163"/>
      <c r="N672" s="164"/>
      <c r="O672" s="56"/>
      <c r="P672" s="56"/>
      <c r="Q672" s="56"/>
      <c r="R672" s="56"/>
      <c r="S672" s="56"/>
      <c r="T672" s="57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U672" s="20" t="s">
        <v>81</v>
      </c>
    </row>
    <row r="673" spans="1:65" s="2" customFormat="1">
      <c r="A673" s="35"/>
      <c r="B673" s="36"/>
      <c r="C673" s="35"/>
      <c r="D673" s="166" t="s">
        <v>224</v>
      </c>
      <c r="E673" s="35"/>
      <c r="F673" s="190" t="s">
        <v>2404</v>
      </c>
      <c r="G673" s="35"/>
      <c r="H673" s="191">
        <v>1.903</v>
      </c>
      <c r="I673" s="35"/>
      <c r="J673" s="35"/>
      <c r="K673" s="35"/>
      <c r="L673" s="36"/>
      <c r="M673" s="163"/>
      <c r="N673" s="164"/>
      <c r="O673" s="56"/>
      <c r="P673" s="56"/>
      <c r="Q673" s="56"/>
      <c r="R673" s="56"/>
      <c r="S673" s="56"/>
      <c r="T673" s="57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U673" s="20" t="s">
        <v>81</v>
      </c>
    </row>
    <row r="674" spans="1:65" s="2" customFormat="1">
      <c r="A674" s="35"/>
      <c r="B674" s="36"/>
      <c r="C674" s="35"/>
      <c r="D674" s="166" t="s">
        <v>224</v>
      </c>
      <c r="E674" s="35"/>
      <c r="F674" s="190" t="s">
        <v>2405</v>
      </c>
      <c r="G674" s="35"/>
      <c r="H674" s="191">
        <v>1.881</v>
      </c>
      <c r="I674" s="35"/>
      <c r="J674" s="35"/>
      <c r="K674" s="35"/>
      <c r="L674" s="36"/>
      <c r="M674" s="163"/>
      <c r="N674" s="164"/>
      <c r="O674" s="56"/>
      <c r="P674" s="56"/>
      <c r="Q674" s="56"/>
      <c r="R674" s="56"/>
      <c r="S674" s="56"/>
      <c r="T674" s="57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U674" s="20" t="s">
        <v>81</v>
      </c>
    </row>
    <row r="675" spans="1:65" s="2" customFormat="1">
      <c r="A675" s="35"/>
      <c r="B675" s="36"/>
      <c r="C675" s="35"/>
      <c r="D675" s="166" t="s">
        <v>224</v>
      </c>
      <c r="E675" s="35"/>
      <c r="F675" s="190" t="s">
        <v>2406</v>
      </c>
      <c r="G675" s="35"/>
      <c r="H675" s="191">
        <v>1.925</v>
      </c>
      <c r="I675" s="35"/>
      <c r="J675" s="35"/>
      <c r="K675" s="35"/>
      <c r="L675" s="36"/>
      <c r="M675" s="163"/>
      <c r="N675" s="164"/>
      <c r="O675" s="56"/>
      <c r="P675" s="56"/>
      <c r="Q675" s="56"/>
      <c r="R675" s="56"/>
      <c r="S675" s="56"/>
      <c r="T675" s="57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U675" s="20" t="s">
        <v>81</v>
      </c>
    </row>
    <row r="676" spans="1:65" s="2" customFormat="1">
      <c r="A676" s="35"/>
      <c r="B676" s="36"/>
      <c r="C676" s="35"/>
      <c r="D676" s="166" t="s">
        <v>224</v>
      </c>
      <c r="E676" s="35"/>
      <c r="F676" s="190" t="s">
        <v>2407</v>
      </c>
      <c r="G676" s="35"/>
      <c r="H676" s="191">
        <v>4.5869999999999997</v>
      </c>
      <c r="I676" s="35"/>
      <c r="J676" s="35"/>
      <c r="K676" s="35"/>
      <c r="L676" s="36"/>
      <c r="M676" s="163"/>
      <c r="N676" s="164"/>
      <c r="O676" s="56"/>
      <c r="P676" s="56"/>
      <c r="Q676" s="56"/>
      <c r="R676" s="56"/>
      <c r="S676" s="56"/>
      <c r="T676" s="57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U676" s="20" t="s">
        <v>81</v>
      </c>
    </row>
    <row r="677" spans="1:65" s="2" customFormat="1">
      <c r="A677" s="35"/>
      <c r="B677" s="36"/>
      <c r="C677" s="35"/>
      <c r="D677" s="166" t="s">
        <v>224</v>
      </c>
      <c r="E677" s="35"/>
      <c r="F677" s="190" t="s">
        <v>2408</v>
      </c>
      <c r="G677" s="35"/>
      <c r="H677" s="191">
        <v>1.9139999999999999</v>
      </c>
      <c r="I677" s="35"/>
      <c r="J677" s="35"/>
      <c r="K677" s="35"/>
      <c r="L677" s="36"/>
      <c r="M677" s="163"/>
      <c r="N677" s="164"/>
      <c r="O677" s="56"/>
      <c r="P677" s="56"/>
      <c r="Q677" s="56"/>
      <c r="R677" s="56"/>
      <c r="S677" s="56"/>
      <c r="T677" s="57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U677" s="20" t="s">
        <v>81</v>
      </c>
    </row>
    <row r="678" spans="1:65" s="2" customFormat="1">
      <c r="A678" s="35"/>
      <c r="B678" s="36"/>
      <c r="C678" s="35"/>
      <c r="D678" s="166" t="s">
        <v>224</v>
      </c>
      <c r="E678" s="35"/>
      <c r="F678" s="190" t="s">
        <v>2409</v>
      </c>
      <c r="G678" s="35"/>
      <c r="H678" s="191">
        <v>1.738</v>
      </c>
      <c r="I678" s="35"/>
      <c r="J678" s="35"/>
      <c r="K678" s="35"/>
      <c r="L678" s="36"/>
      <c r="M678" s="163"/>
      <c r="N678" s="164"/>
      <c r="O678" s="56"/>
      <c r="P678" s="56"/>
      <c r="Q678" s="56"/>
      <c r="R678" s="56"/>
      <c r="S678" s="56"/>
      <c r="T678" s="57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U678" s="20" t="s">
        <v>81</v>
      </c>
    </row>
    <row r="679" spans="1:65" s="2" customFormat="1">
      <c r="A679" s="35"/>
      <c r="B679" s="36"/>
      <c r="C679" s="35"/>
      <c r="D679" s="166" t="s">
        <v>224</v>
      </c>
      <c r="E679" s="35"/>
      <c r="F679" s="190" t="s">
        <v>2410</v>
      </c>
      <c r="G679" s="35"/>
      <c r="H679" s="191">
        <v>1.837</v>
      </c>
      <c r="I679" s="35"/>
      <c r="J679" s="35"/>
      <c r="K679" s="35"/>
      <c r="L679" s="36"/>
      <c r="M679" s="163"/>
      <c r="N679" s="164"/>
      <c r="O679" s="56"/>
      <c r="P679" s="56"/>
      <c r="Q679" s="56"/>
      <c r="R679" s="56"/>
      <c r="S679" s="56"/>
      <c r="T679" s="57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U679" s="20" t="s">
        <v>81</v>
      </c>
    </row>
    <row r="680" spans="1:65" s="2" customFormat="1">
      <c r="A680" s="35"/>
      <c r="B680" s="36"/>
      <c r="C680" s="35"/>
      <c r="D680" s="166" t="s">
        <v>224</v>
      </c>
      <c r="E680" s="35"/>
      <c r="F680" s="190" t="s">
        <v>2411</v>
      </c>
      <c r="G680" s="35"/>
      <c r="H680" s="191">
        <v>1.859</v>
      </c>
      <c r="I680" s="35"/>
      <c r="J680" s="35"/>
      <c r="K680" s="35"/>
      <c r="L680" s="36"/>
      <c r="M680" s="163"/>
      <c r="N680" s="164"/>
      <c r="O680" s="56"/>
      <c r="P680" s="56"/>
      <c r="Q680" s="56"/>
      <c r="R680" s="56"/>
      <c r="S680" s="56"/>
      <c r="T680" s="57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U680" s="20" t="s">
        <v>81</v>
      </c>
    </row>
    <row r="681" spans="1:65" s="2" customFormat="1">
      <c r="A681" s="35"/>
      <c r="B681" s="36"/>
      <c r="C681" s="35"/>
      <c r="D681" s="166" t="s">
        <v>224</v>
      </c>
      <c r="E681" s="35"/>
      <c r="F681" s="190" t="s">
        <v>2412</v>
      </c>
      <c r="G681" s="35"/>
      <c r="H681" s="191">
        <v>1.76</v>
      </c>
      <c r="I681" s="35"/>
      <c r="J681" s="35"/>
      <c r="K681" s="35"/>
      <c r="L681" s="36"/>
      <c r="M681" s="163"/>
      <c r="N681" s="164"/>
      <c r="O681" s="56"/>
      <c r="P681" s="56"/>
      <c r="Q681" s="56"/>
      <c r="R681" s="56"/>
      <c r="S681" s="56"/>
      <c r="T681" s="57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U681" s="20" t="s">
        <v>81</v>
      </c>
    </row>
    <row r="682" spans="1:65" s="2" customFormat="1">
      <c r="A682" s="35"/>
      <c r="B682" s="36"/>
      <c r="C682" s="35"/>
      <c r="D682" s="166" t="s">
        <v>224</v>
      </c>
      <c r="E682" s="35"/>
      <c r="F682" s="190" t="s">
        <v>2413</v>
      </c>
      <c r="G682" s="35"/>
      <c r="H682" s="191">
        <v>1.8480000000000001</v>
      </c>
      <c r="I682" s="35"/>
      <c r="J682" s="35"/>
      <c r="K682" s="35"/>
      <c r="L682" s="36"/>
      <c r="M682" s="163"/>
      <c r="N682" s="164"/>
      <c r="O682" s="56"/>
      <c r="P682" s="56"/>
      <c r="Q682" s="56"/>
      <c r="R682" s="56"/>
      <c r="S682" s="56"/>
      <c r="T682" s="57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U682" s="20" t="s">
        <v>81</v>
      </c>
    </row>
    <row r="683" spans="1:65" s="2" customFormat="1">
      <c r="A683" s="35"/>
      <c r="B683" s="36"/>
      <c r="C683" s="35"/>
      <c r="D683" s="166" t="s">
        <v>224</v>
      </c>
      <c r="E683" s="35"/>
      <c r="F683" s="190" t="s">
        <v>213</v>
      </c>
      <c r="G683" s="35"/>
      <c r="H683" s="191">
        <v>23.077999999999999</v>
      </c>
      <c r="I683" s="35"/>
      <c r="J683" s="35"/>
      <c r="K683" s="35"/>
      <c r="L683" s="36"/>
      <c r="M683" s="163"/>
      <c r="N683" s="164"/>
      <c r="O683" s="56"/>
      <c r="P683" s="56"/>
      <c r="Q683" s="56"/>
      <c r="R683" s="56"/>
      <c r="S683" s="56"/>
      <c r="T683" s="57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U683" s="20" t="s">
        <v>81</v>
      </c>
    </row>
    <row r="684" spans="1:65" s="2" customFormat="1" ht="37.9" customHeight="1">
      <c r="A684" s="35"/>
      <c r="B684" s="146"/>
      <c r="C684" s="147" t="s">
        <v>520</v>
      </c>
      <c r="D684" s="147" t="s">
        <v>184</v>
      </c>
      <c r="E684" s="148" t="s">
        <v>863</v>
      </c>
      <c r="F684" s="149" t="s">
        <v>864</v>
      </c>
      <c r="G684" s="150" t="s">
        <v>238</v>
      </c>
      <c r="H684" s="151">
        <v>42.042000000000002</v>
      </c>
      <c r="I684" s="152"/>
      <c r="J684" s="153">
        <f>ROUND(I684*H684,2)</f>
        <v>0</v>
      </c>
      <c r="K684" s="149" t="s">
        <v>188</v>
      </c>
      <c r="L684" s="36"/>
      <c r="M684" s="154" t="s">
        <v>3</v>
      </c>
      <c r="N684" s="155" t="s">
        <v>44</v>
      </c>
      <c r="O684" s="56"/>
      <c r="P684" s="156">
        <f>O684*H684</f>
        <v>0</v>
      </c>
      <c r="Q684" s="156">
        <v>0</v>
      </c>
      <c r="R684" s="156">
        <f>Q684*H684</f>
        <v>0</v>
      </c>
      <c r="S684" s="156">
        <v>0.44</v>
      </c>
      <c r="T684" s="157">
        <f>S684*H684</f>
        <v>18.498480000000001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158" t="s">
        <v>189</v>
      </c>
      <c r="AT684" s="158" t="s">
        <v>184</v>
      </c>
      <c r="AU684" s="158" t="s">
        <v>81</v>
      </c>
      <c r="AY684" s="20" t="s">
        <v>182</v>
      </c>
      <c r="BE684" s="159">
        <f>IF(N684="základní",J684,0)</f>
        <v>0</v>
      </c>
      <c r="BF684" s="159">
        <f>IF(N684="snížená",J684,0)</f>
        <v>0</v>
      </c>
      <c r="BG684" s="159">
        <f>IF(N684="zákl. přenesená",J684,0)</f>
        <v>0</v>
      </c>
      <c r="BH684" s="159">
        <f>IF(N684="sníž. přenesená",J684,0)</f>
        <v>0</v>
      </c>
      <c r="BI684" s="159">
        <f>IF(N684="nulová",J684,0)</f>
        <v>0</v>
      </c>
      <c r="BJ684" s="20" t="s">
        <v>25</v>
      </c>
      <c r="BK684" s="159">
        <f>ROUND(I684*H684,2)</f>
        <v>0</v>
      </c>
      <c r="BL684" s="20" t="s">
        <v>189</v>
      </c>
      <c r="BM684" s="158" t="s">
        <v>2418</v>
      </c>
    </row>
    <row r="685" spans="1:65" s="2" customFormat="1">
      <c r="A685" s="35"/>
      <c r="B685" s="36"/>
      <c r="C685" s="35"/>
      <c r="D685" s="160" t="s">
        <v>191</v>
      </c>
      <c r="E685" s="35"/>
      <c r="F685" s="161" t="s">
        <v>866</v>
      </c>
      <c r="G685" s="35"/>
      <c r="H685" s="35"/>
      <c r="I685" s="162"/>
      <c r="J685" s="35"/>
      <c r="K685" s="35"/>
      <c r="L685" s="36"/>
      <c r="M685" s="163"/>
      <c r="N685" s="164"/>
      <c r="O685" s="56"/>
      <c r="P685" s="56"/>
      <c r="Q685" s="56"/>
      <c r="R685" s="56"/>
      <c r="S685" s="56"/>
      <c r="T685" s="57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T685" s="20" t="s">
        <v>191</v>
      </c>
      <c r="AU685" s="20" t="s">
        <v>81</v>
      </c>
    </row>
    <row r="686" spans="1:65" s="14" customFormat="1">
      <c r="B686" s="173"/>
      <c r="D686" s="166" t="s">
        <v>193</v>
      </c>
      <c r="E686" s="174" t="s">
        <v>3</v>
      </c>
      <c r="F686" s="175" t="s">
        <v>2419</v>
      </c>
      <c r="H686" s="176">
        <v>42.042000000000002</v>
      </c>
      <c r="I686" s="177"/>
      <c r="L686" s="173"/>
      <c r="M686" s="178"/>
      <c r="N686" s="179"/>
      <c r="O686" s="179"/>
      <c r="P686" s="179"/>
      <c r="Q686" s="179"/>
      <c r="R686" s="179"/>
      <c r="S686" s="179"/>
      <c r="T686" s="180"/>
      <c r="AT686" s="174" t="s">
        <v>193</v>
      </c>
      <c r="AU686" s="174" t="s">
        <v>81</v>
      </c>
      <c r="AV686" s="14" t="s">
        <v>81</v>
      </c>
      <c r="AW686" s="14" t="s">
        <v>34</v>
      </c>
      <c r="AX686" s="14" t="s">
        <v>25</v>
      </c>
      <c r="AY686" s="174" t="s">
        <v>182</v>
      </c>
    </row>
    <row r="687" spans="1:65" s="2" customFormat="1">
      <c r="A687" s="35"/>
      <c r="B687" s="36"/>
      <c r="C687" s="35"/>
      <c r="D687" s="166" t="s">
        <v>224</v>
      </c>
      <c r="E687" s="35"/>
      <c r="F687" s="189" t="s">
        <v>272</v>
      </c>
      <c r="G687" s="35"/>
      <c r="H687" s="35"/>
      <c r="I687" s="35"/>
      <c r="J687" s="35"/>
      <c r="K687" s="35"/>
      <c r="L687" s="36"/>
      <c r="M687" s="163"/>
      <c r="N687" s="164"/>
      <c r="O687" s="56"/>
      <c r="P687" s="56"/>
      <c r="Q687" s="56"/>
      <c r="R687" s="56"/>
      <c r="S687" s="56"/>
      <c r="T687" s="57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U687" s="20" t="s">
        <v>81</v>
      </c>
    </row>
    <row r="688" spans="1:65" s="2" customFormat="1">
      <c r="A688" s="35"/>
      <c r="B688" s="36"/>
      <c r="C688" s="35"/>
      <c r="D688" s="166" t="s">
        <v>224</v>
      </c>
      <c r="E688" s="35"/>
      <c r="F688" s="190" t="s">
        <v>1568</v>
      </c>
      <c r="G688" s="35"/>
      <c r="H688" s="191">
        <v>0</v>
      </c>
      <c r="I688" s="35"/>
      <c r="J688" s="35"/>
      <c r="K688" s="35"/>
      <c r="L688" s="36"/>
      <c r="M688" s="163"/>
      <c r="N688" s="164"/>
      <c r="O688" s="56"/>
      <c r="P688" s="56"/>
      <c r="Q688" s="56"/>
      <c r="R688" s="56"/>
      <c r="S688" s="56"/>
      <c r="T688" s="57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U688" s="20" t="s">
        <v>81</v>
      </c>
    </row>
    <row r="689" spans="1:65" s="2" customFormat="1">
      <c r="A689" s="35"/>
      <c r="B689" s="36"/>
      <c r="C689" s="35"/>
      <c r="D689" s="166" t="s">
        <v>224</v>
      </c>
      <c r="E689" s="35"/>
      <c r="F689" s="190" t="s">
        <v>2420</v>
      </c>
      <c r="G689" s="35"/>
      <c r="H689" s="191">
        <v>1.837</v>
      </c>
      <c r="I689" s="35"/>
      <c r="J689" s="35"/>
      <c r="K689" s="35"/>
      <c r="L689" s="36"/>
      <c r="M689" s="163"/>
      <c r="N689" s="164"/>
      <c r="O689" s="56"/>
      <c r="P689" s="56"/>
      <c r="Q689" s="56"/>
      <c r="R689" s="56"/>
      <c r="S689" s="56"/>
      <c r="T689" s="57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U689" s="20" t="s">
        <v>81</v>
      </c>
    </row>
    <row r="690" spans="1:65" s="2" customFormat="1">
      <c r="A690" s="35"/>
      <c r="B690" s="36"/>
      <c r="C690" s="35"/>
      <c r="D690" s="166" t="s">
        <v>224</v>
      </c>
      <c r="E690" s="35"/>
      <c r="F690" s="190" t="s">
        <v>2421</v>
      </c>
      <c r="G690" s="35"/>
      <c r="H690" s="191">
        <v>1.5289999999999999</v>
      </c>
      <c r="I690" s="35"/>
      <c r="J690" s="35"/>
      <c r="K690" s="35"/>
      <c r="L690" s="36"/>
      <c r="M690" s="163"/>
      <c r="N690" s="164"/>
      <c r="O690" s="56"/>
      <c r="P690" s="56"/>
      <c r="Q690" s="56"/>
      <c r="R690" s="56"/>
      <c r="S690" s="56"/>
      <c r="T690" s="57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U690" s="20" t="s">
        <v>81</v>
      </c>
    </row>
    <row r="691" spans="1:65" s="2" customFormat="1">
      <c r="A691" s="35"/>
      <c r="B691" s="36"/>
      <c r="C691" s="35"/>
      <c r="D691" s="166" t="s">
        <v>224</v>
      </c>
      <c r="E691" s="35"/>
      <c r="F691" s="190" t="s">
        <v>2422</v>
      </c>
      <c r="G691" s="35"/>
      <c r="H691" s="191">
        <v>4.851</v>
      </c>
      <c r="I691" s="35"/>
      <c r="J691" s="35"/>
      <c r="K691" s="35"/>
      <c r="L691" s="36"/>
      <c r="M691" s="163"/>
      <c r="N691" s="164"/>
      <c r="O691" s="56"/>
      <c r="P691" s="56"/>
      <c r="Q691" s="56"/>
      <c r="R691" s="56"/>
      <c r="S691" s="56"/>
      <c r="T691" s="57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U691" s="20" t="s">
        <v>81</v>
      </c>
    </row>
    <row r="692" spans="1:65" s="2" customFormat="1">
      <c r="A692" s="35"/>
      <c r="B692" s="36"/>
      <c r="C692" s="35"/>
      <c r="D692" s="166" t="s">
        <v>224</v>
      </c>
      <c r="E692" s="35"/>
      <c r="F692" s="190" t="s">
        <v>2423</v>
      </c>
      <c r="G692" s="35"/>
      <c r="H692" s="191">
        <v>1.4630000000000001</v>
      </c>
      <c r="I692" s="35"/>
      <c r="J692" s="35"/>
      <c r="K692" s="35"/>
      <c r="L692" s="36"/>
      <c r="M692" s="163"/>
      <c r="N692" s="164"/>
      <c r="O692" s="56"/>
      <c r="P692" s="56"/>
      <c r="Q692" s="56"/>
      <c r="R692" s="56"/>
      <c r="S692" s="56"/>
      <c r="T692" s="57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U692" s="20" t="s">
        <v>81</v>
      </c>
    </row>
    <row r="693" spans="1:65" s="2" customFormat="1">
      <c r="A693" s="35"/>
      <c r="B693" s="36"/>
      <c r="C693" s="35"/>
      <c r="D693" s="166" t="s">
        <v>224</v>
      </c>
      <c r="E693" s="35"/>
      <c r="F693" s="190" t="s">
        <v>2424</v>
      </c>
      <c r="G693" s="35"/>
      <c r="H693" s="191">
        <v>5.1260000000000003</v>
      </c>
      <c r="I693" s="35"/>
      <c r="J693" s="35"/>
      <c r="K693" s="35"/>
      <c r="L693" s="36"/>
      <c r="M693" s="163"/>
      <c r="N693" s="164"/>
      <c r="O693" s="56"/>
      <c r="P693" s="56"/>
      <c r="Q693" s="56"/>
      <c r="R693" s="56"/>
      <c r="S693" s="56"/>
      <c r="T693" s="57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U693" s="20" t="s">
        <v>81</v>
      </c>
    </row>
    <row r="694" spans="1:65" s="2" customFormat="1">
      <c r="A694" s="35"/>
      <c r="B694" s="36"/>
      <c r="C694" s="35"/>
      <c r="D694" s="166" t="s">
        <v>224</v>
      </c>
      <c r="E694" s="35"/>
      <c r="F694" s="190" t="s">
        <v>2425</v>
      </c>
      <c r="G694" s="35"/>
      <c r="H694" s="191">
        <v>5.1260000000000003</v>
      </c>
      <c r="I694" s="35"/>
      <c r="J694" s="35"/>
      <c r="K694" s="35"/>
      <c r="L694" s="36"/>
      <c r="M694" s="163"/>
      <c r="N694" s="164"/>
      <c r="O694" s="56"/>
      <c r="P694" s="56"/>
      <c r="Q694" s="56"/>
      <c r="R694" s="56"/>
      <c r="S694" s="56"/>
      <c r="T694" s="57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U694" s="20" t="s">
        <v>81</v>
      </c>
    </row>
    <row r="695" spans="1:65" s="2" customFormat="1">
      <c r="A695" s="35"/>
      <c r="B695" s="36"/>
      <c r="C695" s="35"/>
      <c r="D695" s="166" t="s">
        <v>224</v>
      </c>
      <c r="E695" s="35"/>
      <c r="F695" s="190" t="s">
        <v>2426</v>
      </c>
      <c r="G695" s="35"/>
      <c r="H695" s="191">
        <v>1.474</v>
      </c>
      <c r="I695" s="35"/>
      <c r="J695" s="35"/>
      <c r="K695" s="35"/>
      <c r="L695" s="36"/>
      <c r="M695" s="163"/>
      <c r="N695" s="164"/>
      <c r="O695" s="56"/>
      <c r="P695" s="56"/>
      <c r="Q695" s="56"/>
      <c r="R695" s="56"/>
      <c r="S695" s="56"/>
      <c r="T695" s="57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U695" s="20" t="s">
        <v>81</v>
      </c>
    </row>
    <row r="696" spans="1:65" s="2" customFormat="1">
      <c r="A696" s="35"/>
      <c r="B696" s="36"/>
      <c r="C696" s="35"/>
      <c r="D696" s="166" t="s">
        <v>224</v>
      </c>
      <c r="E696" s="35"/>
      <c r="F696" s="190" t="s">
        <v>2427</v>
      </c>
      <c r="G696" s="35"/>
      <c r="H696" s="191">
        <v>5.1589999999999998</v>
      </c>
      <c r="I696" s="35"/>
      <c r="J696" s="35"/>
      <c r="K696" s="35"/>
      <c r="L696" s="36"/>
      <c r="M696" s="163"/>
      <c r="N696" s="164"/>
      <c r="O696" s="56"/>
      <c r="P696" s="56"/>
      <c r="Q696" s="56"/>
      <c r="R696" s="56"/>
      <c r="S696" s="56"/>
      <c r="T696" s="57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U696" s="20" t="s">
        <v>81</v>
      </c>
    </row>
    <row r="697" spans="1:65" s="2" customFormat="1">
      <c r="A697" s="35"/>
      <c r="B697" s="36"/>
      <c r="C697" s="35"/>
      <c r="D697" s="166" t="s">
        <v>224</v>
      </c>
      <c r="E697" s="35"/>
      <c r="F697" s="190" t="s">
        <v>2428</v>
      </c>
      <c r="G697" s="35"/>
      <c r="H697" s="191">
        <v>5.1479999999999997</v>
      </c>
      <c r="I697" s="35"/>
      <c r="J697" s="35"/>
      <c r="K697" s="35"/>
      <c r="L697" s="36"/>
      <c r="M697" s="163"/>
      <c r="N697" s="164"/>
      <c r="O697" s="56"/>
      <c r="P697" s="56"/>
      <c r="Q697" s="56"/>
      <c r="R697" s="56"/>
      <c r="S697" s="56"/>
      <c r="T697" s="57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U697" s="20" t="s">
        <v>81</v>
      </c>
    </row>
    <row r="698" spans="1:65" s="2" customFormat="1">
      <c r="A698" s="35"/>
      <c r="B698" s="36"/>
      <c r="C698" s="35"/>
      <c r="D698" s="166" t="s">
        <v>224</v>
      </c>
      <c r="E698" s="35"/>
      <c r="F698" s="190" t="s">
        <v>2429</v>
      </c>
      <c r="G698" s="35"/>
      <c r="H698" s="191">
        <v>5.1589999999999998</v>
      </c>
      <c r="I698" s="35"/>
      <c r="J698" s="35"/>
      <c r="K698" s="35"/>
      <c r="L698" s="36"/>
      <c r="M698" s="163"/>
      <c r="N698" s="164"/>
      <c r="O698" s="56"/>
      <c r="P698" s="56"/>
      <c r="Q698" s="56"/>
      <c r="R698" s="56"/>
      <c r="S698" s="56"/>
      <c r="T698" s="57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U698" s="20" t="s">
        <v>81</v>
      </c>
    </row>
    <row r="699" spans="1:65" s="2" customFormat="1">
      <c r="A699" s="35"/>
      <c r="B699" s="36"/>
      <c r="C699" s="35"/>
      <c r="D699" s="166" t="s">
        <v>224</v>
      </c>
      <c r="E699" s="35"/>
      <c r="F699" s="190" t="s">
        <v>2430</v>
      </c>
      <c r="G699" s="35"/>
      <c r="H699" s="191">
        <v>5.17</v>
      </c>
      <c r="I699" s="35"/>
      <c r="J699" s="35"/>
      <c r="K699" s="35"/>
      <c r="L699" s="36"/>
      <c r="M699" s="163"/>
      <c r="N699" s="164"/>
      <c r="O699" s="56"/>
      <c r="P699" s="56"/>
      <c r="Q699" s="56"/>
      <c r="R699" s="56"/>
      <c r="S699" s="56"/>
      <c r="T699" s="57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U699" s="20" t="s">
        <v>81</v>
      </c>
    </row>
    <row r="700" spans="1:65" s="2" customFormat="1">
      <c r="A700" s="35"/>
      <c r="B700" s="36"/>
      <c r="C700" s="35"/>
      <c r="D700" s="166" t="s">
        <v>224</v>
      </c>
      <c r="E700" s="35"/>
      <c r="F700" s="190" t="s">
        <v>259</v>
      </c>
      <c r="G700" s="35"/>
      <c r="H700" s="191">
        <v>42.042000000000002</v>
      </c>
      <c r="I700" s="35"/>
      <c r="J700" s="35"/>
      <c r="K700" s="35"/>
      <c r="L700" s="36"/>
      <c r="M700" s="163"/>
      <c r="N700" s="164"/>
      <c r="O700" s="56"/>
      <c r="P700" s="56"/>
      <c r="Q700" s="56"/>
      <c r="R700" s="56"/>
      <c r="S700" s="56"/>
      <c r="T700" s="57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U700" s="20" t="s">
        <v>81</v>
      </c>
    </row>
    <row r="701" spans="1:65" s="2" customFormat="1" ht="37.9" customHeight="1">
      <c r="A701" s="35"/>
      <c r="B701" s="146"/>
      <c r="C701" s="147" t="s">
        <v>525</v>
      </c>
      <c r="D701" s="147" t="s">
        <v>184</v>
      </c>
      <c r="E701" s="148" t="s">
        <v>261</v>
      </c>
      <c r="F701" s="149" t="s">
        <v>262</v>
      </c>
      <c r="G701" s="150" t="s">
        <v>238</v>
      </c>
      <c r="H701" s="151">
        <v>42.042000000000002</v>
      </c>
      <c r="I701" s="152"/>
      <c r="J701" s="153">
        <f>ROUND(I701*H701,2)</f>
        <v>0</v>
      </c>
      <c r="K701" s="149" t="s">
        <v>188</v>
      </c>
      <c r="L701" s="36"/>
      <c r="M701" s="154" t="s">
        <v>3</v>
      </c>
      <c r="N701" s="155" t="s">
        <v>44</v>
      </c>
      <c r="O701" s="56"/>
      <c r="P701" s="156">
        <f>O701*H701</f>
        <v>0</v>
      </c>
      <c r="Q701" s="156">
        <v>0</v>
      </c>
      <c r="R701" s="156">
        <f>Q701*H701</f>
        <v>0</v>
      </c>
      <c r="S701" s="156">
        <v>0.32</v>
      </c>
      <c r="T701" s="157">
        <f>S701*H701</f>
        <v>13.453440000000001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58" t="s">
        <v>189</v>
      </c>
      <c r="AT701" s="158" t="s">
        <v>184</v>
      </c>
      <c r="AU701" s="158" t="s">
        <v>81</v>
      </c>
      <c r="AY701" s="20" t="s">
        <v>182</v>
      </c>
      <c r="BE701" s="159">
        <f>IF(N701="základní",J701,0)</f>
        <v>0</v>
      </c>
      <c r="BF701" s="159">
        <f>IF(N701="snížená",J701,0)</f>
        <v>0</v>
      </c>
      <c r="BG701" s="159">
        <f>IF(N701="zákl. přenesená",J701,0)</f>
        <v>0</v>
      </c>
      <c r="BH701" s="159">
        <f>IF(N701="sníž. přenesená",J701,0)</f>
        <v>0</v>
      </c>
      <c r="BI701" s="159">
        <f>IF(N701="nulová",J701,0)</f>
        <v>0</v>
      </c>
      <c r="BJ701" s="20" t="s">
        <v>25</v>
      </c>
      <c r="BK701" s="159">
        <f>ROUND(I701*H701,2)</f>
        <v>0</v>
      </c>
      <c r="BL701" s="20" t="s">
        <v>189</v>
      </c>
      <c r="BM701" s="158" t="s">
        <v>2431</v>
      </c>
    </row>
    <row r="702" spans="1:65" s="2" customFormat="1">
      <c r="A702" s="35"/>
      <c r="B702" s="36"/>
      <c r="C702" s="35"/>
      <c r="D702" s="160" t="s">
        <v>191</v>
      </c>
      <c r="E702" s="35"/>
      <c r="F702" s="161" t="s">
        <v>264</v>
      </c>
      <c r="G702" s="35"/>
      <c r="H702" s="35"/>
      <c r="I702" s="162"/>
      <c r="J702" s="35"/>
      <c r="K702" s="35"/>
      <c r="L702" s="36"/>
      <c r="M702" s="163"/>
      <c r="N702" s="164"/>
      <c r="O702" s="56"/>
      <c r="P702" s="56"/>
      <c r="Q702" s="56"/>
      <c r="R702" s="56"/>
      <c r="S702" s="56"/>
      <c r="T702" s="57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T702" s="20" t="s">
        <v>191</v>
      </c>
      <c r="AU702" s="20" t="s">
        <v>81</v>
      </c>
    </row>
    <row r="703" spans="1:65" s="14" customFormat="1">
      <c r="B703" s="173"/>
      <c r="D703" s="166" t="s">
        <v>193</v>
      </c>
      <c r="E703" s="174" t="s">
        <v>3</v>
      </c>
      <c r="F703" s="175" t="s">
        <v>2432</v>
      </c>
      <c r="H703" s="176">
        <v>42.042000000000002</v>
      </c>
      <c r="I703" s="177"/>
      <c r="L703" s="173"/>
      <c r="M703" s="178"/>
      <c r="N703" s="179"/>
      <c r="O703" s="179"/>
      <c r="P703" s="179"/>
      <c r="Q703" s="179"/>
      <c r="R703" s="179"/>
      <c r="S703" s="179"/>
      <c r="T703" s="180"/>
      <c r="AT703" s="174" t="s">
        <v>193</v>
      </c>
      <c r="AU703" s="174" t="s">
        <v>81</v>
      </c>
      <c r="AV703" s="14" t="s">
        <v>81</v>
      </c>
      <c r="AW703" s="14" t="s">
        <v>34</v>
      </c>
      <c r="AX703" s="14" t="s">
        <v>25</v>
      </c>
      <c r="AY703" s="174" t="s">
        <v>182</v>
      </c>
    </row>
    <row r="704" spans="1:65" s="2" customFormat="1">
      <c r="A704" s="35"/>
      <c r="B704" s="36"/>
      <c r="C704" s="35"/>
      <c r="D704" s="166" t="s">
        <v>224</v>
      </c>
      <c r="E704" s="35"/>
      <c r="F704" s="189" t="s">
        <v>272</v>
      </c>
      <c r="G704" s="35"/>
      <c r="H704" s="35"/>
      <c r="I704" s="35"/>
      <c r="J704" s="35"/>
      <c r="K704" s="35"/>
      <c r="L704" s="36"/>
      <c r="M704" s="163"/>
      <c r="N704" s="164"/>
      <c r="O704" s="56"/>
      <c r="P704" s="56"/>
      <c r="Q704" s="56"/>
      <c r="R704" s="56"/>
      <c r="S704" s="56"/>
      <c r="T704" s="57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U704" s="20" t="s">
        <v>81</v>
      </c>
    </row>
    <row r="705" spans="1:65" s="2" customFormat="1">
      <c r="A705" s="35"/>
      <c r="B705" s="36"/>
      <c r="C705" s="35"/>
      <c r="D705" s="166" t="s">
        <v>224</v>
      </c>
      <c r="E705" s="35"/>
      <c r="F705" s="190" t="s">
        <v>1568</v>
      </c>
      <c r="G705" s="35"/>
      <c r="H705" s="191">
        <v>0</v>
      </c>
      <c r="I705" s="35"/>
      <c r="J705" s="35"/>
      <c r="K705" s="35"/>
      <c r="L705" s="36"/>
      <c r="M705" s="163"/>
      <c r="N705" s="164"/>
      <c r="O705" s="56"/>
      <c r="P705" s="56"/>
      <c r="Q705" s="56"/>
      <c r="R705" s="56"/>
      <c r="S705" s="56"/>
      <c r="T705" s="57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U705" s="20" t="s">
        <v>81</v>
      </c>
    </row>
    <row r="706" spans="1:65" s="2" customFormat="1">
      <c r="A706" s="35"/>
      <c r="B706" s="36"/>
      <c r="C706" s="35"/>
      <c r="D706" s="166" t="s">
        <v>224</v>
      </c>
      <c r="E706" s="35"/>
      <c r="F706" s="190" t="s">
        <v>2420</v>
      </c>
      <c r="G706" s="35"/>
      <c r="H706" s="191">
        <v>1.837</v>
      </c>
      <c r="I706" s="35"/>
      <c r="J706" s="35"/>
      <c r="K706" s="35"/>
      <c r="L706" s="36"/>
      <c r="M706" s="163"/>
      <c r="N706" s="164"/>
      <c r="O706" s="56"/>
      <c r="P706" s="56"/>
      <c r="Q706" s="56"/>
      <c r="R706" s="56"/>
      <c r="S706" s="56"/>
      <c r="T706" s="57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U706" s="20" t="s">
        <v>81</v>
      </c>
    </row>
    <row r="707" spans="1:65" s="2" customFormat="1">
      <c r="A707" s="35"/>
      <c r="B707" s="36"/>
      <c r="C707" s="35"/>
      <c r="D707" s="166" t="s">
        <v>224</v>
      </c>
      <c r="E707" s="35"/>
      <c r="F707" s="190" t="s">
        <v>2421</v>
      </c>
      <c r="G707" s="35"/>
      <c r="H707" s="191">
        <v>1.5289999999999999</v>
      </c>
      <c r="I707" s="35"/>
      <c r="J707" s="35"/>
      <c r="K707" s="35"/>
      <c r="L707" s="36"/>
      <c r="M707" s="163"/>
      <c r="N707" s="164"/>
      <c r="O707" s="56"/>
      <c r="P707" s="56"/>
      <c r="Q707" s="56"/>
      <c r="R707" s="56"/>
      <c r="S707" s="56"/>
      <c r="T707" s="57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U707" s="20" t="s">
        <v>81</v>
      </c>
    </row>
    <row r="708" spans="1:65" s="2" customFormat="1">
      <c r="A708" s="35"/>
      <c r="B708" s="36"/>
      <c r="C708" s="35"/>
      <c r="D708" s="166" t="s">
        <v>224</v>
      </c>
      <c r="E708" s="35"/>
      <c r="F708" s="190" t="s">
        <v>2422</v>
      </c>
      <c r="G708" s="35"/>
      <c r="H708" s="191">
        <v>4.851</v>
      </c>
      <c r="I708" s="35"/>
      <c r="J708" s="35"/>
      <c r="K708" s="35"/>
      <c r="L708" s="36"/>
      <c r="M708" s="163"/>
      <c r="N708" s="164"/>
      <c r="O708" s="56"/>
      <c r="P708" s="56"/>
      <c r="Q708" s="56"/>
      <c r="R708" s="56"/>
      <c r="S708" s="56"/>
      <c r="T708" s="57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U708" s="20" t="s">
        <v>81</v>
      </c>
    </row>
    <row r="709" spans="1:65" s="2" customFormat="1">
      <c r="A709" s="35"/>
      <c r="B709" s="36"/>
      <c r="C709" s="35"/>
      <c r="D709" s="166" t="s">
        <v>224</v>
      </c>
      <c r="E709" s="35"/>
      <c r="F709" s="190" t="s">
        <v>2423</v>
      </c>
      <c r="G709" s="35"/>
      <c r="H709" s="191">
        <v>1.4630000000000001</v>
      </c>
      <c r="I709" s="35"/>
      <c r="J709" s="35"/>
      <c r="K709" s="35"/>
      <c r="L709" s="36"/>
      <c r="M709" s="163"/>
      <c r="N709" s="164"/>
      <c r="O709" s="56"/>
      <c r="P709" s="56"/>
      <c r="Q709" s="56"/>
      <c r="R709" s="56"/>
      <c r="S709" s="56"/>
      <c r="T709" s="57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U709" s="20" t="s">
        <v>81</v>
      </c>
    </row>
    <row r="710" spans="1:65" s="2" customFormat="1">
      <c r="A710" s="35"/>
      <c r="B710" s="36"/>
      <c r="C710" s="35"/>
      <c r="D710" s="166" t="s">
        <v>224</v>
      </c>
      <c r="E710" s="35"/>
      <c r="F710" s="190" t="s">
        <v>2424</v>
      </c>
      <c r="G710" s="35"/>
      <c r="H710" s="191">
        <v>5.1260000000000003</v>
      </c>
      <c r="I710" s="35"/>
      <c r="J710" s="35"/>
      <c r="K710" s="35"/>
      <c r="L710" s="36"/>
      <c r="M710" s="163"/>
      <c r="N710" s="164"/>
      <c r="O710" s="56"/>
      <c r="P710" s="56"/>
      <c r="Q710" s="56"/>
      <c r="R710" s="56"/>
      <c r="S710" s="56"/>
      <c r="T710" s="57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U710" s="20" t="s">
        <v>81</v>
      </c>
    </row>
    <row r="711" spans="1:65" s="2" customFormat="1">
      <c r="A711" s="35"/>
      <c r="B711" s="36"/>
      <c r="C711" s="35"/>
      <c r="D711" s="166" t="s">
        <v>224</v>
      </c>
      <c r="E711" s="35"/>
      <c r="F711" s="190" t="s">
        <v>2425</v>
      </c>
      <c r="G711" s="35"/>
      <c r="H711" s="191">
        <v>5.1260000000000003</v>
      </c>
      <c r="I711" s="35"/>
      <c r="J711" s="35"/>
      <c r="K711" s="35"/>
      <c r="L711" s="36"/>
      <c r="M711" s="163"/>
      <c r="N711" s="164"/>
      <c r="O711" s="56"/>
      <c r="P711" s="56"/>
      <c r="Q711" s="56"/>
      <c r="R711" s="56"/>
      <c r="S711" s="56"/>
      <c r="T711" s="57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U711" s="20" t="s">
        <v>81</v>
      </c>
    </row>
    <row r="712" spans="1:65" s="2" customFormat="1">
      <c r="A712" s="35"/>
      <c r="B712" s="36"/>
      <c r="C712" s="35"/>
      <c r="D712" s="166" t="s">
        <v>224</v>
      </c>
      <c r="E712" s="35"/>
      <c r="F712" s="190" t="s">
        <v>2426</v>
      </c>
      <c r="G712" s="35"/>
      <c r="H712" s="191">
        <v>1.474</v>
      </c>
      <c r="I712" s="35"/>
      <c r="J712" s="35"/>
      <c r="K712" s="35"/>
      <c r="L712" s="36"/>
      <c r="M712" s="163"/>
      <c r="N712" s="164"/>
      <c r="O712" s="56"/>
      <c r="P712" s="56"/>
      <c r="Q712" s="56"/>
      <c r="R712" s="56"/>
      <c r="S712" s="56"/>
      <c r="T712" s="57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U712" s="20" t="s">
        <v>81</v>
      </c>
    </row>
    <row r="713" spans="1:65" s="2" customFormat="1">
      <c r="A713" s="35"/>
      <c r="B713" s="36"/>
      <c r="C713" s="35"/>
      <c r="D713" s="166" t="s">
        <v>224</v>
      </c>
      <c r="E713" s="35"/>
      <c r="F713" s="190" t="s">
        <v>2427</v>
      </c>
      <c r="G713" s="35"/>
      <c r="H713" s="191">
        <v>5.1589999999999998</v>
      </c>
      <c r="I713" s="35"/>
      <c r="J713" s="35"/>
      <c r="K713" s="35"/>
      <c r="L713" s="36"/>
      <c r="M713" s="163"/>
      <c r="N713" s="164"/>
      <c r="O713" s="56"/>
      <c r="P713" s="56"/>
      <c r="Q713" s="56"/>
      <c r="R713" s="56"/>
      <c r="S713" s="56"/>
      <c r="T713" s="57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U713" s="20" t="s">
        <v>81</v>
      </c>
    </row>
    <row r="714" spans="1:65" s="2" customFormat="1">
      <c r="A714" s="35"/>
      <c r="B714" s="36"/>
      <c r="C714" s="35"/>
      <c r="D714" s="166" t="s">
        <v>224</v>
      </c>
      <c r="E714" s="35"/>
      <c r="F714" s="190" t="s">
        <v>2428</v>
      </c>
      <c r="G714" s="35"/>
      <c r="H714" s="191">
        <v>5.1479999999999997</v>
      </c>
      <c r="I714" s="35"/>
      <c r="J714" s="35"/>
      <c r="K714" s="35"/>
      <c r="L714" s="36"/>
      <c r="M714" s="163"/>
      <c r="N714" s="164"/>
      <c r="O714" s="56"/>
      <c r="P714" s="56"/>
      <c r="Q714" s="56"/>
      <c r="R714" s="56"/>
      <c r="S714" s="56"/>
      <c r="T714" s="57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U714" s="20" t="s">
        <v>81</v>
      </c>
    </row>
    <row r="715" spans="1:65" s="2" customFormat="1">
      <c r="A715" s="35"/>
      <c r="B715" s="36"/>
      <c r="C715" s="35"/>
      <c r="D715" s="166" t="s">
        <v>224</v>
      </c>
      <c r="E715" s="35"/>
      <c r="F715" s="190" t="s">
        <v>2429</v>
      </c>
      <c r="G715" s="35"/>
      <c r="H715" s="191">
        <v>5.1589999999999998</v>
      </c>
      <c r="I715" s="35"/>
      <c r="J715" s="35"/>
      <c r="K715" s="35"/>
      <c r="L715" s="36"/>
      <c r="M715" s="163"/>
      <c r="N715" s="164"/>
      <c r="O715" s="56"/>
      <c r="P715" s="56"/>
      <c r="Q715" s="56"/>
      <c r="R715" s="56"/>
      <c r="S715" s="56"/>
      <c r="T715" s="57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U715" s="20" t="s">
        <v>81</v>
      </c>
    </row>
    <row r="716" spans="1:65" s="2" customFormat="1">
      <c r="A716" s="35"/>
      <c r="B716" s="36"/>
      <c r="C716" s="35"/>
      <c r="D716" s="166" t="s">
        <v>224</v>
      </c>
      <c r="E716" s="35"/>
      <c r="F716" s="190" t="s">
        <v>2430</v>
      </c>
      <c r="G716" s="35"/>
      <c r="H716" s="191">
        <v>5.17</v>
      </c>
      <c r="I716" s="35"/>
      <c r="J716" s="35"/>
      <c r="K716" s="35"/>
      <c r="L716" s="36"/>
      <c r="M716" s="163"/>
      <c r="N716" s="164"/>
      <c r="O716" s="56"/>
      <c r="P716" s="56"/>
      <c r="Q716" s="56"/>
      <c r="R716" s="56"/>
      <c r="S716" s="56"/>
      <c r="T716" s="57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U716" s="20" t="s">
        <v>81</v>
      </c>
    </row>
    <row r="717" spans="1:65" s="2" customFormat="1">
      <c r="A717" s="35"/>
      <c r="B717" s="36"/>
      <c r="C717" s="35"/>
      <c r="D717" s="166" t="s">
        <v>224</v>
      </c>
      <c r="E717" s="35"/>
      <c r="F717" s="190" t="s">
        <v>259</v>
      </c>
      <c r="G717" s="35"/>
      <c r="H717" s="191">
        <v>42.042000000000002</v>
      </c>
      <c r="I717" s="35"/>
      <c r="J717" s="35"/>
      <c r="K717" s="35"/>
      <c r="L717" s="36"/>
      <c r="M717" s="163"/>
      <c r="N717" s="164"/>
      <c r="O717" s="56"/>
      <c r="P717" s="56"/>
      <c r="Q717" s="56"/>
      <c r="R717" s="56"/>
      <c r="S717" s="56"/>
      <c r="T717" s="57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U717" s="20" t="s">
        <v>81</v>
      </c>
    </row>
    <row r="718" spans="1:65" s="2" customFormat="1" ht="37.9" customHeight="1">
      <c r="A718" s="35"/>
      <c r="B718" s="146"/>
      <c r="C718" s="147" t="s">
        <v>530</v>
      </c>
      <c r="D718" s="147" t="s">
        <v>184</v>
      </c>
      <c r="E718" s="148" t="s">
        <v>1573</v>
      </c>
      <c r="F718" s="149" t="s">
        <v>1574</v>
      </c>
      <c r="G718" s="150" t="s">
        <v>238</v>
      </c>
      <c r="H718" s="151">
        <v>15.75</v>
      </c>
      <c r="I718" s="152"/>
      <c r="J718" s="153">
        <f>ROUND(I718*H718,2)</f>
        <v>0</v>
      </c>
      <c r="K718" s="149" t="s">
        <v>188</v>
      </c>
      <c r="L718" s="36"/>
      <c r="M718" s="154" t="s">
        <v>3</v>
      </c>
      <c r="N718" s="155" t="s">
        <v>44</v>
      </c>
      <c r="O718" s="56"/>
      <c r="P718" s="156">
        <f>O718*H718</f>
        <v>0</v>
      </c>
      <c r="Q718" s="156">
        <v>0</v>
      </c>
      <c r="R718" s="156">
        <f>Q718*H718</f>
        <v>0</v>
      </c>
      <c r="S718" s="156">
        <v>0.44</v>
      </c>
      <c r="T718" s="157">
        <f>S718*H718</f>
        <v>6.93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158" t="s">
        <v>189</v>
      </c>
      <c r="AT718" s="158" t="s">
        <v>184</v>
      </c>
      <c r="AU718" s="158" t="s">
        <v>81</v>
      </c>
      <c r="AY718" s="20" t="s">
        <v>182</v>
      </c>
      <c r="BE718" s="159">
        <f>IF(N718="základní",J718,0)</f>
        <v>0</v>
      </c>
      <c r="BF718" s="159">
        <f>IF(N718="snížená",J718,0)</f>
        <v>0</v>
      </c>
      <c r="BG718" s="159">
        <f>IF(N718="zákl. přenesená",J718,0)</f>
        <v>0</v>
      </c>
      <c r="BH718" s="159">
        <f>IF(N718="sníž. přenesená",J718,0)</f>
        <v>0</v>
      </c>
      <c r="BI718" s="159">
        <f>IF(N718="nulová",J718,0)</f>
        <v>0</v>
      </c>
      <c r="BJ718" s="20" t="s">
        <v>25</v>
      </c>
      <c r="BK718" s="159">
        <f>ROUND(I718*H718,2)</f>
        <v>0</v>
      </c>
      <c r="BL718" s="20" t="s">
        <v>189</v>
      </c>
      <c r="BM718" s="158" t="s">
        <v>2433</v>
      </c>
    </row>
    <row r="719" spans="1:65" s="2" customFormat="1">
      <c r="A719" s="35"/>
      <c r="B719" s="36"/>
      <c r="C719" s="35"/>
      <c r="D719" s="160" t="s">
        <v>191</v>
      </c>
      <c r="E719" s="35"/>
      <c r="F719" s="161" t="s">
        <v>1576</v>
      </c>
      <c r="G719" s="35"/>
      <c r="H719" s="35"/>
      <c r="I719" s="162"/>
      <c r="J719" s="35"/>
      <c r="K719" s="35"/>
      <c r="L719" s="36"/>
      <c r="M719" s="163"/>
      <c r="N719" s="164"/>
      <c r="O719" s="56"/>
      <c r="P719" s="56"/>
      <c r="Q719" s="56"/>
      <c r="R719" s="56"/>
      <c r="S719" s="56"/>
      <c r="T719" s="57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T719" s="20" t="s">
        <v>191</v>
      </c>
      <c r="AU719" s="20" t="s">
        <v>81</v>
      </c>
    </row>
    <row r="720" spans="1:65" s="14" customFormat="1">
      <c r="B720" s="173"/>
      <c r="D720" s="166" t="s">
        <v>193</v>
      </c>
      <c r="E720" s="174" t="s">
        <v>3</v>
      </c>
      <c r="F720" s="175" t="s">
        <v>1577</v>
      </c>
      <c r="H720" s="176">
        <v>15.75</v>
      </c>
      <c r="I720" s="177"/>
      <c r="L720" s="173"/>
      <c r="M720" s="178"/>
      <c r="N720" s="179"/>
      <c r="O720" s="179"/>
      <c r="P720" s="179"/>
      <c r="Q720" s="179"/>
      <c r="R720" s="179"/>
      <c r="S720" s="179"/>
      <c r="T720" s="180"/>
      <c r="AT720" s="174" t="s">
        <v>193</v>
      </c>
      <c r="AU720" s="174" t="s">
        <v>81</v>
      </c>
      <c r="AV720" s="14" t="s">
        <v>81</v>
      </c>
      <c r="AW720" s="14" t="s">
        <v>34</v>
      </c>
      <c r="AX720" s="14" t="s">
        <v>25</v>
      </c>
      <c r="AY720" s="174" t="s">
        <v>182</v>
      </c>
    </row>
    <row r="721" spans="1:65" s="2" customFormat="1">
      <c r="A721" s="35"/>
      <c r="B721" s="36"/>
      <c r="C721" s="35"/>
      <c r="D721" s="166" t="s">
        <v>224</v>
      </c>
      <c r="E721" s="35"/>
      <c r="F721" s="189" t="s">
        <v>1578</v>
      </c>
      <c r="G721" s="35"/>
      <c r="H721" s="35"/>
      <c r="I721" s="35"/>
      <c r="J721" s="35"/>
      <c r="K721" s="35"/>
      <c r="L721" s="36"/>
      <c r="M721" s="163"/>
      <c r="N721" s="164"/>
      <c r="O721" s="56"/>
      <c r="P721" s="56"/>
      <c r="Q721" s="56"/>
      <c r="R721" s="56"/>
      <c r="S721" s="56"/>
      <c r="T721" s="57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U721" s="20" t="s">
        <v>81</v>
      </c>
    </row>
    <row r="722" spans="1:65" s="2" customFormat="1">
      <c r="A722" s="35"/>
      <c r="B722" s="36"/>
      <c r="C722" s="35"/>
      <c r="D722" s="166" t="s">
        <v>224</v>
      </c>
      <c r="E722" s="35"/>
      <c r="F722" s="190" t="s">
        <v>1568</v>
      </c>
      <c r="G722" s="35"/>
      <c r="H722" s="191">
        <v>0</v>
      </c>
      <c r="I722" s="35"/>
      <c r="J722" s="35"/>
      <c r="K722" s="35"/>
      <c r="L722" s="36"/>
      <c r="M722" s="163"/>
      <c r="N722" s="164"/>
      <c r="O722" s="56"/>
      <c r="P722" s="56"/>
      <c r="Q722" s="56"/>
      <c r="R722" s="56"/>
      <c r="S722" s="56"/>
      <c r="T722" s="57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U722" s="20" t="s">
        <v>81</v>
      </c>
    </row>
    <row r="723" spans="1:65" s="2" customFormat="1">
      <c r="A723" s="35"/>
      <c r="B723" s="36"/>
      <c r="C723" s="35"/>
      <c r="D723" s="166" t="s">
        <v>224</v>
      </c>
      <c r="E723" s="35"/>
      <c r="F723" s="190" t="s">
        <v>2434</v>
      </c>
      <c r="G723" s="35"/>
      <c r="H723" s="191">
        <v>15.75</v>
      </c>
      <c r="I723" s="35"/>
      <c r="J723" s="35"/>
      <c r="K723" s="35"/>
      <c r="L723" s="36"/>
      <c r="M723" s="163"/>
      <c r="N723" s="164"/>
      <c r="O723" s="56"/>
      <c r="P723" s="56"/>
      <c r="Q723" s="56"/>
      <c r="R723" s="56"/>
      <c r="S723" s="56"/>
      <c r="T723" s="57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U723" s="20" t="s">
        <v>81</v>
      </c>
    </row>
    <row r="724" spans="1:65" s="2" customFormat="1">
      <c r="A724" s="35"/>
      <c r="B724" s="36"/>
      <c r="C724" s="35"/>
      <c r="D724" s="166" t="s">
        <v>224</v>
      </c>
      <c r="E724" s="35"/>
      <c r="F724" s="190" t="s">
        <v>213</v>
      </c>
      <c r="G724" s="35"/>
      <c r="H724" s="191">
        <v>15.75</v>
      </c>
      <c r="I724" s="35"/>
      <c r="J724" s="35"/>
      <c r="K724" s="35"/>
      <c r="L724" s="36"/>
      <c r="M724" s="163"/>
      <c r="N724" s="164"/>
      <c r="O724" s="56"/>
      <c r="P724" s="56"/>
      <c r="Q724" s="56"/>
      <c r="R724" s="56"/>
      <c r="S724" s="56"/>
      <c r="T724" s="57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U724" s="20" t="s">
        <v>81</v>
      </c>
    </row>
    <row r="725" spans="1:65" s="2" customFormat="1" ht="37.9" customHeight="1">
      <c r="A725" s="35"/>
      <c r="B725" s="146"/>
      <c r="C725" s="147" t="s">
        <v>536</v>
      </c>
      <c r="D725" s="147" t="s">
        <v>184</v>
      </c>
      <c r="E725" s="148" t="s">
        <v>1580</v>
      </c>
      <c r="F725" s="149" t="s">
        <v>1581</v>
      </c>
      <c r="G725" s="150" t="s">
        <v>238</v>
      </c>
      <c r="H725" s="151">
        <v>15.75</v>
      </c>
      <c r="I725" s="152"/>
      <c r="J725" s="153">
        <f>ROUND(I725*H725,2)</f>
        <v>0</v>
      </c>
      <c r="K725" s="149" t="s">
        <v>188</v>
      </c>
      <c r="L725" s="36"/>
      <c r="M725" s="154" t="s">
        <v>3</v>
      </c>
      <c r="N725" s="155" t="s">
        <v>44</v>
      </c>
      <c r="O725" s="56"/>
      <c r="P725" s="156">
        <f>O725*H725</f>
        <v>0</v>
      </c>
      <c r="Q725" s="156">
        <v>0</v>
      </c>
      <c r="R725" s="156">
        <f>Q725*H725</f>
        <v>0</v>
      </c>
      <c r="S725" s="156">
        <v>0.32</v>
      </c>
      <c r="T725" s="157">
        <f>S725*H725</f>
        <v>5.04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158" t="s">
        <v>189</v>
      </c>
      <c r="AT725" s="158" t="s">
        <v>184</v>
      </c>
      <c r="AU725" s="158" t="s">
        <v>81</v>
      </c>
      <c r="AY725" s="20" t="s">
        <v>182</v>
      </c>
      <c r="BE725" s="159">
        <f>IF(N725="základní",J725,0)</f>
        <v>0</v>
      </c>
      <c r="BF725" s="159">
        <f>IF(N725="snížená",J725,0)</f>
        <v>0</v>
      </c>
      <c r="BG725" s="159">
        <f>IF(N725="zákl. přenesená",J725,0)</f>
        <v>0</v>
      </c>
      <c r="BH725" s="159">
        <f>IF(N725="sníž. přenesená",J725,0)</f>
        <v>0</v>
      </c>
      <c r="BI725" s="159">
        <f>IF(N725="nulová",J725,0)</f>
        <v>0</v>
      </c>
      <c r="BJ725" s="20" t="s">
        <v>25</v>
      </c>
      <c r="BK725" s="159">
        <f>ROUND(I725*H725,2)</f>
        <v>0</v>
      </c>
      <c r="BL725" s="20" t="s">
        <v>189</v>
      </c>
      <c r="BM725" s="158" t="s">
        <v>2435</v>
      </c>
    </row>
    <row r="726" spans="1:65" s="2" customFormat="1">
      <c r="A726" s="35"/>
      <c r="B726" s="36"/>
      <c r="C726" s="35"/>
      <c r="D726" s="160" t="s">
        <v>191</v>
      </c>
      <c r="E726" s="35"/>
      <c r="F726" s="161" t="s">
        <v>1583</v>
      </c>
      <c r="G726" s="35"/>
      <c r="H726" s="35"/>
      <c r="I726" s="162"/>
      <c r="J726" s="35"/>
      <c r="K726" s="35"/>
      <c r="L726" s="36"/>
      <c r="M726" s="163"/>
      <c r="N726" s="164"/>
      <c r="O726" s="56"/>
      <c r="P726" s="56"/>
      <c r="Q726" s="56"/>
      <c r="R726" s="56"/>
      <c r="S726" s="56"/>
      <c r="T726" s="57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T726" s="20" t="s">
        <v>191</v>
      </c>
      <c r="AU726" s="20" t="s">
        <v>81</v>
      </c>
    </row>
    <row r="727" spans="1:65" s="14" customFormat="1">
      <c r="B727" s="173"/>
      <c r="D727" s="166" t="s">
        <v>193</v>
      </c>
      <c r="E727" s="174" t="s">
        <v>3</v>
      </c>
      <c r="F727" s="175" t="s">
        <v>1584</v>
      </c>
      <c r="H727" s="176">
        <v>15.75</v>
      </c>
      <c r="I727" s="177"/>
      <c r="L727" s="173"/>
      <c r="M727" s="178"/>
      <c r="N727" s="179"/>
      <c r="O727" s="179"/>
      <c r="P727" s="179"/>
      <c r="Q727" s="179"/>
      <c r="R727" s="179"/>
      <c r="S727" s="179"/>
      <c r="T727" s="180"/>
      <c r="AT727" s="174" t="s">
        <v>193</v>
      </c>
      <c r="AU727" s="174" t="s">
        <v>81</v>
      </c>
      <c r="AV727" s="14" t="s">
        <v>81</v>
      </c>
      <c r="AW727" s="14" t="s">
        <v>34</v>
      </c>
      <c r="AX727" s="14" t="s">
        <v>25</v>
      </c>
      <c r="AY727" s="174" t="s">
        <v>182</v>
      </c>
    </row>
    <row r="728" spans="1:65" s="2" customFormat="1">
      <c r="A728" s="35"/>
      <c r="B728" s="36"/>
      <c r="C728" s="35"/>
      <c r="D728" s="166" t="s">
        <v>224</v>
      </c>
      <c r="E728" s="35"/>
      <c r="F728" s="189" t="s">
        <v>1578</v>
      </c>
      <c r="G728" s="35"/>
      <c r="H728" s="35"/>
      <c r="I728" s="35"/>
      <c r="J728" s="35"/>
      <c r="K728" s="35"/>
      <c r="L728" s="36"/>
      <c r="M728" s="163"/>
      <c r="N728" s="164"/>
      <c r="O728" s="56"/>
      <c r="P728" s="56"/>
      <c r="Q728" s="56"/>
      <c r="R728" s="56"/>
      <c r="S728" s="56"/>
      <c r="T728" s="57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U728" s="20" t="s">
        <v>81</v>
      </c>
    </row>
    <row r="729" spans="1:65" s="2" customFormat="1">
      <c r="A729" s="35"/>
      <c r="B729" s="36"/>
      <c r="C729" s="35"/>
      <c r="D729" s="166" t="s">
        <v>224</v>
      </c>
      <c r="E729" s="35"/>
      <c r="F729" s="190" t="s">
        <v>1568</v>
      </c>
      <c r="G729" s="35"/>
      <c r="H729" s="191">
        <v>0</v>
      </c>
      <c r="I729" s="35"/>
      <c r="J729" s="35"/>
      <c r="K729" s="35"/>
      <c r="L729" s="36"/>
      <c r="M729" s="163"/>
      <c r="N729" s="164"/>
      <c r="O729" s="56"/>
      <c r="P729" s="56"/>
      <c r="Q729" s="56"/>
      <c r="R729" s="56"/>
      <c r="S729" s="56"/>
      <c r="T729" s="57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U729" s="20" t="s">
        <v>81</v>
      </c>
    </row>
    <row r="730" spans="1:65" s="2" customFormat="1">
      <c r="A730" s="35"/>
      <c r="B730" s="36"/>
      <c r="C730" s="35"/>
      <c r="D730" s="166" t="s">
        <v>224</v>
      </c>
      <c r="E730" s="35"/>
      <c r="F730" s="190" t="s">
        <v>2434</v>
      </c>
      <c r="G730" s="35"/>
      <c r="H730" s="191">
        <v>15.75</v>
      </c>
      <c r="I730" s="35"/>
      <c r="J730" s="35"/>
      <c r="K730" s="35"/>
      <c r="L730" s="36"/>
      <c r="M730" s="163"/>
      <c r="N730" s="164"/>
      <c r="O730" s="56"/>
      <c r="P730" s="56"/>
      <c r="Q730" s="56"/>
      <c r="R730" s="56"/>
      <c r="S730" s="56"/>
      <c r="T730" s="57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U730" s="20" t="s">
        <v>81</v>
      </c>
    </row>
    <row r="731" spans="1:65" s="2" customFormat="1">
      <c r="A731" s="35"/>
      <c r="B731" s="36"/>
      <c r="C731" s="35"/>
      <c r="D731" s="166" t="s">
        <v>224</v>
      </c>
      <c r="E731" s="35"/>
      <c r="F731" s="190" t="s">
        <v>213</v>
      </c>
      <c r="G731" s="35"/>
      <c r="H731" s="191">
        <v>15.75</v>
      </c>
      <c r="I731" s="35"/>
      <c r="J731" s="35"/>
      <c r="K731" s="35"/>
      <c r="L731" s="36"/>
      <c r="M731" s="163"/>
      <c r="N731" s="164"/>
      <c r="O731" s="56"/>
      <c r="P731" s="56"/>
      <c r="Q731" s="56"/>
      <c r="R731" s="56"/>
      <c r="S731" s="56"/>
      <c r="T731" s="57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U731" s="20" t="s">
        <v>81</v>
      </c>
    </row>
    <row r="732" spans="1:65" s="2" customFormat="1" ht="24.2" customHeight="1">
      <c r="A732" s="35"/>
      <c r="B732" s="146"/>
      <c r="C732" s="147" t="s">
        <v>541</v>
      </c>
      <c r="D732" s="147" t="s">
        <v>184</v>
      </c>
      <c r="E732" s="148" t="s">
        <v>288</v>
      </c>
      <c r="F732" s="149" t="s">
        <v>289</v>
      </c>
      <c r="G732" s="150" t="s">
        <v>207</v>
      </c>
      <c r="H732" s="151">
        <v>50.125</v>
      </c>
      <c r="I732" s="152"/>
      <c r="J732" s="153">
        <f>ROUND(I732*H732,2)</f>
        <v>0</v>
      </c>
      <c r="K732" s="149" t="s">
        <v>188</v>
      </c>
      <c r="L732" s="36"/>
      <c r="M732" s="154" t="s">
        <v>3</v>
      </c>
      <c r="N732" s="155" t="s">
        <v>44</v>
      </c>
      <c r="O732" s="56"/>
      <c r="P732" s="156">
        <f>O732*H732</f>
        <v>0</v>
      </c>
      <c r="Q732" s="156">
        <v>0</v>
      </c>
      <c r="R732" s="156">
        <f>Q732*H732</f>
        <v>0</v>
      </c>
      <c r="S732" s="156">
        <v>0</v>
      </c>
      <c r="T732" s="157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158" t="s">
        <v>189</v>
      </c>
      <c r="AT732" s="158" t="s">
        <v>184</v>
      </c>
      <c r="AU732" s="158" t="s">
        <v>81</v>
      </c>
      <c r="AY732" s="20" t="s">
        <v>182</v>
      </c>
      <c r="BE732" s="159">
        <f>IF(N732="základní",J732,0)</f>
        <v>0</v>
      </c>
      <c r="BF732" s="159">
        <f>IF(N732="snížená",J732,0)</f>
        <v>0</v>
      </c>
      <c r="BG732" s="159">
        <f>IF(N732="zákl. přenesená",J732,0)</f>
        <v>0</v>
      </c>
      <c r="BH732" s="159">
        <f>IF(N732="sníž. přenesená",J732,0)</f>
        <v>0</v>
      </c>
      <c r="BI732" s="159">
        <f>IF(N732="nulová",J732,0)</f>
        <v>0</v>
      </c>
      <c r="BJ732" s="20" t="s">
        <v>25</v>
      </c>
      <c r="BK732" s="159">
        <f>ROUND(I732*H732,2)</f>
        <v>0</v>
      </c>
      <c r="BL732" s="20" t="s">
        <v>189</v>
      </c>
      <c r="BM732" s="158" t="s">
        <v>2436</v>
      </c>
    </row>
    <row r="733" spans="1:65" s="2" customFormat="1">
      <c r="A733" s="35"/>
      <c r="B733" s="36"/>
      <c r="C733" s="35"/>
      <c r="D733" s="160" t="s">
        <v>191</v>
      </c>
      <c r="E733" s="35"/>
      <c r="F733" s="161" t="s">
        <v>291</v>
      </c>
      <c r="G733" s="35"/>
      <c r="H733" s="35"/>
      <c r="I733" s="162"/>
      <c r="J733" s="35"/>
      <c r="K733" s="35"/>
      <c r="L733" s="36"/>
      <c r="M733" s="163"/>
      <c r="N733" s="164"/>
      <c r="O733" s="56"/>
      <c r="P733" s="56"/>
      <c r="Q733" s="56"/>
      <c r="R733" s="56"/>
      <c r="S733" s="56"/>
      <c r="T733" s="57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T733" s="20" t="s">
        <v>191</v>
      </c>
      <c r="AU733" s="20" t="s">
        <v>81</v>
      </c>
    </row>
    <row r="734" spans="1:65" s="2" customFormat="1" ht="24.2" customHeight="1">
      <c r="A734" s="35"/>
      <c r="B734" s="146"/>
      <c r="C734" s="147" t="s">
        <v>547</v>
      </c>
      <c r="D734" s="147" t="s">
        <v>184</v>
      </c>
      <c r="E734" s="148" t="s">
        <v>293</v>
      </c>
      <c r="F734" s="149" t="s">
        <v>215</v>
      </c>
      <c r="G734" s="150" t="s">
        <v>207</v>
      </c>
      <c r="H734" s="151">
        <v>350.875</v>
      </c>
      <c r="I734" s="152"/>
      <c r="J734" s="153">
        <f>ROUND(I734*H734,2)</f>
        <v>0</v>
      </c>
      <c r="K734" s="149" t="s">
        <v>188</v>
      </c>
      <c r="L734" s="36"/>
      <c r="M734" s="154" t="s">
        <v>3</v>
      </c>
      <c r="N734" s="155" t="s">
        <v>44</v>
      </c>
      <c r="O734" s="56"/>
      <c r="P734" s="156">
        <f>O734*H734</f>
        <v>0</v>
      </c>
      <c r="Q734" s="156">
        <v>0</v>
      </c>
      <c r="R734" s="156">
        <f>Q734*H734</f>
        <v>0</v>
      </c>
      <c r="S734" s="156">
        <v>0</v>
      </c>
      <c r="T734" s="157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158" t="s">
        <v>189</v>
      </c>
      <c r="AT734" s="158" t="s">
        <v>184</v>
      </c>
      <c r="AU734" s="158" t="s">
        <v>81</v>
      </c>
      <c r="AY734" s="20" t="s">
        <v>182</v>
      </c>
      <c r="BE734" s="159">
        <f>IF(N734="základní",J734,0)</f>
        <v>0</v>
      </c>
      <c r="BF734" s="159">
        <f>IF(N734="snížená",J734,0)</f>
        <v>0</v>
      </c>
      <c r="BG734" s="159">
        <f>IF(N734="zákl. přenesená",J734,0)</f>
        <v>0</v>
      </c>
      <c r="BH734" s="159">
        <f>IF(N734="sníž. přenesená",J734,0)</f>
        <v>0</v>
      </c>
      <c r="BI734" s="159">
        <f>IF(N734="nulová",J734,0)</f>
        <v>0</v>
      </c>
      <c r="BJ734" s="20" t="s">
        <v>25</v>
      </c>
      <c r="BK734" s="159">
        <f>ROUND(I734*H734,2)</f>
        <v>0</v>
      </c>
      <c r="BL734" s="20" t="s">
        <v>189</v>
      </c>
      <c r="BM734" s="158" t="s">
        <v>2437</v>
      </c>
    </row>
    <row r="735" spans="1:65" s="2" customFormat="1">
      <c r="A735" s="35"/>
      <c r="B735" s="36"/>
      <c r="C735" s="35"/>
      <c r="D735" s="160" t="s">
        <v>191</v>
      </c>
      <c r="E735" s="35"/>
      <c r="F735" s="161" t="s">
        <v>295</v>
      </c>
      <c r="G735" s="35"/>
      <c r="H735" s="35"/>
      <c r="I735" s="162"/>
      <c r="J735" s="35"/>
      <c r="K735" s="35"/>
      <c r="L735" s="36"/>
      <c r="M735" s="163"/>
      <c r="N735" s="164"/>
      <c r="O735" s="56"/>
      <c r="P735" s="56"/>
      <c r="Q735" s="56"/>
      <c r="R735" s="56"/>
      <c r="S735" s="56"/>
      <c r="T735" s="57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T735" s="20" t="s">
        <v>191</v>
      </c>
      <c r="AU735" s="20" t="s">
        <v>81</v>
      </c>
    </row>
    <row r="736" spans="1:65" s="14" customFormat="1">
      <c r="B736" s="173"/>
      <c r="D736" s="166" t="s">
        <v>193</v>
      </c>
      <c r="E736" s="174" t="s">
        <v>3</v>
      </c>
      <c r="F736" s="175" t="s">
        <v>2438</v>
      </c>
      <c r="H736" s="176">
        <v>350.875</v>
      </c>
      <c r="I736" s="177"/>
      <c r="L736" s="173"/>
      <c r="M736" s="178"/>
      <c r="N736" s="179"/>
      <c r="O736" s="179"/>
      <c r="P736" s="179"/>
      <c r="Q736" s="179"/>
      <c r="R736" s="179"/>
      <c r="S736" s="179"/>
      <c r="T736" s="180"/>
      <c r="AT736" s="174" t="s">
        <v>193</v>
      </c>
      <c r="AU736" s="174" t="s">
        <v>81</v>
      </c>
      <c r="AV736" s="14" t="s">
        <v>81</v>
      </c>
      <c r="AW736" s="14" t="s">
        <v>34</v>
      </c>
      <c r="AX736" s="14" t="s">
        <v>25</v>
      </c>
      <c r="AY736" s="174" t="s">
        <v>182</v>
      </c>
    </row>
    <row r="737" spans="1:65" s="2" customFormat="1" ht="16.5" customHeight="1">
      <c r="A737" s="35"/>
      <c r="B737" s="146"/>
      <c r="C737" s="147" t="s">
        <v>558</v>
      </c>
      <c r="D737" s="147" t="s">
        <v>184</v>
      </c>
      <c r="E737" s="148" t="s">
        <v>1390</v>
      </c>
      <c r="F737" s="149" t="s">
        <v>221</v>
      </c>
      <c r="G737" s="150" t="s">
        <v>207</v>
      </c>
      <c r="H737" s="151">
        <v>50.125</v>
      </c>
      <c r="I737" s="152"/>
      <c r="J737" s="153">
        <f>ROUND(I737*H737,2)</f>
        <v>0</v>
      </c>
      <c r="K737" s="149" t="s">
        <v>222</v>
      </c>
      <c r="L737" s="36"/>
      <c r="M737" s="154" t="s">
        <v>3</v>
      </c>
      <c r="N737" s="155" t="s">
        <v>44</v>
      </c>
      <c r="O737" s="56"/>
      <c r="P737" s="156">
        <f>O737*H737</f>
        <v>0</v>
      </c>
      <c r="Q737" s="156">
        <v>0</v>
      </c>
      <c r="R737" s="156">
        <f>Q737*H737</f>
        <v>0</v>
      </c>
      <c r="S737" s="156">
        <v>0</v>
      </c>
      <c r="T737" s="157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158" t="s">
        <v>189</v>
      </c>
      <c r="AT737" s="158" t="s">
        <v>184</v>
      </c>
      <c r="AU737" s="158" t="s">
        <v>81</v>
      </c>
      <c r="AY737" s="20" t="s">
        <v>182</v>
      </c>
      <c r="BE737" s="159">
        <f>IF(N737="základní",J737,0)</f>
        <v>0</v>
      </c>
      <c r="BF737" s="159">
        <f>IF(N737="snížená",J737,0)</f>
        <v>0</v>
      </c>
      <c r="BG737" s="159">
        <f>IF(N737="zákl. přenesená",J737,0)</f>
        <v>0</v>
      </c>
      <c r="BH737" s="159">
        <f>IF(N737="sníž. přenesená",J737,0)</f>
        <v>0</v>
      </c>
      <c r="BI737" s="159">
        <f>IF(N737="nulová",J737,0)</f>
        <v>0</v>
      </c>
      <c r="BJ737" s="20" t="s">
        <v>25</v>
      </c>
      <c r="BK737" s="159">
        <f>ROUND(I737*H737,2)</f>
        <v>0</v>
      </c>
      <c r="BL737" s="20" t="s">
        <v>189</v>
      </c>
      <c r="BM737" s="158" t="s">
        <v>2439</v>
      </c>
    </row>
    <row r="738" spans="1:65" s="2" customFormat="1" ht="37.9" customHeight="1">
      <c r="A738" s="35"/>
      <c r="B738" s="146"/>
      <c r="C738" s="147" t="s">
        <v>567</v>
      </c>
      <c r="D738" s="147" t="s">
        <v>184</v>
      </c>
      <c r="E738" s="148" t="s">
        <v>875</v>
      </c>
      <c r="F738" s="149" t="s">
        <v>876</v>
      </c>
      <c r="G738" s="150" t="s">
        <v>238</v>
      </c>
      <c r="H738" s="151">
        <v>42.042000000000002</v>
      </c>
      <c r="I738" s="152"/>
      <c r="J738" s="153">
        <f>ROUND(I738*H738,2)</f>
        <v>0</v>
      </c>
      <c r="K738" s="149" t="s">
        <v>188</v>
      </c>
      <c r="L738" s="36"/>
      <c r="M738" s="154" t="s">
        <v>3</v>
      </c>
      <c r="N738" s="155" t="s">
        <v>44</v>
      </c>
      <c r="O738" s="56"/>
      <c r="P738" s="156">
        <f>O738*H738</f>
        <v>0</v>
      </c>
      <c r="Q738" s="156">
        <v>0</v>
      </c>
      <c r="R738" s="156">
        <f>Q738*H738</f>
        <v>0</v>
      </c>
      <c r="S738" s="156">
        <v>0.45</v>
      </c>
      <c r="T738" s="157">
        <f>S738*H738</f>
        <v>18.918900000000001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158" t="s">
        <v>189</v>
      </c>
      <c r="AT738" s="158" t="s">
        <v>184</v>
      </c>
      <c r="AU738" s="158" t="s">
        <v>81</v>
      </c>
      <c r="AY738" s="20" t="s">
        <v>182</v>
      </c>
      <c r="BE738" s="159">
        <f>IF(N738="základní",J738,0)</f>
        <v>0</v>
      </c>
      <c r="BF738" s="159">
        <f>IF(N738="snížená",J738,0)</f>
        <v>0</v>
      </c>
      <c r="BG738" s="159">
        <f>IF(N738="zákl. přenesená",J738,0)</f>
        <v>0</v>
      </c>
      <c r="BH738" s="159">
        <f>IF(N738="sníž. přenesená",J738,0)</f>
        <v>0</v>
      </c>
      <c r="BI738" s="159">
        <f>IF(N738="nulová",J738,0)</f>
        <v>0</v>
      </c>
      <c r="BJ738" s="20" t="s">
        <v>25</v>
      </c>
      <c r="BK738" s="159">
        <f>ROUND(I738*H738,2)</f>
        <v>0</v>
      </c>
      <c r="BL738" s="20" t="s">
        <v>189</v>
      </c>
      <c r="BM738" s="158" t="s">
        <v>2440</v>
      </c>
    </row>
    <row r="739" spans="1:65" s="2" customFormat="1">
      <c r="A739" s="35"/>
      <c r="B739" s="36"/>
      <c r="C739" s="35"/>
      <c r="D739" s="160" t="s">
        <v>191</v>
      </c>
      <c r="E739" s="35"/>
      <c r="F739" s="161" t="s">
        <v>878</v>
      </c>
      <c r="G739" s="35"/>
      <c r="H739" s="35"/>
      <c r="I739" s="162"/>
      <c r="J739" s="35"/>
      <c r="K739" s="35"/>
      <c r="L739" s="36"/>
      <c r="M739" s="163"/>
      <c r="N739" s="164"/>
      <c r="O739" s="56"/>
      <c r="P739" s="56"/>
      <c r="Q739" s="56"/>
      <c r="R739" s="56"/>
      <c r="S739" s="56"/>
      <c r="T739" s="57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T739" s="20" t="s">
        <v>191</v>
      </c>
      <c r="AU739" s="20" t="s">
        <v>81</v>
      </c>
    </row>
    <row r="740" spans="1:65" s="13" customFormat="1">
      <c r="B740" s="165"/>
      <c r="D740" s="166" t="s">
        <v>193</v>
      </c>
      <c r="E740" s="167" t="s">
        <v>3</v>
      </c>
      <c r="F740" s="168" t="s">
        <v>1568</v>
      </c>
      <c r="H740" s="167" t="s">
        <v>3</v>
      </c>
      <c r="I740" s="169"/>
      <c r="L740" s="165"/>
      <c r="M740" s="170"/>
      <c r="N740" s="171"/>
      <c r="O740" s="171"/>
      <c r="P740" s="171"/>
      <c r="Q740" s="171"/>
      <c r="R740" s="171"/>
      <c r="S740" s="171"/>
      <c r="T740" s="172"/>
      <c r="AT740" s="167" t="s">
        <v>193</v>
      </c>
      <c r="AU740" s="167" t="s">
        <v>81</v>
      </c>
      <c r="AV740" s="13" t="s">
        <v>25</v>
      </c>
      <c r="AW740" s="13" t="s">
        <v>34</v>
      </c>
      <c r="AX740" s="13" t="s">
        <v>73</v>
      </c>
      <c r="AY740" s="167" t="s">
        <v>182</v>
      </c>
    </row>
    <row r="741" spans="1:65" s="14" customFormat="1">
      <c r="B741" s="173"/>
      <c r="D741" s="166" t="s">
        <v>193</v>
      </c>
      <c r="E741" s="174" t="s">
        <v>3</v>
      </c>
      <c r="F741" s="175" t="s">
        <v>2420</v>
      </c>
      <c r="H741" s="176">
        <v>1.837</v>
      </c>
      <c r="I741" s="177"/>
      <c r="L741" s="173"/>
      <c r="M741" s="178"/>
      <c r="N741" s="179"/>
      <c r="O741" s="179"/>
      <c r="P741" s="179"/>
      <c r="Q741" s="179"/>
      <c r="R741" s="179"/>
      <c r="S741" s="179"/>
      <c r="T741" s="180"/>
      <c r="AT741" s="174" t="s">
        <v>193</v>
      </c>
      <c r="AU741" s="174" t="s">
        <v>81</v>
      </c>
      <c r="AV741" s="14" t="s">
        <v>81</v>
      </c>
      <c r="AW741" s="14" t="s">
        <v>34</v>
      </c>
      <c r="AX741" s="14" t="s">
        <v>73</v>
      </c>
      <c r="AY741" s="174" t="s">
        <v>182</v>
      </c>
    </row>
    <row r="742" spans="1:65" s="14" customFormat="1">
      <c r="B742" s="173"/>
      <c r="D742" s="166" t="s">
        <v>193</v>
      </c>
      <c r="E742" s="174" t="s">
        <v>3</v>
      </c>
      <c r="F742" s="175" t="s">
        <v>2421</v>
      </c>
      <c r="H742" s="176">
        <v>1.5289999999999999</v>
      </c>
      <c r="I742" s="177"/>
      <c r="L742" s="173"/>
      <c r="M742" s="178"/>
      <c r="N742" s="179"/>
      <c r="O742" s="179"/>
      <c r="P742" s="179"/>
      <c r="Q742" s="179"/>
      <c r="R742" s="179"/>
      <c r="S742" s="179"/>
      <c r="T742" s="180"/>
      <c r="AT742" s="174" t="s">
        <v>193</v>
      </c>
      <c r="AU742" s="174" t="s">
        <v>81</v>
      </c>
      <c r="AV742" s="14" t="s">
        <v>81</v>
      </c>
      <c r="AW742" s="14" t="s">
        <v>34</v>
      </c>
      <c r="AX742" s="14" t="s">
        <v>73</v>
      </c>
      <c r="AY742" s="174" t="s">
        <v>182</v>
      </c>
    </row>
    <row r="743" spans="1:65" s="14" customFormat="1">
      <c r="B743" s="173"/>
      <c r="D743" s="166" t="s">
        <v>193</v>
      </c>
      <c r="E743" s="174" t="s">
        <v>3</v>
      </c>
      <c r="F743" s="175" t="s">
        <v>2422</v>
      </c>
      <c r="H743" s="176">
        <v>4.851</v>
      </c>
      <c r="I743" s="177"/>
      <c r="L743" s="173"/>
      <c r="M743" s="178"/>
      <c r="N743" s="179"/>
      <c r="O743" s="179"/>
      <c r="P743" s="179"/>
      <c r="Q743" s="179"/>
      <c r="R743" s="179"/>
      <c r="S743" s="179"/>
      <c r="T743" s="180"/>
      <c r="AT743" s="174" t="s">
        <v>193</v>
      </c>
      <c r="AU743" s="174" t="s">
        <v>81</v>
      </c>
      <c r="AV743" s="14" t="s">
        <v>81</v>
      </c>
      <c r="AW743" s="14" t="s">
        <v>34</v>
      </c>
      <c r="AX743" s="14" t="s">
        <v>73</v>
      </c>
      <c r="AY743" s="174" t="s">
        <v>182</v>
      </c>
    </row>
    <row r="744" spans="1:65" s="14" customFormat="1">
      <c r="B744" s="173"/>
      <c r="D744" s="166" t="s">
        <v>193</v>
      </c>
      <c r="E744" s="174" t="s">
        <v>3</v>
      </c>
      <c r="F744" s="175" t="s">
        <v>2423</v>
      </c>
      <c r="H744" s="176">
        <v>1.4630000000000001</v>
      </c>
      <c r="I744" s="177"/>
      <c r="L744" s="173"/>
      <c r="M744" s="178"/>
      <c r="N744" s="179"/>
      <c r="O744" s="179"/>
      <c r="P744" s="179"/>
      <c r="Q744" s="179"/>
      <c r="R744" s="179"/>
      <c r="S744" s="179"/>
      <c r="T744" s="180"/>
      <c r="AT744" s="174" t="s">
        <v>193</v>
      </c>
      <c r="AU744" s="174" t="s">
        <v>81</v>
      </c>
      <c r="AV744" s="14" t="s">
        <v>81</v>
      </c>
      <c r="AW744" s="14" t="s">
        <v>34</v>
      </c>
      <c r="AX744" s="14" t="s">
        <v>73</v>
      </c>
      <c r="AY744" s="174" t="s">
        <v>182</v>
      </c>
    </row>
    <row r="745" spans="1:65" s="14" customFormat="1">
      <c r="B745" s="173"/>
      <c r="D745" s="166" t="s">
        <v>193</v>
      </c>
      <c r="E745" s="174" t="s">
        <v>3</v>
      </c>
      <c r="F745" s="175" t="s">
        <v>2424</v>
      </c>
      <c r="H745" s="176">
        <v>5.1260000000000003</v>
      </c>
      <c r="I745" s="177"/>
      <c r="L745" s="173"/>
      <c r="M745" s="178"/>
      <c r="N745" s="179"/>
      <c r="O745" s="179"/>
      <c r="P745" s="179"/>
      <c r="Q745" s="179"/>
      <c r="R745" s="179"/>
      <c r="S745" s="179"/>
      <c r="T745" s="180"/>
      <c r="AT745" s="174" t="s">
        <v>193</v>
      </c>
      <c r="AU745" s="174" t="s">
        <v>81</v>
      </c>
      <c r="AV745" s="14" t="s">
        <v>81</v>
      </c>
      <c r="AW745" s="14" t="s">
        <v>34</v>
      </c>
      <c r="AX745" s="14" t="s">
        <v>73</v>
      </c>
      <c r="AY745" s="174" t="s">
        <v>182</v>
      </c>
    </row>
    <row r="746" spans="1:65" s="14" customFormat="1">
      <c r="B746" s="173"/>
      <c r="D746" s="166" t="s">
        <v>193</v>
      </c>
      <c r="E746" s="174" t="s">
        <v>3</v>
      </c>
      <c r="F746" s="175" t="s">
        <v>2425</v>
      </c>
      <c r="H746" s="176">
        <v>5.1260000000000003</v>
      </c>
      <c r="I746" s="177"/>
      <c r="L746" s="173"/>
      <c r="M746" s="178"/>
      <c r="N746" s="179"/>
      <c r="O746" s="179"/>
      <c r="P746" s="179"/>
      <c r="Q746" s="179"/>
      <c r="R746" s="179"/>
      <c r="S746" s="179"/>
      <c r="T746" s="180"/>
      <c r="AT746" s="174" t="s">
        <v>193</v>
      </c>
      <c r="AU746" s="174" t="s">
        <v>81</v>
      </c>
      <c r="AV746" s="14" t="s">
        <v>81</v>
      </c>
      <c r="AW746" s="14" t="s">
        <v>34</v>
      </c>
      <c r="AX746" s="14" t="s">
        <v>73</v>
      </c>
      <c r="AY746" s="174" t="s">
        <v>182</v>
      </c>
    </row>
    <row r="747" spans="1:65" s="14" customFormat="1">
      <c r="B747" s="173"/>
      <c r="D747" s="166" t="s">
        <v>193</v>
      </c>
      <c r="E747" s="174" t="s">
        <v>3</v>
      </c>
      <c r="F747" s="175" t="s">
        <v>2426</v>
      </c>
      <c r="H747" s="176">
        <v>1.474</v>
      </c>
      <c r="I747" s="177"/>
      <c r="L747" s="173"/>
      <c r="M747" s="178"/>
      <c r="N747" s="179"/>
      <c r="O747" s="179"/>
      <c r="P747" s="179"/>
      <c r="Q747" s="179"/>
      <c r="R747" s="179"/>
      <c r="S747" s="179"/>
      <c r="T747" s="180"/>
      <c r="AT747" s="174" t="s">
        <v>193</v>
      </c>
      <c r="AU747" s="174" t="s">
        <v>81</v>
      </c>
      <c r="AV747" s="14" t="s">
        <v>81</v>
      </c>
      <c r="AW747" s="14" t="s">
        <v>34</v>
      </c>
      <c r="AX747" s="14" t="s">
        <v>73</v>
      </c>
      <c r="AY747" s="174" t="s">
        <v>182</v>
      </c>
    </row>
    <row r="748" spans="1:65" s="14" customFormat="1">
      <c r="B748" s="173"/>
      <c r="D748" s="166" t="s">
        <v>193</v>
      </c>
      <c r="E748" s="174" t="s">
        <v>3</v>
      </c>
      <c r="F748" s="175" t="s">
        <v>2427</v>
      </c>
      <c r="H748" s="176">
        <v>5.1589999999999998</v>
      </c>
      <c r="I748" s="177"/>
      <c r="L748" s="173"/>
      <c r="M748" s="178"/>
      <c r="N748" s="179"/>
      <c r="O748" s="179"/>
      <c r="P748" s="179"/>
      <c r="Q748" s="179"/>
      <c r="R748" s="179"/>
      <c r="S748" s="179"/>
      <c r="T748" s="180"/>
      <c r="AT748" s="174" t="s">
        <v>193</v>
      </c>
      <c r="AU748" s="174" t="s">
        <v>81</v>
      </c>
      <c r="AV748" s="14" t="s">
        <v>81</v>
      </c>
      <c r="AW748" s="14" t="s">
        <v>34</v>
      </c>
      <c r="AX748" s="14" t="s">
        <v>73</v>
      </c>
      <c r="AY748" s="174" t="s">
        <v>182</v>
      </c>
    </row>
    <row r="749" spans="1:65" s="14" customFormat="1">
      <c r="B749" s="173"/>
      <c r="D749" s="166" t="s">
        <v>193</v>
      </c>
      <c r="E749" s="174" t="s">
        <v>3</v>
      </c>
      <c r="F749" s="175" t="s">
        <v>2428</v>
      </c>
      <c r="H749" s="176">
        <v>5.1479999999999997</v>
      </c>
      <c r="I749" s="177"/>
      <c r="L749" s="173"/>
      <c r="M749" s="178"/>
      <c r="N749" s="179"/>
      <c r="O749" s="179"/>
      <c r="P749" s="179"/>
      <c r="Q749" s="179"/>
      <c r="R749" s="179"/>
      <c r="S749" s="179"/>
      <c r="T749" s="180"/>
      <c r="AT749" s="174" t="s">
        <v>193</v>
      </c>
      <c r="AU749" s="174" t="s">
        <v>81</v>
      </c>
      <c r="AV749" s="14" t="s">
        <v>81</v>
      </c>
      <c r="AW749" s="14" t="s">
        <v>34</v>
      </c>
      <c r="AX749" s="14" t="s">
        <v>73</v>
      </c>
      <c r="AY749" s="174" t="s">
        <v>182</v>
      </c>
    </row>
    <row r="750" spans="1:65" s="14" customFormat="1">
      <c r="B750" s="173"/>
      <c r="D750" s="166" t="s">
        <v>193</v>
      </c>
      <c r="E750" s="174" t="s">
        <v>3</v>
      </c>
      <c r="F750" s="175" t="s">
        <v>2429</v>
      </c>
      <c r="H750" s="176">
        <v>5.1589999999999998</v>
      </c>
      <c r="I750" s="177"/>
      <c r="L750" s="173"/>
      <c r="M750" s="178"/>
      <c r="N750" s="179"/>
      <c r="O750" s="179"/>
      <c r="P750" s="179"/>
      <c r="Q750" s="179"/>
      <c r="R750" s="179"/>
      <c r="S750" s="179"/>
      <c r="T750" s="180"/>
      <c r="AT750" s="174" t="s">
        <v>193</v>
      </c>
      <c r="AU750" s="174" t="s">
        <v>81</v>
      </c>
      <c r="AV750" s="14" t="s">
        <v>81</v>
      </c>
      <c r="AW750" s="14" t="s">
        <v>34</v>
      </c>
      <c r="AX750" s="14" t="s">
        <v>73</v>
      </c>
      <c r="AY750" s="174" t="s">
        <v>182</v>
      </c>
    </row>
    <row r="751" spans="1:65" s="14" customFormat="1">
      <c r="B751" s="173"/>
      <c r="D751" s="166" t="s">
        <v>193</v>
      </c>
      <c r="E751" s="174" t="s">
        <v>3</v>
      </c>
      <c r="F751" s="175" t="s">
        <v>2430</v>
      </c>
      <c r="H751" s="176">
        <v>5.17</v>
      </c>
      <c r="I751" s="177"/>
      <c r="L751" s="173"/>
      <c r="M751" s="178"/>
      <c r="N751" s="179"/>
      <c r="O751" s="179"/>
      <c r="P751" s="179"/>
      <c r="Q751" s="179"/>
      <c r="R751" s="179"/>
      <c r="S751" s="179"/>
      <c r="T751" s="180"/>
      <c r="AT751" s="174" t="s">
        <v>193</v>
      </c>
      <c r="AU751" s="174" t="s">
        <v>81</v>
      </c>
      <c r="AV751" s="14" t="s">
        <v>81</v>
      </c>
      <c r="AW751" s="14" t="s">
        <v>34</v>
      </c>
      <c r="AX751" s="14" t="s">
        <v>73</v>
      </c>
      <c r="AY751" s="174" t="s">
        <v>182</v>
      </c>
    </row>
    <row r="752" spans="1:65" s="16" customFormat="1">
      <c r="B752" s="192"/>
      <c r="D752" s="166" t="s">
        <v>193</v>
      </c>
      <c r="E752" s="193" t="s">
        <v>127</v>
      </c>
      <c r="F752" s="194" t="s">
        <v>259</v>
      </c>
      <c r="H752" s="195">
        <v>42.042000000000002</v>
      </c>
      <c r="I752" s="196"/>
      <c r="L752" s="192"/>
      <c r="M752" s="197"/>
      <c r="N752" s="198"/>
      <c r="O752" s="198"/>
      <c r="P752" s="198"/>
      <c r="Q752" s="198"/>
      <c r="R752" s="198"/>
      <c r="S752" s="198"/>
      <c r="T752" s="199"/>
      <c r="AT752" s="193" t="s">
        <v>193</v>
      </c>
      <c r="AU752" s="193" t="s">
        <v>81</v>
      </c>
      <c r="AV752" s="16" t="s">
        <v>204</v>
      </c>
      <c r="AW752" s="16" t="s">
        <v>34</v>
      </c>
      <c r="AX752" s="16" t="s">
        <v>73</v>
      </c>
      <c r="AY752" s="193" t="s">
        <v>182</v>
      </c>
    </row>
    <row r="753" spans="1:65" s="15" customFormat="1">
      <c r="B753" s="181"/>
      <c r="D753" s="166" t="s">
        <v>193</v>
      </c>
      <c r="E753" s="182" t="s">
        <v>3</v>
      </c>
      <c r="F753" s="183" t="s">
        <v>213</v>
      </c>
      <c r="H753" s="184">
        <v>42.042000000000002</v>
      </c>
      <c r="I753" s="185"/>
      <c r="L753" s="181"/>
      <c r="M753" s="186"/>
      <c r="N753" s="187"/>
      <c r="O753" s="187"/>
      <c r="P753" s="187"/>
      <c r="Q753" s="187"/>
      <c r="R753" s="187"/>
      <c r="S753" s="187"/>
      <c r="T753" s="188"/>
      <c r="AT753" s="182" t="s">
        <v>193</v>
      </c>
      <c r="AU753" s="182" t="s">
        <v>81</v>
      </c>
      <c r="AV753" s="15" t="s">
        <v>189</v>
      </c>
      <c r="AW753" s="15" t="s">
        <v>34</v>
      </c>
      <c r="AX753" s="15" t="s">
        <v>25</v>
      </c>
      <c r="AY753" s="182" t="s">
        <v>182</v>
      </c>
    </row>
    <row r="754" spans="1:65" s="2" customFormat="1" ht="16.5" customHeight="1">
      <c r="A754" s="35"/>
      <c r="B754" s="146"/>
      <c r="C754" s="147" t="s">
        <v>573</v>
      </c>
      <c r="D754" s="147" t="s">
        <v>184</v>
      </c>
      <c r="E754" s="148" t="s">
        <v>1590</v>
      </c>
      <c r="F754" s="149" t="s">
        <v>1591</v>
      </c>
      <c r="G754" s="150" t="s">
        <v>187</v>
      </c>
      <c r="H754" s="151">
        <v>76.44</v>
      </c>
      <c r="I754" s="152"/>
      <c r="J754" s="153">
        <f>ROUND(I754*H754,2)</f>
        <v>0</v>
      </c>
      <c r="K754" s="149" t="s">
        <v>188</v>
      </c>
      <c r="L754" s="36"/>
      <c r="M754" s="154" t="s">
        <v>3</v>
      </c>
      <c r="N754" s="155" t="s">
        <v>44</v>
      </c>
      <c r="O754" s="56"/>
      <c r="P754" s="156">
        <f>O754*H754</f>
        <v>0</v>
      </c>
      <c r="Q754" s="156">
        <v>0</v>
      </c>
      <c r="R754" s="156">
        <f>Q754*H754</f>
        <v>0</v>
      </c>
      <c r="S754" s="156">
        <v>0</v>
      </c>
      <c r="T754" s="157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158" t="s">
        <v>189</v>
      </c>
      <c r="AT754" s="158" t="s">
        <v>184</v>
      </c>
      <c r="AU754" s="158" t="s">
        <v>81</v>
      </c>
      <c r="AY754" s="20" t="s">
        <v>182</v>
      </c>
      <c r="BE754" s="159">
        <f>IF(N754="základní",J754,0)</f>
        <v>0</v>
      </c>
      <c r="BF754" s="159">
        <f>IF(N754="snížená",J754,0)</f>
        <v>0</v>
      </c>
      <c r="BG754" s="159">
        <f>IF(N754="zákl. přenesená",J754,0)</f>
        <v>0</v>
      </c>
      <c r="BH754" s="159">
        <f>IF(N754="sníž. přenesená",J754,0)</f>
        <v>0</v>
      </c>
      <c r="BI754" s="159">
        <f>IF(N754="nulová",J754,0)</f>
        <v>0</v>
      </c>
      <c r="BJ754" s="20" t="s">
        <v>25</v>
      </c>
      <c r="BK754" s="159">
        <f>ROUND(I754*H754,2)</f>
        <v>0</v>
      </c>
      <c r="BL754" s="20" t="s">
        <v>189</v>
      </c>
      <c r="BM754" s="158" t="s">
        <v>2441</v>
      </c>
    </row>
    <row r="755" spans="1:65" s="2" customFormat="1">
      <c r="A755" s="35"/>
      <c r="B755" s="36"/>
      <c r="C755" s="35"/>
      <c r="D755" s="160" t="s">
        <v>191</v>
      </c>
      <c r="E755" s="35"/>
      <c r="F755" s="161" t="s">
        <v>1593</v>
      </c>
      <c r="G755" s="35"/>
      <c r="H755" s="35"/>
      <c r="I755" s="162"/>
      <c r="J755" s="35"/>
      <c r="K755" s="35"/>
      <c r="L755" s="36"/>
      <c r="M755" s="163"/>
      <c r="N755" s="164"/>
      <c r="O755" s="56"/>
      <c r="P755" s="56"/>
      <c r="Q755" s="56"/>
      <c r="R755" s="56"/>
      <c r="S755" s="56"/>
      <c r="T755" s="57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T755" s="20" t="s">
        <v>191</v>
      </c>
      <c r="AU755" s="20" t="s">
        <v>81</v>
      </c>
    </row>
    <row r="756" spans="1:65" s="13" customFormat="1">
      <c r="B756" s="165"/>
      <c r="D756" s="166" t="s">
        <v>193</v>
      </c>
      <c r="E756" s="167" t="s">
        <v>3</v>
      </c>
      <c r="F756" s="168" t="s">
        <v>1568</v>
      </c>
      <c r="H756" s="167" t="s">
        <v>3</v>
      </c>
      <c r="I756" s="169"/>
      <c r="L756" s="165"/>
      <c r="M756" s="170"/>
      <c r="N756" s="171"/>
      <c r="O756" s="171"/>
      <c r="P756" s="171"/>
      <c r="Q756" s="171"/>
      <c r="R756" s="171"/>
      <c r="S756" s="171"/>
      <c r="T756" s="172"/>
      <c r="AT756" s="167" t="s">
        <v>193</v>
      </c>
      <c r="AU756" s="167" t="s">
        <v>81</v>
      </c>
      <c r="AV756" s="13" t="s">
        <v>25</v>
      </c>
      <c r="AW756" s="13" t="s">
        <v>34</v>
      </c>
      <c r="AX756" s="13" t="s">
        <v>73</v>
      </c>
      <c r="AY756" s="167" t="s">
        <v>182</v>
      </c>
    </row>
    <row r="757" spans="1:65" s="14" customFormat="1">
      <c r="B757" s="173"/>
      <c r="D757" s="166" t="s">
        <v>193</v>
      </c>
      <c r="E757" s="174" t="s">
        <v>3</v>
      </c>
      <c r="F757" s="175" t="s">
        <v>2442</v>
      </c>
      <c r="H757" s="176">
        <v>3.34</v>
      </c>
      <c r="I757" s="177"/>
      <c r="L757" s="173"/>
      <c r="M757" s="178"/>
      <c r="N757" s="179"/>
      <c r="O757" s="179"/>
      <c r="P757" s="179"/>
      <c r="Q757" s="179"/>
      <c r="R757" s="179"/>
      <c r="S757" s="179"/>
      <c r="T757" s="180"/>
      <c r="AT757" s="174" t="s">
        <v>193</v>
      </c>
      <c r="AU757" s="174" t="s">
        <v>81</v>
      </c>
      <c r="AV757" s="14" t="s">
        <v>81</v>
      </c>
      <c r="AW757" s="14" t="s">
        <v>34</v>
      </c>
      <c r="AX757" s="14" t="s">
        <v>73</v>
      </c>
      <c r="AY757" s="174" t="s">
        <v>182</v>
      </c>
    </row>
    <row r="758" spans="1:65" s="14" customFormat="1">
      <c r="B758" s="173"/>
      <c r="D758" s="166" t="s">
        <v>193</v>
      </c>
      <c r="E758" s="174" t="s">
        <v>3</v>
      </c>
      <c r="F758" s="175" t="s">
        <v>2443</v>
      </c>
      <c r="H758" s="176">
        <v>2.78</v>
      </c>
      <c r="I758" s="177"/>
      <c r="L758" s="173"/>
      <c r="M758" s="178"/>
      <c r="N758" s="179"/>
      <c r="O758" s="179"/>
      <c r="P758" s="179"/>
      <c r="Q758" s="179"/>
      <c r="R758" s="179"/>
      <c r="S758" s="179"/>
      <c r="T758" s="180"/>
      <c r="AT758" s="174" t="s">
        <v>193</v>
      </c>
      <c r="AU758" s="174" t="s">
        <v>81</v>
      </c>
      <c r="AV758" s="14" t="s">
        <v>81</v>
      </c>
      <c r="AW758" s="14" t="s">
        <v>34</v>
      </c>
      <c r="AX758" s="14" t="s">
        <v>73</v>
      </c>
      <c r="AY758" s="174" t="s">
        <v>182</v>
      </c>
    </row>
    <row r="759" spans="1:65" s="14" customFormat="1">
      <c r="B759" s="173"/>
      <c r="D759" s="166" t="s">
        <v>193</v>
      </c>
      <c r="E759" s="174" t="s">
        <v>3</v>
      </c>
      <c r="F759" s="175" t="s">
        <v>2444</v>
      </c>
      <c r="H759" s="176">
        <v>8.82</v>
      </c>
      <c r="I759" s="177"/>
      <c r="L759" s="173"/>
      <c r="M759" s="178"/>
      <c r="N759" s="179"/>
      <c r="O759" s="179"/>
      <c r="P759" s="179"/>
      <c r="Q759" s="179"/>
      <c r="R759" s="179"/>
      <c r="S759" s="179"/>
      <c r="T759" s="180"/>
      <c r="AT759" s="174" t="s">
        <v>193</v>
      </c>
      <c r="AU759" s="174" t="s">
        <v>81</v>
      </c>
      <c r="AV759" s="14" t="s">
        <v>81</v>
      </c>
      <c r="AW759" s="14" t="s">
        <v>34</v>
      </c>
      <c r="AX759" s="14" t="s">
        <v>73</v>
      </c>
      <c r="AY759" s="174" t="s">
        <v>182</v>
      </c>
    </row>
    <row r="760" spans="1:65" s="14" customFormat="1">
      <c r="B760" s="173"/>
      <c r="D760" s="166" t="s">
        <v>193</v>
      </c>
      <c r="E760" s="174" t="s">
        <v>3</v>
      </c>
      <c r="F760" s="175" t="s">
        <v>2445</v>
      </c>
      <c r="H760" s="176">
        <v>2.66</v>
      </c>
      <c r="I760" s="177"/>
      <c r="L760" s="173"/>
      <c r="M760" s="178"/>
      <c r="N760" s="179"/>
      <c r="O760" s="179"/>
      <c r="P760" s="179"/>
      <c r="Q760" s="179"/>
      <c r="R760" s="179"/>
      <c r="S760" s="179"/>
      <c r="T760" s="180"/>
      <c r="AT760" s="174" t="s">
        <v>193</v>
      </c>
      <c r="AU760" s="174" t="s">
        <v>81</v>
      </c>
      <c r="AV760" s="14" t="s">
        <v>81</v>
      </c>
      <c r="AW760" s="14" t="s">
        <v>34</v>
      </c>
      <c r="AX760" s="14" t="s">
        <v>73</v>
      </c>
      <c r="AY760" s="174" t="s">
        <v>182</v>
      </c>
    </row>
    <row r="761" spans="1:65" s="14" customFormat="1">
      <c r="B761" s="173"/>
      <c r="D761" s="166" t="s">
        <v>193</v>
      </c>
      <c r="E761" s="174" t="s">
        <v>3</v>
      </c>
      <c r="F761" s="175" t="s">
        <v>2446</v>
      </c>
      <c r="H761" s="176">
        <v>9.32</v>
      </c>
      <c r="I761" s="177"/>
      <c r="L761" s="173"/>
      <c r="M761" s="178"/>
      <c r="N761" s="179"/>
      <c r="O761" s="179"/>
      <c r="P761" s="179"/>
      <c r="Q761" s="179"/>
      <c r="R761" s="179"/>
      <c r="S761" s="179"/>
      <c r="T761" s="180"/>
      <c r="AT761" s="174" t="s">
        <v>193</v>
      </c>
      <c r="AU761" s="174" t="s">
        <v>81</v>
      </c>
      <c r="AV761" s="14" t="s">
        <v>81</v>
      </c>
      <c r="AW761" s="14" t="s">
        <v>34</v>
      </c>
      <c r="AX761" s="14" t="s">
        <v>73</v>
      </c>
      <c r="AY761" s="174" t="s">
        <v>182</v>
      </c>
    </row>
    <row r="762" spans="1:65" s="14" customFormat="1">
      <c r="B762" s="173"/>
      <c r="D762" s="166" t="s">
        <v>193</v>
      </c>
      <c r="E762" s="174" t="s">
        <v>3</v>
      </c>
      <c r="F762" s="175" t="s">
        <v>2447</v>
      </c>
      <c r="H762" s="176">
        <v>9.32</v>
      </c>
      <c r="I762" s="177"/>
      <c r="L762" s="173"/>
      <c r="M762" s="178"/>
      <c r="N762" s="179"/>
      <c r="O762" s="179"/>
      <c r="P762" s="179"/>
      <c r="Q762" s="179"/>
      <c r="R762" s="179"/>
      <c r="S762" s="179"/>
      <c r="T762" s="180"/>
      <c r="AT762" s="174" t="s">
        <v>193</v>
      </c>
      <c r="AU762" s="174" t="s">
        <v>81</v>
      </c>
      <c r="AV762" s="14" t="s">
        <v>81</v>
      </c>
      <c r="AW762" s="14" t="s">
        <v>34</v>
      </c>
      <c r="AX762" s="14" t="s">
        <v>73</v>
      </c>
      <c r="AY762" s="174" t="s">
        <v>182</v>
      </c>
    </row>
    <row r="763" spans="1:65" s="14" customFormat="1">
      <c r="B763" s="173"/>
      <c r="D763" s="166" t="s">
        <v>193</v>
      </c>
      <c r="E763" s="174" t="s">
        <v>3</v>
      </c>
      <c r="F763" s="175" t="s">
        <v>2448</v>
      </c>
      <c r="H763" s="176">
        <v>2.68</v>
      </c>
      <c r="I763" s="177"/>
      <c r="L763" s="173"/>
      <c r="M763" s="178"/>
      <c r="N763" s="179"/>
      <c r="O763" s="179"/>
      <c r="P763" s="179"/>
      <c r="Q763" s="179"/>
      <c r="R763" s="179"/>
      <c r="S763" s="179"/>
      <c r="T763" s="180"/>
      <c r="AT763" s="174" t="s">
        <v>193</v>
      </c>
      <c r="AU763" s="174" t="s">
        <v>81</v>
      </c>
      <c r="AV763" s="14" t="s">
        <v>81</v>
      </c>
      <c r="AW763" s="14" t="s">
        <v>34</v>
      </c>
      <c r="AX763" s="14" t="s">
        <v>73</v>
      </c>
      <c r="AY763" s="174" t="s">
        <v>182</v>
      </c>
    </row>
    <row r="764" spans="1:65" s="14" customFormat="1">
      <c r="B764" s="173"/>
      <c r="D764" s="166" t="s">
        <v>193</v>
      </c>
      <c r="E764" s="174" t="s">
        <v>3</v>
      </c>
      <c r="F764" s="175" t="s">
        <v>2449</v>
      </c>
      <c r="H764" s="176">
        <v>9.3800000000000008</v>
      </c>
      <c r="I764" s="177"/>
      <c r="L764" s="173"/>
      <c r="M764" s="178"/>
      <c r="N764" s="179"/>
      <c r="O764" s="179"/>
      <c r="P764" s="179"/>
      <c r="Q764" s="179"/>
      <c r="R764" s="179"/>
      <c r="S764" s="179"/>
      <c r="T764" s="180"/>
      <c r="AT764" s="174" t="s">
        <v>193</v>
      </c>
      <c r="AU764" s="174" t="s">
        <v>81</v>
      </c>
      <c r="AV764" s="14" t="s">
        <v>81</v>
      </c>
      <c r="AW764" s="14" t="s">
        <v>34</v>
      </c>
      <c r="AX764" s="14" t="s">
        <v>73</v>
      </c>
      <c r="AY764" s="174" t="s">
        <v>182</v>
      </c>
    </row>
    <row r="765" spans="1:65" s="14" customFormat="1">
      <c r="B765" s="173"/>
      <c r="D765" s="166" t="s">
        <v>193</v>
      </c>
      <c r="E765" s="174" t="s">
        <v>3</v>
      </c>
      <c r="F765" s="175" t="s">
        <v>2450</v>
      </c>
      <c r="H765" s="176">
        <v>9.36</v>
      </c>
      <c r="I765" s="177"/>
      <c r="L765" s="173"/>
      <c r="M765" s="178"/>
      <c r="N765" s="179"/>
      <c r="O765" s="179"/>
      <c r="P765" s="179"/>
      <c r="Q765" s="179"/>
      <c r="R765" s="179"/>
      <c r="S765" s="179"/>
      <c r="T765" s="180"/>
      <c r="AT765" s="174" t="s">
        <v>193</v>
      </c>
      <c r="AU765" s="174" t="s">
        <v>81</v>
      </c>
      <c r="AV765" s="14" t="s">
        <v>81</v>
      </c>
      <c r="AW765" s="14" t="s">
        <v>34</v>
      </c>
      <c r="AX765" s="14" t="s">
        <v>73</v>
      </c>
      <c r="AY765" s="174" t="s">
        <v>182</v>
      </c>
    </row>
    <row r="766" spans="1:65" s="14" customFormat="1">
      <c r="B766" s="173"/>
      <c r="D766" s="166" t="s">
        <v>193</v>
      </c>
      <c r="E766" s="174" t="s">
        <v>3</v>
      </c>
      <c r="F766" s="175" t="s">
        <v>2451</v>
      </c>
      <c r="H766" s="176">
        <v>9.3800000000000008</v>
      </c>
      <c r="I766" s="177"/>
      <c r="L766" s="173"/>
      <c r="M766" s="178"/>
      <c r="N766" s="179"/>
      <c r="O766" s="179"/>
      <c r="P766" s="179"/>
      <c r="Q766" s="179"/>
      <c r="R766" s="179"/>
      <c r="S766" s="179"/>
      <c r="T766" s="180"/>
      <c r="AT766" s="174" t="s">
        <v>193</v>
      </c>
      <c r="AU766" s="174" t="s">
        <v>81</v>
      </c>
      <c r="AV766" s="14" t="s">
        <v>81</v>
      </c>
      <c r="AW766" s="14" t="s">
        <v>34</v>
      </c>
      <c r="AX766" s="14" t="s">
        <v>73</v>
      </c>
      <c r="AY766" s="174" t="s">
        <v>182</v>
      </c>
    </row>
    <row r="767" spans="1:65" s="14" customFormat="1">
      <c r="B767" s="173"/>
      <c r="D767" s="166" t="s">
        <v>193</v>
      </c>
      <c r="E767" s="174" t="s">
        <v>3</v>
      </c>
      <c r="F767" s="175" t="s">
        <v>2452</v>
      </c>
      <c r="H767" s="176">
        <v>9.4</v>
      </c>
      <c r="I767" s="177"/>
      <c r="L767" s="173"/>
      <c r="M767" s="178"/>
      <c r="N767" s="179"/>
      <c r="O767" s="179"/>
      <c r="P767" s="179"/>
      <c r="Q767" s="179"/>
      <c r="R767" s="179"/>
      <c r="S767" s="179"/>
      <c r="T767" s="180"/>
      <c r="AT767" s="174" t="s">
        <v>193</v>
      </c>
      <c r="AU767" s="174" t="s">
        <v>81</v>
      </c>
      <c r="AV767" s="14" t="s">
        <v>81</v>
      </c>
      <c r="AW767" s="14" t="s">
        <v>34</v>
      </c>
      <c r="AX767" s="14" t="s">
        <v>73</v>
      </c>
      <c r="AY767" s="174" t="s">
        <v>182</v>
      </c>
    </row>
    <row r="768" spans="1:65" s="15" customFormat="1">
      <c r="B768" s="181"/>
      <c r="D768" s="166" t="s">
        <v>193</v>
      </c>
      <c r="E768" s="182" t="s">
        <v>3</v>
      </c>
      <c r="F768" s="183" t="s">
        <v>213</v>
      </c>
      <c r="H768" s="184">
        <v>76.44</v>
      </c>
      <c r="I768" s="185"/>
      <c r="L768" s="181"/>
      <c r="M768" s="186"/>
      <c r="N768" s="187"/>
      <c r="O768" s="187"/>
      <c r="P768" s="187"/>
      <c r="Q768" s="187"/>
      <c r="R768" s="187"/>
      <c r="S768" s="187"/>
      <c r="T768" s="188"/>
      <c r="AT768" s="182" t="s">
        <v>193</v>
      </c>
      <c r="AU768" s="182" t="s">
        <v>81</v>
      </c>
      <c r="AV768" s="15" t="s">
        <v>189</v>
      </c>
      <c r="AW768" s="15" t="s">
        <v>34</v>
      </c>
      <c r="AX768" s="15" t="s">
        <v>25</v>
      </c>
      <c r="AY768" s="182" t="s">
        <v>182</v>
      </c>
    </row>
    <row r="769" spans="1:65" s="2" customFormat="1" ht="33" customHeight="1">
      <c r="A769" s="35"/>
      <c r="B769" s="146"/>
      <c r="C769" s="147" t="s">
        <v>578</v>
      </c>
      <c r="D769" s="147" t="s">
        <v>184</v>
      </c>
      <c r="E769" s="148" t="s">
        <v>1596</v>
      </c>
      <c r="F769" s="149" t="s">
        <v>1597</v>
      </c>
      <c r="G769" s="150" t="s">
        <v>238</v>
      </c>
      <c r="H769" s="151">
        <v>15.75</v>
      </c>
      <c r="I769" s="152"/>
      <c r="J769" s="153">
        <f>ROUND(I769*H769,2)</f>
        <v>0</v>
      </c>
      <c r="K769" s="149" t="s">
        <v>188</v>
      </c>
      <c r="L769" s="36"/>
      <c r="M769" s="154" t="s">
        <v>3</v>
      </c>
      <c r="N769" s="155" t="s">
        <v>44</v>
      </c>
      <c r="O769" s="56"/>
      <c r="P769" s="156">
        <f>O769*H769</f>
        <v>0</v>
      </c>
      <c r="Q769" s="156">
        <v>0</v>
      </c>
      <c r="R769" s="156">
        <f>Q769*H769</f>
        <v>0</v>
      </c>
      <c r="S769" s="156">
        <v>0.45</v>
      </c>
      <c r="T769" s="157">
        <f>S769*H769</f>
        <v>7.0875000000000004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158" t="s">
        <v>189</v>
      </c>
      <c r="AT769" s="158" t="s">
        <v>184</v>
      </c>
      <c r="AU769" s="158" t="s">
        <v>81</v>
      </c>
      <c r="AY769" s="20" t="s">
        <v>182</v>
      </c>
      <c r="BE769" s="159">
        <f>IF(N769="základní",J769,0)</f>
        <v>0</v>
      </c>
      <c r="BF769" s="159">
        <f>IF(N769="snížená",J769,0)</f>
        <v>0</v>
      </c>
      <c r="BG769" s="159">
        <f>IF(N769="zákl. přenesená",J769,0)</f>
        <v>0</v>
      </c>
      <c r="BH769" s="159">
        <f>IF(N769="sníž. přenesená",J769,0)</f>
        <v>0</v>
      </c>
      <c r="BI769" s="159">
        <f>IF(N769="nulová",J769,0)</f>
        <v>0</v>
      </c>
      <c r="BJ769" s="20" t="s">
        <v>25</v>
      </c>
      <c r="BK769" s="159">
        <f>ROUND(I769*H769,2)</f>
        <v>0</v>
      </c>
      <c r="BL769" s="20" t="s">
        <v>189</v>
      </c>
      <c r="BM769" s="158" t="s">
        <v>2453</v>
      </c>
    </row>
    <row r="770" spans="1:65" s="2" customFormat="1">
      <c r="A770" s="35"/>
      <c r="B770" s="36"/>
      <c r="C770" s="35"/>
      <c r="D770" s="160" t="s">
        <v>191</v>
      </c>
      <c r="E770" s="35"/>
      <c r="F770" s="161" t="s">
        <v>1599</v>
      </c>
      <c r="G770" s="35"/>
      <c r="H770" s="35"/>
      <c r="I770" s="162"/>
      <c r="J770" s="35"/>
      <c r="K770" s="35"/>
      <c r="L770" s="36"/>
      <c r="M770" s="163"/>
      <c r="N770" s="164"/>
      <c r="O770" s="56"/>
      <c r="P770" s="56"/>
      <c r="Q770" s="56"/>
      <c r="R770" s="56"/>
      <c r="S770" s="56"/>
      <c r="T770" s="57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T770" s="20" t="s">
        <v>191</v>
      </c>
      <c r="AU770" s="20" t="s">
        <v>81</v>
      </c>
    </row>
    <row r="771" spans="1:65" s="13" customFormat="1">
      <c r="B771" s="165"/>
      <c r="D771" s="166" t="s">
        <v>193</v>
      </c>
      <c r="E771" s="167" t="s">
        <v>3</v>
      </c>
      <c r="F771" s="168" t="s">
        <v>1568</v>
      </c>
      <c r="H771" s="167" t="s">
        <v>3</v>
      </c>
      <c r="I771" s="169"/>
      <c r="L771" s="165"/>
      <c r="M771" s="170"/>
      <c r="N771" s="171"/>
      <c r="O771" s="171"/>
      <c r="P771" s="171"/>
      <c r="Q771" s="171"/>
      <c r="R771" s="171"/>
      <c r="S771" s="171"/>
      <c r="T771" s="172"/>
      <c r="AT771" s="167" t="s">
        <v>193</v>
      </c>
      <c r="AU771" s="167" t="s">
        <v>81</v>
      </c>
      <c r="AV771" s="13" t="s">
        <v>25</v>
      </c>
      <c r="AW771" s="13" t="s">
        <v>34</v>
      </c>
      <c r="AX771" s="13" t="s">
        <v>73</v>
      </c>
      <c r="AY771" s="167" t="s">
        <v>182</v>
      </c>
    </row>
    <row r="772" spans="1:65" s="14" customFormat="1">
      <c r="B772" s="173"/>
      <c r="D772" s="166" t="s">
        <v>193</v>
      </c>
      <c r="E772" s="174" t="s">
        <v>3</v>
      </c>
      <c r="F772" s="175" t="s">
        <v>2434</v>
      </c>
      <c r="H772" s="176">
        <v>15.75</v>
      </c>
      <c r="I772" s="177"/>
      <c r="L772" s="173"/>
      <c r="M772" s="178"/>
      <c r="N772" s="179"/>
      <c r="O772" s="179"/>
      <c r="P772" s="179"/>
      <c r="Q772" s="179"/>
      <c r="R772" s="179"/>
      <c r="S772" s="179"/>
      <c r="T772" s="180"/>
      <c r="AT772" s="174" t="s">
        <v>193</v>
      </c>
      <c r="AU772" s="174" t="s">
        <v>81</v>
      </c>
      <c r="AV772" s="14" t="s">
        <v>81</v>
      </c>
      <c r="AW772" s="14" t="s">
        <v>34</v>
      </c>
      <c r="AX772" s="14" t="s">
        <v>73</v>
      </c>
      <c r="AY772" s="174" t="s">
        <v>182</v>
      </c>
    </row>
    <row r="773" spans="1:65" s="15" customFormat="1">
      <c r="B773" s="181"/>
      <c r="D773" s="166" t="s">
        <v>193</v>
      </c>
      <c r="E773" s="182" t="s">
        <v>1281</v>
      </c>
      <c r="F773" s="183" t="s">
        <v>213</v>
      </c>
      <c r="H773" s="184">
        <v>15.75</v>
      </c>
      <c r="I773" s="185"/>
      <c r="L773" s="181"/>
      <c r="M773" s="186"/>
      <c r="N773" s="187"/>
      <c r="O773" s="187"/>
      <c r="P773" s="187"/>
      <c r="Q773" s="187"/>
      <c r="R773" s="187"/>
      <c r="S773" s="187"/>
      <c r="T773" s="188"/>
      <c r="AT773" s="182" t="s">
        <v>193</v>
      </c>
      <c r="AU773" s="182" t="s">
        <v>81</v>
      </c>
      <c r="AV773" s="15" t="s">
        <v>189</v>
      </c>
      <c r="AW773" s="15" t="s">
        <v>34</v>
      </c>
      <c r="AX773" s="15" t="s">
        <v>25</v>
      </c>
      <c r="AY773" s="182" t="s">
        <v>182</v>
      </c>
    </row>
    <row r="774" spans="1:65" s="2" customFormat="1" ht="16.5" customHeight="1">
      <c r="A774" s="35"/>
      <c r="B774" s="146"/>
      <c r="C774" s="147" t="s">
        <v>584</v>
      </c>
      <c r="D774" s="147" t="s">
        <v>184</v>
      </c>
      <c r="E774" s="148" t="s">
        <v>1590</v>
      </c>
      <c r="F774" s="149" t="s">
        <v>1591</v>
      </c>
      <c r="G774" s="150" t="s">
        <v>187</v>
      </c>
      <c r="H774" s="151">
        <v>42</v>
      </c>
      <c r="I774" s="152"/>
      <c r="J774" s="153">
        <f>ROUND(I774*H774,2)</f>
        <v>0</v>
      </c>
      <c r="K774" s="149" t="s">
        <v>188</v>
      </c>
      <c r="L774" s="36"/>
      <c r="M774" s="154" t="s">
        <v>3</v>
      </c>
      <c r="N774" s="155" t="s">
        <v>44</v>
      </c>
      <c r="O774" s="56"/>
      <c r="P774" s="156">
        <f>O774*H774</f>
        <v>0</v>
      </c>
      <c r="Q774" s="156">
        <v>0</v>
      </c>
      <c r="R774" s="156">
        <f>Q774*H774</f>
        <v>0</v>
      </c>
      <c r="S774" s="156">
        <v>0</v>
      </c>
      <c r="T774" s="157">
        <f>S774*H774</f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158" t="s">
        <v>189</v>
      </c>
      <c r="AT774" s="158" t="s">
        <v>184</v>
      </c>
      <c r="AU774" s="158" t="s">
        <v>81</v>
      </c>
      <c r="AY774" s="20" t="s">
        <v>182</v>
      </c>
      <c r="BE774" s="159">
        <f>IF(N774="základní",J774,0)</f>
        <v>0</v>
      </c>
      <c r="BF774" s="159">
        <f>IF(N774="snížená",J774,0)</f>
        <v>0</v>
      </c>
      <c r="BG774" s="159">
        <f>IF(N774="zákl. přenesená",J774,0)</f>
        <v>0</v>
      </c>
      <c r="BH774" s="159">
        <f>IF(N774="sníž. přenesená",J774,0)</f>
        <v>0</v>
      </c>
      <c r="BI774" s="159">
        <f>IF(N774="nulová",J774,0)</f>
        <v>0</v>
      </c>
      <c r="BJ774" s="20" t="s">
        <v>25</v>
      </c>
      <c r="BK774" s="159">
        <f>ROUND(I774*H774,2)</f>
        <v>0</v>
      </c>
      <c r="BL774" s="20" t="s">
        <v>189</v>
      </c>
      <c r="BM774" s="158" t="s">
        <v>2454</v>
      </c>
    </row>
    <row r="775" spans="1:65" s="2" customFormat="1">
      <c r="A775" s="35"/>
      <c r="B775" s="36"/>
      <c r="C775" s="35"/>
      <c r="D775" s="160" t="s">
        <v>191</v>
      </c>
      <c r="E775" s="35"/>
      <c r="F775" s="161" t="s">
        <v>1593</v>
      </c>
      <c r="G775" s="35"/>
      <c r="H775" s="35"/>
      <c r="I775" s="162"/>
      <c r="J775" s="35"/>
      <c r="K775" s="35"/>
      <c r="L775" s="36"/>
      <c r="M775" s="163"/>
      <c r="N775" s="164"/>
      <c r="O775" s="56"/>
      <c r="P775" s="56"/>
      <c r="Q775" s="56"/>
      <c r="R775" s="56"/>
      <c r="S775" s="56"/>
      <c r="T775" s="57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T775" s="20" t="s">
        <v>191</v>
      </c>
      <c r="AU775" s="20" t="s">
        <v>81</v>
      </c>
    </row>
    <row r="776" spans="1:65" s="13" customFormat="1">
      <c r="B776" s="165"/>
      <c r="D776" s="166" t="s">
        <v>193</v>
      </c>
      <c r="E776" s="167" t="s">
        <v>3</v>
      </c>
      <c r="F776" s="168" t="s">
        <v>1568</v>
      </c>
      <c r="H776" s="167" t="s">
        <v>3</v>
      </c>
      <c r="I776" s="169"/>
      <c r="L776" s="165"/>
      <c r="M776" s="170"/>
      <c r="N776" s="171"/>
      <c r="O776" s="171"/>
      <c r="P776" s="171"/>
      <c r="Q776" s="171"/>
      <c r="R776" s="171"/>
      <c r="S776" s="171"/>
      <c r="T776" s="172"/>
      <c r="AT776" s="167" t="s">
        <v>193</v>
      </c>
      <c r="AU776" s="167" t="s">
        <v>81</v>
      </c>
      <c r="AV776" s="13" t="s">
        <v>25</v>
      </c>
      <c r="AW776" s="13" t="s">
        <v>34</v>
      </c>
      <c r="AX776" s="13" t="s">
        <v>73</v>
      </c>
      <c r="AY776" s="167" t="s">
        <v>182</v>
      </c>
    </row>
    <row r="777" spans="1:65" s="14" customFormat="1">
      <c r="B777" s="173"/>
      <c r="D777" s="166" t="s">
        <v>193</v>
      </c>
      <c r="E777" s="174" t="s">
        <v>3</v>
      </c>
      <c r="F777" s="175" t="s">
        <v>2455</v>
      </c>
      <c r="H777" s="176">
        <v>42</v>
      </c>
      <c r="I777" s="177"/>
      <c r="L777" s="173"/>
      <c r="M777" s="178"/>
      <c r="N777" s="179"/>
      <c r="O777" s="179"/>
      <c r="P777" s="179"/>
      <c r="Q777" s="179"/>
      <c r="R777" s="179"/>
      <c r="S777" s="179"/>
      <c r="T777" s="180"/>
      <c r="AT777" s="174" t="s">
        <v>193</v>
      </c>
      <c r="AU777" s="174" t="s">
        <v>81</v>
      </c>
      <c r="AV777" s="14" t="s">
        <v>81</v>
      </c>
      <c r="AW777" s="14" t="s">
        <v>34</v>
      </c>
      <c r="AX777" s="14" t="s">
        <v>25</v>
      </c>
      <c r="AY777" s="174" t="s">
        <v>182</v>
      </c>
    </row>
    <row r="778" spans="1:65" s="2" customFormat="1" ht="24.2" customHeight="1">
      <c r="A778" s="35"/>
      <c r="B778" s="146"/>
      <c r="C778" s="147" t="s">
        <v>591</v>
      </c>
      <c r="D778" s="147" t="s">
        <v>184</v>
      </c>
      <c r="E778" s="148" t="s">
        <v>288</v>
      </c>
      <c r="F778" s="149" t="s">
        <v>289</v>
      </c>
      <c r="G778" s="150" t="s">
        <v>207</v>
      </c>
      <c r="H778" s="151">
        <v>18.919</v>
      </c>
      <c r="I778" s="152"/>
      <c r="J778" s="153">
        <f>ROUND(I778*H778,2)</f>
        <v>0</v>
      </c>
      <c r="K778" s="149" t="s">
        <v>188</v>
      </c>
      <c r="L778" s="36"/>
      <c r="M778" s="154" t="s">
        <v>3</v>
      </c>
      <c r="N778" s="155" t="s">
        <v>44</v>
      </c>
      <c r="O778" s="56"/>
      <c r="P778" s="156">
        <f>O778*H778</f>
        <v>0</v>
      </c>
      <c r="Q778" s="156">
        <v>0</v>
      </c>
      <c r="R778" s="156">
        <f>Q778*H778</f>
        <v>0</v>
      </c>
      <c r="S778" s="156">
        <v>0</v>
      </c>
      <c r="T778" s="157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158" t="s">
        <v>189</v>
      </c>
      <c r="AT778" s="158" t="s">
        <v>184</v>
      </c>
      <c r="AU778" s="158" t="s">
        <v>81</v>
      </c>
      <c r="AY778" s="20" t="s">
        <v>182</v>
      </c>
      <c r="BE778" s="159">
        <f>IF(N778="základní",J778,0)</f>
        <v>0</v>
      </c>
      <c r="BF778" s="159">
        <f>IF(N778="snížená",J778,0)</f>
        <v>0</v>
      </c>
      <c r="BG778" s="159">
        <f>IF(N778="zákl. přenesená",J778,0)</f>
        <v>0</v>
      </c>
      <c r="BH778" s="159">
        <f>IF(N778="sníž. přenesená",J778,0)</f>
        <v>0</v>
      </c>
      <c r="BI778" s="159">
        <f>IF(N778="nulová",J778,0)</f>
        <v>0</v>
      </c>
      <c r="BJ778" s="20" t="s">
        <v>25</v>
      </c>
      <c r="BK778" s="159">
        <f>ROUND(I778*H778,2)</f>
        <v>0</v>
      </c>
      <c r="BL778" s="20" t="s">
        <v>189</v>
      </c>
      <c r="BM778" s="158" t="s">
        <v>2456</v>
      </c>
    </row>
    <row r="779" spans="1:65" s="2" customFormat="1">
      <c r="A779" s="35"/>
      <c r="B779" s="36"/>
      <c r="C779" s="35"/>
      <c r="D779" s="160" t="s">
        <v>191</v>
      </c>
      <c r="E779" s="35"/>
      <c r="F779" s="161" t="s">
        <v>291</v>
      </c>
      <c r="G779" s="35"/>
      <c r="H779" s="35"/>
      <c r="I779" s="162"/>
      <c r="J779" s="35"/>
      <c r="K779" s="35"/>
      <c r="L779" s="36"/>
      <c r="M779" s="163"/>
      <c r="N779" s="164"/>
      <c r="O779" s="56"/>
      <c r="P779" s="56"/>
      <c r="Q779" s="56"/>
      <c r="R779" s="56"/>
      <c r="S779" s="56"/>
      <c r="T779" s="57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T779" s="20" t="s">
        <v>191</v>
      </c>
      <c r="AU779" s="20" t="s">
        <v>81</v>
      </c>
    </row>
    <row r="780" spans="1:65" s="2" customFormat="1" ht="24.2" customHeight="1">
      <c r="A780" s="35"/>
      <c r="B780" s="146"/>
      <c r="C780" s="147" t="s">
        <v>570</v>
      </c>
      <c r="D780" s="147" t="s">
        <v>184</v>
      </c>
      <c r="E780" s="148" t="s">
        <v>293</v>
      </c>
      <c r="F780" s="149" t="s">
        <v>215</v>
      </c>
      <c r="G780" s="150" t="s">
        <v>207</v>
      </c>
      <c r="H780" s="151">
        <v>132.43299999999999</v>
      </c>
      <c r="I780" s="152"/>
      <c r="J780" s="153">
        <f>ROUND(I780*H780,2)</f>
        <v>0</v>
      </c>
      <c r="K780" s="149" t="s">
        <v>188</v>
      </c>
      <c r="L780" s="36"/>
      <c r="M780" s="154" t="s">
        <v>3</v>
      </c>
      <c r="N780" s="155" t="s">
        <v>44</v>
      </c>
      <c r="O780" s="56"/>
      <c r="P780" s="156">
        <f>O780*H780</f>
        <v>0</v>
      </c>
      <c r="Q780" s="156">
        <v>0</v>
      </c>
      <c r="R780" s="156">
        <f>Q780*H780</f>
        <v>0</v>
      </c>
      <c r="S780" s="156">
        <v>0</v>
      </c>
      <c r="T780" s="157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158" t="s">
        <v>189</v>
      </c>
      <c r="AT780" s="158" t="s">
        <v>184</v>
      </c>
      <c r="AU780" s="158" t="s">
        <v>81</v>
      </c>
      <c r="AY780" s="20" t="s">
        <v>182</v>
      </c>
      <c r="BE780" s="159">
        <f>IF(N780="základní",J780,0)</f>
        <v>0</v>
      </c>
      <c r="BF780" s="159">
        <f>IF(N780="snížená",J780,0)</f>
        <v>0</v>
      </c>
      <c r="BG780" s="159">
        <f>IF(N780="zákl. přenesená",J780,0)</f>
        <v>0</v>
      </c>
      <c r="BH780" s="159">
        <f>IF(N780="sníž. přenesená",J780,0)</f>
        <v>0</v>
      </c>
      <c r="BI780" s="159">
        <f>IF(N780="nulová",J780,0)</f>
        <v>0</v>
      </c>
      <c r="BJ780" s="20" t="s">
        <v>25</v>
      </c>
      <c r="BK780" s="159">
        <f>ROUND(I780*H780,2)</f>
        <v>0</v>
      </c>
      <c r="BL780" s="20" t="s">
        <v>189</v>
      </c>
      <c r="BM780" s="158" t="s">
        <v>2457</v>
      </c>
    </row>
    <row r="781" spans="1:65" s="2" customFormat="1">
      <c r="A781" s="35"/>
      <c r="B781" s="36"/>
      <c r="C781" s="35"/>
      <c r="D781" s="160" t="s">
        <v>191</v>
      </c>
      <c r="E781" s="35"/>
      <c r="F781" s="161" t="s">
        <v>295</v>
      </c>
      <c r="G781" s="35"/>
      <c r="H781" s="35"/>
      <c r="I781" s="162"/>
      <c r="J781" s="35"/>
      <c r="K781" s="35"/>
      <c r="L781" s="36"/>
      <c r="M781" s="163"/>
      <c r="N781" s="164"/>
      <c r="O781" s="56"/>
      <c r="P781" s="56"/>
      <c r="Q781" s="56"/>
      <c r="R781" s="56"/>
      <c r="S781" s="56"/>
      <c r="T781" s="57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T781" s="20" t="s">
        <v>191</v>
      </c>
      <c r="AU781" s="20" t="s">
        <v>81</v>
      </c>
    </row>
    <row r="782" spans="1:65" s="14" customFormat="1">
      <c r="B782" s="173"/>
      <c r="D782" s="166" t="s">
        <v>193</v>
      </c>
      <c r="E782" s="174" t="s">
        <v>3</v>
      </c>
      <c r="F782" s="175" t="s">
        <v>2458</v>
      </c>
      <c r="H782" s="176">
        <v>132.43299999999999</v>
      </c>
      <c r="I782" s="177"/>
      <c r="L782" s="173"/>
      <c r="M782" s="178"/>
      <c r="N782" s="179"/>
      <c r="O782" s="179"/>
      <c r="P782" s="179"/>
      <c r="Q782" s="179"/>
      <c r="R782" s="179"/>
      <c r="S782" s="179"/>
      <c r="T782" s="180"/>
      <c r="AT782" s="174" t="s">
        <v>193</v>
      </c>
      <c r="AU782" s="174" t="s">
        <v>81</v>
      </c>
      <c r="AV782" s="14" t="s">
        <v>81</v>
      </c>
      <c r="AW782" s="14" t="s">
        <v>34</v>
      </c>
      <c r="AX782" s="14" t="s">
        <v>25</v>
      </c>
      <c r="AY782" s="174" t="s">
        <v>182</v>
      </c>
    </row>
    <row r="783" spans="1:65" s="2" customFormat="1" ht="16.5" customHeight="1">
      <c r="A783" s="35"/>
      <c r="B783" s="146"/>
      <c r="C783" s="147" t="s">
        <v>601</v>
      </c>
      <c r="D783" s="147" t="s">
        <v>184</v>
      </c>
      <c r="E783" s="148" t="s">
        <v>1428</v>
      </c>
      <c r="F783" s="149" t="s">
        <v>885</v>
      </c>
      <c r="G783" s="150" t="s">
        <v>207</v>
      </c>
      <c r="H783" s="151">
        <v>18.919</v>
      </c>
      <c r="I783" s="152"/>
      <c r="J783" s="153">
        <f>ROUND(I783*H783,2)</f>
        <v>0</v>
      </c>
      <c r="K783" s="149" t="s">
        <v>222</v>
      </c>
      <c r="L783" s="36"/>
      <c r="M783" s="154" t="s">
        <v>3</v>
      </c>
      <c r="N783" s="155" t="s">
        <v>44</v>
      </c>
      <c r="O783" s="56"/>
      <c r="P783" s="156">
        <f>O783*H783</f>
        <v>0</v>
      </c>
      <c r="Q783" s="156">
        <v>0</v>
      </c>
      <c r="R783" s="156">
        <f>Q783*H783</f>
        <v>0</v>
      </c>
      <c r="S783" s="156">
        <v>0</v>
      </c>
      <c r="T783" s="157">
        <f>S783*H783</f>
        <v>0</v>
      </c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R783" s="158" t="s">
        <v>189</v>
      </c>
      <c r="AT783" s="158" t="s">
        <v>184</v>
      </c>
      <c r="AU783" s="158" t="s">
        <v>81</v>
      </c>
      <c r="AY783" s="20" t="s">
        <v>182</v>
      </c>
      <c r="BE783" s="159">
        <f>IF(N783="základní",J783,0)</f>
        <v>0</v>
      </c>
      <c r="BF783" s="159">
        <f>IF(N783="snížená",J783,0)</f>
        <v>0</v>
      </c>
      <c r="BG783" s="159">
        <f>IF(N783="zákl. přenesená",J783,0)</f>
        <v>0</v>
      </c>
      <c r="BH783" s="159">
        <f>IF(N783="sníž. přenesená",J783,0)</f>
        <v>0</v>
      </c>
      <c r="BI783" s="159">
        <f>IF(N783="nulová",J783,0)</f>
        <v>0</v>
      </c>
      <c r="BJ783" s="20" t="s">
        <v>25</v>
      </c>
      <c r="BK783" s="159">
        <f>ROUND(I783*H783,2)</f>
        <v>0</v>
      </c>
      <c r="BL783" s="20" t="s">
        <v>189</v>
      </c>
      <c r="BM783" s="158" t="s">
        <v>2459</v>
      </c>
    </row>
    <row r="784" spans="1:65" s="2" customFormat="1" ht="49.15" customHeight="1">
      <c r="A784" s="35"/>
      <c r="B784" s="146"/>
      <c r="C784" s="147" t="s">
        <v>605</v>
      </c>
      <c r="D784" s="147" t="s">
        <v>184</v>
      </c>
      <c r="E784" s="148" t="s">
        <v>1444</v>
      </c>
      <c r="F784" s="149" t="s">
        <v>1445</v>
      </c>
      <c r="G784" s="150" t="s">
        <v>187</v>
      </c>
      <c r="H784" s="151">
        <v>12.1</v>
      </c>
      <c r="I784" s="152"/>
      <c r="J784" s="153">
        <f>ROUND(I784*H784,2)</f>
        <v>0</v>
      </c>
      <c r="K784" s="149" t="s">
        <v>188</v>
      </c>
      <c r="L784" s="36"/>
      <c r="M784" s="154" t="s">
        <v>3</v>
      </c>
      <c r="N784" s="155" t="s">
        <v>44</v>
      </c>
      <c r="O784" s="56"/>
      <c r="P784" s="156">
        <f>O784*H784</f>
        <v>0</v>
      </c>
      <c r="Q784" s="156">
        <v>8.6800000000000002E-3</v>
      </c>
      <c r="R784" s="156">
        <f>Q784*H784</f>
        <v>0.105028</v>
      </c>
      <c r="S784" s="156">
        <v>0</v>
      </c>
      <c r="T784" s="157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158" t="s">
        <v>189</v>
      </c>
      <c r="AT784" s="158" t="s">
        <v>184</v>
      </c>
      <c r="AU784" s="158" t="s">
        <v>81</v>
      </c>
      <c r="AY784" s="20" t="s">
        <v>182</v>
      </c>
      <c r="BE784" s="159">
        <f>IF(N784="základní",J784,0)</f>
        <v>0</v>
      </c>
      <c r="BF784" s="159">
        <f>IF(N784="snížená",J784,0)</f>
        <v>0</v>
      </c>
      <c r="BG784" s="159">
        <f>IF(N784="zákl. přenesená",J784,0)</f>
        <v>0</v>
      </c>
      <c r="BH784" s="159">
        <f>IF(N784="sníž. přenesená",J784,0)</f>
        <v>0</v>
      </c>
      <c r="BI784" s="159">
        <f>IF(N784="nulová",J784,0)</f>
        <v>0</v>
      </c>
      <c r="BJ784" s="20" t="s">
        <v>25</v>
      </c>
      <c r="BK784" s="159">
        <f>ROUND(I784*H784,2)</f>
        <v>0</v>
      </c>
      <c r="BL784" s="20" t="s">
        <v>189</v>
      </c>
      <c r="BM784" s="158" t="s">
        <v>2460</v>
      </c>
    </row>
    <row r="785" spans="1:65" s="2" customFormat="1">
      <c r="A785" s="35"/>
      <c r="B785" s="36"/>
      <c r="C785" s="35"/>
      <c r="D785" s="160" t="s">
        <v>191</v>
      </c>
      <c r="E785" s="35"/>
      <c r="F785" s="161" t="s">
        <v>1447</v>
      </c>
      <c r="G785" s="35"/>
      <c r="H785" s="35"/>
      <c r="I785" s="162"/>
      <c r="J785" s="35"/>
      <c r="K785" s="35"/>
      <c r="L785" s="36"/>
      <c r="M785" s="163"/>
      <c r="N785" s="164"/>
      <c r="O785" s="56"/>
      <c r="P785" s="56"/>
      <c r="Q785" s="56"/>
      <c r="R785" s="56"/>
      <c r="S785" s="56"/>
      <c r="T785" s="57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T785" s="20" t="s">
        <v>191</v>
      </c>
      <c r="AU785" s="20" t="s">
        <v>81</v>
      </c>
    </row>
    <row r="786" spans="1:65" s="14" customFormat="1">
      <c r="B786" s="173"/>
      <c r="D786" s="166" t="s">
        <v>193</v>
      </c>
      <c r="E786" s="174" t="s">
        <v>3</v>
      </c>
      <c r="F786" s="175" t="s">
        <v>2325</v>
      </c>
      <c r="H786" s="176">
        <v>12.1</v>
      </c>
      <c r="I786" s="177"/>
      <c r="L786" s="173"/>
      <c r="M786" s="178"/>
      <c r="N786" s="179"/>
      <c r="O786" s="179"/>
      <c r="P786" s="179"/>
      <c r="Q786" s="179"/>
      <c r="R786" s="179"/>
      <c r="S786" s="179"/>
      <c r="T786" s="180"/>
      <c r="AT786" s="174" t="s">
        <v>193</v>
      </c>
      <c r="AU786" s="174" t="s">
        <v>81</v>
      </c>
      <c r="AV786" s="14" t="s">
        <v>81</v>
      </c>
      <c r="AW786" s="14" t="s">
        <v>34</v>
      </c>
      <c r="AX786" s="14" t="s">
        <v>73</v>
      </c>
      <c r="AY786" s="174" t="s">
        <v>182</v>
      </c>
    </row>
    <row r="787" spans="1:65" s="15" customFormat="1">
      <c r="B787" s="181"/>
      <c r="D787" s="166" t="s">
        <v>193</v>
      </c>
      <c r="E787" s="182" t="s">
        <v>1316</v>
      </c>
      <c r="F787" s="183" t="s">
        <v>213</v>
      </c>
      <c r="H787" s="184">
        <v>12.1</v>
      </c>
      <c r="I787" s="185"/>
      <c r="L787" s="181"/>
      <c r="M787" s="186"/>
      <c r="N787" s="187"/>
      <c r="O787" s="187"/>
      <c r="P787" s="187"/>
      <c r="Q787" s="187"/>
      <c r="R787" s="187"/>
      <c r="S787" s="187"/>
      <c r="T787" s="188"/>
      <c r="AT787" s="182" t="s">
        <v>193</v>
      </c>
      <c r="AU787" s="182" t="s">
        <v>81</v>
      </c>
      <c r="AV787" s="15" t="s">
        <v>189</v>
      </c>
      <c r="AW787" s="15" t="s">
        <v>34</v>
      </c>
      <c r="AX787" s="15" t="s">
        <v>25</v>
      </c>
      <c r="AY787" s="182" t="s">
        <v>182</v>
      </c>
    </row>
    <row r="788" spans="1:65" s="2" customFormat="1" ht="49.15" customHeight="1">
      <c r="A788" s="35"/>
      <c r="B788" s="146"/>
      <c r="C788" s="147" t="s">
        <v>610</v>
      </c>
      <c r="D788" s="147" t="s">
        <v>184</v>
      </c>
      <c r="E788" s="148" t="s">
        <v>1449</v>
      </c>
      <c r="F788" s="149" t="s">
        <v>1450</v>
      </c>
      <c r="G788" s="150" t="s">
        <v>187</v>
      </c>
      <c r="H788" s="151">
        <v>23.1</v>
      </c>
      <c r="I788" s="152"/>
      <c r="J788" s="153">
        <f>ROUND(I788*H788,2)</f>
        <v>0</v>
      </c>
      <c r="K788" s="149" t="s">
        <v>188</v>
      </c>
      <c r="L788" s="36"/>
      <c r="M788" s="154" t="s">
        <v>3</v>
      </c>
      <c r="N788" s="155" t="s">
        <v>44</v>
      </c>
      <c r="O788" s="56"/>
      <c r="P788" s="156">
        <f>O788*H788</f>
        <v>0</v>
      </c>
      <c r="Q788" s="156">
        <v>3.6900000000000002E-2</v>
      </c>
      <c r="R788" s="156">
        <f>Q788*H788</f>
        <v>0.85239000000000009</v>
      </c>
      <c r="S788" s="156">
        <v>0</v>
      </c>
      <c r="T788" s="157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158" t="s">
        <v>189</v>
      </c>
      <c r="AT788" s="158" t="s">
        <v>184</v>
      </c>
      <c r="AU788" s="158" t="s">
        <v>81</v>
      </c>
      <c r="AY788" s="20" t="s">
        <v>182</v>
      </c>
      <c r="BE788" s="159">
        <f>IF(N788="základní",J788,0)</f>
        <v>0</v>
      </c>
      <c r="BF788" s="159">
        <f>IF(N788="snížená",J788,0)</f>
        <v>0</v>
      </c>
      <c r="BG788" s="159">
        <f>IF(N788="zákl. přenesená",J788,0)</f>
        <v>0</v>
      </c>
      <c r="BH788" s="159">
        <f>IF(N788="sníž. přenesená",J788,0)</f>
        <v>0</v>
      </c>
      <c r="BI788" s="159">
        <f>IF(N788="nulová",J788,0)</f>
        <v>0</v>
      </c>
      <c r="BJ788" s="20" t="s">
        <v>25</v>
      </c>
      <c r="BK788" s="159">
        <f>ROUND(I788*H788,2)</f>
        <v>0</v>
      </c>
      <c r="BL788" s="20" t="s">
        <v>189</v>
      </c>
      <c r="BM788" s="158" t="s">
        <v>2461</v>
      </c>
    </row>
    <row r="789" spans="1:65" s="2" customFormat="1">
      <c r="A789" s="35"/>
      <c r="B789" s="36"/>
      <c r="C789" s="35"/>
      <c r="D789" s="160" t="s">
        <v>191</v>
      </c>
      <c r="E789" s="35"/>
      <c r="F789" s="161" t="s">
        <v>1452</v>
      </c>
      <c r="G789" s="35"/>
      <c r="H789" s="35"/>
      <c r="I789" s="162"/>
      <c r="J789" s="35"/>
      <c r="K789" s="35"/>
      <c r="L789" s="36"/>
      <c r="M789" s="163"/>
      <c r="N789" s="164"/>
      <c r="O789" s="56"/>
      <c r="P789" s="56"/>
      <c r="Q789" s="56"/>
      <c r="R789" s="56"/>
      <c r="S789" s="56"/>
      <c r="T789" s="57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T789" s="20" t="s">
        <v>191</v>
      </c>
      <c r="AU789" s="20" t="s">
        <v>81</v>
      </c>
    </row>
    <row r="790" spans="1:65" s="14" customFormat="1">
      <c r="B790" s="173"/>
      <c r="D790" s="166" t="s">
        <v>193</v>
      </c>
      <c r="E790" s="174" t="s">
        <v>3</v>
      </c>
      <c r="F790" s="175" t="s">
        <v>2324</v>
      </c>
      <c r="H790" s="176">
        <v>21</v>
      </c>
      <c r="I790" s="177"/>
      <c r="L790" s="173"/>
      <c r="M790" s="178"/>
      <c r="N790" s="179"/>
      <c r="O790" s="179"/>
      <c r="P790" s="179"/>
      <c r="Q790" s="179"/>
      <c r="R790" s="179"/>
      <c r="S790" s="179"/>
      <c r="T790" s="180"/>
      <c r="AT790" s="174" t="s">
        <v>193</v>
      </c>
      <c r="AU790" s="174" t="s">
        <v>81</v>
      </c>
      <c r="AV790" s="14" t="s">
        <v>81</v>
      </c>
      <c r="AW790" s="14" t="s">
        <v>34</v>
      </c>
      <c r="AX790" s="14" t="s">
        <v>73</v>
      </c>
      <c r="AY790" s="174" t="s">
        <v>182</v>
      </c>
    </row>
    <row r="791" spans="1:65" s="15" customFormat="1">
      <c r="B791" s="181"/>
      <c r="D791" s="166" t="s">
        <v>193</v>
      </c>
      <c r="E791" s="182" t="s">
        <v>1302</v>
      </c>
      <c r="F791" s="183" t="s">
        <v>213</v>
      </c>
      <c r="H791" s="184">
        <v>21</v>
      </c>
      <c r="I791" s="185"/>
      <c r="L791" s="181"/>
      <c r="M791" s="186"/>
      <c r="N791" s="187"/>
      <c r="O791" s="187"/>
      <c r="P791" s="187"/>
      <c r="Q791" s="187"/>
      <c r="R791" s="187"/>
      <c r="S791" s="187"/>
      <c r="T791" s="188"/>
      <c r="AT791" s="182" t="s">
        <v>193</v>
      </c>
      <c r="AU791" s="182" t="s">
        <v>81</v>
      </c>
      <c r="AV791" s="15" t="s">
        <v>189</v>
      </c>
      <c r="AW791" s="15" t="s">
        <v>34</v>
      </c>
      <c r="AX791" s="15" t="s">
        <v>73</v>
      </c>
      <c r="AY791" s="182" t="s">
        <v>182</v>
      </c>
    </row>
    <row r="792" spans="1:65" s="13" customFormat="1">
      <c r="B792" s="165"/>
      <c r="D792" s="166" t="s">
        <v>193</v>
      </c>
      <c r="E792" s="167" t="s">
        <v>3</v>
      </c>
      <c r="F792" s="168" t="s">
        <v>1454</v>
      </c>
      <c r="H792" s="167" t="s">
        <v>3</v>
      </c>
      <c r="I792" s="169"/>
      <c r="L792" s="165"/>
      <c r="M792" s="170"/>
      <c r="N792" s="171"/>
      <c r="O792" s="171"/>
      <c r="P792" s="171"/>
      <c r="Q792" s="171"/>
      <c r="R792" s="171"/>
      <c r="S792" s="171"/>
      <c r="T792" s="172"/>
      <c r="AT792" s="167" t="s">
        <v>193</v>
      </c>
      <c r="AU792" s="167" t="s">
        <v>81</v>
      </c>
      <c r="AV792" s="13" t="s">
        <v>25</v>
      </c>
      <c r="AW792" s="13" t="s">
        <v>34</v>
      </c>
      <c r="AX792" s="13" t="s">
        <v>73</v>
      </c>
      <c r="AY792" s="167" t="s">
        <v>182</v>
      </c>
    </row>
    <row r="793" spans="1:65" s="14" customFormat="1">
      <c r="B793" s="173"/>
      <c r="D793" s="166" t="s">
        <v>193</v>
      </c>
      <c r="E793" s="174" t="s">
        <v>3</v>
      </c>
      <c r="F793" s="175" t="s">
        <v>1468</v>
      </c>
      <c r="H793" s="176">
        <v>23.1</v>
      </c>
      <c r="I793" s="177"/>
      <c r="L793" s="173"/>
      <c r="M793" s="178"/>
      <c r="N793" s="179"/>
      <c r="O793" s="179"/>
      <c r="P793" s="179"/>
      <c r="Q793" s="179"/>
      <c r="R793" s="179"/>
      <c r="S793" s="179"/>
      <c r="T793" s="180"/>
      <c r="AT793" s="174" t="s">
        <v>193</v>
      </c>
      <c r="AU793" s="174" t="s">
        <v>81</v>
      </c>
      <c r="AV793" s="14" t="s">
        <v>81</v>
      </c>
      <c r="AW793" s="14" t="s">
        <v>34</v>
      </c>
      <c r="AX793" s="14" t="s">
        <v>73</v>
      </c>
      <c r="AY793" s="174" t="s">
        <v>182</v>
      </c>
    </row>
    <row r="794" spans="1:65" s="15" customFormat="1">
      <c r="B794" s="181"/>
      <c r="D794" s="166" t="s">
        <v>193</v>
      </c>
      <c r="E794" s="182" t="s">
        <v>1303</v>
      </c>
      <c r="F794" s="183" t="s">
        <v>213</v>
      </c>
      <c r="H794" s="184">
        <v>23.1</v>
      </c>
      <c r="I794" s="185"/>
      <c r="L794" s="181"/>
      <c r="M794" s="186"/>
      <c r="N794" s="187"/>
      <c r="O794" s="187"/>
      <c r="P794" s="187"/>
      <c r="Q794" s="187"/>
      <c r="R794" s="187"/>
      <c r="S794" s="187"/>
      <c r="T794" s="188"/>
      <c r="AT794" s="182" t="s">
        <v>193</v>
      </c>
      <c r="AU794" s="182" t="s">
        <v>81</v>
      </c>
      <c r="AV794" s="15" t="s">
        <v>189</v>
      </c>
      <c r="AW794" s="15" t="s">
        <v>34</v>
      </c>
      <c r="AX794" s="15" t="s">
        <v>25</v>
      </c>
      <c r="AY794" s="182" t="s">
        <v>182</v>
      </c>
    </row>
    <row r="795" spans="1:65" s="2" customFormat="1">
      <c r="A795" s="35"/>
      <c r="B795" s="36"/>
      <c r="C795" s="35"/>
      <c r="D795" s="166" t="s">
        <v>224</v>
      </c>
      <c r="E795" s="35"/>
      <c r="F795" s="189" t="s">
        <v>1469</v>
      </c>
      <c r="G795" s="35"/>
      <c r="H795" s="35"/>
      <c r="I795" s="35"/>
      <c r="J795" s="35"/>
      <c r="K795" s="35"/>
      <c r="L795" s="36"/>
      <c r="M795" s="163"/>
      <c r="N795" s="164"/>
      <c r="O795" s="56"/>
      <c r="P795" s="56"/>
      <c r="Q795" s="56"/>
      <c r="R795" s="56"/>
      <c r="S795" s="56"/>
      <c r="T795" s="57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U795" s="20" t="s">
        <v>81</v>
      </c>
    </row>
    <row r="796" spans="1:65" s="2" customFormat="1">
      <c r="A796" s="35"/>
      <c r="B796" s="36"/>
      <c r="C796" s="35"/>
      <c r="D796" s="166" t="s">
        <v>224</v>
      </c>
      <c r="E796" s="35"/>
      <c r="F796" s="190" t="s">
        <v>2324</v>
      </c>
      <c r="G796" s="35"/>
      <c r="H796" s="191">
        <v>21</v>
      </c>
      <c r="I796" s="35"/>
      <c r="J796" s="35"/>
      <c r="K796" s="35"/>
      <c r="L796" s="36"/>
      <c r="M796" s="163"/>
      <c r="N796" s="164"/>
      <c r="O796" s="56"/>
      <c r="P796" s="56"/>
      <c r="Q796" s="56"/>
      <c r="R796" s="56"/>
      <c r="S796" s="56"/>
      <c r="T796" s="57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U796" s="20" t="s">
        <v>81</v>
      </c>
    </row>
    <row r="797" spans="1:65" s="2" customFormat="1">
      <c r="A797" s="35"/>
      <c r="B797" s="36"/>
      <c r="C797" s="35"/>
      <c r="D797" s="166" t="s">
        <v>224</v>
      </c>
      <c r="E797" s="35"/>
      <c r="F797" s="190" t="s">
        <v>213</v>
      </c>
      <c r="G797" s="35"/>
      <c r="H797" s="191">
        <v>21</v>
      </c>
      <c r="I797" s="35"/>
      <c r="J797" s="35"/>
      <c r="K797" s="35"/>
      <c r="L797" s="36"/>
      <c r="M797" s="163"/>
      <c r="N797" s="164"/>
      <c r="O797" s="56"/>
      <c r="P797" s="56"/>
      <c r="Q797" s="56"/>
      <c r="R797" s="56"/>
      <c r="S797" s="56"/>
      <c r="T797" s="57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U797" s="20" t="s">
        <v>81</v>
      </c>
    </row>
    <row r="798" spans="1:65" s="2" customFormat="1" ht="37.9" customHeight="1">
      <c r="A798" s="35"/>
      <c r="B798" s="146"/>
      <c r="C798" s="147" t="s">
        <v>612</v>
      </c>
      <c r="D798" s="147" t="s">
        <v>184</v>
      </c>
      <c r="E798" s="148" t="s">
        <v>1487</v>
      </c>
      <c r="F798" s="149" t="s">
        <v>1488</v>
      </c>
      <c r="G798" s="150" t="s">
        <v>338</v>
      </c>
      <c r="H798" s="151">
        <v>59.334000000000003</v>
      </c>
      <c r="I798" s="152"/>
      <c r="J798" s="153">
        <f>ROUND(I798*H798,2)</f>
        <v>0</v>
      </c>
      <c r="K798" s="149" t="s">
        <v>188</v>
      </c>
      <c r="L798" s="36"/>
      <c r="M798" s="154" t="s">
        <v>3</v>
      </c>
      <c r="N798" s="155" t="s">
        <v>44</v>
      </c>
      <c r="O798" s="56"/>
      <c r="P798" s="156">
        <f>O798*H798</f>
        <v>0</v>
      </c>
      <c r="Q798" s="156">
        <v>0</v>
      </c>
      <c r="R798" s="156">
        <f>Q798*H798</f>
        <v>0</v>
      </c>
      <c r="S798" s="156">
        <v>0</v>
      </c>
      <c r="T798" s="157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158" t="s">
        <v>189</v>
      </c>
      <c r="AT798" s="158" t="s">
        <v>184</v>
      </c>
      <c r="AU798" s="158" t="s">
        <v>81</v>
      </c>
      <c r="AY798" s="20" t="s">
        <v>182</v>
      </c>
      <c r="BE798" s="159">
        <f>IF(N798="základní",J798,0)</f>
        <v>0</v>
      </c>
      <c r="BF798" s="159">
        <f>IF(N798="snížená",J798,0)</f>
        <v>0</v>
      </c>
      <c r="BG798" s="159">
        <f>IF(N798="zákl. přenesená",J798,0)</f>
        <v>0</v>
      </c>
      <c r="BH798" s="159">
        <f>IF(N798="sníž. přenesená",J798,0)</f>
        <v>0</v>
      </c>
      <c r="BI798" s="159">
        <f>IF(N798="nulová",J798,0)</f>
        <v>0</v>
      </c>
      <c r="BJ798" s="20" t="s">
        <v>25</v>
      </c>
      <c r="BK798" s="159">
        <f>ROUND(I798*H798,2)</f>
        <v>0</v>
      </c>
      <c r="BL798" s="20" t="s">
        <v>189</v>
      </c>
      <c r="BM798" s="158" t="s">
        <v>2462</v>
      </c>
    </row>
    <row r="799" spans="1:65" s="2" customFormat="1">
      <c r="A799" s="35"/>
      <c r="B799" s="36"/>
      <c r="C799" s="35"/>
      <c r="D799" s="160" t="s">
        <v>191</v>
      </c>
      <c r="E799" s="35"/>
      <c r="F799" s="161" t="s">
        <v>1490</v>
      </c>
      <c r="G799" s="35"/>
      <c r="H799" s="35"/>
      <c r="I799" s="162"/>
      <c r="J799" s="35"/>
      <c r="K799" s="35"/>
      <c r="L799" s="36"/>
      <c r="M799" s="163"/>
      <c r="N799" s="164"/>
      <c r="O799" s="56"/>
      <c r="P799" s="56"/>
      <c r="Q799" s="56"/>
      <c r="R799" s="56"/>
      <c r="S799" s="56"/>
      <c r="T799" s="57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T799" s="20" t="s">
        <v>191</v>
      </c>
      <c r="AU799" s="20" t="s">
        <v>81</v>
      </c>
    </row>
    <row r="800" spans="1:65" s="14" customFormat="1">
      <c r="B800" s="173"/>
      <c r="D800" s="166" t="s">
        <v>193</v>
      </c>
      <c r="E800" s="174" t="s">
        <v>3</v>
      </c>
      <c r="F800" s="175" t="s">
        <v>1615</v>
      </c>
      <c r="H800" s="176">
        <v>24.684000000000001</v>
      </c>
      <c r="I800" s="177"/>
      <c r="L800" s="173"/>
      <c r="M800" s="178"/>
      <c r="N800" s="179"/>
      <c r="O800" s="179"/>
      <c r="P800" s="179"/>
      <c r="Q800" s="179"/>
      <c r="R800" s="179"/>
      <c r="S800" s="179"/>
      <c r="T800" s="180"/>
      <c r="AT800" s="174" t="s">
        <v>193</v>
      </c>
      <c r="AU800" s="174" t="s">
        <v>81</v>
      </c>
      <c r="AV800" s="14" t="s">
        <v>81</v>
      </c>
      <c r="AW800" s="14" t="s">
        <v>34</v>
      </c>
      <c r="AX800" s="14" t="s">
        <v>73</v>
      </c>
      <c r="AY800" s="174" t="s">
        <v>182</v>
      </c>
    </row>
    <row r="801" spans="1:51" s="14" customFormat="1">
      <c r="B801" s="173"/>
      <c r="D801" s="166" t="s">
        <v>193</v>
      </c>
      <c r="E801" s="174" t="s">
        <v>3</v>
      </c>
      <c r="F801" s="175" t="s">
        <v>1616</v>
      </c>
      <c r="H801" s="176">
        <v>34.65</v>
      </c>
      <c r="I801" s="177"/>
      <c r="L801" s="173"/>
      <c r="M801" s="178"/>
      <c r="N801" s="179"/>
      <c r="O801" s="179"/>
      <c r="P801" s="179"/>
      <c r="Q801" s="179"/>
      <c r="R801" s="179"/>
      <c r="S801" s="179"/>
      <c r="T801" s="180"/>
      <c r="AT801" s="174" t="s">
        <v>193</v>
      </c>
      <c r="AU801" s="174" t="s">
        <v>81</v>
      </c>
      <c r="AV801" s="14" t="s">
        <v>81</v>
      </c>
      <c r="AW801" s="14" t="s">
        <v>34</v>
      </c>
      <c r="AX801" s="14" t="s">
        <v>73</v>
      </c>
      <c r="AY801" s="174" t="s">
        <v>182</v>
      </c>
    </row>
    <row r="802" spans="1:51" s="15" customFormat="1">
      <c r="B802" s="181"/>
      <c r="D802" s="166" t="s">
        <v>193</v>
      </c>
      <c r="E802" s="182" t="s">
        <v>3</v>
      </c>
      <c r="F802" s="183" t="s">
        <v>213</v>
      </c>
      <c r="H802" s="184">
        <v>59.334000000000003</v>
      </c>
      <c r="I802" s="185"/>
      <c r="L802" s="181"/>
      <c r="M802" s="186"/>
      <c r="N802" s="187"/>
      <c r="O802" s="187"/>
      <c r="P802" s="187"/>
      <c r="Q802" s="187"/>
      <c r="R802" s="187"/>
      <c r="S802" s="187"/>
      <c r="T802" s="188"/>
      <c r="AT802" s="182" t="s">
        <v>193</v>
      </c>
      <c r="AU802" s="182" t="s">
        <v>81</v>
      </c>
      <c r="AV802" s="15" t="s">
        <v>189</v>
      </c>
      <c r="AW802" s="15" t="s">
        <v>34</v>
      </c>
      <c r="AX802" s="15" t="s">
        <v>73</v>
      </c>
      <c r="AY802" s="182" t="s">
        <v>182</v>
      </c>
    </row>
    <row r="803" spans="1:51" s="13" customFormat="1">
      <c r="B803" s="165"/>
      <c r="D803" s="166" t="s">
        <v>193</v>
      </c>
      <c r="E803" s="167" t="s">
        <v>3</v>
      </c>
      <c r="F803" s="168" t="s">
        <v>1493</v>
      </c>
      <c r="H803" s="167" t="s">
        <v>3</v>
      </c>
      <c r="I803" s="169"/>
      <c r="L803" s="165"/>
      <c r="M803" s="170"/>
      <c r="N803" s="171"/>
      <c r="O803" s="171"/>
      <c r="P803" s="171"/>
      <c r="Q803" s="171"/>
      <c r="R803" s="171"/>
      <c r="S803" s="171"/>
      <c r="T803" s="172"/>
      <c r="AT803" s="167" t="s">
        <v>193</v>
      </c>
      <c r="AU803" s="167" t="s">
        <v>81</v>
      </c>
      <c r="AV803" s="13" t="s">
        <v>25</v>
      </c>
      <c r="AW803" s="13" t="s">
        <v>34</v>
      </c>
      <c r="AX803" s="13" t="s">
        <v>73</v>
      </c>
      <c r="AY803" s="167" t="s">
        <v>182</v>
      </c>
    </row>
    <row r="804" spans="1:51" s="14" customFormat="1">
      <c r="B804" s="173"/>
      <c r="D804" s="166" t="s">
        <v>193</v>
      </c>
      <c r="E804" s="174" t="s">
        <v>3</v>
      </c>
      <c r="F804" s="175" t="s">
        <v>1336</v>
      </c>
      <c r="H804" s="176">
        <v>59.334000000000003</v>
      </c>
      <c r="I804" s="177"/>
      <c r="L804" s="173"/>
      <c r="M804" s="178"/>
      <c r="N804" s="179"/>
      <c r="O804" s="179"/>
      <c r="P804" s="179"/>
      <c r="Q804" s="179"/>
      <c r="R804" s="179"/>
      <c r="S804" s="179"/>
      <c r="T804" s="180"/>
      <c r="AT804" s="174" t="s">
        <v>193</v>
      </c>
      <c r="AU804" s="174" t="s">
        <v>81</v>
      </c>
      <c r="AV804" s="14" t="s">
        <v>81</v>
      </c>
      <c r="AW804" s="14" t="s">
        <v>34</v>
      </c>
      <c r="AX804" s="14" t="s">
        <v>25</v>
      </c>
      <c r="AY804" s="174" t="s">
        <v>182</v>
      </c>
    </row>
    <row r="805" spans="1:51" s="2" customFormat="1">
      <c r="A805" s="35"/>
      <c r="B805" s="36"/>
      <c r="C805" s="35"/>
      <c r="D805" s="166" t="s">
        <v>224</v>
      </c>
      <c r="E805" s="35"/>
      <c r="F805" s="189" t="s">
        <v>1471</v>
      </c>
      <c r="G805" s="35"/>
      <c r="H805" s="35"/>
      <c r="I805" s="35"/>
      <c r="J805" s="35"/>
      <c r="K805" s="35"/>
      <c r="L805" s="36"/>
      <c r="M805" s="163"/>
      <c r="N805" s="164"/>
      <c r="O805" s="56"/>
      <c r="P805" s="56"/>
      <c r="Q805" s="56"/>
      <c r="R805" s="56"/>
      <c r="S805" s="56"/>
      <c r="T805" s="57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U805" s="20" t="s">
        <v>81</v>
      </c>
    </row>
    <row r="806" spans="1:51" s="2" customFormat="1">
      <c r="A806" s="35"/>
      <c r="B806" s="36"/>
      <c r="C806" s="35"/>
      <c r="D806" s="166" t="s">
        <v>224</v>
      </c>
      <c r="E806" s="35"/>
      <c r="F806" s="190" t="s">
        <v>2325</v>
      </c>
      <c r="G806" s="35"/>
      <c r="H806" s="191">
        <v>12.1</v>
      </c>
      <c r="I806" s="35"/>
      <c r="J806" s="35"/>
      <c r="K806" s="35"/>
      <c r="L806" s="36"/>
      <c r="M806" s="163"/>
      <c r="N806" s="164"/>
      <c r="O806" s="56"/>
      <c r="P806" s="56"/>
      <c r="Q806" s="56"/>
      <c r="R806" s="56"/>
      <c r="S806" s="56"/>
      <c r="T806" s="57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U806" s="20" t="s">
        <v>81</v>
      </c>
    </row>
    <row r="807" spans="1:51" s="2" customFormat="1">
      <c r="A807" s="35"/>
      <c r="B807" s="36"/>
      <c r="C807" s="35"/>
      <c r="D807" s="166" t="s">
        <v>224</v>
      </c>
      <c r="E807" s="35"/>
      <c r="F807" s="190" t="s">
        <v>213</v>
      </c>
      <c r="G807" s="35"/>
      <c r="H807" s="191">
        <v>12.1</v>
      </c>
      <c r="I807" s="35"/>
      <c r="J807" s="35"/>
      <c r="K807" s="35"/>
      <c r="L807" s="36"/>
      <c r="M807" s="163"/>
      <c r="N807" s="164"/>
      <c r="O807" s="56"/>
      <c r="P807" s="56"/>
      <c r="Q807" s="56"/>
      <c r="R807" s="56"/>
      <c r="S807" s="56"/>
      <c r="T807" s="57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U807" s="20" t="s">
        <v>81</v>
      </c>
    </row>
    <row r="808" spans="1:51" s="2" customFormat="1">
      <c r="A808" s="35"/>
      <c r="B808" s="36"/>
      <c r="C808" s="35"/>
      <c r="D808" s="166" t="s">
        <v>224</v>
      </c>
      <c r="E808" s="35"/>
      <c r="F808" s="189" t="s">
        <v>1467</v>
      </c>
      <c r="G808" s="35"/>
      <c r="H808" s="35"/>
      <c r="I808" s="35"/>
      <c r="J808" s="35"/>
      <c r="K808" s="35"/>
      <c r="L808" s="36"/>
      <c r="M808" s="163"/>
      <c r="N808" s="164"/>
      <c r="O808" s="56"/>
      <c r="P808" s="56"/>
      <c r="Q808" s="56"/>
      <c r="R808" s="56"/>
      <c r="S808" s="56"/>
      <c r="T808" s="57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U808" s="20" t="s">
        <v>81</v>
      </c>
    </row>
    <row r="809" spans="1:51" s="2" customFormat="1">
      <c r="A809" s="35"/>
      <c r="B809" s="36"/>
      <c r="C809" s="35"/>
      <c r="D809" s="166" t="s">
        <v>224</v>
      </c>
      <c r="E809" s="35"/>
      <c r="F809" s="190" t="s">
        <v>1454</v>
      </c>
      <c r="G809" s="35"/>
      <c r="H809" s="191">
        <v>0</v>
      </c>
      <c r="I809" s="35"/>
      <c r="J809" s="35"/>
      <c r="K809" s="35"/>
      <c r="L809" s="36"/>
      <c r="M809" s="163"/>
      <c r="N809" s="164"/>
      <c r="O809" s="56"/>
      <c r="P809" s="56"/>
      <c r="Q809" s="56"/>
      <c r="R809" s="56"/>
      <c r="S809" s="56"/>
      <c r="T809" s="57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U809" s="20" t="s">
        <v>81</v>
      </c>
    </row>
    <row r="810" spans="1:51" s="2" customFormat="1">
      <c r="A810" s="35"/>
      <c r="B810" s="36"/>
      <c r="C810" s="35"/>
      <c r="D810" s="166" t="s">
        <v>224</v>
      </c>
      <c r="E810" s="35"/>
      <c r="F810" s="190" t="s">
        <v>1468</v>
      </c>
      <c r="G810" s="35"/>
      <c r="H810" s="191">
        <v>23.1</v>
      </c>
      <c r="I810" s="35"/>
      <c r="J810" s="35"/>
      <c r="K810" s="35"/>
      <c r="L810" s="36"/>
      <c r="M810" s="163"/>
      <c r="N810" s="164"/>
      <c r="O810" s="56"/>
      <c r="P810" s="56"/>
      <c r="Q810" s="56"/>
      <c r="R810" s="56"/>
      <c r="S810" s="56"/>
      <c r="T810" s="57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U810" s="20" t="s">
        <v>81</v>
      </c>
    </row>
    <row r="811" spans="1:51" s="2" customFormat="1">
      <c r="A811" s="35"/>
      <c r="B811" s="36"/>
      <c r="C811" s="35"/>
      <c r="D811" s="166" t="s">
        <v>224</v>
      </c>
      <c r="E811" s="35"/>
      <c r="F811" s="190" t="s">
        <v>213</v>
      </c>
      <c r="G811" s="35"/>
      <c r="H811" s="191">
        <v>23.1</v>
      </c>
      <c r="I811" s="35"/>
      <c r="J811" s="35"/>
      <c r="K811" s="35"/>
      <c r="L811" s="36"/>
      <c r="M811" s="163"/>
      <c r="N811" s="164"/>
      <c r="O811" s="56"/>
      <c r="P811" s="56"/>
      <c r="Q811" s="56"/>
      <c r="R811" s="56"/>
      <c r="S811" s="56"/>
      <c r="T811" s="57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U811" s="20" t="s">
        <v>81</v>
      </c>
    </row>
    <row r="812" spans="1:51" s="2" customFormat="1">
      <c r="A812" s="35"/>
      <c r="B812" s="36"/>
      <c r="C812" s="35"/>
      <c r="D812" s="166" t="s">
        <v>224</v>
      </c>
      <c r="E812" s="35"/>
      <c r="F812" s="200" t="s">
        <v>1469</v>
      </c>
      <c r="G812" s="35"/>
      <c r="H812" s="35"/>
      <c r="I812" s="35"/>
      <c r="J812" s="35"/>
      <c r="K812" s="35"/>
      <c r="L812" s="36"/>
      <c r="M812" s="163"/>
      <c r="N812" s="164"/>
      <c r="O812" s="56"/>
      <c r="P812" s="56"/>
      <c r="Q812" s="56"/>
      <c r="R812" s="56"/>
      <c r="S812" s="56"/>
      <c r="T812" s="57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U812" s="20" t="s">
        <v>81</v>
      </c>
    </row>
    <row r="813" spans="1:51" s="2" customFormat="1">
      <c r="A813" s="35"/>
      <c r="B813" s="36"/>
      <c r="C813" s="35"/>
      <c r="D813" s="166" t="s">
        <v>224</v>
      </c>
      <c r="E813" s="35"/>
      <c r="F813" s="201" t="s">
        <v>2324</v>
      </c>
      <c r="G813" s="35"/>
      <c r="H813" s="191">
        <v>21</v>
      </c>
      <c r="I813" s="35"/>
      <c r="J813" s="35"/>
      <c r="K813" s="35"/>
      <c r="L813" s="36"/>
      <c r="M813" s="163"/>
      <c r="N813" s="164"/>
      <c r="O813" s="56"/>
      <c r="P813" s="56"/>
      <c r="Q813" s="56"/>
      <c r="R813" s="56"/>
      <c r="S813" s="56"/>
      <c r="T813" s="57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U813" s="20" t="s">
        <v>81</v>
      </c>
    </row>
    <row r="814" spans="1:51" s="2" customFormat="1">
      <c r="A814" s="35"/>
      <c r="B814" s="36"/>
      <c r="C814" s="35"/>
      <c r="D814" s="166" t="s">
        <v>224</v>
      </c>
      <c r="E814" s="35"/>
      <c r="F814" s="201" t="s">
        <v>213</v>
      </c>
      <c r="G814" s="35"/>
      <c r="H814" s="191">
        <v>21</v>
      </c>
      <c r="I814" s="35"/>
      <c r="J814" s="35"/>
      <c r="K814" s="35"/>
      <c r="L814" s="36"/>
      <c r="M814" s="163"/>
      <c r="N814" s="164"/>
      <c r="O814" s="56"/>
      <c r="P814" s="56"/>
      <c r="Q814" s="56"/>
      <c r="R814" s="56"/>
      <c r="S814" s="56"/>
      <c r="T814" s="57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U814" s="20" t="s">
        <v>81</v>
      </c>
    </row>
    <row r="815" spans="1:51" s="2" customFormat="1">
      <c r="A815" s="35"/>
      <c r="B815" s="36"/>
      <c r="C815" s="35"/>
      <c r="D815" s="166" t="s">
        <v>224</v>
      </c>
      <c r="E815" s="35"/>
      <c r="F815" s="189" t="s">
        <v>1617</v>
      </c>
      <c r="G815" s="35"/>
      <c r="H815" s="35"/>
      <c r="I815" s="35"/>
      <c r="J815" s="35"/>
      <c r="K815" s="35"/>
      <c r="L815" s="36"/>
      <c r="M815" s="163"/>
      <c r="N815" s="164"/>
      <c r="O815" s="56"/>
      <c r="P815" s="56"/>
      <c r="Q815" s="56"/>
      <c r="R815" s="56"/>
      <c r="S815" s="56"/>
      <c r="T815" s="57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U815" s="20" t="s">
        <v>81</v>
      </c>
    </row>
    <row r="816" spans="1:51" s="2" customFormat="1">
      <c r="A816" s="35"/>
      <c r="B816" s="36"/>
      <c r="C816" s="35"/>
      <c r="D816" s="166" t="s">
        <v>224</v>
      </c>
      <c r="E816" s="35"/>
      <c r="F816" s="190" t="s">
        <v>1615</v>
      </c>
      <c r="G816" s="35"/>
      <c r="H816" s="191">
        <v>24.684000000000001</v>
      </c>
      <c r="I816" s="35"/>
      <c r="J816" s="35"/>
      <c r="K816" s="35"/>
      <c r="L816" s="36"/>
      <c r="M816" s="163"/>
      <c r="N816" s="164"/>
      <c r="O816" s="56"/>
      <c r="P816" s="56"/>
      <c r="Q816" s="56"/>
      <c r="R816" s="56"/>
      <c r="S816" s="56"/>
      <c r="T816" s="57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U816" s="20" t="s">
        <v>81</v>
      </c>
    </row>
    <row r="817" spans="1:65" s="2" customFormat="1">
      <c r="A817" s="35"/>
      <c r="B817" s="36"/>
      <c r="C817" s="35"/>
      <c r="D817" s="166" t="s">
        <v>224</v>
      </c>
      <c r="E817" s="35"/>
      <c r="F817" s="190" t="s">
        <v>1616</v>
      </c>
      <c r="G817" s="35"/>
      <c r="H817" s="191">
        <v>34.65</v>
      </c>
      <c r="I817" s="35"/>
      <c r="J817" s="35"/>
      <c r="K817" s="35"/>
      <c r="L817" s="36"/>
      <c r="M817" s="163"/>
      <c r="N817" s="164"/>
      <c r="O817" s="56"/>
      <c r="P817" s="56"/>
      <c r="Q817" s="56"/>
      <c r="R817" s="56"/>
      <c r="S817" s="56"/>
      <c r="T817" s="57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U817" s="20" t="s">
        <v>81</v>
      </c>
    </row>
    <row r="818" spans="1:65" s="2" customFormat="1">
      <c r="A818" s="35"/>
      <c r="B818" s="36"/>
      <c r="C818" s="35"/>
      <c r="D818" s="166" t="s">
        <v>224</v>
      </c>
      <c r="E818" s="35"/>
      <c r="F818" s="190" t="s">
        <v>213</v>
      </c>
      <c r="G818" s="35"/>
      <c r="H818" s="191">
        <v>59.334000000000003</v>
      </c>
      <c r="I818" s="35"/>
      <c r="J818" s="35"/>
      <c r="K818" s="35"/>
      <c r="L818" s="36"/>
      <c r="M818" s="163"/>
      <c r="N818" s="164"/>
      <c r="O818" s="56"/>
      <c r="P818" s="56"/>
      <c r="Q818" s="56"/>
      <c r="R818" s="56"/>
      <c r="S818" s="56"/>
      <c r="T818" s="57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U818" s="20" t="s">
        <v>81</v>
      </c>
    </row>
    <row r="819" spans="1:65" s="2" customFormat="1" ht="37.9" customHeight="1">
      <c r="A819" s="35"/>
      <c r="B819" s="146"/>
      <c r="C819" s="147" t="s">
        <v>616</v>
      </c>
      <c r="D819" s="147" t="s">
        <v>184</v>
      </c>
      <c r="E819" s="148" t="s">
        <v>629</v>
      </c>
      <c r="F819" s="149" t="s">
        <v>630</v>
      </c>
      <c r="G819" s="150" t="s">
        <v>338</v>
      </c>
      <c r="H819" s="151">
        <v>134.64699999999999</v>
      </c>
      <c r="I819" s="152"/>
      <c r="J819" s="153">
        <f>ROUND(I819*H819,2)</f>
        <v>0</v>
      </c>
      <c r="K819" s="149" t="s">
        <v>188</v>
      </c>
      <c r="L819" s="36"/>
      <c r="M819" s="154" t="s">
        <v>3</v>
      </c>
      <c r="N819" s="155" t="s">
        <v>44</v>
      </c>
      <c r="O819" s="56"/>
      <c r="P819" s="156">
        <f>O819*H819</f>
        <v>0</v>
      </c>
      <c r="Q819" s="156">
        <v>0</v>
      </c>
      <c r="R819" s="156">
        <f>Q819*H819</f>
        <v>0</v>
      </c>
      <c r="S819" s="156">
        <v>0</v>
      </c>
      <c r="T819" s="157">
        <f>S819*H819</f>
        <v>0</v>
      </c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R819" s="158" t="s">
        <v>189</v>
      </c>
      <c r="AT819" s="158" t="s">
        <v>184</v>
      </c>
      <c r="AU819" s="158" t="s">
        <v>81</v>
      </c>
      <c r="AY819" s="20" t="s">
        <v>182</v>
      </c>
      <c r="BE819" s="159">
        <f>IF(N819="základní",J819,0)</f>
        <v>0</v>
      </c>
      <c r="BF819" s="159">
        <f>IF(N819="snížená",J819,0)</f>
        <v>0</v>
      </c>
      <c r="BG819" s="159">
        <f>IF(N819="zákl. přenesená",J819,0)</f>
        <v>0</v>
      </c>
      <c r="BH819" s="159">
        <f>IF(N819="sníž. přenesená",J819,0)</f>
        <v>0</v>
      </c>
      <c r="BI819" s="159">
        <f>IF(N819="nulová",J819,0)</f>
        <v>0</v>
      </c>
      <c r="BJ819" s="20" t="s">
        <v>25</v>
      </c>
      <c r="BK819" s="159">
        <f>ROUND(I819*H819,2)</f>
        <v>0</v>
      </c>
      <c r="BL819" s="20" t="s">
        <v>189</v>
      </c>
      <c r="BM819" s="158" t="s">
        <v>2463</v>
      </c>
    </row>
    <row r="820" spans="1:65" s="2" customFormat="1">
      <c r="A820" s="35"/>
      <c r="B820" s="36"/>
      <c r="C820" s="35"/>
      <c r="D820" s="160" t="s">
        <v>191</v>
      </c>
      <c r="E820" s="35"/>
      <c r="F820" s="161" t="s">
        <v>632</v>
      </c>
      <c r="G820" s="35"/>
      <c r="H820" s="35"/>
      <c r="I820" s="162"/>
      <c r="J820" s="35"/>
      <c r="K820" s="35"/>
      <c r="L820" s="36"/>
      <c r="M820" s="163"/>
      <c r="N820" s="164"/>
      <c r="O820" s="56"/>
      <c r="P820" s="56"/>
      <c r="Q820" s="56"/>
      <c r="R820" s="56"/>
      <c r="S820" s="56"/>
      <c r="T820" s="57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T820" s="20" t="s">
        <v>191</v>
      </c>
      <c r="AU820" s="20" t="s">
        <v>81</v>
      </c>
    </row>
    <row r="821" spans="1:65" s="14" customFormat="1">
      <c r="B821" s="173"/>
      <c r="D821" s="166" t="s">
        <v>193</v>
      </c>
      <c r="E821" s="174" t="s">
        <v>3</v>
      </c>
      <c r="F821" s="175" t="s">
        <v>2464</v>
      </c>
      <c r="H821" s="176">
        <v>8.9749999999999996</v>
      </c>
      <c r="I821" s="177"/>
      <c r="L821" s="173"/>
      <c r="M821" s="178"/>
      <c r="N821" s="179"/>
      <c r="O821" s="179"/>
      <c r="P821" s="179"/>
      <c r="Q821" s="179"/>
      <c r="R821" s="179"/>
      <c r="S821" s="179"/>
      <c r="T821" s="180"/>
      <c r="AT821" s="174" t="s">
        <v>193</v>
      </c>
      <c r="AU821" s="174" t="s">
        <v>81</v>
      </c>
      <c r="AV821" s="14" t="s">
        <v>81</v>
      </c>
      <c r="AW821" s="14" t="s">
        <v>34</v>
      </c>
      <c r="AX821" s="14" t="s">
        <v>73</v>
      </c>
      <c r="AY821" s="174" t="s">
        <v>182</v>
      </c>
    </row>
    <row r="822" spans="1:65" s="14" customFormat="1">
      <c r="B822" s="173"/>
      <c r="D822" s="166" t="s">
        <v>193</v>
      </c>
      <c r="E822" s="174" t="s">
        <v>3</v>
      </c>
      <c r="F822" s="175" t="s">
        <v>2465</v>
      </c>
      <c r="H822" s="176">
        <v>12.375</v>
      </c>
      <c r="I822" s="177"/>
      <c r="L822" s="173"/>
      <c r="M822" s="178"/>
      <c r="N822" s="179"/>
      <c r="O822" s="179"/>
      <c r="P822" s="179"/>
      <c r="Q822" s="179"/>
      <c r="R822" s="179"/>
      <c r="S822" s="179"/>
      <c r="T822" s="180"/>
      <c r="AT822" s="174" t="s">
        <v>193</v>
      </c>
      <c r="AU822" s="174" t="s">
        <v>81</v>
      </c>
      <c r="AV822" s="14" t="s">
        <v>81</v>
      </c>
      <c r="AW822" s="14" t="s">
        <v>34</v>
      </c>
      <c r="AX822" s="14" t="s">
        <v>73</v>
      </c>
      <c r="AY822" s="174" t="s">
        <v>182</v>
      </c>
    </row>
    <row r="823" spans="1:65" s="14" customFormat="1">
      <c r="B823" s="173"/>
      <c r="D823" s="166" t="s">
        <v>193</v>
      </c>
      <c r="E823" s="174" t="s">
        <v>3</v>
      </c>
      <c r="F823" s="175" t="s">
        <v>2466</v>
      </c>
      <c r="H823" s="176">
        <v>16.050999999999998</v>
      </c>
      <c r="I823" s="177"/>
      <c r="L823" s="173"/>
      <c r="M823" s="178"/>
      <c r="N823" s="179"/>
      <c r="O823" s="179"/>
      <c r="P823" s="179"/>
      <c r="Q823" s="179"/>
      <c r="R823" s="179"/>
      <c r="S823" s="179"/>
      <c r="T823" s="180"/>
      <c r="AT823" s="174" t="s">
        <v>193</v>
      </c>
      <c r="AU823" s="174" t="s">
        <v>81</v>
      </c>
      <c r="AV823" s="14" t="s">
        <v>81</v>
      </c>
      <c r="AW823" s="14" t="s">
        <v>34</v>
      </c>
      <c r="AX823" s="14" t="s">
        <v>73</v>
      </c>
      <c r="AY823" s="174" t="s">
        <v>182</v>
      </c>
    </row>
    <row r="824" spans="1:65" s="14" customFormat="1">
      <c r="B824" s="173"/>
      <c r="D824" s="166" t="s">
        <v>193</v>
      </c>
      <c r="E824" s="174" t="s">
        <v>3</v>
      </c>
      <c r="F824" s="175" t="s">
        <v>2467</v>
      </c>
      <c r="H824" s="176">
        <v>10.176</v>
      </c>
      <c r="I824" s="177"/>
      <c r="L824" s="173"/>
      <c r="M824" s="178"/>
      <c r="N824" s="179"/>
      <c r="O824" s="179"/>
      <c r="P824" s="179"/>
      <c r="Q824" s="179"/>
      <c r="R824" s="179"/>
      <c r="S824" s="179"/>
      <c r="T824" s="180"/>
      <c r="AT824" s="174" t="s">
        <v>193</v>
      </c>
      <c r="AU824" s="174" t="s">
        <v>81</v>
      </c>
      <c r="AV824" s="14" t="s">
        <v>81</v>
      </c>
      <c r="AW824" s="14" t="s">
        <v>34</v>
      </c>
      <c r="AX824" s="14" t="s">
        <v>73</v>
      </c>
      <c r="AY824" s="174" t="s">
        <v>182</v>
      </c>
    </row>
    <row r="825" spans="1:65" s="14" customFormat="1">
      <c r="B825" s="173"/>
      <c r="D825" s="166" t="s">
        <v>193</v>
      </c>
      <c r="E825" s="174" t="s">
        <v>3</v>
      </c>
      <c r="F825" s="175" t="s">
        <v>2468</v>
      </c>
      <c r="H825" s="176">
        <v>17.957000000000001</v>
      </c>
      <c r="I825" s="177"/>
      <c r="L825" s="173"/>
      <c r="M825" s="178"/>
      <c r="N825" s="179"/>
      <c r="O825" s="179"/>
      <c r="P825" s="179"/>
      <c r="Q825" s="179"/>
      <c r="R825" s="179"/>
      <c r="S825" s="179"/>
      <c r="T825" s="180"/>
      <c r="AT825" s="174" t="s">
        <v>193</v>
      </c>
      <c r="AU825" s="174" t="s">
        <v>81</v>
      </c>
      <c r="AV825" s="14" t="s">
        <v>81</v>
      </c>
      <c r="AW825" s="14" t="s">
        <v>34</v>
      </c>
      <c r="AX825" s="14" t="s">
        <v>73</v>
      </c>
      <c r="AY825" s="174" t="s">
        <v>182</v>
      </c>
    </row>
    <row r="826" spans="1:65" s="14" customFormat="1">
      <c r="B826" s="173"/>
      <c r="D826" s="166" t="s">
        <v>193</v>
      </c>
      <c r="E826" s="174" t="s">
        <v>3</v>
      </c>
      <c r="F826" s="175" t="s">
        <v>2469</v>
      </c>
      <c r="H826" s="176">
        <v>17.864999999999998</v>
      </c>
      <c r="I826" s="177"/>
      <c r="L826" s="173"/>
      <c r="M826" s="178"/>
      <c r="N826" s="179"/>
      <c r="O826" s="179"/>
      <c r="P826" s="179"/>
      <c r="Q826" s="179"/>
      <c r="R826" s="179"/>
      <c r="S826" s="179"/>
      <c r="T826" s="180"/>
      <c r="AT826" s="174" t="s">
        <v>193</v>
      </c>
      <c r="AU826" s="174" t="s">
        <v>81</v>
      </c>
      <c r="AV826" s="14" t="s">
        <v>81</v>
      </c>
      <c r="AW826" s="14" t="s">
        <v>34</v>
      </c>
      <c r="AX826" s="14" t="s">
        <v>73</v>
      </c>
      <c r="AY826" s="174" t="s">
        <v>182</v>
      </c>
    </row>
    <row r="827" spans="1:65" s="14" customFormat="1">
      <c r="B827" s="173"/>
      <c r="D827" s="166" t="s">
        <v>193</v>
      </c>
      <c r="E827" s="174" t="s">
        <v>3</v>
      </c>
      <c r="F827" s="175" t="s">
        <v>2470</v>
      </c>
      <c r="H827" s="176">
        <v>11.041</v>
      </c>
      <c r="I827" s="177"/>
      <c r="L827" s="173"/>
      <c r="M827" s="178"/>
      <c r="N827" s="179"/>
      <c r="O827" s="179"/>
      <c r="P827" s="179"/>
      <c r="Q827" s="179"/>
      <c r="R827" s="179"/>
      <c r="S827" s="179"/>
      <c r="T827" s="180"/>
      <c r="AT827" s="174" t="s">
        <v>193</v>
      </c>
      <c r="AU827" s="174" t="s">
        <v>81</v>
      </c>
      <c r="AV827" s="14" t="s">
        <v>81</v>
      </c>
      <c r="AW827" s="14" t="s">
        <v>34</v>
      </c>
      <c r="AX827" s="14" t="s">
        <v>73</v>
      </c>
      <c r="AY827" s="174" t="s">
        <v>182</v>
      </c>
    </row>
    <row r="828" spans="1:65" s="14" customFormat="1">
      <c r="B828" s="173"/>
      <c r="D828" s="166" t="s">
        <v>193</v>
      </c>
      <c r="E828" s="174" t="s">
        <v>3</v>
      </c>
      <c r="F828" s="175" t="s">
        <v>2471</v>
      </c>
      <c r="H828" s="176">
        <v>17.094000000000001</v>
      </c>
      <c r="I828" s="177"/>
      <c r="L828" s="173"/>
      <c r="M828" s="178"/>
      <c r="N828" s="179"/>
      <c r="O828" s="179"/>
      <c r="P828" s="179"/>
      <c r="Q828" s="179"/>
      <c r="R828" s="179"/>
      <c r="S828" s="179"/>
      <c r="T828" s="180"/>
      <c r="AT828" s="174" t="s">
        <v>193</v>
      </c>
      <c r="AU828" s="174" t="s">
        <v>81</v>
      </c>
      <c r="AV828" s="14" t="s">
        <v>81</v>
      </c>
      <c r="AW828" s="14" t="s">
        <v>34</v>
      </c>
      <c r="AX828" s="14" t="s">
        <v>73</v>
      </c>
      <c r="AY828" s="174" t="s">
        <v>182</v>
      </c>
    </row>
    <row r="829" spans="1:65" s="14" customFormat="1">
      <c r="B829" s="173"/>
      <c r="D829" s="166" t="s">
        <v>193</v>
      </c>
      <c r="E829" s="174" t="s">
        <v>3</v>
      </c>
      <c r="F829" s="175" t="s">
        <v>2472</v>
      </c>
      <c r="H829" s="176">
        <v>18.475999999999999</v>
      </c>
      <c r="I829" s="177"/>
      <c r="L829" s="173"/>
      <c r="M829" s="178"/>
      <c r="N829" s="179"/>
      <c r="O829" s="179"/>
      <c r="P829" s="179"/>
      <c r="Q829" s="179"/>
      <c r="R829" s="179"/>
      <c r="S829" s="179"/>
      <c r="T829" s="180"/>
      <c r="AT829" s="174" t="s">
        <v>193</v>
      </c>
      <c r="AU829" s="174" t="s">
        <v>81</v>
      </c>
      <c r="AV829" s="14" t="s">
        <v>81</v>
      </c>
      <c r="AW829" s="14" t="s">
        <v>34</v>
      </c>
      <c r="AX829" s="14" t="s">
        <v>73</v>
      </c>
      <c r="AY829" s="174" t="s">
        <v>182</v>
      </c>
    </row>
    <row r="830" spans="1:65" s="14" customFormat="1">
      <c r="B830" s="173"/>
      <c r="D830" s="166" t="s">
        <v>193</v>
      </c>
      <c r="E830" s="174" t="s">
        <v>3</v>
      </c>
      <c r="F830" s="175" t="s">
        <v>2473</v>
      </c>
      <c r="H830" s="176">
        <v>16.567</v>
      </c>
      <c r="I830" s="177"/>
      <c r="L830" s="173"/>
      <c r="M830" s="178"/>
      <c r="N830" s="179"/>
      <c r="O830" s="179"/>
      <c r="P830" s="179"/>
      <c r="Q830" s="179"/>
      <c r="R830" s="179"/>
      <c r="S830" s="179"/>
      <c r="T830" s="180"/>
      <c r="AT830" s="174" t="s">
        <v>193</v>
      </c>
      <c r="AU830" s="174" t="s">
        <v>81</v>
      </c>
      <c r="AV830" s="14" t="s">
        <v>81</v>
      </c>
      <c r="AW830" s="14" t="s">
        <v>34</v>
      </c>
      <c r="AX830" s="14" t="s">
        <v>73</v>
      </c>
      <c r="AY830" s="174" t="s">
        <v>182</v>
      </c>
    </row>
    <row r="831" spans="1:65" s="14" customFormat="1">
      <c r="B831" s="173"/>
      <c r="D831" s="166" t="s">
        <v>193</v>
      </c>
      <c r="E831" s="174" t="s">
        <v>3</v>
      </c>
      <c r="F831" s="175" t="s">
        <v>2474</v>
      </c>
      <c r="H831" s="176">
        <v>17.274999999999999</v>
      </c>
      <c r="I831" s="177"/>
      <c r="L831" s="173"/>
      <c r="M831" s="178"/>
      <c r="N831" s="179"/>
      <c r="O831" s="179"/>
      <c r="P831" s="179"/>
      <c r="Q831" s="179"/>
      <c r="R831" s="179"/>
      <c r="S831" s="179"/>
      <c r="T831" s="180"/>
      <c r="AT831" s="174" t="s">
        <v>193</v>
      </c>
      <c r="AU831" s="174" t="s">
        <v>81</v>
      </c>
      <c r="AV831" s="14" t="s">
        <v>81</v>
      </c>
      <c r="AW831" s="14" t="s">
        <v>34</v>
      </c>
      <c r="AX831" s="14" t="s">
        <v>73</v>
      </c>
      <c r="AY831" s="174" t="s">
        <v>182</v>
      </c>
    </row>
    <row r="832" spans="1:65" s="16" customFormat="1">
      <c r="B832" s="192"/>
      <c r="D832" s="166" t="s">
        <v>193</v>
      </c>
      <c r="E832" s="193" t="s">
        <v>3</v>
      </c>
      <c r="F832" s="194" t="s">
        <v>259</v>
      </c>
      <c r="H832" s="195">
        <v>163.852</v>
      </c>
      <c r="I832" s="196"/>
      <c r="L832" s="192"/>
      <c r="M832" s="197"/>
      <c r="N832" s="198"/>
      <c r="O832" s="198"/>
      <c r="P832" s="198"/>
      <c r="Q832" s="198"/>
      <c r="R832" s="198"/>
      <c r="S832" s="198"/>
      <c r="T832" s="199"/>
      <c r="AT832" s="193" t="s">
        <v>193</v>
      </c>
      <c r="AU832" s="193" t="s">
        <v>81</v>
      </c>
      <c r="AV832" s="16" t="s">
        <v>204</v>
      </c>
      <c r="AW832" s="16" t="s">
        <v>34</v>
      </c>
      <c r="AX832" s="16" t="s">
        <v>73</v>
      </c>
      <c r="AY832" s="193" t="s">
        <v>182</v>
      </c>
    </row>
    <row r="833" spans="1:51" s="13" customFormat="1">
      <c r="B833" s="165"/>
      <c r="D833" s="166" t="s">
        <v>193</v>
      </c>
      <c r="E833" s="167" t="s">
        <v>3</v>
      </c>
      <c r="F833" s="168" t="s">
        <v>1501</v>
      </c>
      <c r="H833" s="167" t="s">
        <v>3</v>
      </c>
      <c r="I833" s="169"/>
      <c r="L833" s="165"/>
      <c r="M833" s="170"/>
      <c r="N833" s="171"/>
      <c r="O833" s="171"/>
      <c r="P833" s="171"/>
      <c r="Q833" s="171"/>
      <c r="R833" s="171"/>
      <c r="S833" s="171"/>
      <c r="T833" s="172"/>
      <c r="AT833" s="167" t="s">
        <v>193</v>
      </c>
      <c r="AU833" s="167" t="s">
        <v>81</v>
      </c>
      <c r="AV833" s="13" t="s">
        <v>25</v>
      </c>
      <c r="AW833" s="13" t="s">
        <v>34</v>
      </c>
      <c r="AX833" s="13" t="s">
        <v>73</v>
      </c>
      <c r="AY833" s="167" t="s">
        <v>182</v>
      </c>
    </row>
    <row r="834" spans="1:51" s="14" customFormat="1">
      <c r="B834" s="173"/>
      <c r="D834" s="166" t="s">
        <v>193</v>
      </c>
      <c r="E834" s="174" t="s">
        <v>3</v>
      </c>
      <c r="F834" s="175" t="s">
        <v>1627</v>
      </c>
      <c r="H834" s="176">
        <v>-22.282</v>
      </c>
      <c r="I834" s="177"/>
      <c r="L834" s="173"/>
      <c r="M834" s="178"/>
      <c r="N834" s="179"/>
      <c r="O834" s="179"/>
      <c r="P834" s="179"/>
      <c r="Q834" s="179"/>
      <c r="R834" s="179"/>
      <c r="S834" s="179"/>
      <c r="T834" s="180"/>
      <c r="AT834" s="174" t="s">
        <v>193</v>
      </c>
      <c r="AU834" s="174" t="s">
        <v>81</v>
      </c>
      <c r="AV834" s="14" t="s">
        <v>81</v>
      </c>
      <c r="AW834" s="14" t="s">
        <v>34</v>
      </c>
      <c r="AX834" s="14" t="s">
        <v>73</v>
      </c>
      <c r="AY834" s="174" t="s">
        <v>182</v>
      </c>
    </row>
    <row r="835" spans="1:51" s="14" customFormat="1">
      <c r="B835" s="173"/>
      <c r="D835" s="166" t="s">
        <v>193</v>
      </c>
      <c r="E835" s="174" t="s">
        <v>3</v>
      </c>
      <c r="F835" s="175" t="s">
        <v>2475</v>
      </c>
      <c r="H835" s="176">
        <v>-6.923</v>
      </c>
      <c r="I835" s="177"/>
      <c r="L835" s="173"/>
      <c r="M835" s="178"/>
      <c r="N835" s="179"/>
      <c r="O835" s="179"/>
      <c r="P835" s="179"/>
      <c r="Q835" s="179"/>
      <c r="R835" s="179"/>
      <c r="S835" s="179"/>
      <c r="T835" s="180"/>
      <c r="AT835" s="174" t="s">
        <v>193</v>
      </c>
      <c r="AU835" s="174" t="s">
        <v>81</v>
      </c>
      <c r="AV835" s="14" t="s">
        <v>81</v>
      </c>
      <c r="AW835" s="14" t="s">
        <v>34</v>
      </c>
      <c r="AX835" s="14" t="s">
        <v>73</v>
      </c>
      <c r="AY835" s="174" t="s">
        <v>182</v>
      </c>
    </row>
    <row r="836" spans="1:51" s="15" customFormat="1">
      <c r="B836" s="181"/>
      <c r="D836" s="166" t="s">
        <v>193</v>
      </c>
      <c r="E836" s="182" t="s">
        <v>3</v>
      </c>
      <c r="F836" s="183" t="s">
        <v>213</v>
      </c>
      <c r="H836" s="184">
        <v>134.64699999999999</v>
      </c>
      <c r="I836" s="185"/>
      <c r="L836" s="181"/>
      <c r="M836" s="186"/>
      <c r="N836" s="187"/>
      <c r="O836" s="187"/>
      <c r="P836" s="187"/>
      <c r="Q836" s="187"/>
      <c r="R836" s="187"/>
      <c r="S836" s="187"/>
      <c r="T836" s="188"/>
      <c r="AT836" s="182" t="s">
        <v>193</v>
      </c>
      <c r="AU836" s="182" t="s">
        <v>81</v>
      </c>
      <c r="AV836" s="15" t="s">
        <v>189</v>
      </c>
      <c r="AW836" s="15" t="s">
        <v>34</v>
      </c>
      <c r="AX836" s="15" t="s">
        <v>25</v>
      </c>
      <c r="AY836" s="182" t="s">
        <v>182</v>
      </c>
    </row>
    <row r="837" spans="1:51" s="2" customFormat="1">
      <c r="A837" s="35"/>
      <c r="B837" s="36"/>
      <c r="C837" s="35"/>
      <c r="D837" s="166" t="s">
        <v>224</v>
      </c>
      <c r="E837" s="35"/>
      <c r="F837" s="189" t="s">
        <v>272</v>
      </c>
      <c r="G837" s="35"/>
      <c r="H837" s="35"/>
      <c r="I837" s="35"/>
      <c r="J837" s="35"/>
      <c r="K837" s="35"/>
      <c r="L837" s="36"/>
      <c r="M837" s="163"/>
      <c r="N837" s="164"/>
      <c r="O837" s="56"/>
      <c r="P837" s="56"/>
      <c r="Q837" s="56"/>
      <c r="R837" s="56"/>
      <c r="S837" s="56"/>
      <c r="T837" s="57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U837" s="20" t="s">
        <v>81</v>
      </c>
    </row>
    <row r="838" spans="1:51" s="2" customFormat="1">
      <c r="A838" s="35"/>
      <c r="B838" s="36"/>
      <c r="C838" s="35"/>
      <c r="D838" s="166" t="s">
        <v>224</v>
      </c>
      <c r="E838" s="35"/>
      <c r="F838" s="190" t="s">
        <v>1568</v>
      </c>
      <c r="G838" s="35"/>
      <c r="H838" s="191">
        <v>0</v>
      </c>
      <c r="I838" s="35"/>
      <c r="J838" s="35"/>
      <c r="K838" s="35"/>
      <c r="L838" s="36"/>
      <c r="M838" s="163"/>
      <c r="N838" s="164"/>
      <c r="O838" s="56"/>
      <c r="P838" s="56"/>
      <c r="Q838" s="56"/>
      <c r="R838" s="56"/>
      <c r="S838" s="56"/>
      <c r="T838" s="57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U838" s="20" t="s">
        <v>81</v>
      </c>
    </row>
    <row r="839" spans="1:51" s="2" customFormat="1">
      <c r="A839" s="35"/>
      <c r="B839" s="36"/>
      <c r="C839" s="35"/>
      <c r="D839" s="166" t="s">
        <v>224</v>
      </c>
      <c r="E839" s="35"/>
      <c r="F839" s="190" t="s">
        <v>2420</v>
      </c>
      <c r="G839" s="35"/>
      <c r="H839" s="191">
        <v>1.837</v>
      </c>
      <c r="I839" s="35"/>
      <c r="J839" s="35"/>
      <c r="K839" s="35"/>
      <c r="L839" s="36"/>
      <c r="M839" s="163"/>
      <c r="N839" s="164"/>
      <c r="O839" s="56"/>
      <c r="P839" s="56"/>
      <c r="Q839" s="56"/>
      <c r="R839" s="56"/>
      <c r="S839" s="56"/>
      <c r="T839" s="57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U839" s="20" t="s">
        <v>81</v>
      </c>
    </row>
    <row r="840" spans="1:51" s="2" customFormat="1">
      <c r="A840" s="35"/>
      <c r="B840" s="36"/>
      <c r="C840" s="35"/>
      <c r="D840" s="166" t="s">
        <v>224</v>
      </c>
      <c r="E840" s="35"/>
      <c r="F840" s="190" t="s">
        <v>2421</v>
      </c>
      <c r="G840" s="35"/>
      <c r="H840" s="191">
        <v>1.5289999999999999</v>
      </c>
      <c r="I840" s="35"/>
      <c r="J840" s="35"/>
      <c r="K840" s="35"/>
      <c r="L840" s="36"/>
      <c r="M840" s="163"/>
      <c r="N840" s="164"/>
      <c r="O840" s="56"/>
      <c r="P840" s="56"/>
      <c r="Q840" s="56"/>
      <c r="R840" s="56"/>
      <c r="S840" s="56"/>
      <c r="T840" s="57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U840" s="20" t="s">
        <v>81</v>
      </c>
    </row>
    <row r="841" spans="1:51" s="2" customFormat="1">
      <c r="A841" s="35"/>
      <c r="B841" s="36"/>
      <c r="C841" s="35"/>
      <c r="D841" s="166" t="s">
        <v>224</v>
      </c>
      <c r="E841" s="35"/>
      <c r="F841" s="190" t="s">
        <v>2422</v>
      </c>
      <c r="G841" s="35"/>
      <c r="H841" s="191">
        <v>4.851</v>
      </c>
      <c r="I841" s="35"/>
      <c r="J841" s="35"/>
      <c r="K841" s="35"/>
      <c r="L841" s="36"/>
      <c r="M841" s="163"/>
      <c r="N841" s="164"/>
      <c r="O841" s="56"/>
      <c r="P841" s="56"/>
      <c r="Q841" s="56"/>
      <c r="R841" s="56"/>
      <c r="S841" s="56"/>
      <c r="T841" s="57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U841" s="20" t="s">
        <v>81</v>
      </c>
    </row>
    <row r="842" spans="1:51" s="2" customFormat="1">
      <c r="A842" s="35"/>
      <c r="B842" s="36"/>
      <c r="C842" s="35"/>
      <c r="D842" s="166" t="s">
        <v>224</v>
      </c>
      <c r="E842" s="35"/>
      <c r="F842" s="190" t="s">
        <v>2423</v>
      </c>
      <c r="G842" s="35"/>
      <c r="H842" s="191">
        <v>1.4630000000000001</v>
      </c>
      <c r="I842" s="35"/>
      <c r="J842" s="35"/>
      <c r="K842" s="35"/>
      <c r="L842" s="36"/>
      <c r="M842" s="163"/>
      <c r="N842" s="164"/>
      <c r="O842" s="56"/>
      <c r="P842" s="56"/>
      <c r="Q842" s="56"/>
      <c r="R842" s="56"/>
      <c r="S842" s="56"/>
      <c r="T842" s="57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U842" s="20" t="s">
        <v>81</v>
      </c>
    </row>
    <row r="843" spans="1:51" s="2" customFormat="1">
      <c r="A843" s="35"/>
      <c r="B843" s="36"/>
      <c r="C843" s="35"/>
      <c r="D843" s="166" t="s">
        <v>224</v>
      </c>
      <c r="E843" s="35"/>
      <c r="F843" s="190" t="s">
        <v>2424</v>
      </c>
      <c r="G843" s="35"/>
      <c r="H843" s="191">
        <v>5.1260000000000003</v>
      </c>
      <c r="I843" s="35"/>
      <c r="J843" s="35"/>
      <c r="K843" s="35"/>
      <c r="L843" s="36"/>
      <c r="M843" s="163"/>
      <c r="N843" s="164"/>
      <c r="O843" s="56"/>
      <c r="P843" s="56"/>
      <c r="Q843" s="56"/>
      <c r="R843" s="56"/>
      <c r="S843" s="56"/>
      <c r="T843" s="57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U843" s="20" t="s">
        <v>81</v>
      </c>
    </row>
    <row r="844" spans="1:51" s="2" customFormat="1">
      <c r="A844" s="35"/>
      <c r="B844" s="36"/>
      <c r="C844" s="35"/>
      <c r="D844" s="166" t="s">
        <v>224</v>
      </c>
      <c r="E844" s="35"/>
      <c r="F844" s="190" t="s">
        <v>2425</v>
      </c>
      <c r="G844" s="35"/>
      <c r="H844" s="191">
        <v>5.1260000000000003</v>
      </c>
      <c r="I844" s="35"/>
      <c r="J844" s="35"/>
      <c r="K844" s="35"/>
      <c r="L844" s="36"/>
      <c r="M844" s="163"/>
      <c r="N844" s="164"/>
      <c r="O844" s="56"/>
      <c r="P844" s="56"/>
      <c r="Q844" s="56"/>
      <c r="R844" s="56"/>
      <c r="S844" s="56"/>
      <c r="T844" s="57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U844" s="20" t="s">
        <v>81</v>
      </c>
    </row>
    <row r="845" spans="1:51" s="2" customFormat="1">
      <c r="A845" s="35"/>
      <c r="B845" s="36"/>
      <c r="C845" s="35"/>
      <c r="D845" s="166" t="s">
        <v>224</v>
      </c>
      <c r="E845" s="35"/>
      <c r="F845" s="190" t="s">
        <v>2426</v>
      </c>
      <c r="G845" s="35"/>
      <c r="H845" s="191">
        <v>1.474</v>
      </c>
      <c r="I845" s="35"/>
      <c r="J845" s="35"/>
      <c r="K845" s="35"/>
      <c r="L845" s="36"/>
      <c r="M845" s="163"/>
      <c r="N845" s="164"/>
      <c r="O845" s="56"/>
      <c r="P845" s="56"/>
      <c r="Q845" s="56"/>
      <c r="R845" s="56"/>
      <c r="S845" s="56"/>
      <c r="T845" s="57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U845" s="20" t="s">
        <v>81</v>
      </c>
    </row>
    <row r="846" spans="1:51" s="2" customFormat="1">
      <c r="A846" s="35"/>
      <c r="B846" s="36"/>
      <c r="C846" s="35"/>
      <c r="D846" s="166" t="s">
        <v>224</v>
      </c>
      <c r="E846" s="35"/>
      <c r="F846" s="190" t="s">
        <v>2427</v>
      </c>
      <c r="G846" s="35"/>
      <c r="H846" s="191">
        <v>5.1589999999999998</v>
      </c>
      <c r="I846" s="35"/>
      <c r="J846" s="35"/>
      <c r="K846" s="35"/>
      <c r="L846" s="36"/>
      <c r="M846" s="163"/>
      <c r="N846" s="164"/>
      <c r="O846" s="56"/>
      <c r="P846" s="56"/>
      <c r="Q846" s="56"/>
      <c r="R846" s="56"/>
      <c r="S846" s="56"/>
      <c r="T846" s="57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U846" s="20" t="s">
        <v>81</v>
      </c>
    </row>
    <row r="847" spans="1:51" s="2" customFormat="1">
      <c r="A847" s="35"/>
      <c r="B847" s="36"/>
      <c r="C847" s="35"/>
      <c r="D847" s="166" t="s">
        <v>224</v>
      </c>
      <c r="E847" s="35"/>
      <c r="F847" s="190" t="s">
        <v>2428</v>
      </c>
      <c r="G847" s="35"/>
      <c r="H847" s="191">
        <v>5.1479999999999997</v>
      </c>
      <c r="I847" s="35"/>
      <c r="J847" s="35"/>
      <c r="K847" s="35"/>
      <c r="L847" s="36"/>
      <c r="M847" s="163"/>
      <c r="N847" s="164"/>
      <c r="O847" s="56"/>
      <c r="P847" s="56"/>
      <c r="Q847" s="56"/>
      <c r="R847" s="56"/>
      <c r="S847" s="56"/>
      <c r="T847" s="57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U847" s="20" t="s">
        <v>81</v>
      </c>
    </row>
    <row r="848" spans="1:51" s="2" customFormat="1">
      <c r="A848" s="35"/>
      <c r="B848" s="36"/>
      <c r="C848" s="35"/>
      <c r="D848" s="166" t="s">
        <v>224</v>
      </c>
      <c r="E848" s="35"/>
      <c r="F848" s="190" t="s">
        <v>2429</v>
      </c>
      <c r="G848" s="35"/>
      <c r="H848" s="191">
        <v>5.1589999999999998</v>
      </c>
      <c r="I848" s="35"/>
      <c r="J848" s="35"/>
      <c r="K848" s="35"/>
      <c r="L848" s="36"/>
      <c r="M848" s="163"/>
      <c r="N848" s="164"/>
      <c r="O848" s="56"/>
      <c r="P848" s="56"/>
      <c r="Q848" s="56"/>
      <c r="R848" s="56"/>
      <c r="S848" s="56"/>
      <c r="T848" s="57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U848" s="20" t="s">
        <v>81</v>
      </c>
    </row>
    <row r="849" spans="1:47" s="2" customFormat="1">
      <c r="A849" s="35"/>
      <c r="B849" s="36"/>
      <c r="C849" s="35"/>
      <c r="D849" s="166" t="s">
        <v>224</v>
      </c>
      <c r="E849" s="35"/>
      <c r="F849" s="190" t="s">
        <v>2430</v>
      </c>
      <c r="G849" s="35"/>
      <c r="H849" s="191">
        <v>5.17</v>
      </c>
      <c r="I849" s="35"/>
      <c r="J849" s="35"/>
      <c r="K849" s="35"/>
      <c r="L849" s="36"/>
      <c r="M849" s="163"/>
      <c r="N849" s="164"/>
      <c r="O849" s="56"/>
      <c r="P849" s="56"/>
      <c r="Q849" s="56"/>
      <c r="R849" s="56"/>
      <c r="S849" s="56"/>
      <c r="T849" s="57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U849" s="20" t="s">
        <v>81</v>
      </c>
    </row>
    <row r="850" spans="1:47" s="2" customFormat="1">
      <c r="A850" s="35"/>
      <c r="B850" s="36"/>
      <c r="C850" s="35"/>
      <c r="D850" s="166" t="s">
        <v>224</v>
      </c>
      <c r="E850" s="35"/>
      <c r="F850" s="190" t="s">
        <v>259</v>
      </c>
      <c r="G850" s="35"/>
      <c r="H850" s="191">
        <v>42.042000000000002</v>
      </c>
      <c r="I850" s="35"/>
      <c r="J850" s="35"/>
      <c r="K850" s="35"/>
      <c r="L850" s="36"/>
      <c r="M850" s="163"/>
      <c r="N850" s="164"/>
      <c r="O850" s="56"/>
      <c r="P850" s="56"/>
      <c r="Q850" s="56"/>
      <c r="R850" s="56"/>
      <c r="S850" s="56"/>
      <c r="T850" s="57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U850" s="20" t="s">
        <v>81</v>
      </c>
    </row>
    <row r="851" spans="1:47" s="2" customFormat="1">
      <c r="A851" s="35"/>
      <c r="B851" s="36"/>
      <c r="C851" s="35"/>
      <c r="D851" s="166" t="s">
        <v>224</v>
      </c>
      <c r="E851" s="35"/>
      <c r="F851" s="189" t="s">
        <v>2415</v>
      </c>
      <c r="G851" s="35"/>
      <c r="H851" s="35"/>
      <c r="I851" s="35"/>
      <c r="J851" s="35"/>
      <c r="K851" s="35"/>
      <c r="L851" s="36"/>
      <c r="M851" s="163"/>
      <c r="N851" s="164"/>
      <c r="O851" s="56"/>
      <c r="P851" s="56"/>
      <c r="Q851" s="56"/>
      <c r="R851" s="56"/>
      <c r="S851" s="56"/>
      <c r="T851" s="57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U851" s="20" t="s">
        <v>81</v>
      </c>
    </row>
    <row r="852" spans="1:47" s="2" customFormat="1">
      <c r="A852" s="35"/>
      <c r="B852" s="36"/>
      <c r="C852" s="35"/>
      <c r="D852" s="166" t="s">
        <v>224</v>
      </c>
      <c r="E852" s="35"/>
      <c r="F852" s="190" t="s">
        <v>2272</v>
      </c>
      <c r="G852" s="35"/>
      <c r="H852" s="191">
        <v>0</v>
      </c>
      <c r="I852" s="35"/>
      <c r="J852" s="35"/>
      <c r="K852" s="35"/>
      <c r="L852" s="36"/>
      <c r="M852" s="163"/>
      <c r="N852" s="164"/>
      <c r="O852" s="56"/>
      <c r="P852" s="56"/>
      <c r="Q852" s="56"/>
      <c r="R852" s="56"/>
      <c r="S852" s="56"/>
      <c r="T852" s="57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U852" s="20" t="s">
        <v>81</v>
      </c>
    </row>
    <row r="853" spans="1:47" s="2" customFormat="1">
      <c r="A853" s="35"/>
      <c r="B853" s="36"/>
      <c r="C853" s="35"/>
      <c r="D853" s="166" t="s">
        <v>224</v>
      </c>
      <c r="E853" s="35"/>
      <c r="F853" s="190" t="s">
        <v>2403</v>
      </c>
      <c r="G853" s="35"/>
      <c r="H853" s="191">
        <v>1.8260000000000001</v>
      </c>
      <c r="I853" s="35"/>
      <c r="J853" s="35"/>
      <c r="K853" s="35"/>
      <c r="L853" s="36"/>
      <c r="M853" s="163"/>
      <c r="N853" s="164"/>
      <c r="O853" s="56"/>
      <c r="P853" s="56"/>
      <c r="Q853" s="56"/>
      <c r="R853" s="56"/>
      <c r="S853" s="56"/>
      <c r="T853" s="57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U853" s="20" t="s">
        <v>81</v>
      </c>
    </row>
    <row r="854" spans="1:47" s="2" customFormat="1">
      <c r="A854" s="35"/>
      <c r="B854" s="36"/>
      <c r="C854" s="35"/>
      <c r="D854" s="166" t="s">
        <v>224</v>
      </c>
      <c r="E854" s="35"/>
      <c r="F854" s="190" t="s">
        <v>2404</v>
      </c>
      <c r="G854" s="35"/>
      <c r="H854" s="191">
        <v>1.903</v>
      </c>
      <c r="I854" s="35"/>
      <c r="J854" s="35"/>
      <c r="K854" s="35"/>
      <c r="L854" s="36"/>
      <c r="M854" s="163"/>
      <c r="N854" s="164"/>
      <c r="O854" s="56"/>
      <c r="P854" s="56"/>
      <c r="Q854" s="56"/>
      <c r="R854" s="56"/>
      <c r="S854" s="56"/>
      <c r="T854" s="57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U854" s="20" t="s">
        <v>81</v>
      </c>
    </row>
    <row r="855" spans="1:47" s="2" customFormat="1">
      <c r="A855" s="35"/>
      <c r="B855" s="36"/>
      <c r="C855" s="35"/>
      <c r="D855" s="166" t="s">
        <v>224</v>
      </c>
      <c r="E855" s="35"/>
      <c r="F855" s="190" t="s">
        <v>2405</v>
      </c>
      <c r="G855" s="35"/>
      <c r="H855" s="191">
        <v>1.881</v>
      </c>
      <c r="I855" s="35"/>
      <c r="J855" s="35"/>
      <c r="K855" s="35"/>
      <c r="L855" s="36"/>
      <c r="M855" s="163"/>
      <c r="N855" s="164"/>
      <c r="O855" s="56"/>
      <c r="P855" s="56"/>
      <c r="Q855" s="56"/>
      <c r="R855" s="56"/>
      <c r="S855" s="56"/>
      <c r="T855" s="57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U855" s="20" t="s">
        <v>81</v>
      </c>
    </row>
    <row r="856" spans="1:47" s="2" customFormat="1">
      <c r="A856" s="35"/>
      <c r="B856" s="36"/>
      <c r="C856" s="35"/>
      <c r="D856" s="166" t="s">
        <v>224</v>
      </c>
      <c r="E856" s="35"/>
      <c r="F856" s="190" t="s">
        <v>2406</v>
      </c>
      <c r="G856" s="35"/>
      <c r="H856" s="191">
        <v>1.925</v>
      </c>
      <c r="I856" s="35"/>
      <c r="J856" s="35"/>
      <c r="K856" s="35"/>
      <c r="L856" s="36"/>
      <c r="M856" s="163"/>
      <c r="N856" s="164"/>
      <c r="O856" s="56"/>
      <c r="P856" s="56"/>
      <c r="Q856" s="56"/>
      <c r="R856" s="56"/>
      <c r="S856" s="56"/>
      <c r="T856" s="57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U856" s="20" t="s">
        <v>81</v>
      </c>
    </row>
    <row r="857" spans="1:47" s="2" customFormat="1">
      <c r="A857" s="35"/>
      <c r="B857" s="36"/>
      <c r="C857" s="35"/>
      <c r="D857" s="166" t="s">
        <v>224</v>
      </c>
      <c r="E857" s="35"/>
      <c r="F857" s="190" t="s">
        <v>2407</v>
      </c>
      <c r="G857" s="35"/>
      <c r="H857" s="191">
        <v>4.5869999999999997</v>
      </c>
      <c r="I857" s="35"/>
      <c r="J857" s="35"/>
      <c r="K857" s="35"/>
      <c r="L857" s="36"/>
      <c r="M857" s="163"/>
      <c r="N857" s="164"/>
      <c r="O857" s="56"/>
      <c r="P857" s="56"/>
      <c r="Q857" s="56"/>
      <c r="R857" s="56"/>
      <c r="S857" s="56"/>
      <c r="T857" s="57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U857" s="20" t="s">
        <v>81</v>
      </c>
    </row>
    <row r="858" spans="1:47" s="2" customFormat="1">
      <c r="A858" s="35"/>
      <c r="B858" s="36"/>
      <c r="C858" s="35"/>
      <c r="D858" s="166" t="s">
        <v>224</v>
      </c>
      <c r="E858" s="35"/>
      <c r="F858" s="190" t="s">
        <v>2408</v>
      </c>
      <c r="G858" s="35"/>
      <c r="H858" s="191">
        <v>1.9139999999999999</v>
      </c>
      <c r="I858" s="35"/>
      <c r="J858" s="35"/>
      <c r="K858" s="35"/>
      <c r="L858" s="36"/>
      <c r="M858" s="163"/>
      <c r="N858" s="164"/>
      <c r="O858" s="56"/>
      <c r="P858" s="56"/>
      <c r="Q858" s="56"/>
      <c r="R858" s="56"/>
      <c r="S858" s="56"/>
      <c r="T858" s="57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U858" s="20" t="s">
        <v>81</v>
      </c>
    </row>
    <row r="859" spans="1:47" s="2" customFormat="1">
      <c r="A859" s="35"/>
      <c r="B859" s="36"/>
      <c r="C859" s="35"/>
      <c r="D859" s="166" t="s">
        <v>224</v>
      </c>
      <c r="E859" s="35"/>
      <c r="F859" s="190" t="s">
        <v>2409</v>
      </c>
      <c r="G859" s="35"/>
      <c r="H859" s="191">
        <v>1.738</v>
      </c>
      <c r="I859" s="35"/>
      <c r="J859" s="35"/>
      <c r="K859" s="35"/>
      <c r="L859" s="36"/>
      <c r="M859" s="163"/>
      <c r="N859" s="164"/>
      <c r="O859" s="56"/>
      <c r="P859" s="56"/>
      <c r="Q859" s="56"/>
      <c r="R859" s="56"/>
      <c r="S859" s="56"/>
      <c r="T859" s="57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U859" s="20" t="s">
        <v>81</v>
      </c>
    </row>
    <row r="860" spans="1:47" s="2" customFormat="1">
      <c r="A860" s="35"/>
      <c r="B860" s="36"/>
      <c r="C860" s="35"/>
      <c r="D860" s="166" t="s">
        <v>224</v>
      </c>
      <c r="E860" s="35"/>
      <c r="F860" s="190" t="s">
        <v>2410</v>
      </c>
      <c r="G860" s="35"/>
      <c r="H860" s="191">
        <v>1.837</v>
      </c>
      <c r="I860" s="35"/>
      <c r="J860" s="35"/>
      <c r="K860" s="35"/>
      <c r="L860" s="36"/>
      <c r="M860" s="163"/>
      <c r="N860" s="164"/>
      <c r="O860" s="56"/>
      <c r="P860" s="56"/>
      <c r="Q860" s="56"/>
      <c r="R860" s="56"/>
      <c r="S860" s="56"/>
      <c r="T860" s="57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U860" s="20" t="s">
        <v>81</v>
      </c>
    </row>
    <row r="861" spans="1:47" s="2" customFormat="1">
      <c r="A861" s="35"/>
      <c r="B861" s="36"/>
      <c r="C861" s="35"/>
      <c r="D861" s="166" t="s">
        <v>224</v>
      </c>
      <c r="E861" s="35"/>
      <c r="F861" s="190" t="s">
        <v>2411</v>
      </c>
      <c r="G861" s="35"/>
      <c r="H861" s="191">
        <v>1.859</v>
      </c>
      <c r="I861" s="35"/>
      <c r="J861" s="35"/>
      <c r="K861" s="35"/>
      <c r="L861" s="36"/>
      <c r="M861" s="163"/>
      <c r="N861" s="164"/>
      <c r="O861" s="56"/>
      <c r="P861" s="56"/>
      <c r="Q861" s="56"/>
      <c r="R861" s="56"/>
      <c r="S861" s="56"/>
      <c r="T861" s="57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U861" s="20" t="s">
        <v>81</v>
      </c>
    </row>
    <row r="862" spans="1:47" s="2" customFormat="1">
      <c r="A862" s="35"/>
      <c r="B862" s="36"/>
      <c r="C862" s="35"/>
      <c r="D862" s="166" t="s">
        <v>224</v>
      </c>
      <c r="E862" s="35"/>
      <c r="F862" s="190" t="s">
        <v>2412</v>
      </c>
      <c r="G862" s="35"/>
      <c r="H862" s="191">
        <v>1.76</v>
      </c>
      <c r="I862" s="35"/>
      <c r="J862" s="35"/>
      <c r="K862" s="35"/>
      <c r="L862" s="36"/>
      <c r="M862" s="163"/>
      <c r="N862" s="164"/>
      <c r="O862" s="56"/>
      <c r="P862" s="56"/>
      <c r="Q862" s="56"/>
      <c r="R862" s="56"/>
      <c r="S862" s="56"/>
      <c r="T862" s="57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U862" s="20" t="s">
        <v>81</v>
      </c>
    </row>
    <row r="863" spans="1:47" s="2" customFormat="1">
      <c r="A863" s="35"/>
      <c r="B863" s="36"/>
      <c r="C863" s="35"/>
      <c r="D863" s="166" t="s">
        <v>224</v>
      </c>
      <c r="E863" s="35"/>
      <c r="F863" s="190" t="s">
        <v>2413</v>
      </c>
      <c r="G863" s="35"/>
      <c r="H863" s="191">
        <v>1.8480000000000001</v>
      </c>
      <c r="I863" s="35"/>
      <c r="J863" s="35"/>
      <c r="K863" s="35"/>
      <c r="L863" s="36"/>
      <c r="M863" s="163"/>
      <c r="N863" s="164"/>
      <c r="O863" s="56"/>
      <c r="P863" s="56"/>
      <c r="Q863" s="56"/>
      <c r="R863" s="56"/>
      <c r="S863" s="56"/>
      <c r="T863" s="57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U863" s="20" t="s">
        <v>81</v>
      </c>
    </row>
    <row r="864" spans="1:47" s="2" customFormat="1">
      <c r="A864" s="35"/>
      <c r="B864" s="36"/>
      <c r="C864" s="35"/>
      <c r="D864" s="166" t="s">
        <v>224</v>
      </c>
      <c r="E864" s="35"/>
      <c r="F864" s="190" t="s">
        <v>213</v>
      </c>
      <c r="G864" s="35"/>
      <c r="H864" s="191">
        <v>23.077999999999999</v>
      </c>
      <c r="I864" s="35"/>
      <c r="J864" s="35"/>
      <c r="K864" s="35"/>
      <c r="L864" s="36"/>
      <c r="M864" s="163"/>
      <c r="N864" s="164"/>
      <c r="O864" s="56"/>
      <c r="P864" s="56"/>
      <c r="Q864" s="56"/>
      <c r="R864" s="56"/>
      <c r="S864" s="56"/>
      <c r="T864" s="57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U864" s="20" t="s">
        <v>81</v>
      </c>
    </row>
    <row r="865" spans="1:65" s="2" customFormat="1" ht="24.2" customHeight="1">
      <c r="A865" s="35"/>
      <c r="B865" s="146"/>
      <c r="C865" s="147" t="s">
        <v>1660</v>
      </c>
      <c r="D865" s="147" t="s">
        <v>184</v>
      </c>
      <c r="E865" s="148" t="s">
        <v>2339</v>
      </c>
      <c r="F865" s="149" t="s">
        <v>2340</v>
      </c>
      <c r="G865" s="150" t="s">
        <v>187</v>
      </c>
      <c r="H865" s="151">
        <v>88.04</v>
      </c>
      <c r="I865" s="152"/>
      <c r="J865" s="153">
        <f>ROUND(I865*H865,2)</f>
        <v>0</v>
      </c>
      <c r="K865" s="149" t="s">
        <v>222</v>
      </c>
      <c r="L865" s="36"/>
      <c r="M865" s="154" t="s">
        <v>3</v>
      </c>
      <c r="N865" s="155" t="s">
        <v>44</v>
      </c>
      <c r="O865" s="56"/>
      <c r="P865" s="156">
        <f>O865*H865</f>
        <v>0</v>
      </c>
      <c r="Q865" s="156">
        <v>0</v>
      </c>
      <c r="R865" s="156">
        <f>Q865*H865</f>
        <v>0</v>
      </c>
      <c r="S865" s="156">
        <v>0</v>
      </c>
      <c r="T865" s="157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158" t="s">
        <v>189</v>
      </c>
      <c r="AT865" s="158" t="s">
        <v>184</v>
      </c>
      <c r="AU865" s="158" t="s">
        <v>81</v>
      </c>
      <c r="AY865" s="20" t="s">
        <v>182</v>
      </c>
      <c r="BE865" s="159">
        <f>IF(N865="základní",J865,0)</f>
        <v>0</v>
      </c>
      <c r="BF865" s="159">
        <f>IF(N865="snížená",J865,0)</f>
        <v>0</v>
      </c>
      <c r="BG865" s="159">
        <f>IF(N865="zákl. přenesená",J865,0)</f>
        <v>0</v>
      </c>
      <c r="BH865" s="159">
        <f>IF(N865="sníž. přenesená",J865,0)</f>
        <v>0</v>
      </c>
      <c r="BI865" s="159">
        <f>IF(N865="nulová",J865,0)</f>
        <v>0</v>
      </c>
      <c r="BJ865" s="20" t="s">
        <v>25</v>
      </c>
      <c r="BK865" s="159">
        <f>ROUND(I865*H865,2)</f>
        <v>0</v>
      </c>
      <c r="BL865" s="20" t="s">
        <v>189</v>
      </c>
      <c r="BM865" s="158" t="s">
        <v>2476</v>
      </c>
    </row>
    <row r="866" spans="1:65" s="14" customFormat="1">
      <c r="B866" s="173"/>
      <c r="D866" s="166" t="s">
        <v>193</v>
      </c>
      <c r="E866" s="174" t="s">
        <v>3</v>
      </c>
      <c r="F866" s="175" t="s">
        <v>2228</v>
      </c>
      <c r="H866" s="176">
        <v>88.04</v>
      </c>
      <c r="I866" s="177"/>
      <c r="L866" s="173"/>
      <c r="M866" s="178"/>
      <c r="N866" s="179"/>
      <c r="O866" s="179"/>
      <c r="P866" s="179"/>
      <c r="Q866" s="179"/>
      <c r="R866" s="179"/>
      <c r="S866" s="179"/>
      <c r="T866" s="180"/>
      <c r="AT866" s="174" t="s">
        <v>193</v>
      </c>
      <c r="AU866" s="174" t="s">
        <v>81</v>
      </c>
      <c r="AV866" s="14" t="s">
        <v>81</v>
      </c>
      <c r="AW866" s="14" t="s">
        <v>34</v>
      </c>
      <c r="AX866" s="14" t="s">
        <v>25</v>
      </c>
      <c r="AY866" s="174" t="s">
        <v>182</v>
      </c>
    </row>
    <row r="867" spans="1:65" s="2" customFormat="1">
      <c r="A867" s="35"/>
      <c r="B867" s="36"/>
      <c r="C867" s="35"/>
      <c r="D867" s="166" t="s">
        <v>224</v>
      </c>
      <c r="E867" s="35"/>
      <c r="F867" s="189" t="s">
        <v>2477</v>
      </c>
      <c r="G867" s="35"/>
      <c r="H867" s="35"/>
      <c r="I867" s="35"/>
      <c r="J867" s="35"/>
      <c r="K867" s="35"/>
      <c r="L867" s="36"/>
      <c r="M867" s="163"/>
      <c r="N867" s="164"/>
      <c r="O867" s="56"/>
      <c r="P867" s="56"/>
      <c r="Q867" s="56"/>
      <c r="R867" s="56"/>
      <c r="S867" s="56"/>
      <c r="T867" s="57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U867" s="20" t="s">
        <v>81</v>
      </c>
    </row>
    <row r="868" spans="1:65" s="2" customFormat="1">
      <c r="A868" s="35"/>
      <c r="B868" s="36"/>
      <c r="C868" s="35"/>
      <c r="D868" s="166" t="s">
        <v>224</v>
      </c>
      <c r="E868" s="35"/>
      <c r="F868" s="190" t="s">
        <v>2478</v>
      </c>
      <c r="G868" s="35"/>
      <c r="H868" s="191">
        <v>88.04</v>
      </c>
      <c r="I868" s="35"/>
      <c r="J868" s="35"/>
      <c r="K868" s="35"/>
      <c r="L868" s="36"/>
      <c r="M868" s="163"/>
      <c r="N868" s="164"/>
      <c r="O868" s="56"/>
      <c r="P868" s="56"/>
      <c r="Q868" s="56"/>
      <c r="R868" s="56"/>
      <c r="S868" s="56"/>
      <c r="T868" s="57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U868" s="20" t="s">
        <v>81</v>
      </c>
    </row>
    <row r="869" spans="1:65" s="2" customFormat="1">
      <c r="A869" s="35"/>
      <c r="B869" s="36"/>
      <c r="C869" s="35"/>
      <c r="D869" s="166" t="s">
        <v>224</v>
      </c>
      <c r="E869" s="35"/>
      <c r="F869" s="200" t="s">
        <v>2342</v>
      </c>
      <c r="G869" s="35"/>
      <c r="H869" s="35"/>
      <c r="I869" s="35"/>
      <c r="J869" s="35"/>
      <c r="K869" s="35"/>
      <c r="L869" s="36"/>
      <c r="M869" s="163"/>
      <c r="N869" s="164"/>
      <c r="O869" s="56"/>
      <c r="P869" s="56"/>
      <c r="Q869" s="56"/>
      <c r="R869" s="56"/>
      <c r="S869" s="56"/>
      <c r="T869" s="57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U869" s="20" t="s">
        <v>81</v>
      </c>
    </row>
    <row r="870" spans="1:65" s="2" customFormat="1">
      <c r="A870" s="35"/>
      <c r="B870" s="36"/>
      <c r="C870" s="35"/>
      <c r="D870" s="166" t="s">
        <v>224</v>
      </c>
      <c r="E870" s="35"/>
      <c r="F870" s="201" t="s">
        <v>2343</v>
      </c>
      <c r="G870" s="35"/>
      <c r="H870" s="191">
        <v>0</v>
      </c>
      <c r="I870" s="35"/>
      <c r="J870" s="35"/>
      <c r="K870" s="35"/>
      <c r="L870" s="36"/>
      <c r="M870" s="163"/>
      <c r="N870" s="164"/>
      <c r="O870" s="56"/>
      <c r="P870" s="56"/>
      <c r="Q870" s="56"/>
      <c r="R870" s="56"/>
      <c r="S870" s="56"/>
      <c r="T870" s="57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U870" s="20" t="s">
        <v>81</v>
      </c>
    </row>
    <row r="871" spans="1:65" s="2" customFormat="1">
      <c r="A871" s="35"/>
      <c r="B871" s="36"/>
      <c r="C871" s="35"/>
      <c r="D871" s="166" t="s">
        <v>224</v>
      </c>
      <c r="E871" s="35"/>
      <c r="F871" s="201" t="s">
        <v>2344</v>
      </c>
      <c r="G871" s="35"/>
      <c r="H871" s="191">
        <v>11.2</v>
      </c>
      <c r="I871" s="35"/>
      <c r="J871" s="35"/>
      <c r="K871" s="35"/>
      <c r="L871" s="36"/>
      <c r="M871" s="163"/>
      <c r="N871" s="164"/>
      <c r="O871" s="56"/>
      <c r="P871" s="56"/>
      <c r="Q871" s="56"/>
      <c r="R871" s="56"/>
      <c r="S871" s="56"/>
      <c r="T871" s="57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U871" s="20" t="s">
        <v>81</v>
      </c>
    </row>
    <row r="872" spans="1:65" s="2" customFormat="1" ht="21.75" customHeight="1">
      <c r="A872" s="35"/>
      <c r="B872" s="146"/>
      <c r="C872" s="147" t="s">
        <v>1665</v>
      </c>
      <c r="D872" s="147" t="s">
        <v>184</v>
      </c>
      <c r="E872" s="148" t="s">
        <v>1503</v>
      </c>
      <c r="F872" s="149" t="s">
        <v>1504</v>
      </c>
      <c r="G872" s="150" t="s">
        <v>238</v>
      </c>
      <c r="H872" s="151">
        <v>297.91699999999997</v>
      </c>
      <c r="I872" s="152"/>
      <c r="J872" s="153">
        <f>ROUND(I872*H872,2)</f>
        <v>0</v>
      </c>
      <c r="K872" s="149" t="s">
        <v>188</v>
      </c>
      <c r="L872" s="36"/>
      <c r="M872" s="154" t="s">
        <v>3</v>
      </c>
      <c r="N872" s="155" t="s">
        <v>44</v>
      </c>
      <c r="O872" s="56"/>
      <c r="P872" s="156">
        <f>O872*H872</f>
        <v>0</v>
      </c>
      <c r="Q872" s="156">
        <v>8.4000000000000003E-4</v>
      </c>
      <c r="R872" s="156">
        <f>Q872*H872</f>
        <v>0.25025027999999999</v>
      </c>
      <c r="S872" s="156">
        <v>0</v>
      </c>
      <c r="T872" s="157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158" t="s">
        <v>189</v>
      </c>
      <c r="AT872" s="158" t="s">
        <v>184</v>
      </c>
      <c r="AU872" s="158" t="s">
        <v>81</v>
      </c>
      <c r="AY872" s="20" t="s">
        <v>182</v>
      </c>
      <c r="BE872" s="159">
        <f>IF(N872="základní",J872,0)</f>
        <v>0</v>
      </c>
      <c r="BF872" s="159">
        <f>IF(N872="snížená",J872,0)</f>
        <v>0</v>
      </c>
      <c r="BG872" s="159">
        <f>IF(N872="zákl. přenesená",J872,0)</f>
        <v>0</v>
      </c>
      <c r="BH872" s="159">
        <f>IF(N872="sníž. přenesená",J872,0)</f>
        <v>0</v>
      </c>
      <c r="BI872" s="159">
        <f>IF(N872="nulová",J872,0)</f>
        <v>0</v>
      </c>
      <c r="BJ872" s="20" t="s">
        <v>25</v>
      </c>
      <c r="BK872" s="159">
        <f>ROUND(I872*H872,2)</f>
        <v>0</v>
      </c>
      <c r="BL872" s="20" t="s">
        <v>189</v>
      </c>
      <c r="BM872" s="158" t="s">
        <v>2479</v>
      </c>
    </row>
    <row r="873" spans="1:65" s="2" customFormat="1">
      <c r="A873" s="35"/>
      <c r="B873" s="36"/>
      <c r="C873" s="35"/>
      <c r="D873" s="160" t="s">
        <v>191</v>
      </c>
      <c r="E873" s="35"/>
      <c r="F873" s="161" t="s">
        <v>1506</v>
      </c>
      <c r="G873" s="35"/>
      <c r="H873" s="35"/>
      <c r="I873" s="162"/>
      <c r="J873" s="35"/>
      <c r="K873" s="35"/>
      <c r="L873" s="36"/>
      <c r="M873" s="163"/>
      <c r="N873" s="164"/>
      <c r="O873" s="56"/>
      <c r="P873" s="56"/>
      <c r="Q873" s="56"/>
      <c r="R873" s="56"/>
      <c r="S873" s="56"/>
      <c r="T873" s="57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T873" s="20" t="s">
        <v>191</v>
      </c>
      <c r="AU873" s="20" t="s">
        <v>81</v>
      </c>
    </row>
    <row r="874" spans="1:65" s="14" customFormat="1">
      <c r="B874" s="173"/>
      <c r="D874" s="166" t="s">
        <v>193</v>
      </c>
      <c r="E874" s="174" t="s">
        <v>3</v>
      </c>
      <c r="F874" s="175" t="s">
        <v>2480</v>
      </c>
      <c r="H874" s="176">
        <v>16.318999999999999</v>
      </c>
      <c r="I874" s="177"/>
      <c r="L874" s="173"/>
      <c r="M874" s="178"/>
      <c r="N874" s="179"/>
      <c r="O874" s="179"/>
      <c r="P874" s="179"/>
      <c r="Q874" s="179"/>
      <c r="R874" s="179"/>
      <c r="S874" s="179"/>
      <c r="T874" s="180"/>
      <c r="AT874" s="174" t="s">
        <v>193</v>
      </c>
      <c r="AU874" s="174" t="s">
        <v>81</v>
      </c>
      <c r="AV874" s="14" t="s">
        <v>81</v>
      </c>
      <c r="AW874" s="14" t="s">
        <v>34</v>
      </c>
      <c r="AX874" s="14" t="s">
        <v>73</v>
      </c>
      <c r="AY874" s="174" t="s">
        <v>182</v>
      </c>
    </row>
    <row r="875" spans="1:65" s="14" customFormat="1">
      <c r="B875" s="173"/>
      <c r="D875" s="166" t="s">
        <v>193</v>
      </c>
      <c r="E875" s="174" t="s">
        <v>3</v>
      </c>
      <c r="F875" s="175" t="s">
        <v>2481</v>
      </c>
      <c r="H875" s="176">
        <v>22.5</v>
      </c>
      <c r="I875" s="177"/>
      <c r="L875" s="173"/>
      <c r="M875" s="178"/>
      <c r="N875" s="179"/>
      <c r="O875" s="179"/>
      <c r="P875" s="179"/>
      <c r="Q875" s="179"/>
      <c r="R875" s="179"/>
      <c r="S875" s="179"/>
      <c r="T875" s="180"/>
      <c r="AT875" s="174" t="s">
        <v>193</v>
      </c>
      <c r="AU875" s="174" t="s">
        <v>81</v>
      </c>
      <c r="AV875" s="14" t="s">
        <v>81</v>
      </c>
      <c r="AW875" s="14" t="s">
        <v>34</v>
      </c>
      <c r="AX875" s="14" t="s">
        <v>73</v>
      </c>
      <c r="AY875" s="174" t="s">
        <v>182</v>
      </c>
    </row>
    <row r="876" spans="1:65" s="14" customFormat="1">
      <c r="B876" s="173"/>
      <c r="D876" s="166" t="s">
        <v>193</v>
      </c>
      <c r="E876" s="174" t="s">
        <v>3</v>
      </c>
      <c r="F876" s="175" t="s">
        <v>2482</v>
      </c>
      <c r="H876" s="176">
        <v>29.184000000000001</v>
      </c>
      <c r="I876" s="177"/>
      <c r="L876" s="173"/>
      <c r="M876" s="178"/>
      <c r="N876" s="179"/>
      <c r="O876" s="179"/>
      <c r="P876" s="179"/>
      <c r="Q876" s="179"/>
      <c r="R876" s="179"/>
      <c r="S876" s="179"/>
      <c r="T876" s="180"/>
      <c r="AT876" s="174" t="s">
        <v>193</v>
      </c>
      <c r="AU876" s="174" t="s">
        <v>81</v>
      </c>
      <c r="AV876" s="14" t="s">
        <v>81</v>
      </c>
      <c r="AW876" s="14" t="s">
        <v>34</v>
      </c>
      <c r="AX876" s="14" t="s">
        <v>73</v>
      </c>
      <c r="AY876" s="174" t="s">
        <v>182</v>
      </c>
    </row>
    <row r="877" spans="1:65" s="14" customFormat="1">
      <c r="B877" s="173"/>
      <c r="D877" s="166" t="s">
        <v>193</v>
      </c>
      <c r="E877" s="174" t="s">
        <v>3</v>
      </c>
      <c r="F877" s="175" t="s">
        <v>2483</v>
      </c>
      <c r="H877" s="176">
        <v>18.501999999999999</v>
      </c>
      <c r="I877" s="177"/>
      <c r="L877" s="173"/>
      <c r="M877" s="178"/>
      <c r="N877" s="179"/>
      <c r="O877" s="179"/>
      <c r="P877" s="179"/>
      <c r="Q877" s="179"/>
      <c r="R877" s="179"/>
      <c r="S877" s="179"/>
      <c r="T877" s="180"/>
      <c r="AT877" s="174" t="s">
        <v>193</v>
      </c>
      <c r="AU877" s="174" t="s">
        <v>81</v>
      </c>
      <c r="AV877" s="14" t="s">
        <v>81</v>
      </c>
      <c r="AW877" s="14" t="s">
        <v>34</v>
      </c>
      <c r="AX877" s="14" t="s">
        <v>73</v>
      </c>
      <c r="AY877" s="174" t="s">
        <v>182</v>
      </c>
    </row>
    <row r="878" spans="1:65" s="14" customFormat="1">
      <c r="B878" s="173"/>
      <c r="D878" s="166" t="s">
        <v>193</v>
      </c>
      <c r="E878" s="174" t="s">
        <v>3</v>
      </c>
      <c r="F878" s="175" t="s">
        <v>2484</v>
      </c>
      <c r="H878" s="176">
        <v>32.65</v>
      </c>
      <c r="I878" s="177"/>
      <c r="L878" s="173"/>
      <c r="M878" s="178"/>
      <c r="N878" s="179"/>
      <c r="O878" s="179"/>
      <c r="P878" s="179"/>
      <c r="Q878" s="179"/>
      <c r="R878" s="179"/>
      <c r="S878" s="179"/>
      <c r="T878" s="180"/>
      <c r="AT878" s="174" t="s">
        <v>193</v>
      </c>
      <c r="AU878" s="174" t="s">
        <v>81</v>
      </c>
      <c r="AV878" s="14" t="s">
        <v>81</v>
      </c>
      <c r="AW878" s="14" t="s">
        <v>34</v>
      </c>
      <c r="AX878" s="14" t="s">
        <v>73</v>
      </c>
      <c r="AY878" s="174" t="s">
        <v>182</v>
      </c>
    </row>
    <row r="879" spans="1:65" s="14" customFormat="1">
      <c r="B879" s="173"/>
      <c r="D879" s="166" t="s">
        <v>193</v>
      </c>
      <c r="E879" s="174" t="s">
        <v>3</v>
      </c>
      <c r="F879" s="175" t="s">
        <v>2485</v>
      </c>
      <c r="H879" s="176">
        <v>32.482999999999997</v>
      </c>
      <c r="I879" s="177"/>
      <c r="L879" s="173"/>
      <c r="M879" s="178"/>
      <c r="N879" s="179"/>
      <c r="O879" s="179"/>
      <c r="P879" s="179"/>
      <c r="Q879" s="179"/>
      <c r="R879" s="179"/>
      <c r="S879" s="179"/>
      <c r="T879" s="180"/>
      <c r="AT879" s="174" t="s">
        <v>193</v>
      </c>
      <c r="AU879" s="174" t="s">
        <v>81</v>
      </c>
      <c r="AV879" s="14" t="s">
        <v>81</v>
      </c>
      <c r="AW879" s="14" t="s">
        <v>34</v>
      </c>
      <c r="AX879" s="14" t="s">
        <v>73</v>
      </c>
      <c r="AY879" s="174" t="s">
        <v>182</v>
      </c>
    </row>
    <row r="880" spans="1:65" s="14" customFormat="1">
      <c r="B880" s="173"/>
      <c r="D880" s="166" t="s">
        <v>193</v>
      </c>
      <c r="E880" s="174" t="s">
        <v>3</v>
      </c>
      <c r="F880" s="175" t="s">
        <v>2486</v>
      </c>
      <c r="H880" s="176">
        <v>20.074999999999999</v>
      </c>
      <c r="I880" s="177"/>
      <c r="L880" s="173"/>
      <c r="M880" s="178"/>
      <c r="N880" s="179"/>
      <c r="O880" s="179"/>
      <c r="P880" s="179"/>
      <c r="Q880" s="179"/>
      <c r="R880" s="179"/>
      <c r="S880" s="179"/>
      <c r="T880" s="180"/>
      <c r="AT880" s="174" t="s">
        <v>193</v>
      </c>
      <c r="AU880" s="174" t="s">
        <v>81</v>
      </c>
      <c r="AV880" s="14" t="s">
        <v>81</v>
      </c>
      <c r="AW880" s="14" t="s">
        <v>34</v>
      </c>
      <c r="AX880" s="14" t="s">
        <v>73</v>
      </c>
      <c r="AY880" s="174" t="s">
        <v>182</v>
      </c>
    </row>
    <row r="881" spans="1:65" s="14" customFormat="1">
      <c r="B881" s="173"/>
      <c r="D881" s="166" t="s">
        <v>193</v>
      </c>
      <c r="E881" s="174" t="s">
        <v>3</v>
      </c>
      <c r="F881" s="175" t="s">
        <v>2487</v>
      </c>
      <c r="H881" s="176">
        <v>31.08</v>
      </c>
      <c r="I881" s="177"/>
      <c r="L881" s="173"/>
      <c r="M881" s="178"/>
      <c r="N881" s="179"/>
      <c r="O881" s="179"/>
      <c r="P881" s="179"/>
      <c r="Q881" s="179"/>
      <c r="R881" s="179"/>
      <c r="S881" s="179"/>
      <c r="T881" s="180"/>
      <c r="AT881" s="174" t="s">
        <v>193</v>
      </c>
      <c r="AU881" s="174" t="s">
        <v>81</v>
      </c>
      <c r="AV881" s="14" t="s">
        <v>81</v>
      </c>
      <c r="AW881" s="14" t="s">
        <v>34</v>
      </c>
      <c r="AX881" s="14" t="s">
        <v>73</v>
      </c>
      <c r="AY881" s="174" t="s">
        <v>182</v>
      </c>
    </row>
    <row r="882" spans="1:65" s="14" customFormat="1">
      <c r="B882" s="173"/>
      <c r="D882" s="166" t="s">
        <v>193</v>
      </c>
      <c r="E882" s="174" t="s">
        <v>3</v>
      </c>
      <c r="F882" s="175" t="s">
        <v>2488</v>
      </c>
      <c r="H882" s="176">
        <v>33.594000000000001</v>
      </c>
      <c r="I882" s="177"/>
      <c r="L882" s="173"/>
      <c r="M882" s="178"/>
      <c r="N882" s="179"/>
      <c r="O882" s="179"/>
      <c r="P882" s="179"/>
      <c r="Q882" s="179"/>
      <c r="R882" s="179"/>
      <c r="S882" s="179"/>
      <c r="T882" s="180"/>
      <c r="AT882" s="174" t="s">
        <v>193</v>
      </c>
      <c r="AU882" s="174" t="s">
        <v>81</v>
      </c>
      <c r="AV882" s="14" t="s">
        <v>81</v>
      </c>
      <c r="AW882" s="14" t="s">
        <v>34</v>
      </c>
      <c r="AX882" s="14" t="s">
        <v>73</v>
      </c>
      <c r="AY882" s="174" t="s">
        <v>182</v>
      </c>
    </row>
    <row r="883" spans="1:65" s="14" customFormat="1">
      <c r="B883" s="173"/>
      <c r="D883" s="166" t="s">
        <v>193</v>
      </c>
      <c r="E883" s="174" t="s">
        <v>3</v>
      </c>
      <c r="F883" s="175" t="s">
        <v>2489</v>
      </c>
      <c r="H883" s="176">
        <v>30.122</v>
      </c>
      <c r="I883" s="177"/>
      <c r="L883" s="173"/>
      <c r="M883" s="178"/>
      <c r="N883" s="179"/>
      <c r="O883" s="179"/>
      <c r="P883" s="179"/>
      <c r="Q883" s="179"/>
      <c r="R883" s="179"/>
      <c r="S883" s="179"/>
      <c r="T883" s="180"/>
      <c r="AT883" s="174" t="s">
        <v>193</v>
      </c>
      <c r="AU883" s="174" t="s">
        <v>81</v>
      </c>
      <c r="AV883" s="14" t="s">
        <v>81</v>
      </c>
      <c r="AW883" s="14" t="s">
        <v>34</v>
      </c>
      <c r="AX883" s="14" t="s">
        <v>73</v>
      </c>
      <c r="AY883" s="174" t="s">
        <v>182</v>
      </c>
    </row>
    <row r="884" spans="1:65" s="14" customFormat="1">
      <c r="B884" s="173"/>
      <c r="D884" s="166" t="s">
        <v>193</v>
      </c>
      <c r="E884" s="174" t="s">
        <v>3</v>
      </c>
      <c r="F884" s="175" t="s">
        <v>2490</v>
      </c>
      <c r="H884" s="176">
        <v>31.408000000000001</v>
      </c>
      <c r="I884" s="177"/>
      <c r="L884" s="173"/>
      <c r="M884" s="178"/>
      <c r="N884" s="179"/>
      <c r="O884" s="179"/>
      <c r="P884" s="179"/>
      <c r="Q884" s="179"/>
      <c r="R884" s="179"/>
      <c r="S884" s="179"/>
      <c r="T884" s="180"/>
      <c r="AT884" s="174" t="s">
        <v>193</v>
      </c>
      <c r="AU884" s="174" t="s">
        <v>81</v>
      </c>
      <c r="AV884" s="14" t="s">
        <v>81</v>
      </c>
      <c r="AW884" s="14" t="s">
        <v>34</v>
      </c>
      <c r="AX884" s="14" t="s">
        <v>73</v>
      </c>
      <c r="AY884" s="174" t="s">
        <v>182</v>
      </c>
    </row>
    <row r="885" spans="1:65" s="15" customFormat="1">
      <c r="B885" s="181"/>
      <c r="D885" s="166" t="s">
        <v>193</v>
      </c>
      <c r="E885" s="182" t="s">
        <v>3</v>
      </c>
      <c r="F885" s="183" t="s">
        <v>213</v>
      </c>
      <c r="H885" s="184">
        <v>297.91699999999997</v>
      </c>
      <c r="I885" s="185"/>
      <c r="L885" s="181"/>
      <c r="M885" s="186"/>
      <c r="N885" s="187"/>
      <c r="O885" s="187"/>
      <c r="P885" s="187"/>
      <c r="Q885" s="187"/>
      <c r="R885" s="187"/>
      <c r="S885" s="187"/>
      <c r="T885" s="188"/>
      <c r="AT885" s="182" t="s">
        <v>193</v>
      </c>
      <c r="AU885" s="182" t="s">
        <v>81</v>
      </c>
      <c r="AV885" s="15" t="s">
        <v>189</v>
      </c>
      <c r="AW885" s="15" t="s">
        <v>34</v>
      </c>
      <c r="AX885" s="15" t="s">
        <v>25</v>
      </c>
      <c r="AY885" s="182" t="s">
        <v>182</v>
      </c>
    </row>
    <row r="886" spans="1:65" s="2" customFormat="1" ht="24.2" customHeight="1">
      <c r="A886" s="35"/>
      <c r="B886" s="146"/>
      <c r="C886" s="147" t="s">
        <v>1667</v>
      </c>
      <c r="D886" s="147" t="s">
        <v>184</v>
      </c>
      <c r="E886" s="148" t="s">
        <v>1511</v>
      </c>
      <c r="F886" s="149" t="s">
        <v>1512</v>
      </c>
      <c r="G886" s="150" t="s">
        <v>238</v>
      </c>
      <c r="H886" s="151">
        <v>297.91699999999997</v>
      </c>
      <c r="I886" s="152"/>
      <c r="J886" s="153">
        <f>ROUND(I886*H886,2)</f>
        <v>0</v>
      </c>
      <c r="K886" s="149" t="s">
        <v>188</v>
      </c>
      <c r="L886" s="36"/>
      <c r="M886" s="154" t="s">
        <v>3</v>
      </c>
      <c r="N886" s="155" t="s">
        <v>44</v>
      </c>
      <c r="O886" s="56"/>
      <c r="P886" s="156">
        <f>O886*H886</f>
        <v>0</v>
      </c>
      <c r="Q886" s="156">
        <v>0</v>
      </c>
      <c r="R886" s="156">
        <f>Q886*H886</f>
        <v>0</v>
      </c>
      <c r="S886" s="156">
        <v>0</v>
      </c>
      <c r="T886" s="157">
        <f>S886*H886</f>
        <v>0</v>
      </c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R886" s="158" t="s">
        <v>189</v>
      </c>
      <c r="AT886" s="158" t="s">
        <v>184</v>
      </c>
      <c r="AU886" s="158" t="s">
        <v>81</v>
      </c>
      <c r="AY886" s="20" t="s">
        <v>182</v>
      </c>
      <c r="BE886" s="159">
        <f>IF(N886="základní",J886,0)</f>
        <v>0</v>
      </c>
      <c r="BF886" s="159">
        <f>IF(N886="snížená",J886,0)</f>
        <v>0</v>
      </c>
      <c r="BG886" s="159">
        <f>IF(N886="zákl. přenesená",J886,0)</f>
        <v>0</v>
      </c>
      <c r="BH886" s="159">
        <f>IF(N886="sníž. přenesená",J886,0)</f>
        <v>0</v>
      </c>
      <c r="BI886" s="159">
        <f>IF(N886="nulová",J886,0)</f>
        <v>0</v>
      </c>
      <c r="BJ886" s="20" t="s">
        <v>25</v>
      </c>
      <c r="BK886" s="159">
        <f>ROUND(I886*H886,2)</f>
        <v>0</v>
      </c>
      <c r="BL886" s="20" t="s">
        <v>189</v>
      </c>
      <c r="BM886" s="158" t="s">
        <v>2491</v>
      </c>
    </row>
    <row r="887" spans="1:65" s="2" customFormat="1">
      <c r="A887" s="35"/>
      <c r="B887" s="36"/>
      <c r="C887" s="35"/>
      <c r="D887" s="160" t="s">
        <v>191</v>
      </c>
      <c r="E887" s="35"/>
      <c r="F887" s="161" t="s">
        <v>1514</v>
      </c>
      <c r="G887" s="35"/>
      <c r="H887" s="35"/>
      <c r="I887" s="162"/>
      <c r="J887" s="35"/>
      <c r="K887" s="35"/>
      <c r="L887" s="36"/>
      <c r="M887" s="163"/>
      <c r="N887" s="164"/>
      <c r="O887" s="56"/>
      <c r="P887" s="56"/>
      <c r="Q887" s="56"/>
      <c r="R887" s="56"/>
      <c r="S887" s="56"/>
      <c r="T887" s="57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T887" s="20" t="s">
        <v>191</v>
      </c>
      <c r="AU887" s="20" t="s">
        <v>81</v>
      </c>
    </row>
    <row r="888" spans="1:65" s="2" customFormat="1" ht="24.2" customHeight="1">
      <c r="A888" s="35"/>
      <c r="B888" s="146"/>
      <c r="C888" s="147" t="s">
        <v>1671</v>
      </c>
      <c r="D888" s="147" t="s">
        <v>184</v>
      </c>
      <c r="E888" s="148" t="s">
        <v>1635</v>
      </c>
      <c r="F888" s="149" t="s">
        <v>1636</v>
      </c>
      <c r="G888" s="150" t="s">
        <v>338</v>
      </c>
      <c r="H888" s="151">
        <v>20.001999999999999</v>
      </c>
      <c r="I888" s="152"/>
      <c r="J888" s="153">
        <f>ROUND(I888*H888,2)</f>
        <v>0</v>
      </c>
      <c r="K888" s="149" t="s">
        <v>188</v>
      </c>
      <c r="L888" s="36"/>
      <c r="M888" s="154" t="s">
        <v>3</v>
      </c>
      <c r="N888" s="155" t="s">
        <v>44</v>
      </c>
      <c r="O888" s="56"/>
      <c r="P888" s="156">
        <f>O888*H888</f>
        <v>0</v>
      </c>
      <c r="Q888" s="156">
        <v>0</v>
      </c>
      <c r="R888" s="156">
        <f>Q888*H888</f>
        <v>0</v>
      </c>
      <c r="S888" s="156">
        <v>0</v>
      </c>
      <c r="T888" s="157">
        <f>S888*H888</f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158" t="s">
        <v>189</v>
      </c>
      <c r="AT888" s="158" t="s">
        <v>184</v>
      </c>
      <c r="AU888" s="158" t="s">
        <v>81</v>
      </c>
      <c r="AY888" s="20" t="s">
        <v>182</v>
      </c>
      <c r="BE888" s="159">
        <f>IF(N888="základní",J888,0)</f>
        <v>0</v>
      </c>
      <c r="BF888" s="159">
        <f>IF(N888="snížená",J888,0)</f>
        <v>0</v>
      </c>
      <c r="BG888" s="159">
        <f>IF(N888="zákl. přenesená",J888,0)</f>
        <v>0</v>
      </c>
      <c r="BH888" s="159">
        <f>IF(N888="sníž. přenesená",J888,0)</f>
        <v>0</v>
      </c>
      <c r="BI888" s="159">
        <f>IF(N888="nulová",J888,0)</f>
        <v>0</v>
      </c>
      <c r="BJ888" s="20" t="s">
        <v>25</v>
      </c>
      <c r="BK888" s="159">
        <f>ROUND(I888*H888,2)</f>
        <v>0</v>
      </c>
      <c r="BL888" s="20" t="s">
        <v>189</v>
      </c>
      <c r="BM888" s="158" t="s">
        <v>2492</v>
      </c>
    </row>
    <row r="889" spans="1:65" s="2" customFormat="1">
      <c r="A889" s="35"/>
      <c r="B889" s="36"/>
      <c r="C889" s="35"/>
      <c r="D889" s="160" t="s">
        <v>191</v>
      </c>
      <c r="E889" s="35"/>
      <c r="F889" s="161" t="s">
        <v>1638</v>
      </c>
      <c r="G889" s="35"/>
      <c r="H889" s="35"/>
      <c r="I889" s="162"/>
      <c r="J889" s="35"/>
      <c r="K889" s="35"/>
      <c r="L889" s="36"/>
      <c r="M889" s="163"/>
      <c r="N889" s="164"/>
      <c r="O889" s="56"/>
      <c r="P889" s="56"/>
      <c r="Q889" s="56"/>
      <c r="R889" s="56"/>
      <c r="S889" s="56"/>
      <c r="T889" s="57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T889" s="20" t="s">
        <v>191</v>
      </c>
      <c r="AU889" s="20" t="s">
        <v>81</v>
      </c>
    </row>
    <row r="890" spans="1:65" s="14" customFormat="1">
      <c r="B890" s="173"/>
      <c r="D890" s="166" t="s">
        <v>193</v>
      </c>
      <c r="E890" s="174" t="s">
        <v>3</v>
      </c>
      <c r="F890" s="175" t="s">
        <v>2493</v>
      </c>
      <c r="H890" s="176">
        <v>28.35</v>
      </c>
      <c r="I890" s="177"/>
      <c r="L890" s="173"/>
      <c r="M890" s="178"/>
      <c r="N890" s="179"/>
      <c r="O890" s="179"/>
      <c r="P890" s="179"/>
      <c r="Q890" s="179"/>
      <c r="R890" s="179"/>
      <c r="S890" s="179"/>
      <c r="T890" s="180"/>
      <c r="AT890" s="174" t="s">
        <v>193</v>
      </c>
      <c r="AU890" s="174" t="s">
        <v>81</v>
      </c>
      <c r="AV890" s="14" t="s">
        <v>81</v>
      </c>
      <c r="AW890" s="14" t="s">
        <v>34</v>
      </c>
      <c r="AX890" s="14" t="s">
        <v>73</v>
      </c>
      <c r="AY890" s="174" t="s">
        <v>182</v>
      </c>
    </row>
    <row r="891" spans="1:65" s="16" customFormat="1">
      <c r="B891" s="192"/>
      <c r="D891" s="166" t="s">
        <v>193</v>
      </c>
      <c r="E891" s="193" t="s">
        <v>3</v>
      </c>
      <c r="F891" s="194" t="s">
        <v>259</v>
      </c>
      <c r="H891" s="195">
        <v>28.35</v>
      </c>
      <c r="I891" s="196"/>
      <c r="L891" s="192"/>
      <c r="M891" s="197"/>
      <c r="N891" s="198"/>
      <c r="O891" s="198"/>
      <c r="P891" s="198"/>
      <c r="Q891" s="198"/>
      <c r="R891" s="198"/>
      <c r="S891" s="198"/>
      <c r="T891" s="199"/>
      <c r="AT891" s="193" t="s">
        <v>193</v>
      </c>
      <c r="AU891" s="193" t="s">
        <v>81</v>
      </c>
      <c r="AV891" s="16" t="s">
        <v>204</v>
      </c>
      <c r="AW891" s="16" t="s">
        <v>34</v>
      </c>
      <c r="AX891" s="16" t="s">
        <v>73</v>
      </c>
      <c r="AY891" s="193" t="s">
        <v>182</v>
      </c>
    </row>
    <row r="892" spans="1:65" s="13" customFormat="1">
      <c r="B892" s="165"/>
      <c r="D892" s="166" t="s">
        <v>193</v>
      </c>
      <c r="E892" s="167" t="s">
        <v>3</v>
      </c>
      <c r="F892" s="168" t="s">
        <v>1501</v>
      </c>
      <c r="H892" s="167" t="s">
        <v>3</v>
      </c>
      <c r="I892" s="169"/>
      <c r="L892" s="165"/>
      <c r="M892" s="170"/>
      <c r="N892" s="171"/>
      <c r="O892" s="171"/>
      <c r="P892" s="171"/>
      <c r="Q892" s="171"/>
      <c r="R892" s="171"/>
      <c r="S892" s="171"/>
      <c r="T892" s="172"/>
      <c r="AT892" s="167" t="s">
        <v>193</v>
      </c>
      <c r="AU892" s="167" t="s">
        <v>81</v>
      </c>
      <c r="AV892" s="13" t="s">
        <v>25</v>
      </c>
      <c r="AW892" s="13" t="s">
        <v>34</v>
      </c>
      <c r="AX892" s="13" t="s">
        <v>73</v>
      </c>
      <c r="AY892" s="167" t="s">
        <v>182</v>
      </c>
    </row>
    <row r="893" spans="1:65" s="14" customFormat="1">
      <c r="B893" s="173"/>
      <c r="D893" s="166" t="s">
        <v>193</v>
      </c>
      <c r="E893" s="174" t="s">
        <v>3</v>
      </c>
      <c r="F893" s="175" t="s">
        <v>1640</v>
      </c>
      <c r="H893" s="176">
        <v>-8.3480000000000008</v>
      </c>
      <c r="I893" s="177"/>
      <c r="L893" s="173"/>
      <c r="M893" s="178"/>
      <c r="N893" s="179"/>
      <c r="O893" s="179"/>
      <c r="P893" s="179"/>
      <c r="Q893" s="179"/>
      <c r="R893" s="179"/>
      <c r="S893" s="179"/>
      <c r="T893" s="180"/>
      <c r="AT893" s="174" t="s">
        <v>193</v>
      </c>
      <c r="AU893" s="174" t="s">
        <v>81</v>
      </c>
      <c r="AV893" s="14" t="s">
        <v>81</v>
      </c>
      <c r="AW893" s="14" t="s">
        <v>34</v>
      </c>
      <c r="AX893" s="14" t="s">
        <v>73</v>
      </c>
      <c r="AY893" s="174" t="s">
        <v>182</v>
      </c>
    </row>
    <row r="894" spans="1:65" s="15" customFormat="1">
      <c r="B894" s="181"/>
      <c r="D894" s="166" t="s">
        <v>193</v>
      </c>
      <c r="E894" s="182" t="s">
        <v>3</v>
      </c>
      <c r="F894" s="183" t="s">
        <v>213</v>
      </c>
      <c r="H894" s="184">
        <v>20.001999999999999</v>
      </c>
      <c r="I894" s="185"/>
      <c r="L894" s="181"/>
      <c r="M894" s="186"/>
      <c r="N894" s="187"/>
      <c r="O894" s="187"/>
      <c r="P894" s="187"/>
      <c r="Q894" s="187"/>
      <c r="R894" s="187"/>
      <c r="S894" s="187"/>
      <c r="T894" s="188"/>
      <c r="AT894" s="182" t="s">
        <v>193</v>
      </c>
      <c r="AU894" s="182" t="s">
        <v>81</v>
      </c>
      <c r="AV894" s="15" t="s">
        <v>189</v>
      </c>
      <c r="AW894" s="15" t="s">
        <v>34</v>
      </c>
      <c r="AX894" s="15" t="s">
        <v>25</v>
      </c>
      <c r="AY894" s="182" t="s">
        <v>182</v>
      </c>
    </row>
    <row r="895" spans="1:65" s="2" customFormat="1">
      <c r="A895" s="35"/>
      <c r="B895" s="36"/>
      <c r="C895" s="35"/>
      <c r="D895" s="166" t="s">
        <v>224</v>
      </c>
      <c r="E895" s="35"/>
      <c r="F895" s="189" t="s">
        <v>1578</v>
      </c>
      <c r="G895" s="35"/>
      <c r="H895" s="35"/>
      <c r="I895" s="35"/>
      <c r="J895" s="35"/>
      <c r="K895" s="35"/>
      <c r="L895" s="36"/>
      <c r="M895" s="163"/>
      <c r="N895" s="164"/>
      <c r="O895" s="56"/>
      <c r="P895" s="56"/>
      <c r="Q895" s="56"/>
      <c r="R895" s="56"/>
      <c r="S895" s="56"/>
      <c r="T895" s="57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U895" s="20" t="s">
        <v>81</v>
      </c>
    </row>
    <row r="896" spans="1:65" s="2" customFormat="1">
      <c r="A896" s="35"/>
      <c r="B896" s="36"/>
      <c r="C896" s="35"/>
      <c r="D896" s="166" t="s">
        <v>224</v>
      </c>
      <c r="E896" s="35"/>
      <c r="F896" s="190" t="s">
        <v>1568</v>
      </c>
      <c r="G896" s="35"/>
      <c r="H896" s="191">
        <v>0</v>
      </c>
      <c r="I896" s="35"/>
      <c r="J896" s="35"/>
      <c r="K896" s="35"/>
      <c r="L896" s="36"/>
      <c r="M896" s="163"/>
      <c r="N896" s="164"/>
      <c r="O896" s="56"/>
      <c r="P896" s="56"/>
      <c r="Q896" s="56"/>
      <c r="R896" s="56"/>
      <c r="S896" s="56"/>
      <c r="T896" s="57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U896" s="20" t="s">
        <v>81</v>
      </c>
    </row>
    <row r="897" spans="1:65" s="2" customFormat="1">
      <c r="A897" s="35"/>
      <c r="B897" s="36"/>
      <c r="C897" s="35"/>
      <c r="D897" s="166" t="s">
        <v>224</v>
      </c>
      <c r="E897" s="35"/>
      <c r="F897" s="190" t="s">
        <v>2434</v>
      </c>
      <c r="G897" s="35"/>
      <c r="H897" s="191">
        <v>15.75</v>
      </c>
      <c r="I897" s="35"/>
      <c r="J897" s="35"/>
      <c r="K897" s="35"/>
      <c r="L897" s="36"/>
      <c r="M897" s="163"/>
      <c r="N897" s="164"/>
      <c r="O897" s="56"/>
      <c r="P897" s="56"/>
      <c r="Q897" s="56"/>
      <c r="R897" s="56"/>
      <c r="S897" s="56"/>
      <c r="T897" s="57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U897" s="20" t="s">
        <v>81</v>
      </c>
    </row>
    <row r="898" spans="1:65" s="2" customFormat="1">
      <c r="A898" s="35"/>
      <c r="B898" s="36"/>
      <c r="C898" s="35"/>
      <c r="D898" s="166" t="s">
        <v>224</v>
      </c>
      <c r="E898" s="35"/>
      <c r="F898" s="190" t="s">
        <v>213</v>
      </c>
      <c r="G898" s="35"/>
      <c r="H898" s="191">
        <v>15.75</v>
      </c>
      <c r="I898" s="35"/>
      <c r="J898" s="35"/>
      <c r="K898" s="35"/>
      <c r="L898" s="36"/>
      <c r="M898" s="163"/>
      <c r="N898" s="164"/>
      <c r="O898" s="56"/>
      <c r="P898" s="56"/>
      <c r="Q898" s="56"/>
      <c r="R898" s="56"/>
      <c r="S898" s="56"/>
      <c r="T898" s="57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U898" s="20" t="s">
        <v>81</v>
      </c>
    </row>
    <row r="899" spans="1:65" s="2" customFormat="1" ht="16.5" customHeight="1">
      <c r="A899" s="35"/>
      <c r="B899" s="146"/>
      <c r="C899" s="147" t="s">
        <v>1674</v>
      </c>
      <c r="D899" s="147" t="s">
        <v>184</v>
      </c>
      <c r="E899" s="148" t="s">
        <v>1641</v>
      </c>
      <c r="F899" s="149" t="s">
        <v>1642</v>
      </c>
      <c r="G899" s="150" t="s">
        <v>238</v>
      </c>
      <c r="H899" s="151">
        <v>75.599999999999994</v>
      </c>
      <c r="I899" s="152"/>
      <c r="J899" s="153">
        <f>ROUND(I899*H899,2)</f>
        <v>0</v>
      </c>
      <c r="K899" s="149" t="s">
        <v>188</v>
      </c>
      <c r="L899" s="36"/>
      <c r="M899" s="154" t="s">
        <v>3</v>
      </c>
      <c r="N899" s="155" t="s">
        <v>44</v>
      </c>
      <c r="O899" s="56"/>
      <c r="P899" s="156">
        <f>O899*H899</f>
        <v>0</v>
      </c>
      <c r="Q899" s="156">
        <v>6.9999999999999999E-4</v>
      </c>
      <c r="R899" s="156">
        <f>Q899*H899</f>
        <v>5.2919999999999995E-2</v>
      </c>
      <c r="S899" s="156">
        <v>0</v>
      </c>
      <c r="T899" s="157">
        <f>S899*H899</f>
        <v>0</v>
      </c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R899" s="158" t="s">
        <v>189</v>
      </c>
      <c r="AT899" s="158" t="s">
        <v>184</v>
      </c>
      <c r="AU899" s="158" t="s">
        <v>81</v>
      </c>
      <c r="AY899" s="20" t="s">
        <v>182</v>
      </c>
      <c r="BE899" s="159">
        <f>IF(N899="základní",J899,0)</f>
        <v>0</v>
      </c>
      <c r="BF899" s="159">
        <f>IF(N899="snížená",J899,0)</f>
        <v>0</v>
      </c>
      <c r="BG899" s="159">
        <f>IF(N899="zákl. přenesená",J899,0)</f>
        <v>0</v>
      </c>
      <c r="BH899" s="159">
        <f>IF(N899="sníž. přenesená",J899,0)</f>
        <v>0</v>
      </c>
      <c r="BI899" s="159">
        <f>IF(N899="nulová",J899,0)</f>
        <v>0</v>
      </c>
      <c r="BJ899" s="20" t="s">
        <v>25</v>
      </c>
      <c r="BK899" s="159">
        <f>ROUND(I899*H899,2)</f>
        <v>0</v>
      </c>
      <c r="BL899" s="20" t="s">
        <v>189</v>
      </c>
      <c r="BM899" s="158" t="s">
        <v>2494</v>
      </c>
    </row>
    <row r="900" spans="1:65" s="2" customFormat="1">
      <c r="A900" s="35"/>
      <c r="B900" s="36"/>
      <c r="C900" s="35"/>
      <c r="D900" s="160" t="s">
        <v>191</v>
      </c>
      <c r="E900" s="35"/>
      <c r="F900" s="161" t="s">
        <v>1644</v>
      </c>
      <c r="G900" s="35"/>
      <c r="H900" s="35"/>
      <c r="I900" s="162"/>
      <c r="J900" s="35"/>
      <c r="K900" s="35"/>
      <c r="L900" s="36"/>
      <c r="M900" s="163"/>
      <c r="N900" s="164"/>
      <c r="O900" s="56"/>
      <c r="P900" s="56"/>
      <c r="Q900" s="56"/>
      <c r="R900" s="56"/>
      <c r="S900" s="56"/>
      <c r="T900" s="57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T900" s="20" t="s">
        <v>191</v>
      </c>
      <c r="AU900" s="20" t="s">
        <v>81</v>
      </c>
    </row>
    <row r="901" spans="1:65" s="14" customFormat="1">
      <c r="B901" s="173"/>
      <c r="D901" s="166" t="s">
        <v>193</v>
      </c>
      <c r="E901" s="174" t="s">
        <v>3</v>
      </c>
      <c r="F901" s="175" t="s">
        <v>2495</v>
      </c>
      <c r="H901" s="176">
        <v>75.599999999999994</v>
      </c>
      <c r="I901" s="177"/>
      <c r="L901" s="173"/>
      <c r="M901" s="178"/>
      <c r="N901" s="179"/>
      <c r="O901" s="179"/>
      <c r="P901" s="179"/>
      <c r="Q901" s="179"/>
      <c r="R901" s="179"/>
      <c r="S901" s="179"/>
      <c r="T901" s="180"/>
      <c r="AT901" s="174" t="s">
        <v>193</v>
      </c>
      <c r="AU901" s="174" t="s">
        <v>81</v>
      </c>
      <c r="AV901" s="14" t="s">
        <v>81</v>
      </c>
      <c r="AW901" s="14" t="s">
        <v>34</v>
      </c>
      <c r="AX901" s="14" t="s">
        <v>25</v>
      </c>
      <c r="AY901" s="174" t="s">
        <v>182</v>
      </c>
    </row>
    <row r="902" spans="1:65" s="2" customFormat="1" ht="24.2" customHeight="1">
      <c r="A902" s="35"/>
      <c r="B902" s="146"/>
      <c r="C902" s="147" t="s">
        <v>1685</v>
      </c>
      <c r="D902" s="147" t="s">
        <v>184</v>
      </c>
      <c r="E902" s="148" t="s">
        <v>1646</v>
      </c>
      <c r="F902" s="149" t="s">
        <v>1647</v>
      </c>
      <c r="G902" s="150" t="s">
        <v>238</v>
      </c>
      <c r="H902" s="151">
        <v>75.599999999999994</v>
      </c>
      <c r="I902" s="152"/>
      <c r="J902" s="153">
        <f>ROUND(I902*H902,2)</f>
        <v>0</v>
      </c>
      <c r="K902" s="149" t="s">
        <v>188</v>
      </c>
      <c r="L902" s="36"/>
      <c r="M902" s="154" t="s">
        <v>3</v>
      </c>
      <c r="N902" s="155" t="s">
        <v>44</v>
      </c>
      <c r="O902" s="56"/>
      <c r="P902" s="156">
        <f>O902*H902</f>
        <v>0</v>
      </c>
      <c r="Q902" s="156">
        <v>0</v>
      </c>
      <c r="R902" s="156">
        <f>Q902*H902</f>
        <v>0</v>
      </c>
      <c r="S902" s="156">
        <v>0</v>
      </c>
      <c r="T902" s="157">
        <f>S902*H902</f>
        <v>0</v>
      </c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R902" s="158" t="s">
        <v>189</v>
      </c>
      <c r="AT902" s="158" t="s">
        <v>184</v>
      </c>
      <c r="AU902" s="158" t="s">
        <v>81</v>
      </c>
      <c r="AY902" s="20" t="s">
        <v>182</v>
      </c>
      <c r="BE902" s="159">
        <f>IF(N902="základní",J902,0)</f>
        <v>0</v>
      </c>
      <c r="BF902" s="159">
        <f>IF(N902="snížená",J902,0)</f>
        <v>0</v>
      </c>
      <c r="BG902" s="159">
        <f>IF(N902="zákl. přenesená",J902,0)</f>
        <v>0</v>
      </c>
      <c r="BH902" s="159">
        <f>IF(N902="sníž. přenesená",J902,0)</f>
        <v>0</v>
      </c>
      <c r="BI902" s="159">
        <f>IF(N902="nulová",J902,0)</f>
        <v>0</v>
      </c>
      <c r="BJ902" s="20" t="s">
        <v>25</v>
      </c>
      <c r="BK902" s="159">
        <f>ROUND(I902*H902,2)</f>
        <v>0</v>
      </c>
      <c r="BL902" s="20" t="s">
        <v>189</v>
      </c>
      <c r="BM902" s="158" t="s">
        <v>2496</v>
      </c>
    </row>
    <row r="903" spans="1:65" s="2" customFormat="1">
      <c r="A903" s="35"/>
      <c r="B903" s="36"/>
      <c r="C903" s="35"/>
      <c r="D903" s="160" t="s">
        <v>191</v>
      </c>
      <c r="E903" s="35"/>
      <c r="F903" s="161" t="s">
        <v>1649</v>
      </c>
      <c r="G903" s="35"/>
      <c r="H903" s="35"/>
      <c r="I903" s="162"/>
      <c r="J903" s="35"/>
      <c r="K903" s="35"/>
      <c r="L903" s="36"/>
      <c r="M903" s="163"/>
      <c r="N903" s="164"/>
      <c r="O903" s="56"/>
      <c r="P903" s="56"/>
      <c r="Q903" s="56"/>
      <c r="R903" s="56"/>
      <c r="S903" s="56"/>
      <c r="T903" s="57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T903" s="20" t="s">
        <v>191</v>
      </c>
      <c r="AU903" s="20" t="s">
        <v>81</v>
      </c>
    </row>
    <row r="904" spans="1:65" s="2" customFormat="1" ht="21.75" customHeight="1">
      <c r="A904" s="35"/>
      <c r="B904" s="146"/>
      <c r="C904" s="147" t="s">
        <v>1688</v>
      </c>
      <c r="D904" s="147" t="s">
        <v>184</v>
      </c>
      <c r="E904" s="148" t="s">
        <v>1650</v>
      </c>
      <c r="F904" s="149" t="s">
        <v>1651</v>
      </c>
      <c r="G904" s="150" t="s">
        <v>338</v>
      </c>
      <c r="H904" s="151">
        <v>20.001999999999999</v>
      </c>
      <c r="I904" s="152"/>
      <c r="J904" s="153">
        <f>ROUND(I904*H904,2)</f>
        <v>0</v>
      </c>
      <c r="K904" s="149" t="s">
        <v>188</v>
      </c>
      <c r="L904" s="36"/>
      <c r="M904" s="154" t="s">
        <v>3</v>
      </c>
      <c r="N904" s="155" t="s">
        <v>44</v>
      </c>
      <c r="O904" s="56"/>
      <c r="P904" s="156">
        <f>O904*H904</f>
        <v>0</v>
      </c>
      <c r="Q904" s="156">
        <v>4.6000000000000001E-4</v>
      </c>
      <c r="R904" s="156">
        <f>Q904*H904</f>
        <v>9.2009199999999996E-3</v>
      </c>
      <c r="S904" s="156">
        <v>0</v>
      </c>
      <c r="T904" s="157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158" t="s">
        <v>189</v>
      </c>
      <c r="AT904" s="158" t="s">
        <v>184</v>
      </c>
      <c r="AU904" s="158" t="s">
        <v>81</v>
      </c>
      <c r="AY904" s="20" t="s">
        <v>182</v>
      </c>
      <c r="BE904" s="159">
        <f>IF(N904="základní",J904,0)</f>
        <v>0</v>
      </c>
      <c r="BF904" s="159">
        <f>IF(N904="snížená",J904,0)</f>
        <v>0</v>
      </c>
      <c r="BG904" s="159">
        <f>IF(N904="zákl. přenesená",J904,0)</f>
        <v>0</v>
      </c>
      <c r="BH904" s="159">
        <f>IF(N904="sníž. přenesená",J904,0)</f>
        <v>0</v>
      </c>
      <c r="BI904" s="159">
        <f>IF(N904="nulová",J904,0)</f>
        <v>0</v>
      </c>
      <c r="BJ904" s="20" t="s">
        <v>25</v>
      </c>
      <c r="BK904" s="159">
        <f>ROUND(I904*H904,2)</f>
        <v>0</v>
      </c>
      <c r="BL904" s="20" t="s">
        <v>189</v>
      </c>
      <c r="BM904" s="158" t="s">
        <v>2497</v>
      </c>
    </row>
    <row r="905" spans="1:65" s="2" customFormat="1">
      <c r="A905" s="35"/>
      <c r="B905" s="36"/>
      <c r="C905" s="35"/>
      <c r="D905" s="160" t="s">
        <v>191</v>
      </c>
      <c r="E905" s="35"/>
      <c r="F905" s="161" t="s">
        <v>1653</v>
      </c>
      <c r="G905" s="35"/>
      <c r="H905" s="35"/>
      <c r="I905" s="162"/>
      <c r="J905" s="35"/>
      <c r="K905" s="35"/>
      <c r="L905" s="36"/>
      <c r="M905" s="163"/>
      <c r="N905" s="164"/>
      <c r="O905" s="56"/>
      <c r="P905" s="56"/>
      <c r="Q905" s="56"/>
      <c r="R905" s="56"/>
      <c r="S905" s="56"/>
      <c r="T905" s="57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T905" s="20" t="s">
        <v>191</v>
      </c>
      <c r="AU905" s="20" t="s">
        <v>81</v>
      </c>
    </row>
    <row r="906" spans="1:65" s="14" customFormat="1">
      <c r="B906" s="173"/>
      <c r="D906" s="166" t="s">
        <v>193</v>
      </c>
      <c r="E906" s="174" t="s">
        <v>3</v>
      </c>
      <c r="F906" s="175" t="s">
        <v>1654</v>
      </c>
      <c r="H906" s="176">
        <v>20.001999999999999</v>
      </c>
      <c r="I906" s="177"/>
      <c r="L906" s="173"/>
      <c r="M906" s="178"/>
      <c r="N906" s="179"/>
      <c r="O906" s="179"/>
      <c r="P906" s="179"/>
      <c r="Q906" s="179"/>
      <c r="R906" s="179"/>
      <c r="S906" s="179"/>
      <c r="T906" s="180"/>
      <c r="AT906" s="174" t="s">
        <v>193</v>
      </c>
      <c r="AU906" s="174" t="s">
        <v>81</v>
      </c>
      <c r="AV906" s="14" t="s">
        <v>81</v>
      </c>
      <c r="AW906" s="14" t="s">
        <v>34</v>
      </c>
      <c r="AX906" s="14" t="s">
        <v>25</v>
      </c>
      <c r="AY906" s="174" t="s">
        <v>182</v>
      </c>
    </row>
    <row r="907" spans="1:65" s="2" customFormat="1">
      <c r="A907" s="35"/>
      <c r="B907" s="36"/>
      <c r="C907" s="35"/>
      <c r="D907" s="166" t="s">
        <v>224</v>
      </c>
      <c r="E907" s="35"/>
      <c r="F907" s="189" t="s">
        <v>1655</v>
      </c>
      <c r="G907" s="35"/>
      <c r="H907" s="35"/>
      <c r="I907" s="35"/>
      <c r="J907" s="35"/>
      <c r="K907" s="35"/>
      <c r="L907" s="36"/>
      <c r="M907" s="163"/>
      <c r="N907" s="164"/>
      <c r="O907" s="56"/>
      <c r="P907" s="56"/>
      <c r="Q907" s="56"/>
      <c r="R907" s="56"/>
      <c r="S907" s="56"/>
      <c r="T907" s="57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U907" s="20" t="s">
        <v>81</v>
      </c>
    </row>
    <row r="908" spans="1:65" s="2" customFormat="1">
      <c r="A908" s="35"/>
      <c r="B908" s="36"/>
      <c r="C908" s="35"/>
      <c r="D908" s="166" t="s">
        <v>224</v>
      </c>
      <c r="E908" s="35"/>
      <c r="F908" s="190" t="s">
        <v>2493</v>
      </c>
      <c r="G908" s="35"/>
      <c r="H908" s="191">
        <v>28.35</v>
      </c>
      <c r="I908" s="35"/>
      <c r="J908" s="35"/>
      <c r="K908" s="35"/>
      <c r="L908" s="36"/>
      <c r="M908" s="163"/>
      <c r="N908" s="164"/>
      <c r="O908" s="56"/>
      <c r="P908" s="56"/>
      <c r="Q908" s="56"/>
      <c r="R908" s="56"/>
      <c r="S908" s="56"/>
      <c r="T908" s="57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U908" s="20" t="s">
        <v>81</v>
      </c>
    </row>
    <row r="909" spans="1:65" s="2" customFormat="1">
      <c r="A909" s="35"/>
      <c r="B909" s="36"/>
      <c r="C909" s="35"/>
      <c r="D909" s="166" t="s">
        <v>224</v>
      </c>
      <c r="E909" s="35"/>
      <c r="F909" s="190" t="s">
        <v>1501</v>
      </c>
      <c r="G909" s="35"/>
      <c r="H909" s="191">
        <v>0</v>
      </c>
      <c r="I909" s="35"/>
      <c r="J909" s="35"/>
      <c r="K909" s="35"/>
      <c r="L909" s="36"/>
      <c r="M909" s="163"/>
      <c r="N909" s="164"/>
      <c r="O909" s="56"/>
      <c r="P909" s="56"/>
      <c r="Q909" s="56"/>
      <c r="R909" s="56"/>
      <c r="S909" s="56"/>
      <c r="T909" s="57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U909" s="20" t="s">
        <v>81</v>
      </c>
    </row>
    <row r="910" spans="1:65" s="2" customFormat="1">
      <c r="A910" s="35"/>
      <c r="B910" s="36"/>
      <c r="C910" s="35"/>
      <c r="D910" s="166" t="s">
        <v>224</v>
      </c>
      <c r="E910" s="35"/>
      <c r="F910" s="190" t="s">
        <v>1640</v>
      </c>
      <c r="G910" s="35"/>
      <c r="H910" s="191">
        <v>-8.3480000000000008</v>
      </c>
      <c r="I910" s="35"/>
      <c r="J910" s="35"/>
      <c r="K910" s="35"/>
      <c r="L910" s="36"/>
      <c r="M910" s="163"/>
      <c r="N910" s="164"/>
      <c r="O910" s="56"/>
      <c r="P910" s="56"/>
      <c r="Q910" s="56"/>
      <c r="R910" s="56"/>
      <c r="S910" s="56"/>
      <c r="T910" s="57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U910" s="20" t="s">
        <v>81</v>
      </c>
    </row>
    <row r="911" spans="1:65" s="2" customFormat="1">
      <c r="A911" s="35"/>
      <c r="B911" s="36"/>
      <c r="C911" s="35"/>
      <c r="D911" s="166" t="s">
        <v>224</v>
      </c>
      <c r="E911" s="35"/>
      <c r="F911" s="190" t="s">
        <v>213</v>
      </c>
      <c r="G911" s="35"/>
      <c r="H911" s="191">
        <v>20.001999999999999</v>
      </c>
      <c r="I911" s="35"/>
      <c r="J911" s="35"/>
      <c r="K911" s="35"/>
      <c r="L911" s="36"/>
      <c r="M911" s="163"/>
      <c r="N911" s="164"/>
      <c r="O911" s="56"/>
      <c r="P911" s="56"/>
      <c r="Q911" s="56"/>
      <c r="R911" s="56"/>
      <c r="S911" s="56"/>
      <c r="T911" s="57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U911" s="20" t="s">
        <v>81</v>
      </c>
    </row>
    <row r="912" spans="1:65" s="2" customFormat="1">
      <c r="A912" s="35"/>
      <c r="B912" s="36"/>
      <c r="C912" s="35"/>
      <c r="D912" s="166" t="s">
        <v>224</v>
      </c>
      <c r="E912" s="35"/>
      <c r="F912" s="200" t="s">
        <v>1578</v>
      </c>
      <c r="G912" s="35"/>
      <c r="H912" s="35"/>
      <c r="I912" s="35"/>
      <c r="J912" s="35"/>
      <c r="K912" s="35"/>
      <c r="L912" s="36"/>
      <c r="M912" s="163"/>
      <c r="N912" s="164"/>
      <c r="O912" s="56"/>
      <c r="P912" s="56"/>
      <c r="Q912" s="56"/>
      <c r="R912" s="56"/>
      <c r="S912" s="56"/>
      <c r="T912" s="57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U912" s="20" t="s">
        <v>81</v>
      </c>
    </row>
    <row r="913" spans="1:65" s="2" customFormat="1">
      <c r="A913" s="35"/>
      <c r="B913" s="36"/>
      <c r="C913" s="35"/>
      <c r="D913" s="166" t="s">
        <v>224</v>
      </c>
      <c r="E913" s="35"/>
      <c r="F913" s="201" t="s">
        <v>1568</v>
      </c>
      <c r="G913" s="35"/>
      <c r="H913" s="191">
        <v>0</v>
      </c>
      <c r="I913" s="35"/>
      <c r="J913" s="35"/>
      <c r="K913" s="35"/>
      <c r="L913" s="36"/>
      <c r="M913" s="163"/>
      <c r="N913" s="164"/>
      <c r="O913" s="56"/>
      <c r="P913" s="56"/>
      <c r="Q913" s="56"/>
      <c r="R913" s="56"/>
      <c r="S913" s="56"/>
      <c r="T913" s="57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U913" s="20" t="s">
        <v>81</v>
      </c>
    </row>
    <row r="914" spans="1:65" s="2" customFormat="1">
      <c r="A914" s="35"/>
      <c r="B914" s="36"/>
      <c r="C914" s="35"/>
      <c r="D914" s="166" t="s">
        <v>224</v>
      </c>
      <c r="E914" s="35"/>
      <c r="F914" s="201" t="s">
        <v>2434</v>
      </c>
      <c r="G914" s="35"/>
      <c r="H914" s="191">
        <v>15.75</v>
      </c>
      <c r="I914" s="35"/>
      <c r="J914" s="35"/>
      <c r="K914" s="35"/>
      <c r="L914" s="36"/>
      <c r="M914" s="163"/>
      <c r="N914" s="164"/>
      <c r="O914" s="56"/>
      <c r="P914" s="56"/>
      <c r="Q914" s="56"/>
      <c r="R914" s="56"/>
      <c r="S914" s="56"/>
      <c r="T914" s="57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U914" s="20" t="s">
        <v>81</v>
      </c>
    </row>
    <row r="915" spans="1:65" s="2" customFormat="1">
      <c r="A915" s="35"/>
      <c r="B915" s="36"/>
      <c r="C915" s="35"/>
      <c r="D915" s="166" t="s">
        <v>224</v>
      </c>
      <c r="E915" s="35"/>
      <c r="F915" s="201" t="s">
        <v>213</v>
      </c>
      <c r="G915" s="35"/>
      <c r="H915" s="191">
        <v>15.75</v>
      </c>
      <c r="I915" s="35"/>
      <c r="J915" s="35"/>
      <c r="K915" s="35"/>
      <c r="L915" s="36"/>
      <c r="M915" s="163"/>
      <c r="N915" s="164"/>
      <c r="O915" s="56"/>
      <c r="P915" s="56"/>
      <c r="Q915" s="56"/>
      <c r="R915" s="56"/>
      <c r="S915" s="56"/>
      <c r="T915" s="57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U915" s="20" t="s">
        <v>81</v>
      </c>
    </row>
    <row r="916" spans="1:65" s="2" customFormat="1" ht="24.2" customHeight="1">
      <c r="A916" s="35"/>
      <c r="B916" s="146"/>
      <c r="C916" s="147" t="s">
        <v>1692</v>
      </c>
      <c r="D916" s="147" t="s">
        <v>184</v>
      </c>
      <c r="E916" s="148" t="s">
        <v>1656</v>
      </c>
      <c r="F916" s="149" t="s">
        <v>1657</v>
      </c>
      <c r="G916" s="150" t="s">
        <v>338</v>
      </c>
      <c r="H916" s="151">
        <v>20.001999999999999</v>
      </c>
      <c r="I916" s="152"/>
      <c r="J916" s="153">
        <f>ROUND(I916*H916,2)</f>
        <v>0</v>
      </c>
      <c r="K916" s="149" t="s">
        <v>188</v>
      </c>
      <c r="L916" s="36"/>
      <c r="M916" s="154" t="s">
        <v>3</v>
      </c>
      <c r="N916" s="155" t="s">
        <v>44</v>
      </c>
      <c r="O916" s="56"/>
      <c r="P916" s="156">
        <f>O916*H916</f>
        <v>0</v>
      </c>
      <c r="Q916" s="156">
        <v>0</v>
      </c>
      <c r="R916" s="156">
        <f>Q916*H916</f>
        <v>0</v>
      </c>
      <c r="S916" s="156">
        <v>0</v>
      </c>
      <c r="T916" s="157">
        <f>S916*H916</f>
        <v>0</v>
      </c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R916" s="158" t="s">
        <v>189</v>
      </c>
      <c r="AT916" s="158" t="s">
        <v>184</v>
      </c>
      <c r="AU916" s="158" t="s">
        <v>81</v>
      </c>
      <c r="AY916" s="20" t="s">
        <v>182</v>
      </c>
      <c r="BE916" s="159">
        <f>IF(N916="základní",J916,0)</f>
        <v>0</v>
      </c>
      <c r="BF916" s="159">
        <f>IF(N916="snížená",J916,0)</f>
        <v>0</v>
      </c>
      <c r="BG916" s="159">
        <f>IF(N916="zákl. přenesená",J916,0)</f>
        <v>0</v>
      </c>
      <c r="BH916" s="159">
        <f>IF(N916="sníž. přenesená",J916,0)</f>
        <v>0</v>
      </c>
      <c r="BI916" s="159">
        <f>IF(N916="nulová",J916,0)</f>
        <v>0</v>
      </c>
      <c r="BJ916" s="20" t="s">
        <v>25</v>
      </c>
      <c r="BK916" s="159">
        <f>ROUND(I916*H916,2)</f>
        <v>0</v>
      </c>
      <c r="BL916" s="20" t="s">
        <v>189</v>
      </c>
      <c r="BM916" s="158" t="s">
        <v>2498</v>
      </c>
    </row>
    <row r="917" spans="1:65" s="2" customFormat="1">
      <c r="A917" s="35"/>
      <c r="B917" s="36"/>
      <c r="C917" s="35"/>
      <c r="D917" s="160" t="s">
        <v>191</v>
      </c>
      <c r="E917" s="35"/>
      <c r="F917" s="161" t="s">
        <v>1659</v>
      </c>
      <c r="G917" s="35"/>
      <c r="H917" s="35"/>
      <c r="I917" s="162"/>
      <c r="J917" s="35"/>
      <c r="K917" s="35"/>
      <c r="L917" s="36"/>
      <c r="M917" s="163"/>
      <c r="N917" s="164"/>
      <c r="O917" s="56"/>
      <c r="P917" s="56"/>
      <c r="Q917" s="56"/>
      <c r="R917" s="56"/>
      <c r="S917" s="56"/>
      <c r="T917" s="57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T917" s="20" t="s">
        <v>191</v>
      </c>
      <c r="AU917" s="20" t="s">
        <v>81</v>
      </c>
    </row>
    <row r="918" spans="1:65" s="2" customFormat="1" ht="21.75" customHeight="1">
      <c r="A918" s="35"/>
      <c r="B918" s="146"/>
      <c r="C918" s="147" t="s">
        <v>1694</v>
      </c>
      <c r="D918" s="147" t="s">
        <v>184</v>
      </c>
      <c r="E918" s="148" t="s">
        <v>2350</v>
      </c>
      <c r="F918" s="149" t="s">
        <v>2351</v>
      </c>
      <c r="G918" s="150" t="s">
        <v>187</v>
      </c>
      <c r="H918" s="151">
        <v>29</v>
      </c>
      <c r="I918" s="152"/>
      <c r="J918" s="153">
        <f>ROUND(I918*H918,2)</f>
        <v>0</v>
      </c>
      <c r="K918" s="149" t="s">
        <v>222</v>
      </c>
      <c r="L918" s="36"/>
      <c r="M918" s="154" t="s">
        <v>3</v>
      </c>
      <c r="N918" s="155" t="s">
        <v>44</v>
      </c>
      <c r="O918" s="56"/>
      <c r="P918" s="156">
        <f>O918*H918</f>
        <v>0</v>
      </c>
      <c r="Q918" s="156">
        <v>1.0999999999999999E-2</v>
      </c>
      <c r="R918" s="156">
        <f>Q918*H918</f>
        <v>0.31900000000000001</v>
      </c>
      <c r="S918" s="156">
        <v>0</v>
      </c>
      <c r="T918" s="157">
        <f>S918*H918</f>
        <v>0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158" t="s">
        <v>189</v>
      </c>
      <c r="AT918" s="158" t="s">
        <v>184</v>
      </c>
      <c r="AU918" s="158" t="s">
        <v>81</v>
      </c>
      <c r="AY918" s="20" t="s">
        <v>182</v>
      </c>
      <c r="BE918" s="159">
        <f>IF(N918="základní",J918,0)</f>
        <v>0</v>
      </c>
      <c r="BF918" s="159">
        <f>IF(N918="snížená",J918,0)</f>
        <v>0</v>
      </c>
      <c r="BG918" s="159">
        <f>IF(N918="zákl. přenesená",J918,0)</f>
        <v>0</v>
      </c>
      <c r="BH918" s="159">
        <f>IF(N918="sníž. přenesená",J918,0)</f>
        <v>0</v>
      </c>
      <c r="BI918" s="159">
        <f>IF(N918="nulová",J918,0)</f>
        <v>0</v>
      </c>
      <c r="BJ918" s="20" t="s">
        <v>25</v>
      </c>
      <c r="BK918" s="159">
        <f>ROUND(I918*H918,2)</f>
        <v>0</v>
      </c>
      <c r="BL918" s="20" t="s">
        <v>189</v>
      </c>
      <c r="BM918" s="158" t="s">
        <v>2499</v>
      </c>
    </row>
    <row r="919" spans="1:65" s="14" customFormat="1">
      <c r="B919" s="173"/>
      <c r="D919" s="166" t="s">
        <v>193</v>
      </c>
      <c r="E919" s="174" t="s">
        <v>2500</v>
      </c>
      <c r="F919" s="175" t="s">
        <v>2501</v>
      </c>
      <c r="H919" s="176">
        <v>29</v>
      </c>
      <c r="I919" s="177"/>
      <c r="L919" s="173"/>
      <c r="M919" s="178"/>
      <c r="N919" s="179"/>
      <c r="O919" s="179"/>
      <c r="P919" s="179"/>
      <c r="Q919" s="179"/>
      <c r="R919" s="179"/>
      <c r="S919" s="179"/>
      <c r="T919" s="180"/>
      <c r="AT919" s="174" t="s">
        <v>193</v>
      </c>
      <c r="AU919" s="174" t="s">
        <v>81</v>
      </c>
      <c r="AV919" s="14" t="s">
        <v>81</v>
      </c>
      <c r="AW919" s="14" t="s">
        <v>34</v>
      </c>
      <c r="AX919" s="14" t="s">
        <v>25</v>
      </c>
      <c r="AY919" s="174" t="s">
        <v>182</v>
      </c>
    </row>
    <row r="920" spans="1:65" s="2" customFormat="1">
      <c r="A920" s="35"/>
      <c r="B920" s="36"/>
      <c r="C920" s="35"/>
      <c r="D920" s="166" t="s">
        <v>224</v>
      </c>
      <c r="E920" s="35"/>
      <c r="F920" s="189" t="s">
        <v>2502</v>
      </c>
      <c r="G920" s="35"/>
      <c r="H920" s="35"/>
      <c r="I920" s="35"/>
      <c r="J920" s="35"/>
      <c r="K920" s="35"/>
      <c r="L920" s="36"/>
      <c r="M920" s="163"/>
      <c r="N920" s="164"/>
      <c r="O920" s="56"/>
      <c r="P920" s="56"/>
      <c r="Q920" s="56"/>
      <c r="R920" s="56"/>
      <c r="S920" s="56"/>
      <c r="T920" s="57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U920" s="20" t="s">
        <v>81</v>
      </c>
    </row>
    <row r="921" spans="1:65" s="2" customFormat="1">
      <c r="A921" s="35"/>
      <c r="B921" s="36"/>
      <c r="C921" s="35"/>
      <c r="D921" s="166" t="s">
        <v>224</v>
      </c>
      <c r="E921" s="35"/>
      <c r="F921" s="190" t="s">
        <v>2353</v>
      </c>
      <c r="G921" s="35"/>
      <c r="H921" s="191">
        <v>5.9</v>
      </c>
      <c r="I921" s="35"/>
      <c r="J921" s="35"/>
      <c r="K921" s="35"/>
      <c r="L921" s="36"/>
      <c r="M921" s="163"/>
      <c r="N921" s="164"/>
      <c r="O921" s="56"/>
      <c r="P921" s="56"/>
      <c r="Q921" s="56"/>
      <c r="R921" s="56"/>
      <c r="S921" s="56"/>
      <c r="T921" s="57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U921" s="20" t="s">
        <v>81</v>
      </c>
    </row>
    <row r="922" spans="1:65" s="2" customFormat="1">
      <c r="A922" s="35"/>
      <c r="B922" s="36"/>
      <c r="C922" s="35"/>
      <c r="D922" s="166" t="s">
        <v>224</v>
      </c>
      <c r="E922" s="35"/>
      <c r="F922" s="190" t="s">
        <v>2354</v>
      </c>
      <c r="G922" s="35"/>
      <c r="H922" s="191">
        <v>1.1000000000000001</v>
      </c>
      <c r="I922" s="35"/>
      <c r="J922" s="35"/>
      <c r="K922" s="35"/>
      <c r="L922" s="36"/>
      <c r="M922" s="163"/>
      <c r="N922" s="164"/>
      <c r="O922" s="56"/>
      <c r="P922" s="56"/>
      <c r="Q922" s="56"/>
      <c r="R922" s="56"/>
      <c r="S922" s="56"/>
      <c r="T922" s="57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U922" s="20" t="s">
        <v>81</v>
      </c>
    </row>
    <row r="923" spans="1:65" s="2" customFormat="1">
      <c r="A923" s="35"/>
      <c r="B923" s="36"/>
      <c r="C923" s="35"/>
      <c r="D923" s="166" t="s">
        <v>224</v>
      </c>
      <c r="E923" s="35"/>
      <c r="F923" s="190" t="s">
        <v>213</v>
      </c>
      <c r="G923" s="35"/>
      <c r="H923" s="191">
        <v>7</v>
      </c>
      <c r="I923" s="35"/>
      <c r="J923" s="35"/>
      <c r="K923" s="35"/>
      <c r="L923" s="36"/>
      <c r="M923" s="163"/>
      <c r="N923" s="164"/>
      <c r="O923" s="56"/>
      <c r="P923" s="56"/>
      <c r="Q923" s="56"/>
      <c r="R923" s="56"/>
      <c r="S923" s="56"/>
      <c r="T923" s="57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U923" s="20" t="s">
        <v>81</v>
      </c>
    </row>
    <row r="924" spans="1:65" s="2" customFormat="1" ht="37.9" customHeight="1">
      <c r="A924" s="35"/>
      <c r="B924" s="146"/>
      <c r="C924" s="147" t="s">
        <v>1699</v>
      </c>
      <c r="D924" s="147" t="s">
        <v>184</v>
      </c>
      <c r="E924" s="148" t="s">
        <v>355</v>
      </c>
      <c r="F924" s="149" t="s">
        <v>356</v>
      </c>
      <c r="G924" s="150" t="s">
        <v>338</v>
      </c>
      <c r="H924" s="151">
        <v>213.983</v>
      </c>
      <c r="I924" s="152"/>
      <c r="J924" s="153">
        <f>ROUND(I924*H924,2)</f>
        <v>0</v>
      </c>
      <c r="K924" s="149" t="s">
        <v>188</v>
      </c>
      <c r="L924" s="36"/>
      <c r="M924" s="154" t="s">
        <v>3</v>
      </c>
      <c r="N924" s="155" t="s">
        <v>44</v>
      </c>
      <c r="O924" s="56"/>
      <c r="P924" s="156">
        <f>O924*H924</f>
        <v>0</v>
      </c>
      <c r="Q924" s="156">
        <v>0</v>
      </c>
      <c r="R924" s="156">
        <f>Q924*H924</f>
        <v>0</v>
      </c>
      <c r="S924" s="156">
        <v>0</v>
      </c>
      <c r="T924" s="157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158" t="s">
        <v>189</v>
      </c>
      <c r="AT924" s="158" t="s">
        <v>184</v>
      </c>
      <c r="AU924" s="158" t="s">
        <v>81</v>
      </c>
      <c r="AY924" s="20" t="s">
        <v>182</v>
      </c>
      <c r="BE924" s="159">
        <f>IF(N924="základní",J924,0)</f>
        <v>0</v>
      </c>
      <c r="BF924" s="159">
        <f>IF(N924="snížená",J924,0)</f>
        <v>0</v>
      </c>
      <c r="BG924" s="159">
        <f>IF(N924="zákl. přenesená",J924,0)</f>
        <v>0</v>
      </c>
      <c r="BH924" s="159">
        <f>IF(N924="sníž. přenesená",J924,0)</f>
        <v>0</v>
      </c>
      <c r="BI924" s="159">
        <f>IF(N924="nulová",J924,0)</f>
        <v>0</v>
      </c>
      <c r="BJ924" s="20" t="s">
        <v>25</v>
      </c>
      <c r="BK924" s="159">
        <f>ROUND(I924*H924,2)</f>
        <v>0</v>
      </c>
      <c r="BL924" s="20" t="s">
        <v>189</v>
      </c>
      <c r="BM924" s="158" t="s">
        <v>2503</v>
      </c>
    </row>
    <row r="925" spans="1:65" s="2" customFormat="1">
      <c r="A925" s="35"/>
      <c r="B925" s="36"/>
      <c r="C925" s="35"/>
      <c r="D925" s="160" t="s">
        <v>191</v>
      </c>
      <c r="E925" s="35"/>
      <c r="F925" s="161" t="s">
        <v>358</v>
      </c>
      <c r="G925" s="35"/>
      <c r="H925" s="35"/>
      <c r="I925" s="162"/>
      <c r="J925" s="35"/>
      <c r="K925" s="35"/>
      <c r="L925" s="36"/>
      <c r="M925" s="163"/>
      <c r="N925" s="164"/>
      <c r="O925" s="56"/>
      <c r="P925" s="56"/>
      <c r="Q925" s="56"/>
      <c r="R925" s="56"/>
      <c r="S925" s="56"/>
      <c r="T925" s="57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T925" s="20" t="s">
        <v>191</v>
      </c>
      <c r="AU925" s="20" t="s">
        <v>81</v>
      </c>
    </row>
    <row r="926" spans="1:65" s="14" customFormat="1">
      <c r="B926" s="173"/>
      <c r="D926" s="166" t="s">
        <v>193</v>
      </c>
      <c r="E926" s="174" t="s">
        <v>3</v>
      </c>
      <c r="F926" s="175" t="s">
        <v>2504</v>
      </c>
      <c r="H926" s="176">
        <v>213.983</v>
      </c>
      <c r="I926" s="177"/>
      <c r="L926" s="173"/>
      <c r="M926" s="178"/>
      <c r="N926" s="179"/>
      <c r="O926" s="179"/>
      <c r="P926" s="179"/>
      <c r="Q926" s="179"/>
      <c r="R926" s="179"/>
      <c r="S926" s="179"/>
      <c r="T926" s="180"/>
      <c r="AT926" s="174" t="s">
        <v>193</v>
      </c>
      <c r="AU926" s="174" t="s">
        <v>81</v>
      </c>
      <c r="AV926" s="14" t="s">
        <v>81</v>
      </c>
      <c r="AW926" s="14" t="s">
        <v>34</v>
      </c>
      <c r="AX926" s="14" t="s">
        <v>73</v>
      </c>
      <c r="AY926" s="174" t="s">
        <v>182</v>
      </c>
    </row>
    <row r="927" spans="1:65" s="15" customFormat="1">
      <c r="B927" s="181"/>
      <c r="D927" s="166" t="s">
        <v>193</v>
      </c>
      <c r="E927" s="182" t="s">
        <v>3</v>
      </c>
      <c r="F927" s="183" t="s">
        <v>213</v>
      </c>
      <c r="H927" s="184">
        <v>213.983</v>
      </c>
      <c r="I927" s="185"/>
      <c r="L927" s="181"/>
      <c r="M927" s="186"/>
      <c r="N927" s="187"/>
      <c r="O927" s="187"/>
      <c r="P927" s="187"/>
      <c r="Q927" s="187"/>
      <c r="R927" s="187"/>
      <c r="S927" s="187"/>
      <c r="T927" s="188"/>
      <c r="AT927" s="182" t="s">
        <v>193</v>
      </c>
      <c r="AU927" s="182" t="s">
        <v>81</v>
      </c>
      <c r="AV927" s="15" t="s">
        <v>189</v>
      </c>
      <c r="AW927" s="15" t="s">
        <v>34</v>
      </c>
      <c r="AX927" s="15" t="s">
        <v>25</v>
      </c>
      <c r="AY927" s="182" t="s">
        <v>182</v>
      </c>
    </row>
    <row r="928" spans="1:65" s="2" customFormat="1">
      <c r="A928" s="35"/>
      <c r="B928" s="36"/>
      <c r="C928" s="35"/>
      <c r="D928" s="166" t="s">
        <v>224</v>
      </c>
      <c r="E928" s="35"/>
      <c r="F928" s="189" t="s">
        <v>1663</v>
      </c>
      <c r="G928" s="35"/>
      <c r="H928" s="35"/>
      <c r="I928" s="35"/>
      <c r="J928" s="35"/>
      <c r="K928" s="35"/>
      <c r="L928" s="36"/>
      <c r="M928" s="163"/>
      <c r="N928" s="164"/>
      <c r="O928" s="56"/>
      <c r="P928" s="56"/>
      <c r="Q928" s="56"/>
      <c r="R928" s="56"/>
      <c r="S928" s="56"/>
      <c r="T928" s="57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U928" s="20" t="s">
        <v>81</v>
      </c>
    </row>
    <row r="929" spans="1:47" s="2" customFormat="1">
      <c r="A929" s="35"/>
      <c r="B929" s="36"/>
      <c r="C929" s="35"/>
      <c r="D929" s="166" t="s">
        <v>224</v>
      </c>
      <c r="E929" s="35"/>
      <c r="F929" s="190" t="s">
        <v>2464</v>
      </c>
      <c r="G929" s="35"/>
      <c r="H929" s="191">
        <v>8.9749999999999996</v>
      </c>
      <c r="I929" s="35"/>
      <c r="J929" s="35"/>
      <c r="K929" s="35"/>
      <c r="L929" s="36"/>
      <c r="M929" s="163"/>
      <c r="N929" s="164"/>
      <c r="O929" s="56"/>
      <c r="P929" s="56"/>
      <c r="Q929" s="56"/>
      <c r="R929" s="56"/>
      <c r="S929" s="56"/>
      <c r="T929" s="57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U929" s="20" t="s">
        <v>81</v>
      </c>
    </row>
    <row r="930" spans="1:47" s="2" customFormat="1">
      <c r="A930" s="35"/>
      <c r="B930" s="36"/>
      <c r="C930" s="35"/>
      <c r="D930" s="166" t="s">
        <v>224</v>
      </c>
      <c r="E930" s="35"/>
      <c r="F930" s="190" t="s">
        <v>2465</v>
      </c>
      <c r="G930" s="35"/>
      <c r="H930" s="191">
        <v>12.375</v>
      </c>
      <c r="I930" s="35"/>
      <c r="J930" s="35"/>
      <c r="K930" s="35"/>
      <c r="L930" s="36"/>
      <c r="M930" s="163"/>
      <c r="N930" s="164"/>
      <c r="O930" s="56"/>
      <c r="P930" s="56"/>
      <c r="Q930" s="56"/>
      <c r="R930" s="56"/>
      <c r="S930" s="56"/>
      <c r="T930" s="57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U930" s="20" t="s">
        <v>81</v>
      </c>
    </row>
    <row r="931" spans="1:47" s="2" customFormat="1">
      <c r="A931" s="35"/>
      <c r="B931" s="36"/>
      <c r="C931" s="35"/>
      <c r="D931" s="166" t="s">
        <v>224</v>
      </c>
      <c r="E931" s="35"/>
      <c r="F931" s="190" t="s">
        <v>2466</v>
      </c>
      <c r="G931" s="35"/>
      <c r="H931" s="191">
        <v>16.050999999999998</v>
      </c>
      <c r="I931" s="35"/>
      <c r="J931" s="35"/>
      <c r="K931" s="35"/>
      <c r="L931" s="36"/>
      <c r="M931" s="163"/>
      <c r="N931" s="164"/>
      <c r="O931" s="56"/>
      <c r="P931" s="56"/>
      <c r="Q931" s="56"/>
      <c r="R931" s="56"/>
      <c r="S931" s="56"/>
      <c r="T931" s="57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U931" s="20" t="s">
        <v>81</v>
      </c>
    </row>
    <row r="932" spans="1:47" s="2" customFormat="1">
      <c r="A932" s="35"/>
      <c r="B932" s="36"/>
      <c r="C932" s="35"/>
      <c r="D932" s="166" t="s">
        <v>224</v>
      </c>
      <c r="E932" s="35"/>
      <c r="F932" s="190" t="s">
        <v>2467</v>
      </c>
      <c r="G932" s="35"/>
      <c r="H932" s="191">
        <v>10.176</v>
      </c>
      <c r="I932" s="35"/>
      <c r="J932" s="35"/>
      <c r="K932" s="35"/>
      <c r="L932" s="36"/>
      <c r="M932" s="163"/>
      <c r="N932" s="164"/>
      <c r="O932" s="56"/>
      <c r="P932" s="56"/>
      <c r="Q932" s="56"/>
      <c r="R932" s="56"/>
      <c r="S932" s="56"/>
      <c r="T932" s="57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U932" s="20" t="s">
        <v>81</v>
      </c>
    </row>
    <row r="933" spans="1:47" s="2" customFormat="1">
      <c r="A933" s="35"/>
      <c r="B933" s="36"/>
      <c r="C933" s="35"/>
      <c r="D933" s="166" t="s">
        <v>224</v>
      </c>
      <c r="E933" s="35"/>
      <c r="F933" s="190" t="s">
        <v>2468</v>
      </c>
      <c r="G933" s="35"/>
      <c r="H933" s="191">
        <v>17.957000000000001</v>
      </c>
      <c r="I933" s="35"/>
      <c r="J933" s="35"/>
      <c r="K933" s="35"/>
      <c r="L933" s="36"/>
      <c r="M933" s="163"/>
      <c r="N933" s="164"/>
      <c r="O933" s="56"/>
      <c r="P933" s="56"/>
      <c r="Q933" s="56"/>
      <c r="R933" s="56"/>
      <c r="S933" s="56"/>
      <c r="T933" s="57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U933" s="20" t="s">
        <v>81</v>
      </c>
    </row>
    <row r="934" spans="1:47" s="2" customFormat="1">
      <c r="A934" s="35"/>
      <c r="B934" s="36"/>
      <c r="C934" s="35"/>
      <c r="D934" s="166" t="s">
        <v>224</v>
      </c>
      <c r="E934" s="35"/>
      <c r="F934" s="190" t="s">
        <v>2469</v>
      </c>
      <c r="G934" s="35"/>
      <c r="H934" s="191">
        <v>17.864999999999998</v>
      </c>
      <c r="I934" s="35"/>
      <c r="J934" s="35"/>
      <c r="K934" s="35"/>
      <c r="L934" s="36"/>
      <c r="M934" s="163"/>
      <c r="N934" s="164"/>
      <c r="O934" s="56"/>
      <c r="P934" s="56"/>
      <c r="Q934" s="56"/>
      <c r="R934" s="56"/>
      <c r="S934" s="56"/>
      <c r="T934" s="57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U934" s="20" t="s">
        <v>81</v>
      </c>
    </row>
    <row r="935" spans="1:47" s="2" customFormat="1">
      <c r="A935" s="35"/>
      <c r="B935" s="36"/>
      <c r="C935" s="35"/>
      <c r="D935" s="166" t="s">
        <v>224</v>
      </c>
      <c r="E935" s="35"/>
      <c r="F935" s="190" t="s">
        <v>2470</v>
      </c>
      <c r="G935" s="35"/>
      <c r="H935" s="191">
        <v>11.041</v>
      </c>
      <c r="I935" s="35"/>
      <c r="J935" s="35"/>
      <c r="K935" s="35"/>
      <c r="L935" s="36"/>
      <c r="M935" s="163"/>
      <c r="N935" s="164"/>
      <c r="O935" s="56"/>
      <c r="P935" s="56"/>
      <c r="Q935" s="56"/>
      <c r="R935" s="56"/>
      <c r="S935" s="56"/>
      <c r="T935" s="57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U935" s="20" t="s">
        <v>81</v>
      </c>
    </row>
    <row r="936" spans="1:47" s="2" customFormat="1">
      <c r="A936" s="35"/>
      <c r="B936" s="36"/>
      <c r="C936" s="35"/>
      <c r="D936" s="166" t="s">
        <v>224</v>
      </c>
      <c r="E936" s="35"/>
      <c r="F936" s="190" t="s">
        <v>2471</v>
      </c>
      <c r="G936" s="35"/>
      <c r="H936" s="191">
        <v>17.094000000000001</v>
      </c>
      <c r="I936" s="35"/>
      <c r="J936" s="35"/>
      <c r="K936" s="35"/>
      <c r="L936" s="36"/>
      <c r="M936" s="163"/>
      <c r="N936" s="164"/>
      <c r="O936" s="56"/>
      <c r="P936" s="56"/>
      <c r="Q936" s="56"/>
      <c r="R936" s="56"/>
      <c r="S936" s="56"/>
      <c r="T936" s="57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U936" s="20" t="s">
        <v>81</v>
      </c>
    </row>
    <row r="937" spans="1:47" s="2" customFormat="1">
      <c r="A937" s="35"/>
      <c r="B937" s="36"/>
      <c r="C937" s="35"/>
      <c r="D937" s="166" t="s">
        <v>224</v>
      </c>
      <c r="E937" s="35"/>
      <c r="F937" s="190" t="s">
        <v>2472</v>
      </c>
      <c r="G937" s="35"/>
      <c r="H937" s="191">
        <v>18.475999999999999</v>
      </c>
      <c r="I937" s="35"/>
      <c r="J937" s="35"/>
      <c r="K937" s="35"/>
      <c r="L937" s="36"/>
      <c r="M937" s="163"/>
      <c r="N937" s="164"/>
      <c r="O937" s="56"/>
      <c r="P937" s="56"/>
      <c r="Q937" s="56"/>
      <c r="R937" s="56"/>
      <c r="S937" s="56"/>
      <c r="T937" s="57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U937" s="20" t="s">
        <v>81</v>
      </c>
    </row>
    <row r="938" spans="1:47" s="2" customFormat="1">
      <c r="A938" s="35"/>
      <c r="B938" s="36"/>
      <c r="C938" s="35"/>
      <c r="D938" s="166" t="s">
        <v>224</v>
      </c>
      <c r="E938" s="35"/>
      <c r="F938" s="190" t="s">
        <v>2473</v>
      </c>
      <c r="G938" s="35"/>
      <c r="H938" s="191">
        <v>16.567</v>
      </c>
      <c r="I938" s="35"/>
      <c r="J938" s="35"/>
      <c r="K938" s="35"/>
      <c r="L938" s="36"/>
      <c r="M938" s="163"/>
      <c r="N938" s="164"/>
      <c r="O938" s="56"/>
      <c r="P938" s="56"/>
      <c r="Q938" s="56"/>
      <c r="R938" s="56"/>
      <c r="S938" s="56"/>
      <c r="T938" s="57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U938" s="20" t="s">
        <v>81</v>
      </c>
    </row>
    <row r="939" spans="1:47" s="2" customFormat="1">
      <c r="A939" s="35"/>
      <c r="B939" s="36"/>
      <c r="C939" s="35"/>
      <c r="D939" s="166" t="s">
        <v>224</v>
      </c>
      <c r="E939" s="35"/>
      <c r="F939" s="190" t="s">
        <v>2474</v>
      </c>
      <c r="G939" s="35"/>
      <c r="H939" s="191">
        <v>17.274999999999999</v>
      </c>
      <c r="I939" s="35"/>
      <c r="J939" s="35"/>
      <c r="K939" s="35"/>
      <c r="L939" s="36"/>
      <c r="M939" s="163"/>
      <c r="N939" s="164"/>
      <c r="O939" s="56"/>
      <c r="P939" s="56"/>
      <c r="Q939" s="56"/>
      <c r="R939" s="56"/>
      <c r="S939" s="56"/>
      <c r="T939" s="57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U939" s="20" t="s">
        <v>81</v>
      </c>
    </row>
    <row r="940" spans="1:47" s="2" customFormat="1">
      <c r="A940" s="35"/>
      <c r="B940" s="36"/>
      <c r="C940" s="35"/>
      <c r="D940" s="166" t="s">
        <v>224</v>
      </c>
      <c r="E940" s="35"/>
      <c r="F940" s="190" t="s">
        <v>1501</v>
      </c>
      <c r="G940" s="35"/>
      <c r="H940" s="191">
        <v>0</v>
      </c>
      <c r="I940" s="35"/>
      <c r="J940" s="35"/>
      <c r="K940" s="35"/>
      <c r="L940" s="36"/>
      <c r="M940" s="163"/>
      <c r="N940" s="164"/>
      <c r="O940" s="56"/>
      <c r="P940" s="56"/>
      <c r="Q940" s="56"/>
      <c r="R940" s="56"/>
      <c r="S940" s="56"/>
      <c r="T940" s="57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U940" s="20" t="s">
        <v>81</v>
      </c>
    </row>
    <row r="941" spans="1:47" s="2" customFormat="1">
      <c r="A941" s="35"/>
      <c r="B941" s="36"/>
      <c r="C941" s="35"/>
      <c r="D941" s="166" t="s">
        <v>224</v>
      </c>
      <c r="E941" s="35"/>
      <c r="F941" s="190" t="s">
        <v>1627</v>
      </c>
      <c r="G941" s="35"/>
      <c r="H941" s="191">
        <v>-22.282</v>
      </c>
      <c r="I941" s="35"/>
      <c r="J941" s="35"/>
      <c r="K941" s="35"/>
      <c r="L941" s="36"/>
      <c r="M941" s="163"/>
      <c r="N941" s="164"/>
      <c r="O941" s="56"/>
      <c r="P941" s="56"/>
      <c r="Q941" s="56"/>
      <c r="R941" s="56"/>
      <c r="S941" s="56"/>
      <c r="T941" s="57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U941" s="20" t="s">
        <v>81</v>
      </c>
    </row>
    <row r="942" spans="1:47" s="2" customFormat="1">
      <c r="A942" s="35"/>
      <c r="B942" s="36"/>
      <c r="C942" s="35"/>
      <c r="D942" s="166" t="s">
        <v>224</v>
      </c>
      <c r="E942" s="35"/>
      <c r="F942" s="190" t="s">
        <v>2475</v>
      </c>
      <c r="G942" s="35"/>
      <c r="H942" s="191">
        <v>-6.923</v>
      </c>
      <c r="I942" s="35"/>
      <c r="J942" s="35"/>
      <c r="K942" s="35"/>
      <c r="L942" s="36"/>
      <c r="M942" s="163"/>
      <c r="N942" s="164"/>
      <c r="O942" s="56"/>
      <c r="P942" s="56"/>
      <c r="Q942" s="56"/>
      <c r="R942" s="56"/>
      <c r="S942" s="56"/>
      <c r="T942" s="57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U942" s="20" t="s">
        <v>81</v>
      </c>
    </row>
    <row r="943" spans="1:47" s="2" customFormat="1">
      <c r="A943" s="35"/>
      <c r="B943" s="36"/>
      <c r="C943" s="35"/>
      <c r="D943" s="166" t="s">
        <v>224</v>
      </c>
      <c r="E943" s="35"/>
      <c r="F943" s="190" t="s">
        <v>213</v>
      </c>
      <c r="G943" s="35"/>
      <c r="H943" s="191">
        <v>134.64699999999999</v>
      </c>
      <c r="I943" s="35"/>
      <c r="J943" s="35"/>
      <c r="K943" s="35"/>
      <c r="L943" s="36"/>
      <c r="M943" s="163"/>
      <c r="N943" s="164"/>
      <c r="O943" s="56"/>
      <c r="P943" s="56"/>
      <c r="Q943" s="56"/>
      <c r="R943" s="56"/>
      <c r="S943" s="56"/>
      <c r="T943" s="57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U943" s="20" t="s">
        <v>81</v>
      </c>
    </row>
    <row r="944" spans="1:47" s="2" customFormat="1">
      <c r="A944" s="35"/>
      <c r="B944" s="36"/>
      <c r="C944" s="35"/>
      <c r="D944" s="166" t="s">
        <v>224</v>
      </c>
      <c r="E944" s="35"/>
      <c r="F944" s="200" t="s">
        <v>272</v>
      </c>
      <c r="G944" s="35"/>
      <c r="H944" s="35"/>
      <c r="I944" s="35"/>
      <c r="J944" s="35"/>
      <c r="K944" s="35"/>
      <c r="L944" s="36"/>
      <c r="M944" s="163"/>
      <c r="N944" s="164"/>
      <c r="O944" s="56"/>
      <c r="P944" s="56"/>
      <c r="Q944" s="56"/>
      <c r="R944" s="56"/>
      <c r="S944" s="56"/>
      <c r="T944" s="57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U944" s="20" t="s">
        <v>81</v>
      </c>
    </row>
    <row r="945" spans="1:47" s="2" customFormat="1">
      <c r="A945" s="35"/>
      <c r="B945" s="36"/>
      <c r="C945" s="35"/>
      <c r="D945" s="166" t="s">
        <v>224</v>
      </c>
      <c r="E945" s="35"/>
      <c r="F945" s="201" t="s">
        <v>1568</v>
      </c>
      <c r="G945" s="35"/>
      <c r="H945" s="191">
        <v>0</v>
      </c>
      <c r="I945" s="35"/>
      <c r="J945" s="35"/>
      <c r="K945" s="35"/>
      <c r="L945" s="36"/>
      <c r="M945" s="163"/>
      <c r="N945" s="164"/>
      <c r="O945" s="56"/>
      <c r="P945" s="56"/>
      <c r="Q945" s="56"/>
      <c r="R945" s="56"/>
      <c r="S945" s="56"/>
      <c r="T945" s="57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U945" s="20" t="s">
        <v>81</v>
      </c>
    </row>
    <row r="946" spans="1:47" s="2" customFormat="1">
      <c r="A946" s="35"/>
      <c r="B946" s="36"/>
      <c r="C946" s="35"/>
      <c r="D946" s="166" t="s">
        <v>224</v>
      </c>
      <c r="E946" s="35"/>
      <c r="F946" s="201" t="s">
        <v>2420</v>
      </c>
      <c r="G946" s="35"/>
      <c r="H946" s="191">
        <v>1.837</v>
      </c>
      <c r="I946" s="35"/>
      <c r="J946" s="35"/>
      <c r="K946" s="35"/>
      <c r="L946" s="36"/>
      <c r="M946" s="163"/>
      <c r="N946" s="164"/>
      <c r="O946" s="56"/>
      <c r="P946" s="56"/>
      <c r="Q946" s="56"/>
      <c r="R946" s="56"/>
      <c r="S946" s="56"/>
      <c r="T946" s="57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U946" s="20" t="s">
        <v>81</v>
      </c>
    </row>
    <row r="947" spans="1:47" s="2" customFormat="1">
      <c r="A947" s="35"/>
      <c r="B947" s="36"/>
      <c r="C947" s="35"/>
      <c r="D947" s="166" t="s">
        <v>224</v>
      </c>
      <c r="E947" s="35"/>
      <c r="F947" s="201" t="s">
        <v>2421</v>
      </c>
      <c r="G947" s="35"/>
      <c r="H947" s="191">
        <v>1.5289999999999999</v>
      </c>
      <c r="I947" s="35"/>
      <c r="J947" s="35"/>
      <c r="K947" s="35"/>
      <c r="L947" s="36"/>
      <c r="M947" s="163"/>
      <c r="N947" s="164"/>
      <c r="O947" s="56"/>
      <c r="P947" s="56"/>
      <c r="Q947" s="56"/>
      <c r="R947" s="56"/>
      <c r="S947" s="56"/>
      <c r="T947" s="57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U947" s="20" t="s">
        <v>81</v>
      </c>
    </row>
    <row r="948" spans="1:47" s="2" customFormat="1">
      <c r="A948" s="35"/>
      <c r="B948" s="36"/>
      <c r="C948" s="35"/>
      <c r="D948" s="166" t="s">
        <v>224</v>
      </c>
      <c r="E948" s="35"/>
      <c r="F948" s="201" t="s">
        <v>2422</v>
      </c>
      <c r="G948" s="35"/>
      <c r="H948" s="191">
        <v>4.851</v>
      </c>
      <c r="I948" s="35"/>
      <c r="J948" s="35"/>
      <c r="K948" s="35"/>
      <c r="L948" s="36"/>
      <c r="M948" s="163"/>
      <c r="N948" s="164"/>
      <c r="O948" s="56"/>
      <c r="P948" s="56"/>
      <c r="Q948" s="56"/>
      <c r="R948" s="56"/>
      <c r="S948" s="56"/>
      <c r="T948" s="57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U948" s="20" t="s">
        <v>81</v>
      </c>
    </row>
    <row r="949" spans="1:47" s="2" customFormat="1">
      <c r="A949" s="35"/>
      <c r="B949" s="36"/>
      <c r="C949" s="35"/>
      <c r="D949" s="166" t="s">
        <v>224</v>
      </c>
      <c r="E949" s="35"/>
      <c r="F949" s="201" t="s">
        <v>2423</v>
      </c>
      <c r="G949" s="35"/>
      <c r="H949" s="191">
        <v>1.4630000000000001</v>
      </c>
      <c r="I949" s="35"/>
      <c r="J949" s="35"/>
      <c r="K949" s="35"/>
      <c r="L949" s="36"/>
      <c r="M949" s="163"/>
      <c r="N949" s="164"/>
      <c r="O949" s="56"/>
      <c r="P949" s="56"/>
      <c r="Q949" s="56"/>
      <c r="R949" s="56"/>
      <c r="S949" s="56"/>
      <c r="T949" s="57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U949" s="20" t="s">
        <v>81</v>
      </c>
    </row>
    <row r="950" spans="1:47" s="2" customFormat="1">
      <c r="A950" s="35"/>
      <c r="B950" s="36"/>
      <c r="C950" s="35"/>
      <c r="D950" s="166" t="s">
        <v>224</v>
      </c>
      <c r="E950" s="35"/>
      <c r="F950" s="201" t="s">
        <v>2424</v>
      </c>
      <c r="G950" s="35"/>
      <c r="H950" s="191">
        <v>5.1260000000000003</v>
      </c>
      <c r="I950" s="35"/>
      <c r="J950" s="35"/>
      <c r="K950" s="35"/>
      <c r="L950" s="36"/>
      <c r="M950" s="163"/>
      <c r="N950" s="164"/>
      <c r="O950" s="56"/>
      <c r="P950" s="56"/>
      <c r="Q950" s="56"/>
      <c r="R950" s="56"/>
      <c r="S950" s="56"/>
      <c r="T950" s="57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U950" s="20" t="s">
        <v>81</v>
      </c>
    </row>
    <row r="951" spans="1:47" s="2" customFormat="1">
      <c r="A951" s="35"/>
      <c r="B951" s="36"/>
      <c r="C951" s="35"/>
      <c r="D951" s="166" t="s">
        <v>224</v>
      </c>
      <c r="E951" s="35"/>
      <c r="F951" s="201" t="s">
        <v>2425</v>
      </c>
      <c r="G951" s="35"/>
      <c r="H951" s="191">
        <v>5.1260000000000003</v>
      </c>
      <c r="I951" s="35"/>
      <c r="J951" s="35"/>
      <c r="K951" s="35"/>
      <c r="L951" s="36"/>
      <c r="M951" s="163"/>
      <c r="N951" s="164"/>
      <c r="O951" s="56"/>
      <c r="P951" s="56"/>
      <c r="Q951" s="56"/>
      <c r="R951" s="56"/>
      <c r="S951" s="56"/>
      <c r="T951" s="57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U951" s="20" t="s">
        <v>81</v>
      </c>
    </row>
    <row r="952" spans="1:47" s="2" customFormat="1">
      <c r="A952" s="35"/>
      <c r="B952" s="36"/>
      <c r="C952" s="35"/>
      <c r="D952" s="166" t="s">
        <v>224</v>
      </c>
      <c r="E952" s="35"/>
      <c r="F952" s="201" t="s">
        <v>2426</v>
      </c>
      <c r="G952" s="35"/>
      <c r="H952" s="191">
        <v>1.474</v>
      </c>
      <c r="I952" s="35"/>
      <c r="J952" s="35"/>
      <c r="K952" s="35"/>
      <c r="L952" s="36"/>
      <c r="M952" s="163"/>
      <c r="N952" s="164"/>
      <c r="O952" s="56"/>
      <c r="P952" s="56"/>
      <c r="Q952" s="56"/>
      <c r="R952" s="56"/>
      <c r="S952" s="56"/>
      <c r="T952" s="57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U952" s="20" t="s">
        <v>81</v>
      </c>
    </row>
    <row r="953" spans="1:47" s="2" customFormat="1">
      <c r="A953" s="35"/>
      <c r="B953" s="36"/>
      <c r="C953" s="35"/>
      <c r="D953" s="166" t="s">
        <v>224</v>
      </c>
      <c r="E953" s="35"/>
      <c r="F953" s="201" t="s">
        <v>2427</v>
      </c>
      <c r="G953" s="35"/>
      <c r="H953" s="191">
        <v>5.1589999999999998</v>
      </c>
      <c r="I953" s="35"/>
      <c r="J953" s="35"/>
      <c r="K953" s="35"/>
      <c r="L953" s="36"/>
      <c r="M953" s="163"/>
      <c r="N953" s="164"/>
      <c r="O953" s="56"/>
      <c r="P953" s="56"/>
      <c r="Q953" s="56"/>
      <c r="R953" s="56"/>
      <c r="S953" s="56"/>
      <c r="T953" s="57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U953" s="20" t="s">
        <v>81</v>
      </c>
    </row>
    <row r="954" spans="1:47" s="2" customFormat="1">
      <c r="A954" s="35"/>
      <c r="B954" s="36"/>
      <c r="C954" s="35"/>
      <c r="D954" s="166" t="s">
        <v>224</v>
      </c>
      <c r="E954" s="35"/>
      <c r="F954" s="201" t="s">
        <v>2428</v>
      </c>
      <c r="G954" s="35"/>
      <c r="H954" s="191">
        <v>5.1479999999999997</v>
      </c>
      <c r="I954" s="35"/>
      <c r="J954" s="35"/>
      <c r="K954" s="35"/>
      <c r="L954" s="36"/>
      <c r="M954" s="163"/>
      <c r="N954" s="164"/>
      <c r="O954" s="56"/>
      <c r="P954" s="56"/>
      <c r="Q954" s="56"/>
      <c r="R954" s="56"/>
      <c r="S954" s="56"/>
      <c r="T954" s="57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U954" s="20" t="s">
        <v>81</v>
      </c>
    </row>
    <row r="955" spans="1:47" s="2" customFormat="1">
      <c r="A955" s="35"/>
      <c r="B955" s="36"/>
      <c r="C955" s="35"/>
      <c r="D955" s="166" t="s">
        <v>224</v>
      </c>
      <c r="E955" s="35"/>
      <c r="F955" s="201" t="s">
        <v>2429</v>
      </c>
      <c r="G955" s="35"/>
      <c r="H955" s="191">
        <v>5.1589999999999998</v>
      </c>
      <c r="I955" s="35"/>
      <c r="J955" s="35"/>
      <c r="K955" s="35"/>
      <c r="L955" s="36"/>
      <c r="M955" s="163"/>
      <c r="N955" s="164"/>
      <c r="O955" s="56"/>
      <c r="P955" s="56"/>
      <c r="Q955" s="56"/>
      <c r="R955" s="56"/>
      <c r="S955" s="56"/>
      <c r="T955" s="57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U955" s="20" t="s">
        <v>81</v>
      </c>
    </row>
    <row r="956" spans="1:47" s="2" customFormat="1">
      <c r="A956" s="35"/>
      <c r="B956" s="36"/>
      <c r="C956" s="35"/>
      <c r="D956" s="166" t="s">
        <v>224</v>
      </c>
      <c r="E956" s="35"/>
      <c r="F956" s="201" t="s">
        <v>2430</v>
      </c>
      <c r="G956" s="35"/>
      <c r="H956" s="191">
        <v>5.17</v>
      </c>
      <c r="I956" s="35"/>
      <c r="J956" s="35"/>
      <c r="K956" s="35"/>
      <c r="L956" s="36"/>
      <c r="M956" s="163"/>
      <c r="N956" s="164"/>
      <c r="O956" s="56"/>
      <c r="P956" s="56"/>
      <c r="Q956" s="56"/>
      <c r="R956" s="56"/>
      <c r="S956" s="56"/>
      <c r="T956" s="57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U956" s="20" t="s">
        <v>81</v>
      </c>
    </row>
    <row r="957" spans="1:47" s="2" customFormat="1">
      <c r="A957" s="35"/>
      <c r="B957" s="36"/>
      <c r="C957" s="35"/>
      <c r="D957" s="166" t="s">
        <v>224</v>
      </c>
      <c r="E957" s="35"/>
      <c r="F957" s="201" t="s">
        <v>259</v>
      </c>
      <c r="G957" s="35"/>
      <c r="H957" s="191">
        <v>42.042000000000002</v>
      </c>
      <c r="I957" s="35"/>
      <c r="J957" s="35"/>
      <c r="K957" s="35"/>
      <c r="L957" s="36"/>
      <c r="M957" s="163"/>
      <c r="N957" s="164"/>
      <c r="O957" s="56"/>
      <c r="P957" s="56"/>
      <c r="Q957" s="56"/>
      <c r="R957" s="56"/>
      <c r="S957" s="56"/>
      <c r="T957" s="57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U957" s="20" t="s">
        <v>81</v>
      </c>
    </row>
    <row r="958" spans="1:47" s="2" customFormat="1">
      <c r="A958" s="35"/>
      <c r="B958" s="36"/>
      <c r="C958" s="35"/>
      <c r="D958" s="166" t="s">
        <v>224</v>
      </c>
      <c r="E958" s="35"/>
      <c r="F958" s="200" t="s">
        <v>2415</v>
      </c>
      <c r="G958" s="35"/>
      <c r="H958" s="35"/>
      <c r="I958" s="35"/>
      <c r="J958" s="35"/>
      <c r="K958" s="35"/>
      <c r="L958" s="36"/>
      <c r="M958" s="163"/>
      <c r="N958" s="164"/>
      <c r="O958" s="56"/>
      <c r="P958" s="56"/>
      <c r="Q958" s="56"/>
      <c r="R958" s="56"/>
      <c r="S958" s="56"/>
      <c r="T958" s="57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U958" s="20" t="s">
        <v>81</v>
      </c>
    </row>
    <row r="959" spans="1:47" s="2" customFormat="1">
      <c r="A959" s="35"/>
      <c r="B959" s="36"/>
      <c r="C959" s="35"/>
      <c r="D959" s="166" t="s">
        <v>224</v>
      </c>
      <c r="E959" s="35"/>
      <c r="F959" s="201" t="s">
        <v>2272</v>
      </c>
      <c r="G959" s="35"/>
      <c r="H959" s="191">
        <v>0</v>
      </c>
      <c r="I959" s="35"/>
      <c r="J959" s="35"/>
      <c r="K959" s="35"/>
      <c r="L959" s="36"/>
      <c r="M959" s="163"/>
      <c r="N959" s="164"/>
      <c r="O959" s="56"/>
      <c r="P959" s="56"/>
      <c r="Q959" s="56"/>
      <c r="R959" s="56"/>
      <c r="S959" s="56"/>
      <c r="T959" s="57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U959" s="20" t="s">
        <v>81</v>
      </c>
    </row>
    <row r="960" spans="1:47" s="2" customFormat="1">
      <c r="A960" s="35"/>
      <c r="B960" s="36"/>
      <c r="C960" s="35"/>
      <c r="D960" s="166" t="s">
        <v>224</v>
      </c>
      <c r="E960" s="35"/>
      <c r="F960" s="201" t="s">
        <v>2403</v>
      </c>
      <c r="G960" s="35"/>
      <c r="H960" s="191">
        <v>1.8260000000000001</v>
      </c>
      <c r="I960" s="35"/>
      <c r="J960" s="35"/>
      <c r="K960" s="35"/>
      <c r="L960" s="36"/>
      <c r="M960" s="163"/>
      <c r="N960" s="164"/>
      <c r="O960" s="56"/>
      <c r="P960" s="56"/>
      <c r="Q960" s="56"/>
      <c r="R960" s="56"/>
      <c r="S960" s="56"/>
      <c r="T960" s="57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U960" s="20" t="s">
        <v>81</v>
      </c>
    </row>
    <row r="961" spans="1:47" s="2" customFormat="1">
      <c r="A961" s="35"/>
      <c r="B961" s="36"/>
      <c r="C961" s="35"/>
      <c r="D961" s="166" t="s">
        <v>224</v>
      </c>
      <c r="E961" s="35"/>
      <c r="F961" s="201" t="s">
        <v>2404</v>
      </c>
      <c r="G961" s="35"/>
      <c r="H961" s="191">
        <v>1.903</v>
      </c>
      <c r="I961" s="35"/>
      <c r="J961" s="35"/>
      <c r="K961" s="35"/>
      <c r="L961" s="36"/>
      <c r="M961" s="163"/>
      <c r="N961" s="164"/>
      <c r="O961" s="56"/>
      <c r="P961" s="56"/>
      <c r="Q961" s="56"/>
      <c r="R961" s="56"/>
      <c r="S961" s="56"/>
      <c r="T961" s="57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U961" s="20" t="s">
        <v>81</v>
      </c>
    </row>
    <row r="962" spans="1:47" s="2" customFormat="1">
      <c r="A962" s="35"/>
      <c r="B962" s="36"/>
      <c r="C962" s="35"/>
      <c r="D962" s="166" t="s">
        <v>224</v>
      </c>
      <c r="E962" s="35"/>
      <c r="F962" s="201" t="s">
        <v>2405</v>
      </c>
      <c r="G962" s="35"/>
      <c r="H962" s="191">
        <v>1.881</v>
      </c>
      <c r="I962" s="35"/>
      <c r="J962" s="35"/>
      <c r="K962" s="35"/>
      <c r="L962" s="36"/>
      <c r="M962" s="163"/>
      <c r="N962" s="164"/>
      <c r="O962" s="56"/>
      <c r="P962" s="56"/>
      <c r="Q962" s="56"/>
      <c r="R962" s="56"/>
      <c r="S962" s="56"/>
      <c r="T962" s="57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U962" s="20" t="s">
        <v>81</v>
      </c>
    </row>
    <row r="963" spans="1:47" s="2" customFormat="1">
      <c r="A963" s="35"/>
      <c r="B963" s="36"/>
      <c r="C963" s="35"/>
      <c r="D963" s="166" t="s">
        <v>224</v>
      </c>
      <c r="E963" s="35"/>
      <c r="F963" s="201" t="s">
        <v>2406</v>
      </c>
      <c r="G963" s="35"/>
      <c r="H963" s="191">
        <v>1.925</v>
      </c>
      <c r="I963" s="35"/>
      <c r="J963" s="35"/>
      <c r="K963" s="35"/>
      <c r="L963" s="36"/>
      <c r="M963" s="163"/>
      <c r="N963" s="164"/>
      <c r="O963" s="56"/>
      <c r="P963" s="56"/>
      <c r="Q963" s="56"/>
      <c r="R963" s="56"/>
      <c r="S963" s="56"/>
      <c r="T963" s="57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U963" s="20" t="s">
        <v>81</v>
      </c>
    </row>
    <row r="964" spans="1:47" s="2" customFormat="1">
      <c r="A964" s="35"/>
      <c r="B964" s="36"/>
      <c r="C964" s="35"/>
      <c r="D964" s="166" t="s">
        <v>224</v>
      </c>
      <c r="E964" s="35"/>
      <c r="F964" s="201" t="s">
        <v>2407</v>
      </c>
      <c r="G964" s="35"/>
      <c r="H964" s="191">
        <v>4.5869999999999997</v>
      </c>
      <c r="I964" s="35"/>
      <c r="J964" s="35"/>
      <c r="K964" s="35"/>
      <c r="L964" s="36"/>
      <c r="M964" s="163"/>
      <c r="N964" s="164"/>
      <c r="O964" s="56"/>
      <c r="P964" s="56"/>
      <c r="Q964" s="56"/>
      <c r="R964" s="56"/>
      <c r="S964" s="56"/>
      <c r="T964" s="57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U964" s="20" t="s">
        <v>81</v>
      </c>
    </row>
    <row r="965" spans="1:47" s="2" customFormat="1">
      <c r="A965" s="35"/>
      <c r="B965" s="36"/>
      <c r="C965" s="35"/>
      <c r="D965" s="166" t="s">
        <v>224</v>
      </c>
      <c r="E965" s="35"/>
      <c r="F965" s="201" t="s">
        <v>2408</v>
      </c>
      <c r="G965" s="35"/>
      <c r="H965" s="191">
        <v>1.9139999999999999</v>
      </c>
      <c r="I965" s="35"/>
      <c r="J965" s="35"/>
      <c r="K965" s="35"/>
      <c r="L965" s="36"/>
      <c r="M965" s="163"/>
      <c r="N965" s="164"/>
      <c r="O965" s="56"/>
      <c r="P965" s="56"/>
      <c r="Q965" s="56"/>
      <c r="R965" s="56"/>
      <c r="S965" s="56"/>
      <c r="T965" s="57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U965" s="20" t="s">
        <v>81</v>
      </c>
    </row>
    <row r="966" spans="1:47" s="2" customFormat="1">
      <c r="A966" s="35"/>
      <c r="B966" s="36"/>
      <c r="C966" s="35"/>
      <c r="D966" s="166" t="s">
        <v>224</v>
      </c>
      <c r="E966" s="35"/>
      <c r="F966" s="201" t="s">
        <v>2409</v>
      </c>
      <c r="G966" s="35"/>
      <c r="H966" s="191">
        <v>1.738</v>
      </c>
      <c r="I966" s="35"/>
      <c r="J966" s="35"/>
      <c r="K966" s="35"/>
      <c r="L966" s="36"/>
      <c r="M966" s="163"/>
      <c r="N966" s="164"/>
      <c r="O966" s="56"/>
      <c r="P966" s="56"/>
      <c r="Q966" s="56"/>
      <c r="R966" s="56"/>
      <c r="S966" s="56"/>
      <c r="T966" s="57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U966" s="20" t="s">
        <v>81</v>
      </c>
    </row>
    <row r="967" spans="1:47" s="2" customFormat="1">
      <c r="A967" s="35"/>
      <c r="B967" s="36"/>
      <c r="C967" s="35"/>
      <c r="D967" s="166" t="s">
        <v>224</v>
      </c>
      <c r="E967" s="35"/>
      <c r="F967" s="201" t="s">
        <v>2410</v>
      </c>
      <c r="G967" s="35"/>
      <c r="H967" s="191">
        <v>1.837</v>
      </c>
      <c r="I967" s="35"/>
      <c r="J967" s="35"/>
      <c r="K967" s="35"/>
      <c r="L967" s="36"/>
      <c r="M967" s="163"/>
      <c r="N967" s="164"/>
      <c r="O967" s="56"/>
      <c r="P967" s="56"/>
      <c r="Q967" s="56"/>
      <c r="R967" s="56"/>
      <c r="S967" s="56"/>
      <c r="T967" s="57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U967" s="20" t="s">
        <v>81</v>
      </c>
    </row>
    <row r="968" spans="1:47" s="2" customFormat="1">
      <c r="A968" s="35"/>
      <c r="B968" s="36"/>
      <c r="C968" s="35"/>
      <c r="D968" s="166" t="s">
        <v>224</v>
      </c>
      <c r="E968" s="35"/>
      <c r="F968" s="201" t="s">
        <v>2411</v>
      </c>
      <c r="G968" s="35"/>
      <c r="H968" s="191">
        <v>1.859</v>
      </c>
      <c r="I968" s="35"/>
      <c r="J968" s="35"/>
      <c r="K968" s="35"/>
      <c r="L968" s="36"/>
      <c r="M968" s="163"/>
      <c r="N968" s="164"/>
      <c r="O968" s="56"/>
      <c r="P968" s="56"/>
      <c r="Q968" s="56"/>
      <c r="R968" s="56"/>
      <c r="S968" s="56"/>
      <c r="T968" s="57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U968" s="20" t="s">
        <v>81</v>
      </c>
    </row>
    <row r="969" spans="1:47" s="2" customFormat="1">
      <c r="A969" s="35"/>
      <c r="B969" s="36"/>
      <c r="C969" s="35"/>
      <c r="D969" s="166" t="s">
        <v>224</v>
      </c>
      <c r="E969" s="35"/>
      <c r="F969" s="201" t="s">
        <v>2412</v>
      </c>
      <c r="G969" s="35"/>
      <c r="H969" s="191">
        <v>1.76</v>
      </c>
      <c r="I969" s="35"/>
      <c r="J969" s="35"/>
      <c r="K969" s="35"/>
      <c r="L969" s="36"/>
      <c r="M969" s="163"/>
      <c r="N969" s="164"/>
      <c r="O969" s="56"/>
      <c r="P969" s="56"/>
      <c r="Q969" s="56"/>
      <c r="R969" s="56"/>
      <c r="S969" s="56"/>
      <c r="T969" s="57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U969" s="20" t="s">
        <v>81</v>
      </c>
    </row>
    <row r="970" spans="1:47" s="2" customFormat="1">
      <c r="A970" s="35"/>
      <c r="B970" s="36"/>
      <c r="C970" s="35"/>
      <c r="D970" s="166" t="s">
        <v>224</v>
      </c>
      <c r="E970" s="35"/>
      <c r="F970" s="201" t="s">
        <v>2413</v>
      </c>
      <c r="G970" s="35"/>
      <c r="H970" s="191">
        <v>1.8480000000000001</v>
      </c>
      <c r="I970" s="35"/>
      <c r="J970" s="35"/>
      <c r="K970" s="35"/>
      <c r="L970" s="36"/>
      <c r="M970" s="163"/>
      <c r="N970" s="164"/>
      <c r="O970" s="56"/>
      <c r="P970" s="56"/>
      <c r="Q970" s="56"/>
      <c r="R970" s="56"/>
      <c r="S970" s="56"/>
      <c r="T970" s="57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U970" s="20" t="s">
        <v>81</v>
      </c>
    </row>
    <row r="971" spans="1:47" s="2" customFormat="1">
      <c r="A971" s="35"/>
      <c r="B971" s="36"/>
      <c r="C971" s="35"/>
      <c r="D971" s="166" t="s">
        <v>224</v>
      </c>
      <c r="E971" s="35"/>
      <c r="F971" s="201" t="s">
        <v>213</v>
      </c>
      <c r="G971" s="35"/>
      <c r="H971" s="191">
        <v>23.077999999999999</v>
      </c>
      <c r="I971" s="35"/>
      <c r="J971" s="35"/>
      <c r="K971" s="35"/>
      <c r="L971" s="36"/>
      <c r="M971" s="163"/>
      <c r="N971" s="164"/>
      <c r="O971" s="56"/>
      <c r="P971" s="56"/>
      <c r="Q971" s="56"/>
      <c r="R971" s="56"/>
      <c r="S971" s="56"/>
      <c r="T971" s="57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U971" s="20" t="s">
        <v>81</v>
      </c>
    </row>
    <row r="972" spans="1:47" s="2" customFormat="1">
      <c r="A972" s="35"/>
      <c r="B972" s="36"/>
      <c r="C972" s="35"/>
      <c r="D972" s="166" t="s">
        <v>224</v>
      </c>
      <c r="E972" s="35"/>
      <c r="F972" s="189" t="s">
        <v>1617</v>
      </c>
      <c r="G972" s="35"/>
      <c r="H972" s="35"/>
      <c r="I972" s="35"/>
      <c r="J972" s="35"/>
      <c r="K972" s="35"/>
      <c r="L972" s="36"/>
      <c r="M972" s="163"/>
      <c r="N972" s="164"/>
      <c r="O972" s="56"/>
      <c r="P972" s="56"/>
      <c r="Q972" s="56"/>
      <c r="R972" s="56"/>
      <c r="S972" s="56"/>
      <c r="T972" s="57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U972" s="20" t="s">
        <v>81</v>
      </c>
    </row>
    <row r="973" spans="1:47" s="2" customFormat="1">
      <c r="A973" s="35"/>
      <c r="B973" s="36"/>
      <c r="C973" s="35"/>
      <c r="D973" s="166" t="s">
        <v>224</v>
      </c>
      <c r="E973" s="35"/>
      <c r="F973" s="190" t="s">
        <v>1615</v>
      </c>
      <c r="G973" s="35"/>
      <c r="H973" s="191">
        <v>24.684000000000001</v>
      </c>
      <c r="I973" s="35"/>
      <c r="J973" s="35"/>
      <c r="K973" s="35"/>
      <c r="L973" s="36"/>
      <c r="M973" s="163"/>
      <c r="N973" s="164"/>
      <c r="O973" s="56"/>
      <c r="P973" s="56"/>
      <c r="Q973" s="56"/>
      <c r="R973" s="56"/>
      <c r="S973" s="56"/>
      <c r="T973" s="57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U973" s="20" t="s">
        <v>81</v>
      </c>
    </row>
    <row r="974" spans="1:47" s="2" customFormat="1">
      <c r="A974" s="35"/>
      <c r="B974" s="36"/>
      <c r="C974" s="35"/>
      <c r="D974" s="166" t="s">
        <v>224</v>
      </c>
      <c r="E974" s="35"/>
      <c r="F974" s="190" t="s">
        <v>1616</v>
      </c>
      <c r="G974" s="35"/>
      <c r="H974" s="191">
        <v>34.65</v>
      </c>
      <c r="I974" s="35"/>
      <c r="J974" s="35"/>
      <c r="K974" s="35"/>
      <c r="L974" s="36"/>
      <c r="M974" s="163"/>
      <c r="N974" s="164"/>
      <c r="O974" s="56"/>
      <c r="P974" s="56"/>
      <c r="Q974" s="56"/>
      <c r="R974" s="56"/>
      <c r="S974" s="56"/>
      <c r="T974" s="57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U974" s="20" t="s">
        <v>81</v>
      </c>
    </row>
    <row r="975" spans="1:47" s="2" customFormat="1">
      <c r="A975" s="35"/>
      <c r="B975" s="36"/>
      <c r="C975" s="35"/>
      <c r="D975" s="166" t="s">
        <v>224</v>
      </c>
      <c r="E975" s="35"/>
      <c r="F975" s="190" t="s">
        <v>213</v>
      </c>
      <c r="G975" s="35"/>
      <c r="H975" s="191">
        <v>59.334000000000003</v>
      </c>
      <c r="I975" s="35"/>
      <c r="J975" s="35"/>
      <c r="K975" s="35"/>
      <c r="L975" s="36"/>
      <c r="M975" s="163"/>
      <c r="N975" s="164"/>
      <c r="O975" s="56"/>
      <c r="P975" s="56"/>
      <c r="Q975" s="56"/>
      <c r="R975" s="56"/>
      <c r="S975" s="56"/>
      <c r="T975" s="57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U975" s="20" t="s">
        <v>81</v>
      </c>
    </row>
    <row r="976" spans="1:47" s="2" customFormat="1">
      <c r="A976" s="35"/>
      <c r="B976" s="36"/>
      <c r="C976" s="35"/>
      <c r="D976" s="166" t="s">
        <v>224</v>
      </c>
      <c r="E976" s="35"/>
      <c r="F976" s="200" t="s">
        <v>1471</v>
      </c>
      <c r="G976" s="35"/>
      <c r="H976" s="35"/>
      <c r="I976" s="35"/>
      <c r="J976" s="35"/>
      <c r="K976" s="35"/>
      <c r="L976" s="36"/>
      <c r="M976" s="163"/>
      <c r="N976" s="164"/>
      <c r="O976" s="56"/>
      <c r="P976" s="56"/>
      <c r="Q976" s="56"/>
      <c r="R976" s="56"/>
      <c r="S976" s="56"/>
      <c r="T976" s="57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U976" s="20" t="s">
        <v>81</v>
      </c>
    </row>
    <row r="977" spans="1:47" s="2" customFormat="1">
      <c r="A977" s="35"/>
      <c r="B977" s="36"/>
      <c r="C977" s="35"/>
      <c r="D977" s="166" t="s">
        <v>224</v>
      </c>
      <c r="E977" s="35"/>
      <c r="F977" s="201" t="s">
        <v>2325</v>
      </c>
      <c r="G977" s="35"/>
      <c r="H977" s="191">
        <v>12.1</v>
      </c>
      <c r="I977" s="35"/>
      <c r="J977" s="35"/>
      <c r="K977" s="35"/>
      <c r="L977" s="36"/>
      <c r="M977" s="163"/>
      <c r="N977" s="164"/>
      <c r="O977" s="56"/>
      <c r="P977" s="56"/>
      <c r="Q977" s="56"/>
      <c r="R977" s="56"/>
      <c r="S977" s="56"/>
      <c r="T977" s="57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U977" s="20" t="s">
        <v>81</v>
      </c>
    </row>
    <row r="978" spans="1:47" s="2" customFormat="1">
      <c r="A978" s="35"/>
      <c r="B978" s="36"/>
      <c r="C978" s="35"/>
      <c r="D978" s="166" t="s">
        <v>224</v>
      </c>
      <c r="E978" s="35"/>
      <c r="F978" s="201" t="s">
        <v>213</v>
      </c>
      <c r="G978" s="35"/>
      <c r="H978" s="191">
        <v>12.1</v>
      </c>
      <c r="I978" s="35"/>
      <c r="J978" s="35"/>
      <c r="K978" s="35"/>
      <c r="L978" s="36"/>
      <c r="M978" s="163"/>
      <c r="N978" s="164"/>
      <c r="O978" s="56"/>
      <c r="P978" s="56"/>
      <c r="Q978" s="56"/>
      <c r="R978" s="56"/>
      <c r="S978" s="56"/>
      <c r="T978" s="57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U978" s="20" t="s">
        <v>81</v>
      </c>
    </row>
    <row r="979" spans="1:47" s="2" customFormat="1">
      <c r="A979" s="35"/>
      <c r="B979" s="36"/>
      <c r="C979" s="35"/>
      <c r="D979" s="166" t="s">
        <v>224</v>
      </c>
      <c r="E979" s="35"/>
      <c r="F979" s="200" t="s">
        <v>1467</v>
      </c>
      <c r="G979" s="35"/>
      <c r="H979" s="35"/>
      <c r="I979" s="35"/>
      <c r="J979" s="35"/>
      <c r="K979" s="35"/>
      <c r="L979" s="36"/>
      <c r="M979" s="163"/>
      <c r="N979" s="164"/>
      <c r="O979" s="56"/>
      <c r="P979" s="56"/>
      <c r="Q979" s="56"/>
      <c r="R979" s="56"/>
      <c r="S979" s="56"/>
      <c r="T979" s="57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U979" s="20" t="s">
        <v>81</v>
      </c>
    </row>
    <row r="980" spans="1:47" s="2" customFormat="1">
      <c r="A980" s="35"/>
      <c r="B980" s="36"/>
      <c r="C980" s="35"/>
      <c r="D980" s="166" t="s">
        <v>224</v>
      </c>
      <c r="E980" s="35"/>
      <c r="F980" s="201" t="s">
        <v>1454</v>
      </c>
      <c r="G980" s="35"/>
      <c r="H980" s="191">
        <v>0</v>
      </c>
      <c r="I980" s="35"/>
      <c r="J980" s="35"/>
      <c r="K980" s="35"/>
      <c r="L980" s="36"/>
      <c r="M980" s="163"/>
      <c r="N980" s="164"/>
      <c r="O980" s="56"/>
      <c r="P980" s="56"/>
      <c r="Q980" s="56"/>
      <c r="R980" s="56"/>
      <c r="S980" s="56"/>
      <c r="T980" s="57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U980" s="20" t="s">
        <v>81</v>
      </c>
    </row>
    <row r="981" spans="1:47" s="2" customFormat="1">
      <c r="A981" s="35"/>
      <c r="B981" s="36"/>
      <c r="C981" s="35"/>
      <c r="D981" s="166" t="s">
        <v>224</v>
      </c>
      <c r="E981" s="35"/>
      <c r="F981" s="201" t="s">
        <v>1468</v>
      </c>
      <c r="G981" s="35"/>
      <c r="H981" s="191">
        <v>23.1</v>
      </c>
      <c r="I981" s="35"/>
      <c r="J981" s="35"/>
      <c r="K981" s="35"/>
      <c r="L981" s="36"/>
      <c r="M981" s="163"/>
      <c r="N981" s="164"/>
      <c r="O981" s="56"/>
      <c r="P981" s="56"/>
      <c r="Q981" s="56"/>
      <c r="R981" s="56"/>
      <c r="S981" s="56"/>
      <c r="T981" s="57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U981" s="20" t="s">
        <v>81</v>
      </c>
    </row>
    <row r="982" spans="1:47" s="2" customFormat="1">
      <c r="A982" s="35"/>
      <c r="B982" s="36"/>
      <c r="C982" s="35"/>
      <c r="D982" s="166" t="s">
        <v>224</v>
      </c>
      <c r="E982" s="35"/>
      <c r="F982" s="201" t="s">
        <v>213</v>
      </c>
      <c r="G982" s="35"/>
      <c r="H982" s="191">
        <v>23.1</v>
      </c>
      <c r="I982" s="35"/>
      <c r="J982" s="35"/>
      <c r="K982" s="35"/>
      <c r="L982" s="36"/>
      <c r="M982" s="163"/>
      <c r="N982" s="164"/>
      <c r="O982" s="56"/>
      <c r="P982" s="56"/>
      <c r="Q982" s="56"/>
      <c r="R982" s="56"/>
      <c r="S982" s="56"/>
      <c r="T982" s="57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U982" s="20" t="s">
        <v>81</v>
      </c>
    </row>
    <row r="983" spans="1:47" s="2" customFormat="1">
      <c r="A983" s="35"/>
      <c r="B983" s="36"/>
      <c r="C983" s="35"/>
      <c r="D983" s="166" t="s">
        <v>224</v>
      </c>
      <c r="E983" s="35"/>
      <c r="F983" s="219" t="s">
        <v>1469</v>
      </c>
      <c r="G983" s="35"/>
      <c r="H983" s="35"/>
      <c r="I983" s="35"/>
      <c r="J983" s="35"/>
      <c r="K983" s="35"/>
      <c r="L983" s="36"/>
      <c r="M983" s="163"/>
      <c r="N983" s="164"/>
      <c r="O983" s="56"/>
      <c r="P983" s="56"/>
      <c r="Q983" s="56"/>
      <c r="R983" s="56"/>
      <c r="S983" s="56"/>
      <c r="T983" s="57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U983" s="20" t="s">
        <v>81</v>
      </c>
    </row>
    <row r="984" spans="1:47" s="2" customFormat="1">
      <c r="A984" s="35"/>
      <c r="B984" s="36"/>
      <c r="C984" s="35"/>
      <c r="D984" s="166" t="s">
        <v>224</v>
      </c>
      <c r="E984" s="35"/>
      <c r="F984" s="220" t="s">
        <v>2324</v>
      </c>
      <c r="G984" s="35"/>
      <c r="H984" s="191">
        <v>21</v>
      </c>
      <c r="I984" s="35"/>
      <c r="J984" s="35"/>
      <c r="K984" s="35"/>
      <c r="L984" s="36"/>
      <c r="M984" s="163"/>
      <c r="N984" s="164"/>
      <c r="O984" s="56"/>
      <c r="P984" s="56"/>
      <c r="Q984" s="56"/>
      <c r="R984" s="56"/>
      <c r="S984" s="56"/>
      <c r="T984" s="57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U984" s="20" t="s">
        <v>81</v>
      </c>
    </row>
    <row r="985" spans="1:47" s="2" customFormat="1">
      <c r="A985" s="35"/>
      <c r="B985" s="36"/>
      <c r="C985" s="35"/>
      <c r="D985" s="166" t="s">
        <v>224</v>
      </c>
      <c r="E985" s="35"/>
      <c r="F985" s="220" t="s">
        <v>213</v>
      </c>
      <c r="G985" s="35"/>
      <c r="H985" s="191">
        <v>21</v>
      </c>
      <c r="I985" s="35"/>
      <c r="J985" s="35"/>
      <c r="K985" s="35"/>
      <c r="L985" s="36"/>
      <c r="M985" s="163"/>
      <c r="N985" s="164"/>
      <c r="O985" s="56"/>
      <c r="P985" s="56"/>
      <c r="Q985" s="56"/>
      <c r="R985" s="56"/>
      <c r="S985" s="56"/>
      <c r="T985" s="57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U985" s="20" t="s">
        <v>81</v>
      </c>
    </row>
    <row r="986" spans="1:47" s="2" customFormat="1">
      <c r="A986" s="35"/>
      <c r="B986" s="36"/>
      <c r="C986" s="35"/>
      <c r="D986" s="166" t="s">
        <v>224</v>
      </c>
      <c r="E986" s="35"/>
      <c r="F986" s="189" t="s">
        <v>1655</v>
      </c>
      <c r="G986" s="35"/>
      <c r="H986" s="35"/>
      <c r="I986" s="35"/>
      <c r="J986" s="35"/>
      <c r="K986" s="35"/>
      <c r="L986" s="36"/>
      <c r="M986" s="163"/>
      <c r="N986" s="164"/>
      <c r="O986" s="56"/>
      <c r="P986" s="56"/>
      <c r="Q986" s="56"/>
      <c r="R986" s="56"/>
      <c r="S986" s="56"/>
      <c r="T986" s="57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U986" s="20" t="s">
        <v>81</v>
      </c>
    </row>
    <row r="987" spans="1:47" s="2" customFormat="1">
      <c r="A987" s="35"/>
      <c r="B987" s="36"/>
      <c r="C987" s="35"/>
      <c r="D987" s="166" t="s">
        <v>224</v>
      </c>
      <c r="E987" s="35"/>
      <c r="F987" s="190" t="s">
        <v>2493</v>
      </c>
      <c r="G987" s="35"/>
      <c r="H987" s="191">
        <v>28.35</v>
      </c>
      <c r="I987" s="35"/>
      <c r="J987" s="35"/>
      <c r="K987" s="35"/>
      <c r="L987" s="36"/>
      <c r="M987" s="163"/>
      <c r="N987" s="164"/>
      <c r="O987" s="56"/>
      <c r="P987" s="56"/>
      <c r="Q987" s="56"/>
      <c r="R987" s="56"/>
      <c r="S987" s="56"/>
      <c r="T987" s="57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U987" s="20" t="s">
        <v>81</v>
      </c>
    </row>
    <row r="988" spans="1:47" s="2" customFormat="1">
      <c r="A988" s="35"/>
      <c r="B988" s="36"/>
      <c r="C988" s="35"/>
      <c r="D988" s="166" t="s">
        <v>224</v>
      </c>
      <c r="E988" s="35"/>
      <c r="F988" s="190" t="s">
        <v>1501</v>
      </c>
      <c r="G988" s="35"/>
      <c r="H988" s="191">
        <v>0</v>
      </c>
      <c r="I988" s="35"/>
      <c r="J988" s="35"/>
      <c r="K988" s="35"/>
      <c r="L988" s="36"/>
      <c r="M988" s="163"/>
      <c r="N988" s="164"/>
      <c r="O988" s="56"/>
      <c r="P988" s="56"/>
      <c r="Q988" s="56"/>
      <c r="R988" s="56"/>
      <c r="S988" s="56"/>
      <c r="T988" s="57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U988" s="20" t="s">
        <v>81</v>
      </c>
    </row>
    <row r="989" spans="1:47" s="2" customFormat="1">
      <c r="A989" s="35"/>
      <c r="B989" s="36"/>
      <c r="C989" s="35"/>
      <c r="D989" s="166" t="s">
        <v>224</v>
      </c>
      <c r="E989" s="35"/>
      <c r="F989" s="190" t="s">
        <v>1640</v>
      </c>
      <c r="G989" s="35"/>
      <c r="H989" s="191">
        <v>-8.3480000000000008</v>
      </c>
      <c r="I989" s="35"/>
      <c r="J989" s="35"/>
      <c r="K989" s="35"/>
      <c r="L989" s="36"/>
      <c r="M989" s="163"/>
      <c r="N989" s="164"/>
      <c r="O989" s="56"/>
      <c r="P989" s="56"/>
      <c r="Q989" s="56"/>
      <c r="R989" s="56"/>
      <c r="S989" s="56"/>
      <c r="T989" s="57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U989" s="20" t="s">
        <v>81</v>
      </c>
    </row>
    <row r="990" spans="1:47" s="2" customFormat="1">
      <c r="A990" s="35"/>
      <c r="B990" s="36"/>
      <c r="C990" s="35"/>
      <c r="D990" s="166" t="s">
        <v>224</v>
      </c>
      <c r="E990" s="35"/>
      <c r="F990" s="190" t="s">
        <v>213</v>
      </c>
      <c r="G990" s="35"/>
      <c r="H990" s="191">
        <v>20.001999999999999</v>
      </c>
      <c r="I990" s="35"/>
      <c r="J990" s="35"/>
      <c r="K990" s="35"/>
      <c r="L990" s="36"/>
      <c r="M990" s="163"/>
      <c r="N990" s="164"/>
      <c r="O990" s="56"/>
      <c r="P990" s="56"/>
      <c r="Q990" s="56"/>
      <c r="R990" s="56"/>
      <c r="S990" s="56"/>
      <c r="T990" s="57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U990" s="20" t="s">
        <v>81</v>
      </c>
    </row>
    <row r="991" spans="1:47" s="2" customFormat="1">
      <c r="A991" s="35"/>
      <c r="B991" s="36"/>
      <c r="C991" s="35"/>
      <c r="D991" s="166" t="s">
        <v>224</v>
      </c>
      <c r="E991" s="35"/>
      <c r="F991" s="200" t="s">
        <v>1578</v>
      </c>
      <c r="G991" s="35"/>
      <c r="H991" s="35"/>
      <c r="I991" s="35"/>
      <c r="J991" s="35"/>
      <c r="K991" s="35"/>
      <c r="L991" s="36"/>
      <c r="M991" s="163"/>
      <c r="N991" s="164"/>
      <c r="O991" s="56"/>
      <c r="P991" s="56"/>
      <c r="Q991" s="56"/>
      <c r="R991" s="56"/>
      <c r="S991" s="56"/>
      <c r="T991" s="57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U991" s="20" t="s">
        <v>81</v>
      </c>
    </row>
    <row r="992" spans="1:47" s="2" customFormat="1">
      <c r="A992" s="35"/>
      <c r="B992" s="36"/>
      <c r="C992" s="35"/>
      <c r="D992" s="166" t="s">
        <v>224</v>
      </c>
      <c r="E992" s="35"/>
      <c r="F992" s="201" t="s">
        <v>1568</v>
      </c>
      <c r="G992" s="35"/>
      <c r="H992" s="191">
        <v>0</v>
      </c>
      <c r="I992" s="35"/>
      <c r="J992" s="35"/>
      <c r="K992" s="35"/>
      <c r="L992" s="36"/>
      <c r="M992" s="163"/>
      <c r="N992" s="164"/>
      <c r="O992" s="56"/>
      <c r="P992" s="56"/>
      <c r="Q992" s="56"/>
      <c r="R992" s="56"/>
      <c r="S992" s="56"/>
      <c r="T992" s="57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U992" s="20" t="s">
        <v>81</v>
      </c>
    </row>
    <row r="993" spans="1:65" s="2" customFormat="1">
      <c r="A993" s="35"/>
      <c r="B993" s="36"/>
      <c r="C993" s="35"/>
      <c r="D993" s="166" t="s">
        <v>224</v>
      </c>
      <c r="E993" s="35"/>
      <c r="F993" s="201" t="s">
        <v>2434</v>
      </c>
      <c r="G993" s="35"/>
      <c r="H993" s="191">
        <v>15.75</v>
      </c>
      <c r="I993" s="35"/>
      <c r="J993" s="35"/>
      <c r="K993" s="35"/>
      <c r="L993" s="36"/>
      <c r="M993" s="163"/>
      <c r="N993" s="164"/>
      <c r="O993" s="56"/>
      <c r="P993" s="56"/>
      <c r="Q993" s="56"/>
      <c r="R993" s="56"/>
      <c r="S993" s="56"/>
      <c r="T993" s="57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U993" s="20" t="s">
        <v>81</v>
      </c>
    </row>
    <row r="994" spans="1:65" s="2" customFormat="1">
      <c r="A994" s="35"/>
      <c r="B994" s="36"/>
      <c r="C994" s="35"/>
      <c r="D994" s="166" t="s">
        <v>224</v>
      </c>
      <c r="E994" s="35"/>
      <c r="F994" s="201" t="s">
        <v>213</v>
      </c>
      <c r="G994" s="35"/>
      <c r="H994" s="191">
        <v>15.75</v>
      </c>
      <c r="I994" s="35"/>
      <c r="J994" s="35"/>
      <c r="K994" s="35"/>
      <c r="L994" s="36"/>
      <c r="M994" s="163"/>
      <c r="N994" s="164"/>
      <c r="O994" s="56"/>
      <c r="P994" s="56"/>
      <c r="Q994" s="56"/>
      <c r="R994" s="56"/>
      <c r="S994" s="56"/>
      <c r="T994" s="57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U994" s="20" t="s">
        <v>81</v>
      </c>
    </row>
    <row r="995" spans="1:65" s="2" customFormat="1" ht="24.2" customHeight="1">
      <c r="A995" s="35"/>
      <c r="B995" s="146"/>
      <c r="C995" s="147" t="s">
        <v>1443</v>
      </c>
      <c r="D995" s="147" t="s">
        <v>184</v>
      </c>
      <c r="E995" s="148" t="s">
        <v>364</v>
      </c>
      <c r="F995" s="149" t="s">
        <v>365</v>
      </c>
      <c r="G995" s="150" t="s">
        <v>338</v>
      </c>
      <c r="H995" s="151">
        <v>213.983</v>
      </c>
      <c r="I995" s="152"/>
      <c r="J995" s="153">
        <f>ROUND(I995*H995,2)</f>
        <v>0</v>
      </c>
      <c r="K995" s="149" t="s">
        <v>188</v>
      </c>
      <c r="L995" s="36"/>
      <c r="M995" s="154" t="s">
        <v>3</v>
      </c>
      <c r="N995" s="155" t="s">
        <v>44</v>
      </c>
      <c r="O995" s="56"/>
      <c r="P995" s="156">
        <f>O995*H995</f>
        <v>0</v>
      </c>
      <c r="Q995" s="156">
        <v>0</v>
      </c>
      <c r="R995" s="156">
        <f>Q995*H995</f>
        <v>0</v>
      </c>
      <c r="S995" s="156">
        <v>0</v>
      </c>
      <c r="T995" s="157">
        <f>S995*H995</f>
        <v>0</v>
      </c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R995" s="158" t="s">
        <v>189</v>
      </c>
      <c r="AT995" s="158" t="s">
        <v>184</v>
      </c>
      <c r="AU995" s="158" t="s">
        <v>81</v>
      </c>
      <c r="AY995" s="20" t="s">
        <v>182</v>
      </c>
      <c r="BE995" s="159">
        <f>IF(N995="základní",J995,0)</f>
        <v>0</v>
      </c>
      <c r="BF995" s="159">
        <f>IF(N995="snížená",J995,0)</f>
        <v>0</v>
      </c>
      <c r="BG995" s="159">
        <f>IF(N995="zákl. přenesená",J995,0)</f>
        <v>0</v>
      </c>
      <c r="BH995" s="159">
        <f>IF(N995="sníž. přenesená",J995,0)</f>
        <v>0</v>
      </c>
      <c r="BI995" s="159">
        <f>IF(N995="nulová",J995,0)</f>
        <v>0</v>
      </c>
      <c r="BJ995" s="20" t="s">
        <v>25</v>
      </c>
      <c r="BK995" s="159">
        <f>ROUND(I995*H995,2)</f>
        <v>0</v>
      </c>
      <c r="BL995" s="20" t="s">
        <v>189</v>
      </c>
      <c r="BM995" s="158" t="s">
        <v>2505</v>
      </c>
    </row>
    <row r="996" spans="1:65" s="2" customFormat="1">
      <c r="A996" s="35"/>
      <c r="B996" s="36"/>
      <c r="C996" s="35"/>
      <c r="D996" s="160" t="s">
        <v>191</v>
      </c>
      <c r="E996" s="35"/>
      <c r="F996" s="161" t="s">
        <v>367</v>
      </c>
      <c r="G996" s="35"/>
      <c r="H996" s="35"/>
      <c r="I996" s="162"/>
      <c r="J996" s="35"/>
      <c r="K996" s="35"/>
      <c r="L996" s="36"/>
      <c r="M996" s="163"/>
      <c r="N996" s="164"/>
      <c r="O996" s="56"/>
      <c r="P996" s="56"/>
      <c r="Q996" s="56"/>
      <c r="R996" s="56"/>
      <c r="S996" s="56"/>
      <c r="T996" s="57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T996" s="20" t="s">
        <v>191</v>
      </c>
      <c r="AU996" s="20" t="s">
        <v>81</v>
      </c>
    </row>
    <row r="997" spans="1:65" s="14" customFormat="1">
      <c r="B997" s="173"/>
      <c r="D997" s="166" t="s">
        <v>193</v>
      </c>
      <c r="E997" s="174" t="s">
        <v>3</v>
      </c>
      <c r="F997" s="175" t="s">
        <v>2504</v>
      </c>
      <c r="H997" s="176">
        <v>213.983</v>
      </c>
      <c r="I997" s="177"/>
      <c r="L997" s="173"/>
      <c r="M997" s="178"/>
      <c r="N997" s="179"/>
      <c r="O997" s="179"/>
      <c r="P997" s="179"/>
      <c r="Q997" s="179"/>
      <c r="R997" s="179"/>
      <c r="S997" s="179"/>
      <c r="T997" s="180"/>
      <c r="AT997" s="174" t="s">
        <v>193</v>
      </c>
      <c r="AU997" s="174" t="s">
        <v>81</v>
      </c>
      <c r="AV997" s="14" t="s">
        <v>81</v>
      </c>
      <c r="AW997" s="14" t="s">
        <v>34</v>
      </c>
      <c r="AX997" s="14" t="s">
        <v>73</v>
      </c>
      <c r="AY997" s="174" t="s">
        <v>182</v>
      </c>
    </row>
    <row r="998" spans="1:65" s="15" customFormat="1">
      <c r="B998" s="181"/>
      <c r="D998" s="166" t="s">
        <v>193</v>
      </c>
      <c r="E998" s="182" t="s">
        <v>3</v>
      </c>
      <c r="F998" s="183" t="s">
        <v>213</v>
      </c>
      <c r="H998" s="184">
        <v>213.983</v>
      </c>
      <c r="I998" s="185"/>
      <c r="L998" s="181"/>
      <c r="M998" s="186"/>
      <c r="N998" s="187"/>
      <c r="O998" s="187"/>
      <c r="P998" s="187"/>
      <c r="Q998" s="187"/>
      <c r="R998" s="187"/>
      <c r="S998" s="187"/>
      <c r="T998" s="188"/>
      <c r="AT998" s="182" t="s">
        <v>193</v>
      </c>
      <c r="AU998" s="182" t="s">
        <v>81</v>
      </c>
      <c r="AV998" s="15" t="s">
        <v>189</v>
      </c>
      <c r="AW998" s="15" t="s">
        <v>34</v>
      </c>
      <c r="AX998" s="15" t="s">
        <v>25</v>
      </c>
      <c r="AY998" s="182" t="s">
        <v>182</v>
      </c>
    </row>
    <row r="999" spans="1:65" s="2" customFormat="1">
      <c r="A999" s="35"/>
      <c r="B999" s="36"/>
      <c r="C999" s="35"/>
      <c r="D999" s="166" t="s">
        <v>224</v>
      </c>
      <c r="E999" s="35"/>
      <c r="F999" s="189" t="s">
        <v>1663</v>
      </c>
      <c r="G999" s="35"/>
      <c r="H999" s="35"/>
      <c r="I999" s="35"/>
      <c r="J999" s="35"/>
      <c r="K999" s="35"/>
      <c r="L999" s="36"/>
      <c r="M999" s="163"/>
      <c r="N999" s="164"/>
      <c r="O999" s="56"/>
      <c r="P999" s="56"/>
      <c r="Q999" s="56"/>
      <c r="R999" s="56"/>
      <c r="S999" s="56"/>
      <c r="T999" s="57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U999" s="20" t="s">
        <v>81</v>
      </c>
    </row>
    <row r="1000" spans="1:65" s="2" customFormat="1">
      <c r="A1000" s="35"/>
      <c r="B1000" s="36"/>
      <c r="C1000" s="35"/>
      <c r="D1000" s="166" t="s">
        <v>224</v>
      </c>
      <c r="E1000" s="35"/>
      <c r="F1000" s="190" t="s">
        <v>2464</v>
      </c>
      <c r="G1000" s="35"/>
      <c r="H1000" s="191">
        <v>8.9749999999999996</v>
      </c>
      <c r="I1000" s="35"/>
      <c r="J1000" s="35"/>
      <c r="K1000" s="35"/>
      <c r="L1000" s="36"/>
      <c r="M1000" s="163"/>
      <c r="N1000" s="164"/>
      <c r="O1000" s="56"/>
      <c r="P1000" s="56"/>
      <c r="Q1000" s="56"/>
      <c r="R1000" s="56"/>
      <c r="S1000" s="56"/>
      <c r="T1000" s="57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U1000" s="20" t="s">
        <v>81</v>
      </c>
    </row>
    <row r="1001" spans="1:65" s="2" customFormat="1">
      <c r="A1001" s="35"/>
      <c r="B1001" s="36"/>
      <c r="C1001" s="35"/>
      <c r="D1001" s="166" t="s">
        <v>224</v>
      </c>
      <c r="E1001" s="35"/>
      <c r="F1001" s="190" t="s">
        <v>2465</v>
      </c>
      <c r="G1001" s="35"/>
      <c r="H1001" s="191">
        <v>12.375</v>
      </c>
      <c r="I1001" s="35"/>
      <c r="J1001" s="35"/>
      <c r="K1001" s="35"/>
      <c r="L1001" s="36"/>
      <c r="M1001" s="163"/>
      <c r="N1001" s="164"/>
      <c r="O1001" s="56"/>
      <c r="P1001" s="56"/>
      <c r="Q1001" s="56"/>
      <c r="R1001" s="56"/>
      <c r="S1001" s="56"/>
      <c r="T1001" s="57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U1001" s="20" t="s">
        <v>81</v>
      </c>
    </row>
    <row r="1002" spans="1:65" s="2" customFormat="1">
      <c r="A1002" s="35"/>
      <c r="B1002" s="36"/>
      <c r="C1002" s="35"/>
      <c r="D1002" s="166" t="s">
        <v>224</v>
      </c>
      <c r="E1002" s="35"/>
      <c r="F1002" s="190" t="s">
        <v>2466</v>
      </c>
      <c r="G1002" s="35"/>
      <c r="H1002" s="191">
        <v>16.050999999999998</v>
      </c>
      <c r="I1002" s="35"/>
      <c r="J1002" s="35"/>
      <c r="K1002" s="35"/>
      <c r="L1002" s="36"/>
      <c r="M1002" s="163"/>
      <c r="N1002" s="164"/>
      <c r="O1002" s="56"/>
      <c r="P1002" s="56"/>
      <c r="Q1002" s="56"/>
      <c r="R1002" s="56"/>
      <c r="S1002" s="56"/>
      <c r="T1002" s="57"/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U1002" s="20" t="s">
        <v>81</v>
      </c>
    </row>
    <row r="1003" spans="1:65" s="2" customFormat="1">
      <c r="A1003" s="35"/>
      <c r="B1003" s="36"/>
      <c r="C1003" s="35"/>
      <c r="D1003" s="166" t="s">
        <v>224</v>
      </c>
      <c r="E1003" s="35"/>
      <c r="F1003" s="190" t="s">
        <v>2467</v>
      </c>
      <c r="G1003" s="35"/>
      <c r="H1003" s="191">
        <v>10.176</v>
      </c>
      <c r="I1003" s="35"/>
      <c r="J1003" s="35"/>
      <c r="K1003" s="35"/>
      <c r="L1003" s="36"/>
      <c r="M1003" s="163"/>
      <c r="N1003" s="164"/>
      <c r="O1003" s="56"/>
      <c r="P1003" s="56"/>
      <c r="Q1003" s="56"/>
      <c r="R1003" s="56"/>
      <c r="S1003" s="56"/>
      <c r="T1003" s="57"/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U1003" s="20" t="s">
        <v>81</v>
      </c>
    </row>
    <row r="1004" spans="1:65" s="2" customFormat="1">
      <c r="A1004" s="35"/>
      <c r="B1004" s="36"/>
      <c r="C1004" s="35"/>
      <c r="D1004" s="166" t="s">
        <v>224</v>
      </c>
      <c r="E1004" s="35"/>
      <c r="F1004" s="190" t="s">
        <v>2468</v>
      </c>
      <c r="G1004" s="35"/>
      <c r="H1004" s="191">
        <v>17.957000000000001</v>
      </c>
      <c r="I1004" s="35"/>
      <c r="J1004" s="35"/>
      <c r="K1004" s="35"/>
      <c r="L1004" s="36"/>
      <c r="M1004" s="163"/>
      <c r="N1004" s="164"/>
      <c r="O1004" s="56"/>
      <c r="P1004" s="56"/>
      <c r="Q1004" s="56"/>
      <c r="R1004" s="56"/>
      <c r="S1004" s="56"/>
      <c r="T1004" s="57"/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U1004" s="20" t="s">
        <v>81</v>
      </c>
    </row>
    <row r="1005" spans="1:65" s="2" customFormat="1">
      <c r="A1005" s="35"/>
      <c r="B1005" s="36"/>
      <c r="C1005" s="35"/>
      <c r="D1005" s="166" t="s">
        <v>224</v>
      </c>
      <c r="E1005" s="35"/>
      <c r="F1005" s="190" t="s">
        <v>2469</v>
      </c>
      <c r="G1005" s="35"/>
      <c r="H1005" s="191">
        <v>17.864999999999998</v>
      </c>
      <c r="I1005" s="35"/>
      <c r="J1005" s="35"/>
      <c r="K1005" s="35"/>
      <c r="L1005" s="36"/>
      <c r="M1005" s="163"/>
      <c r="N1005" s="164"/>
      <c r="O1005" s="56"/>
      <c r="P1005" s="56"/>
      <c r="Q1005" s="56"/>
      <c r="R1005" s="56"/>
      <c r="S1005" s="56"/>
      <c r="T1005" s="57"/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U1005" s="20" t="s">
        <v>81</v>
      </c>
    </row>
    <row r="1006" spans="1:65" s="2" customFormat="1">
      <c r="A1006" s="35"/>
      <c r="B1006" s="36"/>
      <c r="C1006" s="35"/>
      <c r="D1006" s="166" t="s">
        <v>224</v>
      </c>
      <c r="E1006" s="35"/>
      <c r="F1006" s="190" t="s">
        <v>2470</v>
      </c>
      <c r="G1006" s="35"/>
      <c r="H1006" s="191">
        <v>11.041</v>
      </c>
      <c r="I1006" s="35"/>
      <c r="J1006" s="35"/>
      <c r="K1006" s="35"/>
      <c r="L1006" s="36"/>
      <c r="M1006" s="163"/>
      <c r="N1006" s="164"/>
      <c r="O1006" s="56"/>
      <c r="P1006" s="56"/>
      <c r="Q1006" s="56"/>
      <c r="R1006" s="56"/>
      <c r="S1006" s="56"/>
      <c r="T1006" s="57"/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U1006" s="20" t="s">
        <v>81</v>
      </c>
    </row>
    <row r="1007" spans="1:65" s="2" customFormat="1">
      <c r="A1007" s="35"/>
      <c r="B1007" s="36"/>
      <c r="C1007" s="35"/>
      <c r="D1007" s="166" t="s">
        <v>224</v>
      </c>
      <c r="E1007" s="35"/>
      <c r="F1007" s="190" t="s">
        <v>2471</v>
      </c>
      <c r="G1007" s="35"/>
      <c r="H1007" s="191">
        <v>17.094000000000001</v>
      </c>
      <c r="I1007" s="35"/>
      <c r="J1007" s="35"/>
      <c r="K1007" s="35"/>
      <c r="L1007" s="36"/>
      <c r="M1007" s="163"/>
      <c r="N1007" s="164"/>
      <c r="O1007" s="56"/>
      <c r="P1007" s="56"/>
      <c r="Q1007" s="56"/>
      <c r="R1007" s="56"/>
      <c r="S1007" s="56"/>
      <c r="T1007" s="57"/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U1007" s="20" t="s">
        <v>81</v>
      </c>
    </row>
    <row r="1008" spans="1:65" s="2" customFormat="1">
      <c r="A1008" s="35"/>
      <c r="B1008" s="36"/>
      <c r="C1008" s="35"/>
      <c r="D1008" s="166" t="s">
        <v>224</v>
      </c>
      <c r="E1008" s="35"/>
      <c r="F1008" s="190" t="s">
        <v>2472</v>
      </c>
      <c r="G1008" s="35"/>
      <c r="H1008" s="191">
        <v>18.475999999999999</v>
      </c>
      <c r="I1008" s="35"/>
      <c r="J1008" s="35"/>
      <c r="K1008" s="35"/>
      <c r="L1008" s="36"/>
      <c r="M1008" s="163"/>
      <c r="N1008" s="164"/>
      <c r="O1008" s="56"/>
      <c r="P1008" s="56"/>
      <c r="Q1008" s="56"/>
      <c r="R1008" s="56"/>
      <c r="S1008" s="56"/>
      <c r="T1008" s="57"/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U1008" s="20" t="s">
        <v>81</v>
      </c>
    </row>
    <row r="1009" spans="1:47" s="2" customFormat="1">
      <c r="A1009" s="35"/>
      <c r="B1009" s="36"/>
      <c r="C1009" s="35"/>
      <c r="D1009" s="166" t="s">
        <v>224</v>
      </c>
      <c r="E1009" s="35"/>
      <c r="F1009" s="190" t="s">
        <v>2473</v>
      </c>
      <c r="G1009" s="35"/>
      <c r="H1009" s="191">
        <v>16.567</v>
      </c>
      <c r="I1009" s="35"/>
      <c r="J1009" s="35"/>
      <c r="K1009" s="35"/>
      <c r="L1009" s="36"/>
      <c r="M1009" s="163"/>
      <c r="N1009" s="164"/>
      <c r="O1009" s="56"/>
      <c r="P1009" s="56"/>
      <c r="Q1009" s="56"/>
      <c r="R1009" s="56"/>
      <c r="S1009" s="56"/>
      <c r="T1009" s="57"/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U1009" s="20" t="s">
        <v>81</v>
      </c>
    </row>
    <row r="1010" spans="1:47" s="2" customFormat="1">
      <c r="A1010" s="35"/>
      <c r="B1010" s="36"/>
      <c r="C1010" s="35"/>
      <c r="D1010" s="166" t="s">
        <v>224</v>
      </c>
      <c r="E1010" s="35"/>
      <c r="F1010" s="190" t="s">
        <v>2474</v>
      </c>
      <c r="G1010" s="35"/>
      <c r="H1010" s="191">
        <v>17.274999999999999</v>
      </c>
      <c r="I1010" s="35"/>
      <c r="J1010" s="35"/>
      <c r="K1010" s="35"/>
      <c r="L1010" s="36"/>
      <c r="M1010" s="163"/>
      <c r="N1010" s="164"/>
      <c r="O1010" s="56"/>
      <c r="P1010" s="56"/>
      <c r="Q1010" s="56"/>
      <c r="R1010" s="56"/>
      <c r="S1010" s="56"/>
      <c r="T1010" s="57"/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U1010" s="20" t="s">
        <v>81</v>
      </c>
    </row>
    <row r="1011" spans="1:47" s="2" customFormat="1">
      <c r="A1011" s="35"/>
      <c r="B1011" s="36"/>
      <c r="C1011" s="35"/>
      <c r="D1011" s="166" t="s">
        <v>224</v>
      </c>
      <c r="E1011" s="35"/>
      <c r="F1011" s="190" t="s">
        <v>1501</v>
      </c>
      <c r="G1011" s="35"/>
      <c r="H1011" s="191">
        <v>0</v>
      </c>
      <c r="I1011" s="35"/>
      <c r="J1011" s="35"/>
      <c r="K1011" s="35"/>
      <c r="L1011" s="36"/>
      <c r="M1011" s="163"/>
      <c r="N1011" s="164"/>
      <c r="O1011" s="56"/>
      <c r="P1011" s="56"/>
      <c r="Q1011" s="56"/>
      <c r="R1011" s="56"/>
      <c r="S1011" s="56"/>
      <c r="T1011" s="57"/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U1011" s="20" t="s">
        <v>81</v>
      </c>
    </row>
    <row r="1012" spans="1:47" s="2" customFormat="1">
      <c r="A1012" s="35"/>
      <c r="B1012" s="36"/>
      <c r="C1012" s="35"/>
      <c r="D1012" s="166" t="s">
        <v>224</v>
      </c>
      <c r="E1012" s="35"/>
      <c r="F1012" s="190" t="s">
        <v>1627</v>
      </c>
      <c r="G1012" s="35"/>
      <c r="H1012" s="191">
        <v>-22.282</v>
      </c>
      <c r="I1012" s="35"/>
      <c r="J1012" s="35"/>
      <c r="K1012" s="35"/>
      <c r="L1012" s="36"/>
      <c r="M1012" s="163"/>
      <c r="N1012" s="164"/>
      <c r="O1012" s="56"/>
      <c r="P1012" s="56"/>
      <c r="Q1012" s="56"/>
      <c r="R1012" s="56"/>
      <c r="S1012" s="56"/>
      <c r="T1012" s="57"/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U1012" s="20" t="s">
        <v>81</v>
      </c>
    </row>
    <row r="1013" spans="1:47" s="2" customFormat="1">
      <c r="A1013" s="35"/>
      <c r="B1013" s="36"/>
      <c r="C1013" s="35"/>
      <c r="D1013" s="166" t="s">
        <v>224</v>
      </c>
      <c r="E1013" s="35"/>
      <c r="F1013" s="190" t="s">
        <v>2475</v>
      </c>
      <c r="G1013" s="35"/>
      <c r="H1013" s="191">
        <v>-6.923</v>
      </c>
      <c r="I1013" s="35"/>
      <c r="J1013" s="35"/>
      <c r="K1013" s="35"/>
      <c r="L1013" s="36"/>
      <c r="M1013" s="163"/>
      <c r="N1013" s="164"/>
      <c r="O1013" s="56"/>
      <c r="P1013" s="56"/>
      <c r="Q1013" s="56"/>
      <c r="R1013" s="56"/>
      <c r="S1013" s="56"/>
      <c r="T1013" s="57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U1013" s="20" t="s">
        <v>81</v>
      </c>
    </row>
    <row r="1014" spans="1:47" s="2" customFormat="1">
      <c r="A1014" s="35"/>
      <c r="B1014" s="36"/>
      <c r="C1014" s="35"/>
      <c r="D1014" s="166" t="s">
        <v>224</v>
      </c>
      <c r="E1014" s="35"/>
      <c r="F1014" s="190" t="s">
        <v>213</v>
      </c>
      <c r="G1014" s="35"/>
      <c r="H1014" s="191">
        <v>134.64699999999999</v>
      </c>
      <c r="I1014" s="35"/>
      <c r="J1014" s="35"/>
      <c r="K1014" s="35"/>
      <c r="L1014" s="36"/>
      <c r="M1014" s="163"/>
      <c r="N1014" s="164"/>
      <c r="O1014" s="56"/>
      <c r="P1014" s="56"/>
      <c r="Q1014" s="56"/>
      <c r="R1014" s="56"/>
      <c r="S1014" s="56"/>
      <c r="T1014" s="57"/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U1014" s="20" t="s">
        <v>81</v>
      </c>
    </row>
    <row r="1015" spans="1:47" s="2" customFormat="1">
      <c r="A1015" s="35"/>
      <c r="B1015" s="36"/>
      <c r="C1015" s="35"/>
      <c r="D1015" s="166" t="s">
        <v>224</v>
      </c>
      <c r="E1015" s="35"/>
      <c r="F1015" s="200" t="s">
        <v>272</v>
      </c>
      <c r="G1015" s="35"/>
      <c r="H1015" s="35"/>
      <c r="I1015" s="35"/>
      <c r="J1015" s="35"/>
      <c r="K1015" s="35"/>
      <c r="L1015" s="36"/>
      <c r="M1015" s="163"/>
      <c r="N1015" s="164"/>
      <c r="O1015" s="56"/>
      <c r="P1015" s="56"/>
      <c r="Q1015" s="56"/>
      <c r="R1015" s="56"/>
      <c r="S1015" s="56"/>
      <c r="T1015" s="57"/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U1015" s="20" t="s">
        <v>81</v>
      </c>
    </row>
    <row r="1016" spans="1:47" s="2" customFormat="1">
      <c r="A1016" s="35"/>
      <c r="B1016" s="36"/>
      <c r="C1016" s="35"/>
      <c r="D1016" s="166" t="s">
        <v>224</v>
      </c>
      <c r="E1016" s="35"/>
      <c r="F1016" s="201" t="s">
        <v>1568</v>
      </c>
      <c r="G1016" s="35"/>
      <c r="H1016" s="191">
        <v>0</v>
      </c>
      <c r="I1016" s="35"/>
      <c r="J1016" s="35"/>
      <c r="K1016" s="35"/>
      <c r="L1016" s="36"/>
      <c r="M1016" s="163"/>
      <c r="N1016" s="164"/>
      <c r="O1016" s="56"/>
      <c r="P1016" s="56"/>
      <c r="Q1016" s="56"/>
      <c r="R1016" s="56"/>
      <c r="S1016" s="56"/>
      <c r="T1016" s="57"/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U1016" s="20" t="s">
        <v>81</v>
      </c>
    </row>
    <row r="1017" spans="1:47" s="2" customFormat="1">
      <c r="A1017" s="35"/>
      <c r="B1017" s="36"/>
      <c r="C1017" s="35"/>
      <c r="D1017" s="166" t="s">
        <v>224</v>
      </c>
      <c r="E1017" s="35"/>
      <c r="F1017" s="201" t="s">
        <v>2420</v>
      </c>
      <c r="G1017" s="35"/>
      <c r="H1017" s="191">
        <v>1.837</v>
      </c>
      <c r="I1017" s="35"/>
      <c r="J1017" s="35"/>
      <c r="K1017" s="35"/>
      <c r="L1017" s="36"/>
      <c r="M1017" s="163"/>
      <c r="N1017" s="164"/>
      <c r="O1017" s="56"/>
      <c r="P1017" s="56"/>
      <c r="Q1017" s="56"/>
      <c r="R1017" s="56"/>
      <c r="S1017" s="56"/>
      <c r="T1017" s="57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U1017" s="20" t="s">
        <v>81</v>
      </c>
    </row>
    <row r="1018" spans="1:47" s="2" customFormat="1">
      <c r="A1018" s="35"/>
      <c r="B1018" s="36"/>
      <c r="C1018" s="35"/>
      <c r="D1018" s="166" t="s">
        <v>224</v>
      </c>
      <c r="E1018" s="35"/>
      <c r="F1018" s="201" t="s">
        <v>2421</v>
      </c>
      <c r="G1018" s="35"/>
      <c r="H1018" s="191">
        <v>1.5289999999999999</v>
      </c>
      <c r="I1018" s="35"/>
      <c r="J1018" s="35"/>
      <c r="K1018" s="35"/>
      <c r="L1018" s="36"/>
      <c r="M1018" s="163"/>
      <c r="N1018" s="164"/>
      <c r="O1018" s="56"/>
      <c r="P1018" s="56"/>
      <c r="Q1018" s="56"/>
      <c r="R1018" s="56"/>
      <c r="S1018" s="56"/>
      <c r="T1018" s="57"/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U1018" s="20" t="s">
        <v>81</v>
      </c>
    </row>
    <row r="1019" spans="1:47" s="2" customFormat="1">
      <c r="A1019" s="35"/>
      <c r="B1019" s="36"/>
      <c r="C1019" s="35"/>
      <c r="D1019" s="166" t="s">
        <v>224</v>
      </c>
      <c r="E1019" s="35"/>
      <c r="F1019" s="201" t="s">
        <v>2422</v>
      </c>
      <c r="G1019" s="35"/>
      <c r="H1019" s="191">
        <v>4.851</v>
      </c>
      <c r="I1019" s="35"/>
      <c r="J1019" s="35"/>
      <c r="K1019" s="35"/>
      <c r="L1019" s="36"/>
      <c r="M1019" s="163"/>
      <c r="N1019" s="164"/>
      <c r="O1019" s="56"/>
      <c r="P1019" s="56"/>
      <c r="Q1019" s="56"/>
      <c r="R1019" s="56"/>
      <c r="S1019" s="56"/>
      <c r="T1019" s="57"/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U1019" s="20" t="s">
        <v>81</v>
      </c>
    </row>
    <row r="1020" spans="1:47" s="2" customFormat="1">
      <c r="A1020" s="35"/>
      <c r="B1020" s="36"/>
      <c r="C1020" s="35"/>
      <c r="D1020" s="166" t="s">
        <v>224</v>
      </c>
      <c r="E1020" s="35"/>
      <c r="F1020" s="201" t="s">
        <v>2423</v>
      </c>
      <c r="G1020" s="35"/>
      <c r="H1020" s="191">
        <v>1.4630000000000001</v>
      </c>
      <c r="I1020" s="35"/>
      <c r="J1020" s="35"/>
      <c r="K1020" s="35"/>
      <c r="L1020" s="36"/>
      <c r="M1020" s="163"/>
      <c r="N1020" s="164"/>
      <c r="O1020" s="56"/>
      <c r="P1020" s="56"/>
      <c r="Q1020" s="56"/>
      <c r="R1020" s="56"/>
      <c r="S1020" s="56"/>
      <c r="T1020" s="57"/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U1020" s="20" t="s">
        <v>81</v>
      </c>
    </row>
    <row r="1021" spans="1:47" s="2" customFormat="1">
      <c r="A1021" s="35"/>
      <c r="B1021" s="36"/>
      <c r="C1021" s="35"/>
      <c r="D1021" s="166" t="s">
        <v>224</v>
      </c>
      <c r="E1021" s="35"/>
      <c r="F1021" s="201" t="s">
        <v>2424</v>
      </c>
      <c r="G1021" s="35"/>
      <c r="H1021" s="191">
        <v>5.1260000000000003</v>
      </c>
      <c r="I1021" s="35"/>
      <c r="J1021" s="35"/>
      <c r="K1021" s="35"/>
      <c r="L1021" s="36"/>
      <c r="M1021" s="163"/>
      <c r="N1021" s="164"/>
      <c r="O1021" s="56"/>
      <c r="P1021" s="56"/>
      <c r="Q1021" s="56"/>
      <c r="R1021" s="56"/>
      <c r="S1021" s="56"/>
      <c r="T1021" s="57"/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U1021" s="20" t="s">
        <v>81</v>
      </c>
    </row>
    <row r="1022" spans="1:47" s="2" customFormat="1">
      <c r="A1022" s="35"/>
      <c r="B1022" s="36"/>
      <c r="C1022" s="35"/>
      <c r="D1022" s="166" t="s">
        <v>224</v>
      </c>
      <c r="E1022" s="35"/>
      <c r="F1022" s="201" t="s">
        <v>2425</v>
      </c>
      <c r="G1022" s="35"/>
      <c r="H1022" s="191">
        <v>5.1260000000000003</v>
      </c>
      <c r="I1022" s="35"/>
      <c r="J1022" s="35"/>
      <c r="K1022" s="35"/>
      <c r="L1022" s="36"/>
      <c r="M1022" s="163"/>
      <c r="N1022" s="164"/>
      <c r="O1022" s="56"/>
      <c r="P1022" s="56"/>
      <c r="Q1022" s="56"/>
      <c r="R1022" s="56"/>
      <c r="S1022" s="56"/>
      <c r="T1022" s="57"/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U1022" s="20" t="s">
        <v>81</v>
      </c>
    </row>
    <row r="1023" spans="1:47" s="2" customFormat="1">
      <c r="A1023" s="35"/>
      <c r="B1023" s="36"/>
      <c r="C1023" s="35"/>
      <c r="D1023" s="166" t="s">
        <v>224</v>
      </c>
      <c r="E1023" s="35"/>
      <c r="F1023" s="201" t="s">
        <v>2426</v>
      </c>
      <c r="G1023" s="35"/>
      <c r="H1023" s="191">
        <v>1.474</v>
      </c>
      <c r="I1023" s="35"/>
      <c r="J1023" s="35"/>
      <c r="K1023" s="35"/>
      <c r="L1023" s="36"/>
      <c r="M1023" s="163"/>
      <c r="N1023" s="164"/>
      <c r="O1023" s="56"/>
      <c r="P1023" s="56"/>
      <c r="Q1023" s="56"/>
      <c r="R1023" s="56"/>
      <c r="S1023" s="56"/>
      <c r="T1023" s="57"/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U1023" s="20" t="s">
        <v>81</v>
      </c>
    </row>
    <row r="1024" spans="1:47" s="2" customFormat="1">
      <c r="A1024" s="35"/>
      <c r="B1024" s="36"/>
      <c r="C1024" s="35"/>
      <c r="D1024" s="166" t="s">
        <v>224</v>
      </c>
      <c r="E1024" s="35"/>
      <c r="F1024" s="201" t="s">
        <v>2427</v>
      </c>
      <c r="G1024" s="35"/>
      <c r="H1024" s="191">
        <v>5.1589999999999998</v>
      </c>
      <c r="I1024" s="35"/>
      <c r="J1024" s="35"/>
      <c r="K1024" s="35"/>
      <c r="L1024" s="36"/>
      <c r="M1024" s="163"/>
      <c r="N1024" s="164"/>
      <c r="O1024" s="56"/>
      <c r="P1024" s="56"/>
      <c r="Q1024" s="56"/>
      <c r="R1024" s="56"/>
      <c r="S1024" s="56"/>
      <c r="T1024" s="57"/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U1024" s="20" t="s">
        <v>81</v>
      </c>
    </row>
    <row r="1025" spans="1:47" s="2" customFormat="1">
      <c r="A1025" s="35"/>
      <c r="B1025" s="36"/>
      <c r="C1025" s="35"/>
      <c r="D1025" s="166" t="s">
        <v>224</v>
      </c>
      <c r="E1025" s="35"/>
      <c r="F1025" s="201" t="s">
        <v>2428</v>
      </c>
      <c r="G1025" s="35"/>
      <c r="H1025" s="191">
        <v>5.1479999999999997</v>
      </c>
      <c r="I1025" s="35"/>
      <c r="J1025" s="35"/>
      <c r="K1025" s="35"/>
      <c r="L1025" s="36"/>
      <c r="M1025" s="163"/>
      <c r="N1025" s="164"/>
      <c r="O1025" s="56"/>
      <c r="P1025" s="56"/>
      <c r="Q1025" s="56"/>
      <c r="R1025" s="56"/>
      <c r="S1025" s="56"/>
      <c r="T1025" s="57"/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U1025" s="20" t="s">
        <v>81</v>
      </c>
    </row>
    <row r="1026" spans="1:47" s="2" customFormat="1">
      <c r="A1026" s="35"/>
      <c r="B1026" s="36"/>
      <c r="C1026" s="35"/>
      <c r="D1026" s="166" t="s">
        <v>224</v>
      </c>
      <c r="E1026" s="35"/>
      <c r="F1026" s="201" t="s">
        <v>2429</v>
      </c>
      <c r="G1026" s="35"/>
      <c r="H1026" s="191">
        <v>5.1589999999999998</v>
      </c>
      <c r="I1026" s="35"/>
      <c r="J1026" s="35"/>
      <c r="K1026" s="35"/>
      <c r="L1026" s="36"/>
      <c r="M1026" s="163"/>
      <c r="N1026" s="164"/>
      <c r="O1026" s="56"/>
      <c r="P1026" s="56"/>
      <c r="Q1026" s="56"/>
      <c r="R1026" s="56"/>
      <c r="S1026" s="56"/>
      <c r="T1026" s="57"/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U1026" s="20" t="s">
        <v>81</v>
      </c>
    </row>
    <row r="1027" spans="1:47" s="2" customFormat="1">
      <c r="A1027" s="35"/>
      <c r="B1027" s="36"/>
      <c r="C1027" s="35"/>
      <c r="D1027" s="166" t="s">
        <v>224</v>
      </c>
      <c r="E1027" s="35"/>
      <c r="F1027" s="201" t="s">
        <v>2430</v>
      </c>
      <c r="G1027" s="35"/>
      <c r="H1027" s="191">
        <v>5.17</v>
      </c>
      <c r="I1027" s="35"/>
      <c r="J1027" s="35"/>
      <c r="K1027" s="35"/>
      <c r="L1027" s="36"/>
      <c r="M1027" s="163"/>
      <c r="N1027" s="164"/>
      <c r="O1027" s="56"/>
      <c r="P1027" s="56"/>
      <c r="Q1027" s="56"/>
      <c r="R1027" s="56"/>
      <c r="S1027" s="56"/>
      <c r="T1027" s="57"/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U1027" s="20" t="s">
        <v>81</v>
      </c>
    </row>
    <row r="1028" spans="1:47" s="2" customFormat="1">
      <c r="A1028" s="35"/>
      <c r="B1028" s="36"/>
      <c r="C1028" s="35"/>
      <c r="D1028" s="166" t="s">
        <v>224</v>
      </c>
      <c r="E1028" s="35"/>
      <c r="F1028" s="201" t="s">
        <v>259</v>
      </c>
      <c r="G1028" s="35"/>
      <c r="H1028" s="191">
        <v>42.042000000000002</v>
      </c>
      <c r="I1028" s="35"/>
      <c r="J1028" s="35"/>
      <c r="K1028" s="35"/>
      <c r="L1028" s="36"/>
      <c r="M1028" s="163"/>
      <c r="N1028" s="164"/>
      <c r="O1028" s="56"/>
      <c r="P1028" s="56"/>
      <c r="Q1028" s="56"/>
      <c r="R1028" s="56"/>
      <c r="S1028" s="56"/>
      <c r="T1028" s="57"/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U1028" s="20" t="s">
        <v>81</v>
      </c>
    </row>
    <row r="1029" spans="1:47" s="2" customFormat="1">
      <c r="A1029" s="35"/>
      <c r="B1029" s="36"/>
      <c r="C1029" s="35"/>
      <c r="D1029" s="166" t="s">
        <v>224</v>
      </c>
      <c r="E1029" s="35"/>
      <c r="F1029" s="200" t="s">
        <v>2415</v>
      </c>
      <c r="G1029" s="35"/>
      <c r="H1029" s="35"/>
      <c r="I1029" s="35"/>
      <c r="J1029" s="35"/>
      <c r="K1029" s="35"/>
      <c r="L1029" s="36"/>
      <c r="M1029" s="163"/>
      <c r="N1029" s="164"/>
      <c r="O1029" s="56"/>
      <c r="P1029" s="56"/>
      <c r="Q1029" s="56"/>
      <c r="R1029" s="56"/>
      <c r="S1029" s="56"/>
      <c r="T1029" s="57"/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U1029" s="20" t="s">
        <v>81</v>
      </c>
    </row>
    <row r="1030" spans="1:47" s="2" customFormat="1">
      <c r="A1030" s="35"/>
      <c r="B1030" s="36"/>
      <c r="C1030" s="35"/>
      <c r="D1030" s="166" t="s">
        <v>224</v>
      </c>
      <c r="E1030" s="35"/>
      <c r="F1030" s="201" t="s">
        <v>2272</v>
      </c>
      <c r="G1030" s="35"/>
      <c r="H1030" s="191">
        <v>0</v>
      </c>
      <c r="I1030" s="35"/>
      <c r="J1030" s="35"/>
      <c r="K1030" s="35"/>
      <c r="L1030" s="36"/>
      <c r="M1030" s="163"/>
      <c r="N1030" s="164"/>
      <c r="O1030" s="56"/>
      <c r="P1030" s="56"/>
      <c r="Q1030" s="56"/>
      <c r="R1030" s="56"/>
      <c r="S1030" s="56"/>
      <c r="T1030" s="57"/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U1030" s="20" t="s">
        <v>81</v>
      </c>
    </row>
    <row r="1031" spans="1:47" s="2" customFormat="1">
      <c r="A1031" s="35"/>
      <c r="B1031" s="36"/>
      <c r="C1031" s="35"/>
      <c r="D1031" s="166" t="s">
        <v>224</v>
      </c>
      <c r="E1031" s="35"/>
      <c r="F1031" s="201" t="s">
        <v>2403</v>
      </c>
      <c r="G1031" s="35"/>
      <c r="H1031" s="191">
        <v>1.8260000000000001</v>
      </c>
      <c r="I1031" s="35"/>
      <c r="J1031" s="35"/>
      <c r="K1031" s="35"/>
      <c r="L1031" s="36"/>
      <c r="M1031" s="163"/>
      <c r="N1031" s="164"/>
      <c r="O1031" s="56"/>
      <c r="P1031" s="56"/>
      <c r="Q1031" s="56"/>
      <c r="R1031" s="56"/>
      <c r="S1031" s="56"/>
      <c r="T1031" s="57"/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U1031" s="20" t="s">
        <v>81</v>
      </c>
    </row>
    <row r="1032" spans="1:47" s="2" customFormat="1">
      <c r="A1032" s="35"/>
      <c r="B1032" s="36"/>
      <c r="C1032" s="35"/>
      <c r="D1032" s="166" t="s">
        <v>224</v>
      </c>
      <c r="E1032" s="35"/>
      <c r="F1032" s="201" t="s">
        <v>2404</v>
      </c>
      <c r="G1032" s="35"/>
      <c r="H1032" s="191">
        <v>1.903</v>
      </c>
      <c r="I1032" s="35"/>
      <c r="J1032" s="35"/>
      <c r="K1032" s="35"/>
      <c r="L1032" s="36"/>
      <c r="M1032" s="163"/>
      <c r="N1032" s="164"/>
      <c r="O1032" s="56"/>
      <c r="P1032" s="56"/>
      <c r="Q1032" s="56"/>
      <c r="R1032" s="56"/>
      <c r="S1032" s="56"/>
      <c r="T1032" s="57"/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U1032" s="20" t="s">
        <v>81</v>
      </c>
    </row>
    <row r="1033" spans="1:47" s="2" customFormat="1">
      <c r="A1033" s="35"/>
      <c r="B1033" s="36"/>
      <c r="C1033" s="35"/>
      <c r="D1033" s="166" t="s">
        <v>224</v>
      </c>
      <c r="E1033" s="35"/>
      <c r="F1033" s="201" t="s">
        <v>2405</v>
      </c>
      <c r="G1033" s="35"/>
      <c r="H1033" s="191">
        <v>1.881</v>
      </c>
      <c r="I1033" s="35"/>
      <c r="J1033" s="35"/>
      <c r="K1033" s="35"/>
      <c r="L1033" s="36"/>
      <c r="M1033" s="163"/>
      <c r="N1033" s="164"/>
      <c r="O1033" s="56"/>
      <c r="P1033" s="56"/>
      <c r="Q1033" s="56"/>
      <c r="R1033" s="56"/>
      <c r="S1033" s="56"/>
      <c r="T1033" s="57"/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U1033" s="20" t="s">
        <v>81</v>
      </c>
    </row>
    <row r="1034" spans="1:47" s="2" customFormat="1">
      <c r="A1034" s="35"/>
      <c r="B1034" s="36"/>
      <c r="C1034" s="35"/>
      <c r="D1034" s="166" t="s">
        <v>224</v>
      </c>
      <c r="E1034" s="35"/>
      <c r="F1034" s="201" t="s">
        <v>2406</v>
      </c>
      <c r="G1034" s="35"/>
      <c r="H1034" s="191">
        <v>1.925</v>
      </c>
      <c r="I1034" s="35"/>
      <c r="J1034" s="35"/>
      <c r="K1034" s="35"/>
      <c r="L1034" s="36"/>
      <c r="M1034" s="163"/>
      <c r="N1034" s="164"/>
      <c r="O1034" s="56"/>
      <c r="P1034" s="56"/>
      <c r="Q1034" s="56"/>
      <c r="R1034" s="56"/>
      <c r="S1034" s="56"/>
      <c r="T1034" s="57"/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U1034" s="20" t="s">
        <v>81</v>
      </c>
    </row>
    <row r="1035" spans="1:47" s="2" customFormat="1">
      <c r="A1035" s="35"/>
      <c r="B1035" s="36"/>
      <c r="C1035" s="35"/>
      <c r="D1035" s="166" t="s">
        <v>224</v>
      </c>
      <c r="E1035" s="35"/>
      <c r="F1035" s="201" t="s">
        <v>2407</v>
      </c>
      <c r="G1035" s="35"/>
      <c r="H1035" s="191">
        <v>4.5869999999999997</v>
      </c>
      <c r="I1035" s="35"/>
      <c r="J1035" s="35"/>
      <c r="K1035" s="35"/>
      <c r="L1035" s="36"/>
      <c r="M1035" s="163"/>
      <c r="N1035" s="164"/>
      <c r="O1035" s="56"/>
      <c r="P1035" s="56"/>
      <c r="Q1035" s="56"/>
      <c r="R1035" s="56"/>
      <c r="S1035" s="56"/>
      <c r="T1035" s="57"/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U1035" s="20" t="s">
        <v>81</v>
      </c>
    </row>
    <row r="1036" spans="1:47" s="2" customFormat="1">
      <c r="A1036" s="35"/>
      <c r="B1036" s="36"/>
      <c r="C1036" s="35"/>
      <c r="D1036" s="166" t="s">
        <v>224</v>
      </c>
      <c r="E1036" s="35"/>
      <c r="F1036" s="201" t="s">
        <v>2408</v>
      </c>
      <c r="G1036" s="35"/>
      <c r="H1036" s="191">
        <v>1.9139999999999999</v>
      </c>
      <c r="I1036" s="35"/>
      <c r="J1036" s="35"/>
      <c r="K1036" s="35"/>
      <c r="L1036" s="36"/>
      <c r="M1036" s="163"/>
      <c r="N1036" s="164"/>
      <c r="O1036" s="56"/>
      <c r="P1036" s="56"/>
      <c r="Q1036" s="56"/>
      <c r="R1036" s="56"/>
      <c r="S1036" s="56"/>
      <c r="T1036" s="57"/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U1036" s="20" t="s">
        <v>81</v>
      </c>
    </row>
    <row r="1037" spans="1:47" s="2" customFormat="1">
      <c r="A1037" s="35"/>
      <c r="B1037" s="36"/>
      <c r="C1037" s="35"/>
      <c r="D1037" s="166" t="s">
        <v>224</v>
      </c>
      <c r="E1037" s="35"/>
      <c r="F1037" s="201" t="s">
        <v>2409</v>
      </c>
      <c r="G1037" s="35"/>
      <c r="H1037" s="191">
        <v>1.738</v>
      </c>
      <c r="I1037" s="35"/>
      <c r="J1037" s="35"/>
      <c r="K1037" s="35"/>
      <c r="L1037" s="36"/>
      <c r="M1037" s="163"/>
      <c r="N1037" s="164"/>
      <c r="O1037" s="56"/>
      <c r="P1037" s="56"/>
      <c r="Q1037" s="56"/>
      <c r="R1037" s="56"/>
      <c r="S1037" s="56"/>
      <c r="T1037" s="57"/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U1037" s="20" t="s">
        <v>81</v>
      </c>
    </row>
    <row r="1038" spans="1:47" s="2" customFormat="1">
      <c r="A1038" s="35"/>
      <c r="B1038" s="36"/>
      <c r="C1038" s="35"/>
      <c r="D1038" s="166" t="s">
        <v>224</v>
      </c>
      <c r="E1038" s="35"/>
      <c r="F1038" s="201" t="s">
        <v>2410</v>
      </c>
      <c r="G1038" s="35"/>
      <c r="H1038" s="191">
        <v>1.837</v>
      </c>
      <c r="I1038" s="35"/>
      <c r="J1038" s="35"/>
      <c r="K1038" s="35"/>
      <c r="L1038" s="36"/>
      <c r="M1038" s="163"/>
      <c r="N1038" s="164"/>
      <c r="O1038" s="56"/>
      <c r="P1038" s="56"/>
      <c r="Q1038" s="56"/>
      <c r="R1038" s="56"/>
      <c r="S1038" s="56"/>
      <c r="T1038" s="57"/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U1038" s="20" t="s">
        <v>81</v>
      </c>
    </row>
    <row r="1039" spans="1:47" s="2" customFormat="1">
      <c r="A1039" s="35"/>
      <c r="B1039" s="36"/>
      <c r="C1039" s="35"/>
      <c r="D1039" s="166" t="s">
        <v>224</v>
      </c>
      <c r="E1039" s="35"/>
      <c r="F1039" s="201" t="s">
        <v>2411</v>
      </c>
      <c r="G1039" s="35"/>
      <c r="H1039" s="191">
        <v>1.859</v>
      </c>
      <c r="I1039" s="35"/>
      <c r="J1039" s="35"/>
      <c r="K1039" s="35"/>
      <c r="L1039" s="36"/>
      <c r="M1039" s="163"/>
      <c r="N1039" s="164"/>
      <c r="O1039" s="56"/>
      <c r="P1039" s="56"/>
      <c r="Q1039" s="56"/>
      <c r="R1039" s="56"/>
      <c r="S1039" s="56"/>
      <c r="T1039" s="57"/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U1039" s="20" t="s">
        <v>81</v>
      </c>
    </row>
    <row r="1040" spans="1:47" s="2" customFormat="1">
      <c r="A1040" s="35"/>
      <c r="B1040" s="36"/>
      <c r="C1040" s="35"/>
      <c r="D1040" s="166" t="s">
        <v>224</v>
      </c>
      <c r="E1040" s="35"/>
      <c r="F1040" s="201" t="s">
        <v>2412</v>
      </c>
      <c r="G1040" s="35"/>
      <c r="H1040" s="191">
        <v>1.76</v>
      </c>
      <c r="I1040" s="35"/>
      <c r="J1040" s="35"/>
      <c r="K1040" s="35"/>
      <c r="L1040" s="36"/>
      <c r="M1040" s="163"/>
      <c r="N1040" s="164"/>
      <c r="O1040" s="56"/>
      <c r="P1040" s="56"/>
      <c r="Q1040" s="56"/>
      <c r="R1040" s="56"/>
      <c r="S1040" s="56"/>
      <c r="T1040" s="57"/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U1040" s="20" t="s">
        <v>81</v>
      </c>
    </row>
    <row r="1041" spans="1:47" s="2" customFormat="1">
      <c r="A1041" s="35"/>
      <c r="B1041" s="36"/>
      <c r="C1041" s="35"/>
      <c r="D1041" s="166" t="s">
        <v>224</v>
      </c>
      <c r="E1041" s="35"/>
      <c r="F1041" s="201" t="s">
        <v>2413</v>
      </c>
      <c r="G1041" s="35"/>
      <c r="H1041" s="191">
        <v>1.8480000000000001</v>
      </c>
      <c r="I1041" s="35"/>
      <c r="J1041" s="35"/>
      <c r="K1041" s="35"/>
      <c r="L1041" s="36"/>
      <c r="M1041" s="163"/>
      <c r="N1041" s="164"/>
      <c r="O1041" s="56"/>
      <c r="P1041" s="56"/>
      <c r="Q1041" s="56"/>
      <c r="R1041" s="56"/>
      <c r="S1041" s="56"/>
      <c r="T1041" s="57"/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U1041" s="20" t="s">
        <v>81</v>
      </c>
    </row>
    <row r="1042" spans="1:47" s="2" customFormat="1">
      <c r="A1042" s="35"/>
      <c r="B1042" s="36"/>
      <c r="C1042" s="35"/>
      <c r="D1042" s="166" t="s">
        <v>224</v>
      </c>
      <c r="E1042" s="35"/>
      <c r="F1042" s="201" t="s">
        <v>213</v>
      </c>
      <c r="G1042" s="35"/>
      <c r="H1042" s="191">
        <v>23.077999999999999</v>
      </c>
      <c r="I1042" s="35"/>
      <c r="J1042" s="35"/>
      <c r="K1042" s="35"/>
      <c r="L1042" s="36"/>
      <c r="M1042" s="163"/>
      <c r="N1042" s="164"/>
      <c r="O1042" s="56"/>
      <c r="P1042" s="56"/>
      <c r="Q1042" s="56"/>
      <c r="R1042" s="56"/>
      <c r="S1042" s="56"/>
      <c r="T1042" s="57"/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U1042" s="20" t="s">
        <v>81</v>
      </c>
    </row>
    <row r="1043" spans="1:47" s="2" customFormat="1">
      <c r="A1043" s="35"/>
      <c r="B1043" s="36"/>
      <c r="C1043" s="35"/>
      <c r="D1043" s="166" t="s">
        <v>224</v>
      </c>
      <c r="E1043" s="35"/>
      <c r="F1043" s="189" t="s">
        <v>1617</v>
      </c>
      <c r="G1043" s="35"/>
      <c r="H1043" s="35"/>
      <c r="I1043" s="35"/>
      <c r="J1043" s="35"/>
      <c r="K1043" s="35"/>
      <c r="L1043" s="36"/>
      <c r="M1043" s="163"/>
      <c r="N1043" s="164"/>
      <c r="O1043" s="56"/>
      <c r="P1043" s="56"/>
      <c r="Q1043" s="56"/>
      <c r="R1043" s="56"/>
      <c r="S1043" s="56"/>
      <c r="T1043" s="57"/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U1043" s="20" t="s">
        <v>81</v>
      </c>
    </row>
    <row r="1044" spans="1:47" s="2" customFormat="1">
      <c r="A1044" s="35"/>
      <c r="B1044" s="36"/>
      <c r="C1044" s="35"/>
      <c r="D1044" s="166" t="s">
        <v>224</v>
      </c>
      <c r="E1044" s="35"/>
      <c r="F1044" s="190" t="s">
        <v>1615</v>
      </c>
      <c r="G1044" s="35"/>
      <c r="H1044" s="191">
        <v>24.684000000000001</v>
      </c>
      <c r="I1044" s="35"/>
      <c r="J1044" s="35"/>
      <c r="K1044" s="35"/>
      <c r="L1044" s="36"/>
      <c r="M1044" s="163"/>
      <c r="N1044" s="164"/>
      <c r="O1044" s="56"/>
      <c r="P1044" s="56"/>
      <c r="Q1044" s="56"/>
      <c r="R1044" s="56"/>
      <c r="S1044" s="56"/>
      <c r="T1044" s="57"/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U1044" s="20" t="s">
        <v>81</v>
      </c>
    </row>
    <row r="1045" spans="1:47" s="2" customFormat="1">
      <c r="A1045" s="35"/>
      <c r="B1045" s="36"/>
      <c r="C1045" s="35"/>
      <c r="D1045" s="166" t="s">
        <v>224</v>
      </c>
      <c r="E1045" s="35"/>
      <c r="F1045" s="190" t="s">
        <v>1616</v>
      </c>
      <c r="G1045" s="35"/>
      <c r="H1045" s="191">
        <v>34.65</v>
      </c>
      <c r="I1045" s="35"/>
      <c r="J1045" s="35"/>
      <c r="K1045" s="35"/>
      <c r="L1045" s="36"/>
      <c r="M1045" s="163"/>
      <c r="N1045" s="164"/>
      <c r="O1045" s="56"/>
      <c r="P1045" s="56"/>
      <c r="Q1045" s="56"/>
      <c r="R1045" s="56"/>
      <c r="S1045" s="56"/>
      <c r="T1045" s="57"/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U1045" s="20" t="s">
        <v>81</v>
      </c>
    </row>
    <row r="1046" spans="1:47" s="2" customFormat="1">
      <c r="A1046" s="35"/>
      <c r="B1046" s="36"/>
      <c r="C1046" s="35"/>
      <c r="D1046" s="166" t="s">
        <v>224</v>
      </c>
      <c r="E1046" s="35"/>
      <c r="F1046" s="190" t="s">
        <v>213</v>
      </c>
      <c r="G1046" s="35"/>
      <c r="H1046" s="191">
        <v>59.334000000000003</v>
      </c>
      <c r="I1046" s="35"/>
      <c r="J1046" s="35"/>
      <c r="K1046" s="35"/>
      <c r="L1046" s="36"/>
      <c r="M1046" s="163"/>
      <c r="N1046" s="164"/>
      <c r="O1046" s="56"/>
      <c r="P1046" s="56"/>
      <c r="Q1046" s="56"/>
      <c r="R1046" s="56"/>
      <c r="S1046" s="56"/>
      <c r="T1046" s="57"/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U1046" s="20" t="s">
        <v>81</v>
      </c>
    </row>
    <row r="1047" spans="1:47" s="2" customFormat="1">
      <c r="A1047" s="35"/>
      <c r="B1047" s="36"/>
      <c r="C1047" s="35"/>
      <c r="D1047" s="166" t="s">
        <v>224</v>
      </c>
      <c r="E1047" s="35"/>
      <c r="F1047" s="200" t="s">
        <v>1471</v>
      </c>
      <c r="G1047" s="35"/>
      <c r="H1047" s="35"/>
      <c r="I1047" s="35"/>
      <c r="J1047" s="35"/>
      <c r="K1047" s="35"/>
      <c r="L1047" s="36"/>
      <c r="M1047" s="163"/>
      <c r="N1047" s="164"/>
      <c r="O1047" s="56"/>
      <c r="P1047" s="56"/>
      <c r="Q1047" s="56"/>
      <c r="R1047" s="56"/>
      <c r="S1047" s="56"/>
      <c r="T1047" s="57"/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U1047" s="20" t="s">
        <v>81</v>
      </c>
    </row>
    <row r="1048" spans="1:47" s="2" customFormat="1">
      <c r="A1048" s="35"/>
      <c r="B1048" s="36"/>
      <c r="C1048" s="35"/>
      <c r="D1048" s="166" t="s">
        <v>224</v>
      </c>
      <c r="E1048" s="35"/>
      <c r="F1048" s="201" t="s">
        <v>2325</v>
      </c>
      <c r="G1048" s="35"/>
      <c r="H1048" s="191">
        <v>12.1</v>
      </c>
      <c r="I1048" s="35"/>
      <c r="J1048" s="35"/>
      <c r="K1048" s="35"/>
      <c r="L1048" s="36"/>
      <c r="M1048" s="163"/>
      <c r="N1048" s="164"/>
      <c r="O1048" s="56"/>
      <c r="P1048" s="56"/>
      <c r="Q1048" s="56"/>
      <c r="R1048" s="56"/>
      <c r="S1048" s="56"/>
      <c r="T1048" s="57"/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U1048" s="20" t="s">
        <v>81</v>
      </c>
    </row>
    <row r="1049" spans="1:47" s="2" customFormat="1">
      <c r="A1049" s="35"/>
      <c r="B1049" s="36"/>
      <c r="C1049" s="35"/>
      <c r="D1049" s="166" t="s">
        <v>224</v>
      </c>
      <c r="E1049" s="35"/>
      <c r="F1049" s="201" t="s">
        <v>213</v>
      </c>
      <c r="G1049" s="35"/>
      <c r="H1049" s="191">
        <v>12.1</v>
      </c>
      <c r="I1049" s="35"/>
      <c r="J1049" s="35"/>
      <c r="K1049" s="35"/>
      <c r="L1049" s="36"/>
      <c r="M1049" s="163"/>
      <c r="N1049" s="164"/>
      <c r="O1049" s="56"/>
      <c r="P1049" s="56"/>
      <c r="Q1049" s="56"/>
      <c r="R1049" s="56"/>
      <c r="S1049" s="56"/>
      <c r="T1049" s="57"/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U1049" s="20" t="s">
        <v>81</v>
      </c>
    </row>
    <row r="1050" spans="1:47" s="2" customFormat="1">
      <c r="A1050" s="35"/>
      <c r="B1050" s="36"/>
      <c r="C1050" s="35"/>
      <c r="D1050" s="166" t="s">
        <v>224</v>
      </c>
      <c r="E1050" s="35"/>
      <c r="F1050" s="200" t="s">
        <v>1467</v>
      </c>
      <c r="G1050" s="35"/>
      <c r="H1050" s="35"/>
      <c r="I1050" s="35"/>
      <c r="J1050" s="35"/>
      <c r="K1050" s="35"/>
      <c r="L1050" s="36"/>
      <c r="M1050" s="163"/>
      <c r="N1050" s="164"/>
      <c r="O1050" s="56"/>
      <c r="P1050" s="56"/>
      <c r="Q1050" s="56"/>
      <c r="R1050" s="56"/>
      <c r="S1050" s="56"/>
      <c r="T1050" s="57"/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U1050" s="20" t="s">
        <v>81</v>
      </c>
    </row>
    <row r="1051" spans="1:47" s="2" customFormat="1">
      <c r="A1051" s="35"/>
      <c r="B1051" s="36"/>
      <c r="C1051" s="35"/>
      <c r="D1051" s="166" t="s">
        <v>224</v>
      </c>
      <c r="E1051" s="35"/>
      <c r="F1051" s="201" t="s">
        <v>1454</v>
      </c>
      <c r="G1051" s="35"/>
      <c r="H1051" s="191">
        <v>0</v>
      </c>
      <c r="I1051" s="35"/>
      <c r="J1051" s="35"/>
      <c r="K1051" s="35"/>
      <c r="L1051" s="36"/>
      <c r="M1051" s="163"/>
      <c r="N1051" s="164"/>
      <c r="O1051" s="56"/>
      <c r="P1051" s="56"/>
      <c r="Q1051" s="56"/>
      <c r="R1051" s="56"/>
      <c r="S1051" s="56"/>
      <c r="T1051" s="57"/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U1051" s="20" t="s">
        <v>81</v>
      </c>
    </row>
    <row r="1052" spans="1:47" s="2" customFormat="1">
      <c r="A1052" s="35"/>
      <c r="B1052" s="36"/>
      <c r="C1052" s="35"/>
      <c r="D1052" s="166" t="s">
        <v>224</v>
      </c>
      <c r="E1052" s="35"/>
      <c r="F1052" s="201" t="s">
        <v>1468</v>
      </c>
      <c r="G1052" s="35"/>
      <c r="H1052" s="191">
        <v>23.1</v>
      </c>
      <c r="I1052" s="35"/>
      <c r="J1052" s="35"/>
      <c r="K1052" s="35"/>
      <c r="L1052" s="36"/>
      <c r="M1052" s="163"/>
      <c r="N1052" s="164"/>
      <c r="O1052" s="56"/>
      <c r="P1052" s="56"/>
      <c r="Q1052" s="56"/>
      <c r="R1052" s="56"/>
      <c r="S1052" s="56"/>
      <c r="T1052" s="57"/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U1052" s="20" t="s">
        <v>81</v>
      </c>
    </row>
    <row r="1053" spans="1:47" s="2" customFormat="1">
      <c r="A1053" s="35"/>
      <c r="B1053" s="36"/>
      <c r="C1053" s="35"/>
      <c r="D1053" s="166" t="s">
        <v>224</v>
      </c>
      <c r="E1053" s="35"/>
      <c r="F1053" s="201" t="s">
        <v>213</v>
      </c>
      <c r="G1053" s="35"/>
      <c r="H1053" s="191">
        <v>23.1</v>
      </c>
      <c r="I1053" s="35"/>
      <c r="J1053" s="35"/>
      <c r="K1053" s="35"/>
      <c r="L1053" s="36"/>
      <c r="M1053" s="163"/>
      <c r="N1053" s="164"/>
      <c r="O1053" s="56"/>
      <c r="P1053" s="56"/>
      <c r="Q1053" s="56"/>
      <c r="R1053" s="56"/>
      <c r="S1053" s="56"/>
      <c r="T1053" s="57"/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U1053" s="20" t="s">
        <v>81</v>
      </c>
    </row>
    <row r="1054" spans="1:47" s="2" customFormat="1">
      <c r="A1054" s="35"/>
      <c r="B1054" s="36"/>
      <c r="C1054" s="35"/>
      <c r="D1054" s="166" t="s">
        <v>224</v>
      </c>
      <c r="E1054" s="35"/>
      <c r="F1054" s="219" t="s">
        <v>1469</v>
      </c>
      <c r="G1054" s="35"/>
      <c r="H1054" s="35"/>
      <c r="I1054" s="35"/>
      <c r="J1054" s="35"/>
      <c r="K1054" s="35"/>
      <c r="L1054" s="36"/>
      <c r="M1054" s="163"/>
      <c r="N1054" s="164"/>
      <c r="O1054" s="56"/>
      <c r="P1054" s="56"/>
      <c r="Q1054" s="56"/>
      <c r="R1054" s="56"/>
      <c r="S1054" s="56"/>
      <c r="T1054" s="57"/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U1054" s="20" t="s">
        <v>81</v>
      </c>
    </row>
    <row r="1055" spans="1:47" s="2" customFormat="1">
      <c r="A1055" s="35"/>
      <c r="B1055" s="36"/>
      <c r="C1055" s="35"/>
      <c r="D1055" s="166" t="s">
        <v>224</v>
      </c>
      <c r="E1055" s="35"/>
      <c r="F1055" s="220" t="s">
        <v>2324</v>
      </c>
      <c r="G1055" s="35"/>
      <c r="H1055" s="191">
        <v>21</v>
      </c>
      <c r="I1055" s="35"/>
      <c r="J1055" s="35"/>
      <c r="K1055" s="35"/>
      <c r="L1055" s="36"/>
      <c r="M1055" s="163"/>
      <c r="N1055" s="164"/>
      <c r="O1055" s="56"/>
      <c r="P1055" s="56"/>
      <c r="Q1055" s="56"/>
      <c r="R1055" s="56"/>
      <c r="S1055" s="56"/>
      <c r="T1055" s="57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U1055" s="20" t="s">
        <v>81</v>
      </c>
    </row>
    <row r="1056" spans="1:47" s="2" customFormat="1">
      <c r="A1056" s="35"/>
      <c r="B1056" s="36"/>
      <c r="C1056" s="35"/>
      <c r="D1056" s="166" t="s">
        <v>224</v>
      </c>
      <c r="E1056" s="35"/>
      <c r="F1056" s="220" t="s">
        <v>213</v>
      </c>
      <c r="G1056" s="35"/>
      <c r="H1056" s="191">
        <v>21</v>
      </c>
      <c r="I1056" s="35"/>
      <c r="J1056" s="35"/>
      <c r="K1056" s="35"/>
      <c r="L1056" s="36"/>
      <c r="M1056" s="163"/>
      <c r="N1056" s="164"/>
      <c r="O1056" s="56"/>
      <c r="P1056" s="56"/>
      <c r="Q1056" s="56"/>
      <c r="R1056" s="56"/>
      <c r="S1056" s="56"/>
      <c r="T1056" s="57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U1056" s="20" t="s">
        <v>81</v>
      </c>
    </row>
    <row r="1057" spans="1:65" s="2" customFormat="1">
      <c r="A1057" s="35"/>
      <c r="B1057" s="36"/>
      <c r="C1057" s="35"/>
      <c r="D1057" s="166" t="s">
        <v>224</v>
      </c>
      <c r="E1057" s="35"/>
      <c r="F1057" s="189" t="s">
        <v>1655</v>
      </c>
      <c r="G1057" s="35"/>
      <c r="H1057" s="35"/>
      <c r="I1057" s="35"/>
      <c r="J1057" s="35"/>
      <c r="K1057" s="35"/>
      <c r="L1057" s="36"/>
      <c r="M1057" s="163"/>
      <c r="N1057" s="164"/>
      <c r="O1057" s="56"/>
      <c r="P1057" s="56"/>
      <c r="Q1057" s="56"/>
      <c r="R1057" s="56"/>
      <c r="S1057" s="56"/>
      <c r="T1057" s="57"/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U1057" s="20" t="s">
        <v>81</v>
      </c>
    </row>
    <row r="1058" spans="1:65" s="2" customFormat="1">
      <c r="A1058" s="35"/>
      <c r="B1058" s="36"/>
      <c r="C1058" s="35"/>
      <c r="D1058" s="166" t="s">
        <v>224</v>
      </c>
      <c r="E1058" s="35"/>
      <c r="F1058" s="190" t="s">
        <v>2493</v>
      </c>
      <c r="G1058" s="35"/>
      <c r="H1058" s="191">
        <v>28.35</v>
      </c>
      <c r="I1058" s="35"/>
      <c r="J1058" s="35"/>
      <c r="K1058" s="35"/>
      <c r="L1058" s="36"/>
      <c r="M1058" s="163"/>
      <c r="N1058" s="164"/>
      <c r="O1058" s="56"/>
      <c r="P1058" s="56"/>
      <c r="Q1058" s="56"/>
      <c r="R1058" s="56"/>
      <c r="S1058" s="56"/>
      <c r="T1058" s="57"/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U1058" s="20" t="s">
        <v>81</v>
      </c>
    </row>
    <row r="1059" spans="1:65" s="2" customFormat="1">
      <c r="A1059" s="35"/>
      <c r="B1059" s="36"/>
      <c r="C1059" s="35"/>
      <c r="D1059" s="166" t="s">
        <v>224</v>
      </c>
      <c r="E1059" s="35"/>
      <c r="F1059" s="190" t="s">
        <v>1501</v>
      </c>
      <c r="G1059" s="35"/>
      <c r="H1059" s="191">
        <v>0</v>
      </c>
      <c r="I1059" s="35"/>
      <c r="J1059" s="35"/>
      <c r="K1059" s="35"/>
      <c r="L1059" s="36"/>
      <c r="M1059" s="163"/>
      <c r="N1059" s="164"/>
      <c r="O1059" s="56"/>
      <c r="P1059" s="56"/>
      <c r="Q1059" s="56"/>
      <c r="R1059" s="56"/>
      <c r="S1059" s="56"/>
      <c r="T1059" s="57"/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U1059" s="20" t="s">
        <v>81</v>
      </c>
    </row>
    <row r="1060" spans="1:65" s="2" customFormat="1">
      <c r="A1060" s="35"/>
      <c r="B1060" s="36"/>
      <c r="C1060" s="35"/>
      <c r="D1060" s="166" t="s">
        <v>224</v>
      </c>
      <c r="E1060" s="35"/>
      <c r="F1060" s="190" t="s">
        <v>1640</v>
      </c>
      <c r="G1060" s="35"/>
      <c r="H1060" s="191">
        <v>-8.3480000000000008</v>
      </c>
      <c r="I1060" s="35"/>
      <c r="J1060" s="35"/>
      <c r="K1060" s="35"/>
      <c r="L1060" s="36"/>
      <c r="M1060" s="163"/>
      <c r="N1060" s="164"/>
      <c r="O1060" s="56"/>
      <c r="P1060" s="56"/>
      <c r="Q1060" s="56"/>
      <c r="R1060" s="56"/>
      <c r="S1060" s="56"/>
      <c r="T1060" s="57"/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U1060" s="20" t="s">
        <v>81</v>
      </c>
    </row>
    <row r="1061" spans="1:65" s="2" customFormat="1">
      <c r="A1061" s="35"/>
      <c r="B1061" s="36"/>
      <c r="C1061" s="35"/>
      <c r="D1061" s="166" t="s">
        <v>224</v>
      </c>
      <c r="E1061" s="35"/>
      <c r="F1061" s="190" t="s">
        <v>213</v>
      </c>
      <c r="G1061" s="35"/>
      <c r="H1061" s="191">
        <v>20.001999999999999</v>
      </c>
      <c r="I1061" s="35"/>
      <c r="J1061" s="35"/>
      <c r="K1061" s="35"/>
      <c r="L1061" s="36"/>
      <c r="M1061" s="163"/>
      <c r="N1061" s="164"/>
      <c r="O1061" s="56"/>
      <c r="P1061" s="56"/>
      <c r="Q1061" s="56"/>
      <c r="R1061" s="56"/>
      <c r="S1061" s="56"/>
      <c r="T1061" s="57"/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U1061" s="20" t="s">
        <v>81</v>
      </c>
    </row>
    <row r="1062" spans="1:65" s="2" customFormat="1">
      <c r="A1062" s="35"/>
      <c r="B1062" s="36"/>
      <c r="C1062" s="35"/>
      <c r="D1062" s="166" t="s">
        <v>224</v>
      </c>
      <c r="E1062" s="35"/>
      <c r="F1062" s="200" t="s">
        <v>1578</v>
      </c>
      <c r="G1062" s="35"/>
      <c r="H1062" s="35"/>
      <c r="I1062" s="35"/>
      <c r="J1062" s="35"/>
      <c r="K1062" s="35"/>
      <c r="L1062" s="36"/>
      <c r="M1062" s="163"/>
      <c r="N1062" s="164"/>
      <c r="O1062" s="56"/>
      <c r="P1062" s="56"/>
      <c r="Q1062" s="56"/>
      <c r="R1062" s="56"/>
      <c r="S1062" s="56"/>
      <c r="T1062" s="57"/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U1062" s="20" t="s">
        <v>81</v>
      </c>
    </row>
    <row r="1063" spans="1:65" s="2" customFormat="1">
      <c r="A1063" s="35"/>
      <c r="B1063" s="36"/>
      <c r="C1063" s="35"/>
      <c r="D1063" s="166" t="s">
        <v>224</v>
      </c>
      <c r="E1063" s="35"/>
      <c r="F1063" s="201" t="s">
        <v>1568</v>
      </c>
      <c r="G1063" s="35"/>
      <c r="H1063" s="191">
        <v>0</v>
      </c>
      <c r="I1063" s="35"/>
      <c r="J1063" s="35"/>
      <c r="K1063" s="35"/>
      <c r="L1063" s="36"/>
      <c r="M1063" s="163"/>
      <c r="N1063" s="164"/>
      <c r="O1063" s="56"/>
      <c r="P1063" s="56"/>
      <c r="Q1063" s="56"/>
      <c r="R1063" s="56"/>
      <c r="S1063" s="56"/>
      <c r="T1063" s="57"/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U1063" s="20" t="s">
        <v>81</v>
      </c>
    </row>
    <row r="1064" spans="1:65" s="2" customFormat="1">
      <c r="A1064" s="35"/>
      <c r="B1064" s="36"/>
      <c r="C1064" s="35"/>
      <c r="D1064" s="166" t="s">
        <v>224</v>
      </c>
      <c r="E1064" s="35"/>
      <c r="F1064" s="201" t="s">
        <v>2434</v>
      </c>
      <c r="G1064" s="35"/>
      <c r="H1064" s="191">
        <v>15.75</v>
      </c>
      <c r="I1064" s="35"/>
      <c r="J1064" s="35"/>
      <c r="K1064" s="35"/>
      <c r="L1064" s="36"/>
      <c r="M1064" s="163"/>
      <c r="N1064" s="164"/>
      <c r="O1064" s="56"/>
      <c r="P1064" s="56"/>
      <c r="Q1064" s="56"/>
      <c r="R1064" s="56"/>
      <c r="S1064" s="56"/>
      <c r="T1064" s="57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U1064" s="20" t="s">
        <v>81</v>
      </c>
    </row>
    <row r="1065" spans="1:65" s="2" customFormat="1">
      <c r="A1065" s="35"/>
      <c r="B1065" s="36"/>
      <c r="C1065" s="35"/>
      <c r="D1065" s="166" t="s">
        <v>224</v>
      </c>
      <c r="E1065" s="35"/>
      <c r="F1065" s="201" t="s">
        <v>213</v>
      </c>
      <c r="G1065" s="35"/>
      <c r="H1065" s="191">
        <v>15.75</v>
      </c>
      <c r="I1065" s="35"/>
      <c r="J1065" s="35"/>
      <c r="K1065" s="35"/>
      <c r="L1065" s="36"/>
      <c r="M1065" s="163"/>
      <c r="N1065" s="164"/>
      <c r="O1065" s="56"/>
      <c r="P1065" s="56"/>
      <c r="Q1065" s="56"/>
      <c r="R1065" s="56"/>
      <c r="S1065" s="56"/>
      <c r="T1065" s="57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U1065" s="20" t="s">
        <v>81</v>
      </c>
    </row>
    <row r="1066" spans="1:65" s="2" customFormat="1" ht="16.5" customHeight="1">
      <c r="A1066" s="35"/>
      <c r="B1066" s="146"/>
      <c r="C1066" s="147" t="s">
        <v>1705</v>
      </c>
      <c r="D1066" s="147" t="s">
        <v>184</v>
      </c>
      <c r="E1066" s="148" t="s">
        <v>369</v>
      </c>
      <c r="F1066" s="149" t="s">
        <v>370</v>
      </c>
      <c r="G1066" s="150" t="s">
        <v>338</v>
      </c>
      <c r="H1066" s="151">
        <v>117.691</v>
      </c>
      <c r="I1066" s="152"/>
      <c r="J1066" s="153">
        <f>ROUND(I1066*H1066,2)</f>
        <v>0</v>
      </c>
      <c r="K1066" s="149" t="s">
        <v>3</v>
      </c>
      <c r="L1066" s="36"/>
      <c r="M1066" s="154" t="s">
        <v>3</v>
      </c>
      <c r="N1066" s="155" t="s">
        <v>44</v>
      </c>
      <c r="O1066" s="56"/>
      <c r="P1066" s="156">
        <f>O1066*H1066</f>
        <v>0</v>
      </c>
      <c r="Q1066" s="156">
        <v>0</v>
      </c>
      <c r="R1066" s="156">
        <f>Q1066*H1066</f>
        <v>0</v>
      </c>
      <c r="S1066" s="156">
        <v>0</v>
      </c>
      <c r="T1066" s="157">
        <f>S1066*H1066</f>
        <v>0</v>
      </c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R1066" s="158" t="s">
        <v>189</v>
      </c>
      <c r="AT1066" s="158" t="s">
        <v>184</v>
      </c>
      <c r="AU1066" s="158" t="s">
        <v>81</v>
      </c>
      <c r="AY1066" s="20" t="s">
        <v>182</v>
      </c>
      <c r="BE1066" s="159">
        <f>IF(N1066="základní",J1066,0)</f>
        <v>0</v>
      </c>
      <c r="BF1066" s="159">
        <f>IF(N1066="snížená",J1066,0)</f>
        <v>0</v>
      </c>
      <c r="BG1066" s="159">
        <f>IF(N1066="zákl. přenesená",J1066,0)</f>
        <v>0</v>
      </c>
      <c r="BH1066" s="159">
        <f>IF(N1066="sníž. přenesená",J1066,0)</f>
        <v>0</v>
      </c>
      <c r="BI1066" s="159">
        <f>IF(N1066="nulová",J1066,0)</f>
        <v>0</v>
      </c>
      <c r="BJ1066" s="20" t="s">
        <v>25</v>
      </c>
      <c r="BK1066" s="159">
        <f>ROUND(I1066*H1066,2)</f>
        <v>0</v>
      </c>
      <c r="BL1066" s="20" t="s">
        <v>189</v>
      </c>
      <c r="BM1066" s="158" t="s">
        <v>2506</v>
      </c>
    </row>
    <row r="1067" spans="1:65" s="13" customFormat="1">
      <c r="B1067" s="165"/>
      <c r="D1067" s="166" t="s">
        <v>193</v>
      </c>
      <c r="E1067" s="167" t="s">
        <v>3</v>
      </c>
      <c r="F1067" s="168" t="s">
        <v>1519</v>
      </c>
      <c r="H1067" s="167" t="s">
        <v>3</v>
      </c>
      <c r="I1067" s="169"/>
      <c r="L1067" s="165"/>
      <c r="M1067" s="170"/>
      <c r="N1067" s="171"/>
      <c r="O1067" s="171"/>
      <c r="P1067" s="171"/>
      <c r="Q1067" s="171"/>
      <c r="R1067" s="171"/>
      <c r="S1067" s="171"/>
      <c r="T1067" s="172"/>
      <c r="AT1067" s="167" t="s">
        <v>193</v>
      </c>
      <c r="AU1067" s="167" t="s">
        <v>81</v>
      </c>
      <c r="AV1067" s="13" t="s">
        <v>25</v>
      </c>
      <c r="AW1067" s="13" t="s">
        <v>34</v>
      </c>
      <c r="AX1067" s="13" t="s">
        <v>73</v>
      </c>
      <c r="AY1067" s="167" t="s">
        <v>182</v>
      </c>
    </row>
    <row r="1068" spans="1:65" s="14" customFormat="1">
      <c r="B1068" s="173"/>
      <c r="D1068" s="166" t="s">
        <v>193</v>
      </c>
      <c r="E1068" s="174" t="s">
        <v>3</v>
      </c>
      <c r="F1068" s="175" t="s">
        <v>1669</v>
      </c>
      <c r="H1068" s="176">
        <v>117.691</v>
      </c>
      <c r="I1068" s="177"/>
      <c r="L1068" s="173"/>
      <c r="M1068" s="178"/>
      <c r="N1068" s="179"/>
      <c r="O1068" s="179"/>
      <c r="P1068" s="179"/>
      <c r="Q1068" s="179"/>
      <c r="R1068" s="179"/>
      <c r="S1068" s="179"/>
      <c r="T1068" s="180"/>
      <c r="AT1068" s="174" t="s">
        <v>193</v>
      </c>
      <c r="AU1068" s="174" t="s">
        <v>81</v>
      </c>
      <c r="AV1068" s="14" t="s">
        <v>81</v>
      </c>
      <c r="AW1068" s="14" t="s">
        <v>34</v>
      </c>
      <c r="AX1068" s="14" t="s">
        <v>25</v>
      </c>
      <c r="AY1068" s="174" t="s">
        <v>182</v>
      </c>
    </row>
    <row r="1069" spans="1:65" s="2" customFormat="1">
      <c r="A1069" s="35"/>
      <c r="B1069" s="36"/>
      <c r="C1069" s="35"/>
      <c r="D1069" s="166" t="s">
        <v>224</v>
      </c>
      <c r="E1069" s="35"/>
      <c r="F1069" s="189" t="s">
        <v>1670</v>
      </c>
      <c r="G1069" s="35"/>
      <c r="H1069" s="35"/>
      <c r="I1069" s="35"/>
      <c r="J1069" s="35"/>
      <c r="K1069" s="35"/>
      <c r="L1069" s="36"/>
      <c r="M1069" s="163"/>
      <c r="N1069" s="164"/>
      <c r="O1069" s="56"/>
      <c r="P1069" s="56"/>
      <c r="Q1069" s="56"/>
      <c r="R1069" s="56"/>
      <c r="S1069" s="56"/>
      <c r="T1069" s="57"/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U1069" s="20" t="s">
        <v>81</v>
      </c>
    </row>
    <row r="1070" spans="1:65" s="2" customFormat="1">
      <c r="A1070" s="35"/>
      <c r="B1070" s="36"/>
      <c r="C1070" s="35"/>
      <c r="D1070" s="166" t="s">
        <v>224</v>
      </c>
      <c r="E1070" s="35"/>
      <c r="F1070" s="190" t="s">
        <v>2504</v>
      </c>
      <c r="G1070" s="35"/>
      <c r="H1070" s="191">
        <v>213.983</v>
      </c>
      <c r="I1070" s="35"/>
      <c r="J1070" s="35"/>
      <c r="K1070" s="35"/>
      <c r="L1070" s="36"/>
      <c r="M1070" s="163"/>
      <c r="N1070" s="164"/>
      <c r="O1070" s="56"/>
      <c r="P1070" s="56"/>
      <c r="Q1070" s="56"/>
      <c r="R1070" s="56"/>
      <c r="S1070" s="56"/>
      <c r="T1070" s="57"/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U1070" s="20" t="s">
        <v>81</v>
      </c>
    </row>
    <row r="1071" spans="1:65" s="2" customFormat="1">
      <c r="A1071" s="35"/>
      <c r="B1071" s="36"/>
      <c r="C1071" s="35"/>
      <c r="D1071" s="166" t="s">
        <v>224</v>
      </c>
      <c r="E1071" s="35"/>
      <c r="F1071" s="190" t="s">
        <v>213</v>
      </c>
      <c r="G1071" s="35"/>
      <c r="H1071" s="191">
        <v>213.983</v>
      </c>
      <c r="I1071" s="35"/>
      <c r="J1071" s="35"/>
      <c r="K1071" s="35"/>
      <c r="L1071" s="36"/>
      <c r="M1071" s="163"/>
      <c r="N1071" s="164"/>
      <c r="O1071" s="56"/>
      <c r="P1071" s="56"/>
      <c r="Q1071" s="56"/>
      <c r="R1071" s="56"/>
      <c r="S1071" s="56"/>
      <c r="T1071" s="57"/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U1071" s="20" t="s">
        <v>81</v>
      </c>
    </row>
    <row r="1072" spans="1:65" s="2" customFormat="1">
      <c r="A1072" s="35"/>
      <c r="B1072" s="36"/>
      <c r="C1072" s="35"/>
      <c r="D1072" s="166" t="s">
        <v>224</v>
      </c>
      <c r="E1072" s="35"/>
      <c r="F1072" s="200" t="s">
        <v>1663</v>
      </c>
      <c r="G1072" s="35"/>
      <c r="H1072" s="35"/>
      <c r="I1072" s="35"/>
      <c r="J1072" s="35"/>
      <c r="K1072" s="35"/>
      <c r="L1072" s="36"/>
      <c r="M1072" s="163"/>
      <c r="N1072" s="164"/>
      <c r="O1072" s="56"/>
      <c r="P1072" s="56"/>
      <c r="Q1072" s="56"/>
      <c r="R1072" s="56"/>
      <c r="S1072" s="56"/>
      <c r="T1072" s="57"/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U1072" s="20" t="s">
        <v>81</v>
      </c>
    </row>
    <row r="1073" spans="1:47" s="2" customFormat="1">
      <c r="A1073" s="35"/>
      <c r="B1073" s="36"/>
      <c r="C1073" s="35"/>
      <c r="D1073" s="166" t="s">
        <v>224</v>
      </c>
      <c r="E1073" s="35"/>
      <c r="F1073" s="201" t="s">
        <v>2464</v>
      </c>
      <c r="G1073" s="35"/>
      <c r="H1073" s="191">
        <v>8.9749999999999996</v>
      </c>
      <c r="I1073" s="35"/>
      <c r="J1073" s="35"/>
      <c r="K1073" s="35"/>
      <c r="L1073" s="36"/>
      <c r="M1073" s="163"/>
      <c r="N1073" s="164"/>
      <c r="O1073" s="56"/>
      <c r="P1073" s="56"/>
      <c r="Q1073" s="56"/>
      <c r="R1073" s="56"/>
      <c r="S1073" s="56"/>
      <c r="T1073" s="57"/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U1073" s="20" t="s">
        <v>81</v>
      </c>
    </row>
    <row r="1074" spans="1:47" s="2" customFormat="1">
      <c r="A1074" s="35"/>
      <c r="B1074" s="36"/>
      <c r="C1074" s="35"/>
      <c r="D1074" s="166" t="s">
        <v>224</v>
      </c>
      <c r="E1074" s="35"/>
      <c r="F1074" s="201" t="s">
        <v>2465</v>
      </c>
      <c r="G1074" s="35"/>
      <c r="H1074" s="191">
        <v>12.375</v>
      </c>
      <c r="I1074" s="35"/>
      <c r="J1074" s="35"/>
      <c r="K1074" s="35"/>
      <c r="L1074" s="36"/>
      <c r="M1074" s="163"/>
      <c r="N1074" s="164"/>
      <c r="O1074" s="56"/>
      <c r="P1074" s="56"/>
      <c r="Q1074" s="56"/>
      <c r="R1074" s="56"/>
      <c r="S1074" s="56"/>
      <c r="T1074" s="57"/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U1074" s="20" t="s">
        <v>81</v>
      </c>
    </row>
    <row r="1075" spans="1:47" s="2" customFormat="1">
      <c r="A1075" s="35"/>
      <c r="B1075" s="36"/>
      <c r="C1075" s="35"/>
      <c r="D1075" s="166" t="s">
        <v>224</v>
      </c>
      <c r="E1075" s="35"/>
      <c r="F1075" s="201" t="s">
        <v>2466</v>
      </c>
      <c r="G1075" s="35"/>
      <c r="H1075" s="191">
        <v>16.050999999999998</v>
      </c>
      <c r="I1075" s="35"/>
      <c r="J1075" s="35"/>
      <c r="K1075" s="35"/>
      <c r="L1075" s="36"/>
      <c r="M1075" s="163"/>
      <c r="N1075" s="164"/>
      <c r="O1075" s="56"/>
      <c r="P1075" s="56"/>
      <c r="Q1075" s="56"/>
      <c r="R1075" s="56"/>
      <c r="S1075" s="56"/>
      <c r="T1075" s="57"/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U1075" s="20" t="s">
        <v>81</v>
      </c>
    </row>
    <row r="1076" spans="1:47" s="2" customFormat="1">
      <c r="A1076" s="35"/>
      <c r="B1076" s="36"/>
      <c r="C1076" s="35"/>
      <c r="D1076" s="166" t="s">
        <v>224</v>
      </c>
      <c r="E1076" s="35"/>
      <c r="F1076" s="201" t="s">
        <v>2467</v>
      </c>
      <c r="G1076" s="35"/>
      <c r="H1076" s="191">
        <v>10.176</v>
      </c>
      <c r="I1076" s="35"/>
      <c r="J1076" s="35"/>
      <c r="K1076" s="35"/>
      <c r="L1076" s="36"/>
      <c r="M1076" s="163"/>
      <c r="N1076" s="164"/>
      <c r="O1076" s="56"/>
      <c r="P1076" s="56"/>
      <c r="Q1076" s="56"/>
      <c r="R1076" s="56"/>
      <c r="S1076" s="56"/>
      <c r="T1076" s="57"/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U1076" s="20" t="s">
        <v>81</v>
      </c>
    </row>
    <row r="1077" spans="1:47" s="2" customFormat="1">
      <c r="A1077" s="35"/>
      <c r="B1077" s="36"/>
      <c r="C1077" s="35"/>
      <c r="D1077" s="166" t="s">
        <v>224</v>
      </c>
      <c r="E1077" s="35"/>
      <c r="F1077" s="201" t="s">
        <v>2468</v>
      </c>
      <c r="G1077" s="35"/>
      <c r="H1077" s="191">
        <v>17.957000000000001</v>
      </c>
      <c r="I1077" s="35"/>
      <c r="J1077" s="35"/>
      <c r="K1077" s="35"/>
      <c r="L1077" s="36"/>
      <c r="M1077" s="163"/>
      <c r="N1077" s="164"/>
      <c r="O1077" s="56"/>
      <c r="P1077" s="56"/>
      <c r="Q1077" s="56"/>
      <c r="R1077" s="56"/>
      <c r="S1077" s="56"/>
      <c r="T1077" s="57"/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U1077" s="20" t="s">
        <v>81</v>
      </c>
    </row>
    <row r="1078" spans="1:47" s="2" customFormat="1">
      <c r="A1078" s="35"/>
      <c r="B1078" s="36"/>
      <c r="C1078" s="35"/>
      <c r="D1078" s="166" t="s">
        <v>224</v>
      </c>
      <c r="E1078" s="35"/>
      <c r="F1078" s="201" t="s">
        <v>2469</v>
      </c>
      <c r="G1078" s="35"/>
      <c r="H1078" s="191">
        <v>17.864999999999998</v>
      </c>
      <c r="I1078" s="35"/>
      <c r="J1078" s="35"/>
      <c r="K1078" s="35"/>
      <c r="L1078" s="36"/>
      <c r="M1078" s="163"/>
      <c r="N1078" s="164"/>
      <c r="O1078" s="56"/>
      <c r="P1078" s="56"/>
      <c r="Q1078" s="56"/>
      <c r="R1078" s="56"/>
      <c r="S1078" s="56"/>
      <c r="T1078" s="57"/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U1078" s="20" t="s">
        <v>81</v>
      </c>
    </row>
    <row r="1079" spans="1:47" s="2" customFormat="1">
      <c r="A1079" s="35"/>
      <c r="B1079" s="36"/>
      <c r="C1079" s="35"/>
      <c r="D1079" s="166" t="s">
        <v>224</v>
      </c>
      <c r="E1079" s="35"/>
      <c r="F1079" s="201" t="s">
        <v>2470</v>
      </c>
      <c r="G1079" s="35"/>
      <c r="H1079" s="191">
        <v>11.041</v>
      </c>
      <c r="I1079" s="35"/>
      <c r="J1079" s="35"/>
      <c r="K1079" s="35"/>
      <c r="L1079" s="36"/>
      <c r="M1079" s="163"/>
      <c r="N1079" s="164"/>
      <c r="O1079" s="56"/>
      <c r="P1079" s="56"/>
      <c r="Q1079" s="56"/>
      <c r="R1079" s="56"/>
      <c r="S1079" s="56"/>
      <c r="T1079" s="57"/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U1079" s="20" t="s">
        <v>81</v>
      </c>
    </row>
    <row r="1080" spans="1:47" s="2" customFormat="1">
      <c r="A1080" s="35"/>
      <c r="B1080" s="36"/>
      <c r="C1080" s="35"/>
      <c r="D1080" s="166" t="s">
        <v>224</v>
      </c>
      <c r="E1080" s="35"/>
      <c r="F1080" s="201" t="s">
        <v>2471</v>
      </c>
      <c r="G1080" s="35"/>
      <c r="H1080" s="191">
        <v>17.094000000000001</v>
      </c>
      <c r="I1080" s="35"/>
      <c r="J1080" s="35"/>
      <c r="K1080" s="35"/>
      <c r="L1080" s="36"/>
      <c r="M1080" s="163"/>
      <c r="N1080" s="164"/>
      <c r="O1080" s="56"/>
      <c r="P1080" s="56"/>
      <c r="Q1080" s="56"/>
      <c r="R1080" s="56"/>
      <c r="S1080" s="56"/>
      <c r="T1080" s="57"/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U1080" s="20" t="s">
        <v>81</v>
      </c>
    </row>
    <row r="1081" spans="1:47" s="2" customFormat="1">
      <c r="A1081" s="35"/>
      <c r="B1081" s="36"/>
      <c r="C1081" s="35"/>
      <c r="D1081" s="166" t="s">
        <v>224</v>
      </c>
      <c r="E1081" s="35"/>
      <c r="F1081" s="201" t="s">
        <v>2472</v>
      </c>
      <c r="G1081" s="35"/>
      <c r="H1081" s="191">
        <v>18.475999999999999</v>
      </c>
      <c r="I1081" s="35"/>
      <c r="J1081" s="35"/>
      <c r="K1081" s="35"/>
      <c r="L1081" s="36"/>
      <c r="M1081" s="163"/>
      <c r="N1081" s="164"/>
      <c r="O1081" s="56"/>
      <c r="P1081" s="56"/>
      <c r="Q1081" s="56"/>
      <c r="R1081" s="56"/>
      <c r="S1081" s="56"/>
      <c r="T1081" s="57"/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U1081" s="20" t="s">
        <v>81</v>
      </c>
    </row>
    <row r="1082" spans="1:47" s="2" customFormat="1">
      <c r="A1082" s="35"/>
      <c r="B1082" s="36"/>
      <c r="C1082" s="35"/>
      <c r="D1082" s="166" t="s">
        <v>224</v>
      </c>
      <c r="E1082" s="35"/>
      <c r="F1082" s="201" t="s">
        <v>2473</v>
      </c>
      <c r="G1082" s="35"/>
      <c r="H1082" s="191">
        <v>16.567</v>
      </c>
      <c r="I1082" s="35"/>
      <c r="J1082" s="35"/>
      <c r="K1082" s="35"/>
      <c r="L1082" s="36"/>
      <c r="M1082" s="163"/>
      <c r="N1082" s="164"/>
      <c r="O1082" s="56"/>
      <c r="P1082" s="56"/>
      <c r="Q1082" s="56"/>
      <c r="R1082" s="56"/>
      <c r="S1082" s="56"/>
      <c r="T1082" s="57"/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U1082" s="20" t="s">
        <v>81</v>
      </c>
    </row>
    <row r="1083" spans="1:47" s="2" customFormat="1">
      <c r="A1083" s="35"/>
      <c r="B1083" s="36"/>
      <c r="C1083" s="35"/>
      <c r="D1083" s="166" t="s">
        <v>224</v>
      </c>
      <c r="E1083" s="35"/>
      <c r="F1083" s="201" t="s">
        <v>2474</v>
      </c>
      <c r="G1083" s="35"/>
      <c r="H1083" s="191">
        <v>17.274999999999999</v>
      </c>
      <c r="I1083" s="35"/>
      <c r="J1083" s="35"/>
      <c r="K1083" s="35"/>
      <c r="L1083" s="36"/>
      <c r="M1083" s="163"/>
      <c r="N1083" s="164"/>
      <c r="O1083" s="56"/>
      <c r="P1083" s="56"/>
      <c r="Q1083" s="56"/>
      <c r="R1083" s="56"/>
      <c r="S1083" s="56"/>
      <c r="T1083" s="57"/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U1083" s="20" t="s">
        <v>81</v>
      </c>
    </row>
    <row r="1084" spans="1:47" s="2" customFormat="1">
      <c r="A1084" s="35"/>
      <c r="B1084" s="36"/>
      <c r="C1084" s="35"/>
      <c r="D1084" s="166" t="s">
        <v>224</v>
      </c>
      <c r="E1084" s="35"/>
      <c r="F1084" s="201" t="s">
        <v>1501</v>
      </c>
      <c r="G1084" s="35"/>
      <c r="H1084" s="191">
        <v>0</v>
      </c>
      <c r="I1084" s="35"/>
      <c r="J1084" s="35"/>
      <c r="K1084" s="35"/>
      <c r="L1084" s="36"/>
      <c r="M1084" s="163"/>
      <c r="N1084" s="164"/>
      <c r="O1084" s="56"/>
      <c r="P1084" s="56"/>
      <c r="Q1084" s="56"/>
      <c r="R1084" s="56"/>
      <c r="S1084" s="56"/>
      <c r="T1084" s="57"/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U1084" s="20" t="s">
        <v>81</v>
      </c>
    </row>
    <row r="1085" spans="1:47" s="2" customFormat="1">
      <c r="A1085" s="35"/>
      <c r="B1085" s="36"/>
      <c r="C1085" s="35"/>
      <c r="D1085" s="166" t="s">
        <v>224</v>
      </c>
      <c r="E1085" s="35"/>
      <c r="F1085" s="201" t="s">
        <v>1627</v>
      </c>
      <c r="G1085" s="35"/>
      <c r="H1085" s="191">
        <v>-22.282</v>
      </c>
      <c r="I1085" s="35"/>
      <c r="J1085" s="35"/>
      <c r="K1085" s="35"/>
      <c r="L1085" s="36"/>
      <c r="M1085" s="163"/>
      <c r="N1085" s="164"/>
      <c r="O1085" s="56"/>
      <c r="P1085" s="56"/>
      <c r="Q1085" s="56"/>
      <c r="R1085" s="56"/>
      <c r="S1085" s="56"/>
      <c r="T1085" s="57"/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U1085" s="20" t="s">
        <v>81</v>
      </c>
    </row>
    <row r="1086" spans="1:47" s="2" customFormat="1">
      <c r="A1086" s="35"/>
      <c r="B1086" s="36"/>
      <c r="C1086" s="35"/>
      <c r="D1086" s="166" t="s">
        <v>224</v>
      </c>
      <c r="E1086" s="35"/>
      <c r="F1086" s="201" t="s">
        <v>2475</v>
      </c>
      <c r="G1086" s="35"/>
      <c r="H1086" s="191">
        <v>-6.923</v>
      </c>
      <c r="I1086" s="35"/>
      <c r="J1086" s="35"/>
      <c r="K1086" s="35"/>
      <c r="L1086" s="36"/>
      <c r="M1086" s="163"/>
      <c r="N1086" s="164"/>
      <c r="O1086" s="56"/>
      <c r="P1086" s="56"/>
      <c r="Q1086" s="56"/>
      <c r="R1086" s="56"/>
      <c r="S1086" s="56"/>
      <c r="T1086" s="57"/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U1086" s="20" t="s">
        <v>81</v>
      </c>
    </row>
    <row r="1087" spans="1:47" s="2" customFormat="1">
      <c r="A1087" s="35"/>
      <c r="B1087" s="36"/>
      <c r="C1087" s="35"/>
      <c r="D1087" s="166" t="s">
        <v>224</v>
      </c>
      <c r="E1087" s="35"/>
      <c r="F1087" s="201" t="s">
        <v>213</v>
      </c>
      <c r="G1087" s="35"/>
      <c r="H1087" s="191">
        <v>134.64699999999999</v>
      </c>
      <c r="I1087" s="35"/>
      <c r="J1087" s="35"/>
      <c r="K1087" s="35"/>
      <c r="L1087" s="36"/>
      <c r="M1087" s="163"/>
      <c r="N1087" s="164"/>
      <c r="O1087" s="56"/>
      <c r="P1087" s="56"/>
      <c r="Q1087" s="56"/>
      <c r="R1087" s="56"/>
      <c r="S1087" s="56"/>
      <c r="T1087" s="57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U1087" s="20" t="s">
        <v>81</v>
      </c>
    </row>
    <row r="1088" spans="1:47" s="2" customFormat="1">
      <c r="A1088" s="35"/>
      <c r="B1088" s="36"/>
      <c r="C1088" s="35"/>
      <c r="D1088" s="166" t="s">
        <v>224</v>
      </c>
      <c r="E1088" s="35"/>
      <c r="F1088" s="219" t="s">
        <v>272</v>
      </c>
      <c r="G1088" s="35"/>
      <c r="H1088" s="35"/>
      <c r="I1088" s="35"/>
      <c r="J1088" s="35"/>
      <c r="K1088" s="35"/>
      <c r="L1088" s="36"/>
      <c r="M1088" s="163"/>
      <c r="N1088" s="164"/>
      <c r="O1088" s="56"/>
      <c r="P1088" s="56"/>
      <c r="Q1088" s="56"/>
      <c r="R1088" s="56"/>
      <c r="S1088" s="56"/>
      <c r="T1088" s="57"/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U1088" s="20" t="s">
        <v>81</v>
      </c>
    </row>
    <row r="1089" spans="1:47" s="2" customFormat="1">
      <c r="A1089" s="35"/>
      <c r="B1089" s="36"/>
      <c r="C1089" s="35"/>
      <c r="D1089" s="166" t="s">
        <v>224</v>
      </c>
      <c r="E1089" s="35"/>
      <c r="F1089" s="220" t="s">
        <v>1568</v>
      </c>
      <c r="G1089" s="35"/>
      <c r="H1089" s="191">
        <v>0</v>
      </c>
      <c r="I1089" s="35"/>
      <c r="J1089" s="35"/>
      <c r="K1089" s="35"/>
      <c r="L1089" s="36"/>
      <c r="M1089" s="163"/>
      <c r="N1089" s="164"/>
      <c r="O1089" s="56"/>
      <c r="P1089" s="56"/>
      <c r="Q1089" s="56"/>
      <c r="R1089" s="56"/>
      <c r="S1089" s="56"/>
      <c r="T1089" s="57"/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U1089" s="20" t="s">
        <v>81</v>
      </c>
    </row>
    <row r="1090" spans="1:47" s="2" customFormat="1">
      <c r="A1090" s="35"/>
      <c r="B1090" s="36"/>
      <c r="C1090" s="35"/>
      <c r="D1090" s="166" t="s">
        <v>224</v>
      </c>
      <c r="E1090" s="35"/>
      <c r="F1090" s="220" t="s">
        <v>2420</v>
      </c>
      <c r="G1090" s="35"/>
      <c r="H1090" s="191">
        <v>1.837</v>
      </c>
      <c r="I1090" s="35"/>
      <c r="J1090" s="35"/>
      <c r="K1090" s="35"/>
      <c r="L1090" s="36"/>
      <c r="M1090" s="163"/>
      <c r="N1090" s="164"/>
      <c r="O1090" s="56"/>
      <c r="P1090" s="56"/>
      <c r="Q1090" s="56"/>
      <c r="R1090" s="56"/>
      <c r="S1090" s="56"/>
      <c r="T1090" s="57"/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U1090" s="20" t="s">
        <v>81</v>
      </c>
    </row>
    <row r="1091" spans="1:47" s="2" customFormat="1">
      <c r="A1091" s="35"/>
      <c r="B1091" s="36"/>
      <c r="C1091" s="35"/>
      <c r="D1091" s="166" t="s">
        <v>224</v>
      </c>
      <c r="E1091" s="35"/>
      <c r="F1091" s="220" t="s">
        <v>2421</v>
      </c>
      <c r="G1091" s="35"/>
      <c r="H1091" s="191">
        <v>1.5289999999999999</v>
      </c>
      <c r="I1091" s="35"/>
      <c r="J1091" s="35"/>
      <c r="K1091" s="35"/>
      <c r="L1091" s="36"/>
      <c r="M1091" s="163"/>
      <c r="N1091" s="164"/>
      <c r="O1091" s="56"/>
      <c r="P1091" s="56"/>
      <c r="Q1091" s="56"/>
      <c r="R1091" s="56"/>
      <c r="S1091" s="56"/>
      <c r="T1091" s="57"/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U1091" s="20" t="s">
        <v>81</v>
      </c>
    </row>
    <row r="1092" spans="1:47" s="2" customFormat="1">
      <c r="A1092" s="35"/>
      <c r="B1092" s="36"/>
      <c r="C1092" s="35"/>
      <c r="D1092" s="166" t="s">
        <v>224</v>
      </c>
      <c r="E1092" s="35"/>
      <c r="F1092" s="220" t="s">
        <v>2422</v>
      </c>
      <c r="G1092" s="35"/>
      <c r="H1092" s="191">
        <v>4.851</v>
      </c>
      <c r="I1092" s="35"/>
      <c r="J1092" s="35"/>
      <c r="K1092" s="35"/>
      <c r="L1092" s="36"/>
      <c r="M1092" s="163"/>
      <c r="N1092" s="164"/>
      <c r="O1092" s="56"/>
      <c r="P1092" s="56"/>
      <c r="Q1092" s="56"/>
      <c r="R1092" s="56"/>
      <c r="S1092" s="56"/>
      <c r="T1092" s="57"/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U1092" s="20" t="s">
        <v>81</v>
      </c>
    </row>
    <row r="1093" spans="1:47" s="2" customFormat="1">
      <c r="A1093" s="35"/>
      <c r="B1093" s="36"/>
      <c r="C1093" s="35"/>
      <c r="D1093" s="166" t="s">
        <v>224</v>
      </c>
      <c r="E1093" s="35"/>
      <c r="F1093" s="220" t="s">
        <v>2423</v>
      </c>
      <c r="G1093" s="35"/>
      <c r="H1093" s="191">
        <v>1.4630000000000001</v>
      </c>
      <c r="I1093" s="35"/>
      <c r="J1093" s="35"/>
      <c r="K1093" s="35"/>
      <c r="L1093" s="36"/>
      <c r="M1093" s="163"/>
      <c r="N1093" s="164"/>
      <c r="O1093" s="56"/>
      <c r="P1093" s="56"/>
      <c r="Q1093" s="56"/>
      <c r="R1093" s="56"/>
      <c r="S1093" s="56"/>
      <c r="T1093" s="57"/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U1093" s="20" t="s">
        <v>81</v>
      </c>
    </row>
    <row r="1094" spans="1:47" s="2" customFormat="1">
      <c r="A1094" s="35"/>
      <c r="B1094" s="36"/>
      <c r="C1094" s="35"/>
      <c r="D1094" s="166" t="s">
        <v>224</v>
      </c>
      <c r="E1094" s="35"/>
      <c r="F1094" s="220" t="s">
        <v>2424</v>
      </c>
      <c r="G1094" s="35"/>
      <c r="H1094" s="191">
        <v>5.1260000000000003</v>
      </c>
      <c r="I1094" s="35"/>
      <c r="J1094" s="35"/>
      <c r="K1094" s="35"/>
      <c r="L1094" s="36"/>
      <c r="M1094" s="163"/>
      <c r="N1094" s="164"/>
      <c r="O1094" s="56"/>
      <c r="P1094" s="56"/>
      <c r="Q1094" s="56"/>
      <c r="R1094" s="56"/>
      <c r="S1094" s="56"/>
      <c r="T1094" s="57"/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U1094" s="20" t="s">
        <v>81</v>
      </c>
    </row>
    <row r="1095" spans="1:47" s="2" customFormat="1">
      <c r="A1095" s="35"/>
      <c r="B1095" s="36"/>
      <c r="C1095" s="35"/>
      <c r="D1095" s="166" t="s">
        <v>224</v>
      </c>
      <c r="E1095" s="35"/>
      <c r="F1095" s="220" t="s">
        <v>2425</v>
      </c>
      <c r="G1095" s="35"/>
      <c r="H1095" s="191">
        <v>5.1260000000000003</v>
      </c>
      <c r="I1095" s="35"/>
      <c r="J1095" s="35"/>
      <c r="K1095" s="35"/>
      <c r="L1095" s="36"/>
      <c r="M1095" s="163"/>
      <c r="N1095" s="164"/>
      <c r="O1095" s="56"/>
      <c r="P1095" s="56"/>
      <c r="Q1095" s="56"/>
      <c r="R1095" s="56"/>
      <c r="S1095" s="56"/>
      <c r="T1095" s="57"/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U1095" s="20" t="s">
        <v>81</v>
      </c>
    </row>
    <row r="1096" spans="1:47" s="2" customFormat="1">
      <c r="A1096" s="35"/>
      <c r="B1096" s="36"/>
      <c r="C1096" s="35"/>
      <c r="D1096" s="166" t="s">
        <v>224</v>
      </c>
      <c r="E1096" s="35"/>
      <c r="F1096" s="220" t="s">
        <v>2426</v>
      </c>
      <c r="G1096" s="35"/>
      <c r="H1096" s="191">
        <v>1.474</v>
      </c>
      <c r="I1096" s="35"/>
      <c r="J1096" s="35"/>
      <c r="K1096" s="35"/>
      <c r="L1096" s="36"/>
      <c r="M1096" s="163"/>
      <c r="N1096" s="164"/>
      <c r="O1096" s="56"/>
      <c r="P1096" s="56"/>
      <c r="Q1096" s="56"/>
      <c r="R1096" s="56"/>
      <c r="S1096" s="56"/>
      <c r="T1096" s="57"/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U1096" s="20" t="s">
        <v>81</v>
      </c>
    </row>
    <row r="1097" spans="1:47" s="2" customFormat="1">
      <c r="A1097" s="35"/>
      <c r="B1097" s="36"/>
      <c r="C1097" s="35"/>
      <c r="D1097" s="166" t="s">
        <v>224</v>
      </c>
      <c r="E1097" s="35"/>
      <c r="F1097" s="220" t="s">
        <v>2427</v>
      </c>
      <c r="G1097" s="35"/>
      <c r="H1097" s="191">
        <v>5.1589999999999998</v>
      </c>
      <c r="I1097" s="35"/>
      <c r="J1097" s="35"/>
      <c r="K1097" s="35"/>
      <c r="L1097" s="36"/>
      <c r="M1097" s="163"/>
      <c r="N1097" s="164"/>
      <c r="O1097" s="56"/>
      <c r="P1097" s="56"/>
      <c r="Q1097" s="56"/>
      <c r="R1097" s="56"/>
      <c r="S1097" s="56"/>
      <c r="T1097" s="57"/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U1097" s="20" t="s">
        <v>81</v>
      </c>
    </row>
    <row r="1098" spans="1:47" s="2" customFormat="1">
      <c r="A1098" s="35"/>
      <c r="B1098" s="36"/>
      <c r="C1098" s="35"/>
      <c r="D1098" s="166" t="s">
        <v>224</v>
      </c>
      <c r="E1098" s="35"/>
      <c r="F1098" s="220" t="s">
        <v>2428</v>
      </c>
      <c r="G1098" s="35"/>
      <c r="H1098" s="191">
        <v>5.1479999999999997</v>
      </c>
      <c r="I1098" s="35"/>
      <c r="J1098" s="35"/>
      <c r="K1098" s="35"/>
      <c r="L1098" s="36"/>
      <c r="M1098" s="163"/>
      <c r="N1098" s="164"/>
      <c r="O1098" s="56"/>
      <c r="P1098" s="56"/>
      <c r="Q1098" s="56"/>
      <c r="R1098" s="56"/>
      <c r="S1098" s="56"/>
      <c r="T1098" s="57"/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U1098" s="20" t="s">
        <v>81</v>
      </c>
    </row>
    <row r="1099" spans="1:47" s="2" customFormat="1">
      <c r="A1099" s="35"/>
      <c r="B1099" s="36"/>
      <c r="C1099" s="35"/>
      <c r="D1099" s="166" t="s">
        <v>224</v>
      </c>
      <c r="E1099" s="35"/>
      <c r="F1099" s="220" t="s">
        <v>2429</v>
      </c>
      <c r="G1099" s="35"/>
      <c r="H1099" s="191">
        <v>5.1589999999999998</v>
      </c>
      <c r="I1099" s="35"/>
      <c r="J1099" s="35"/>
      <c r="K1099" s="35"/>
      <c r="L1099" s="36"/>
      <c r="M1099" s="163"/>
      <c r="N1099" s="164"/>
      <c r="O1099" s="56"/>
      <c r="P1099" s="56"/>
      <c r="Q1099" s="56"/>
      <c r="R1099" s="56"/>
      <c r="S1099" s="56"/>
      <c r="T1099" s="57"/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U1099" s="20" t="s">
        <v>81</v>
      </c>
    </row>
    <row r="1100" spans="1:47" s="2" customFormat="1">
      <c r="A1100" s="35"/>
      <c r="B1100" s="36"/>
      <c r="C1100" s="35"/>
      <c r="D1100" s="166" t="s">
        <v>224</v>
      </c>
      <c r="E1100" s="35"/>
      <c r="F1100" s="220" t="s">
        <v>2430</v>
      </c>
      <c r="G1100" s="35"/>
      <c r="H1100" s="191">
        <v>5.17</v>
      </c>
      <c r="I1100" s="35"/>
      <c r="J1100" s="35"/>
      <c r="K1100" s="35"/>
      <c r="L1100" s="36"/>
      <c r="M1100" s="163"/>
      <c r="N1100" s="164"/>
      <c r="O1100" s="56"/>
      <c r="P1100" s="56"/>
      <c r="Q1100" s="56"/>
      <c r="R1100" s="56"/>
      <c r="S1100" s="56"/>
      <c r="T1100" s="57"/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U1100" s="20" t="s">
        <v>81</v>
      </c>
    </row>
    <row r="1101" spans="1:47" s="2" customFormat="1">
      <c r="A1101" s="35"/>
      <c r="B1101" s="36"/>
      <c r="C1101" s="35"/>
      <c r="D1101" s="166" t="s">
        <v>224</v>
      </c>
      <c r="E1101" s="35"/>
      <c r="F1101" s="220" t="s">
        <v>259</v>
      </c>
      <c r="G1101" s="35"/>
      <c r="H1101" s="191">
        <v>42.042000000000002</v>
      </c>
      <c r="I1101" s="35"/>
      <c r="J1101" s="35"/>
      <c r="K1101" s="35"/>
      <c r="L1101" s="36"/>
      <c r="M1101" s="163"/>
      <c r="N1101" s="164"/>
      <c r="O1101" s="56"/>
      <c r="P1101" s="56"/>
      <c r="Q1101" s="56"/>
      <c r="R1101" s="56"/>
      <c r="S1101" s="56"/>
      <c r="T1101" s="57"/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U1101" s="20" t="s">
        <v>81</v>
      </c>
    </row>
    <row r="1102" spans="1:47" s="2" customFormat="1">
      <c r="A1102" s="35"/>
      <c r="B1102" s="36"/>
      <c r="C1102" s="35"/>
      <c r="D1102" s="166" t="s">
        <v>224</v>
      </c>
      <c r="E1102" s="35"/>
      <c r="F1102" s="219" t="s">
        <v>2415</v>
      </c>
      <c r="G1102" s="35"/>
      <c r="H1102" s="35"/>
      <c r="I1102" s="35"/>
      <c r="J1102" s="35"/>
      <c r="K1102" s="35"/>
      <c r="L1102" s="36"/>
      <c r="M1102" s="163"/>
      <c r="N1102" s="164"/>
      <c r="O1102" s="56"/>
      <c r="P1102" s="56"/>
      <c r="Q1102" s="56"/>
      <c r="R1102" s="56"/>
      <c r="S1102" s="56"/>
      <c r="T1102" s="57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U1102" s="20" t="s">
        <v>81</v>
      </c>
    </row>
    <row r="1103" spans="1:47" s="2" customFormat="1">
      <c r="A1103" s="35"/>
      <c r="B1103" s="36"/>
      <c r="C1103" s="35"/>
      <c r="D1103" s="166" t="s">
        <v>224</v>
      </c>
      <c r="E1103" s="35"/>
      <c r="F1103" s="220" t="s">
        <v>2272</v>
      </c>
      <c r="G1103" s="35"/>
      <c r="H1103" s="191">
        <v>0</v>
      </c>
      <c r="I1103" s="35"/>
      <c r="J1103" s="35"/>
      <c r="K1103" s="35"/>
      <c r="L1103" s="36"/>
      <c r="M1103" s="163"/>
      <c r="N1103" s="164"/>
      <c r="O1103" s="56"/>
      <c r="P1103" s="56"/>
      <c r="Q1103" s="56"/>
      <c r="R1103" s="56"/>
      <c r="S1103" s="56"/>
      <c r="T1103" s="57"/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U1103" s="20" t="s">
        <v>81</v>
      </c>
    </row>
    <row r="1104" spans="1:47" s="2" customFormat="1">
      <c r="A1104" s="35"/>
      <c r="B1104" s="36"/>
      <c r="C1104" s="35"/>
      <c r="D1104" s="166" t="s">
        <v>224</v>
      </c>
      <c r="E1104" s="35"/>
      <c r="F1104" s="220" t="s">
        <v>2403</v>
      </c>
      <c r="G1104" s="35"/>
      <c r="H1104" s="191">
        <v>1.8260000000000001</v>
      </c>
      <c r="I1104" s="35"/>
      <c r="J1104" s="35"/>
      <c r="K1104" s="35"/>
      <c r="L1104" s="36"/>
      <c r="M1104" s="163"/>
      <c r="N1104" s="164"/>
      <c r="O1104" s="56"/>
      <c r="P1104" s="56"/>
      <c r="Q1104" s="56"/>
      <c r="R1104" s="56"/>
      <c r="S1104" s="56"/>
      <c r="T1104" s="57"/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U1104" s="20" t="s">
        <v>81</v>
      </c>
    </row>
    <row r="1105" spans="1:47" s="2" customFormat="1">
      <c r="A1105" s="35"/>
      <c r="B1105" s="36"/>
      <c r="C1105" s="35"/>
      <c r="D1105" s="166" t="s">
        <v>224</v>
      </c>
      <c r="E1105" s="35"/>
      <c r="F1105" s="220" t="s">
        <v>2404</v>
      </c>
      <c r="G1105" s="35"/>
      <c r="H1105" s="191">
        <v>1.903</v>
      </c>
      <c r="I1105" s="35"/>
      <c r="J1105" s="35"/>
      <c r="K1105" s="35"/>
      <c r="L1105" s="36"/>
      <c r="M1105" s="163"/>
      <c r="N1105" s="164"/>
      <c r="O1105" s="56"/>
      <c r="P1105" s="56"/>
      <c r="Q1105" s="56"/>
      <c r="R1105" s="56"/>
      <c r="S1105" s="56"/>
      <c r="T1105" s="57"/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U1105" s="20" t="s">
        <v>81</v>
      </c>
    </row>
    <row r="1106" spans="1:47" s="2" customFormat="1">
      <c r="A1106" s="35"/>
      <c r="B1106" s="36"/>
      <c r="C1106" s="35"/>
      <c r="D1106" s="166" t="s">
        <v>224</v>
      </c>
      <c r="E1106" s="35"/>
      <c r="F1106" s="220" t="s">
        <v>2405</v>
      </c>
      <c r="G1106" s="35"/>
      <c r="H1106" s="191">
        <v>1.881</v>
      </c>
      <c r="I1106" s="35"/>
      <c r="J1106" s="35"/>
      <c r="K1106" s="35"/>
      <c r="L1106" s="36"/>
      <c r="M1106" s="163"/>
      <c r="N1106" s="164"/>
      <c r="O1106" s="56"/>
      <c r="P1106" s="56"/>
      <c r="Q1106" s="56"/>
      <c r="R1106" s="56"/>
      <c r="S1106" s="56"/>
      <c r="T1106" s="57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U1106" s="20" t="s">
        <v>81</v>
      </c>
    </row>
    <row r="1107" spans="1:47" s="2" customFormat="1">
      <c r="A1107" s="35"/>
      <c r="B1107" s="36"/>
      <c r="C1107" s="35"/>
      <c r="D1107" s="166" t="s">
        <v>224</v>
      </c>
      <c r="E1107" s="35"/>
      <c r="F1107" s="220" t="s">
        <v>2406</v>
      </c>
      <c r="G1107" s="35"/>
      <c r="H1107" s="191">
        <v>1.925</v>
      </c>
      <c r="I1107" s="35"/>
      <c r="J1107" s="35"/>
      <c r="K1107" s="35"/>
      <c r="L1107" s="36"/>
      <c r="M1107" s="163"/>
      <c r="N1107" s="164"/>
      <c r="O1107" s="56"/>
      <c r="P1107" s="56"/>
      <c r="Q1107" s="56"/>
      <c r="R1107" s="56"/>
      <c r="S1107" s="56"/>
      <c r="T1107" s="57"/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U1107" s="20" t="s">
        <v>81</v>
      </c>
    </row>
    <row r="1108" spans="1:47" s="2" customFormat="1">
      <c r="A1108" s="35"/>
      <c r="B1108" s="36"/>
      <c r="C1108" s="35"/>
      <c r="D1108" s="166" t="s">
        <v>224</v>
      </c>
      <c r="E1108" s="35"/>
      <c r="F1108" s="220" t="s">
        <v>2407</v>
      </c>
      <c r="G1108" s="35"/>
      <c r="H1108" s="191">
        <v>4.5869999999999997</v>
      </c>
      <c r="I1108" s="35"/>
      <c r="J1108" s="35"/>
      <c r="K1108" s="35"/>
      <c r="L1108" s="36"/>
      <c r="M1108" s="163"/>
      <c r="N1108" s="164"/>
      <c r="O1108" s="56"/>
      <c r="P1108" s="56"/>
      <c r="Q1108" s="56"/>
      <c r="R1108" s="56"/>
      <c r="S1108" s="56"/>
      <c r="T1108" s="57"/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U1108" s="20" t="s">
        <v>81</v>
      </c>
    </row>
    <row r="1109" spans="1:47" s="2" customFormat="1">
      <c r="A1109" s="35"/>
      <c r="B1109" s="36"/>
      <c r="C1109" s="35"/>
      <c r="D1109" s="166" t="s">
        <v>224</v>
      </c>
      <c r="E1109" s="35"/>
      <c r="F1109" s="220" t="s">
        <v>2408</v>
      </c>
      <c r="G1109" s="35"/>
      <c r="H1109" s="191">
        <v>1.9139999999999999</v>
      </c>
      <c r="I1109" s="35"/>
      <c r="J1109" s="35"/>
      <c r="K1109" s="35"/>
      <c r="L1109" s="36"/>
      <c r="M1109" s="163"/>
      <c r="N1109" s="164"/>
      <c r="O1109" s="56"/>
      <c r="P1109" s="56"/>
      <c r="Q1109" s="56"/>
      <c r="R1109" s="56"/>
      <c r="S1109" s="56"/>
      <c r="T1109" s="57"/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U1109" s="20" t="s">
        <v>81</v>
      </c>
    </row>
    <row r="1110" spans="1:47" s="2" customFormat="1">
      <c r="A1110" s="35"/>
      <c r="B1110" s="36"/>
      <c r="C1110" s="35"/>
      <c r="D1110" s="166" t="s">
        <v>224</v>
      </c>
      <c r="E1110" s="35"/>
      <c r="F1110" s="220" t="s">
        <v>2409</v>
      </c>
      <c r="G1110" s="35"/>
      <c r="H1110" s="191">
        <v>1.738</v>
      </c>
      <c r="I1110" s="35"/>
      <c r="J1110" s="35"/>
      <c r="K1110" s="35"/>
      <c r="L1110" s="36"/>
      <c r="M1110" s="163"/>
      <c r="N1110" s="164"/>
      <c r="O1110" s="56"/>
      <c r="P1110" s="56"/>
      <c r="Q1110" s="56"/>
      <c r="R1110" s="56"/>
      <c r="S1110" s="56"/>
      <c r="T1110" s="57"/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U1110" s="20" t="s">
        <v>81</v>
      </c>
    </row>
    <row r="1111" spans="1:47" s="2" customFormat="1">
      <c r="A1111" s="35"/>
      <c r="B1111" s="36"/>
      <c r="C1111" s="35"/>
      <c r="D1111" s="166" t="s">
        <v>224</v>
      </c>
      <c r="E1111" s="35"/>
      <c r="F1111" s="220" t="s">
        <v>2410</v>
      </c>
      <c r="G1111" s="35"/>
      <c r="H1111" s="191">
        <v>1.837</v>
      </c>
      <c r="I1111" s="35"/>
      <c r="J1111" s="35"/>
      <c r="K1111" s="35"/>
      <c r="L1111" s="36"/>
      <c r="M1111" s="163"/>
      <c r="N1111" s="164"/>
      <c r="O1111" s="56"/>
      <c r="P1111" s="56"/>
      <c r="Q1111" s="56"/>
      <c r="R1111" s="56"/>
      <c r="S1111" s="56"/>
      <c r="T1111" s="57"/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U1111" s="20" t="s">
        <v>81</v>
      </c>
    </row>
    <row r="1112" spans="1:47" s="2" customFormat="1">
      <c r="A1112" s="35"/>
      <c r="B1112" s="36"/>
      <c r="C1112" s="35"/>
      <c r="D1112" s="166" t="s">
        <v>224</v>
      </c>
      <c r="E1112" s="35"/>
      <c r="F1112" s="220" t="s">
        <v>2411</v>
      </c>
      <c r="G1112" s="35"/>
      <c r="H1112" s="191">
        <v>1.859</v>
      </c>
      <c r="I1112" s="35"/>
      <c r="J1112" s="35"/>
      <c r="K1112" s="35"/>
      <c r="L1112" s="36"/>
      <c r="M1112" s="163"/>
      <c r="N1112" s="164"/>
      <c r="O1112" s="56"/>
      <c r="P1112" s="56"/>
      <c r="Q1112" s="56"/>
      <c r="R1112" s="56"/>
      <c r="S1112" s="56"/>
      <c r="T1112" s="57"/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U1112" s="20" t="s">
        <v>81</v>
      </c>
    </row>
    <row r="1113" spans="1:47" s="2" customFormat="1">
      <c r="A1113" s="35"/>
      <c r="B1113" s="36"/>
      <c r="C1113" s="35"/>
      <c r="D1113" s="166" t="s">
        <v>224</v>
      </c>
      <c r="E1113" s="35"/>
      <c r="F1113" s="220" t="s">
        <v>2412</v>
      </c>
      <c r="G1113" s="35"/>
      <c r="H1113" s="191">
        <v>1.76</v>
      </c>
      <c r="I1113" s="35"/>
      <c r="J1113" s="35"/>
      <c r="K1113" s="35"/>
      <c r="L1113" s="36"/>
      <c r="M1113" s="163"/>
      <c r="N1113" s="164"/>
      <c r="O1113" s="56"/>
      <c r="P1113" s="56"/>
      <c r="Q1113" s="56"/>
      <c r="R1113" s="56"/>
      <c r="S1113" s="56"/>
      <c r="T1113" s="57"/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U1113" s="20" t="s">
        <v>81</v>
      </c>
    </row>
    <row r="1114" spans="1:47" s="2" customFormat="1">
      <c r="A1114" s="35"/>
      <c r="B1114" s="36"/>
      <c r="C1114" s="35"/>
      <c r="D1114" s="166" t="s">
        <v>224</v>
      </c>
      <c r="E1114" s="35"/>
      <c r="F1114" s="220" t="s">
        <v>2413</v>
      </c>
      <c r="G1114" s="35"/>
      <c r="H1114" s="191">
        <v>1.8480000000000001</v>
      </c>
      <c r="I1114" s="35"/>
      <c r="J1114" s="35"/>
      <c r="K1114" s="35"/>
      <c r="L1114" s="36"/>
      <c r="M1114" s="163"/>
      <c r="N1114" s="164"/>
      <c r="O1114" s="56"/>
      <c r="P1114" s="56"/>
      <c r="Q1114" s="56"/>
      <c r="R1114" s="56"/>
      <c r="S1114" s="56"/>
      <c r="T1114" s="57"/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U1114" s="20" t="s">
        <v>81</v>
      </c>
    </row>
    <row r="1115" spans="1:47" s="2" customFormat="1">
      <c r="A1115" s="35"/>
      <c r="B1115" s="36"/>
      <c r="C1115" s="35"/>
      <c r="D1115" s="166" t="s">
        <v>224</v>
      </c>
      <c r="E1115" s="35"/>
      <c r="F1115" s="220" t="s">
        <v>213</v>
      </c>
      <c r="G1115" s="35"/>
      <c r="H1115" s="191">
        <v>23.077999999999999</v>
      </c>
      <c r="I1115" s="35"/>
      <c r="J1115" s="35"/>
      <c r="K1115" s="35"/>
      <c r="L1115" s="36"/>
      <c r="M1115" s="163"/>
      <c r="N1115" s="164"/>
      <c r="O1115" s="56"/>
      <c r="P1115" s="56"/>
      <c r="Q1115" s="56"/>
      <c r="R1115" s="56"/>
      <c r="S1115" s="56"/>
      <c r="T1115" s="57"/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U1115" s="20" t="s">
        <v>81</v>
      </c>
    </row>
    <row r="1116" spans="1:47" s="2" customFormat="1">
      <c r="A1116" s="35"/>
      <c r="B1116" s="36"/>
      <c r="C1116" s="35"/>
      <c r="D1116" s="166" t="s">
        <v>224</v>
      </c>
      <c r="E1116" s="35"/>
      <c r="F1116" s="200" t="s">
        <v>1617</v>
      </c>
      <c r="G1116" s="35"/>
      <c r="H1116" s="35"/>
      <c r="I1116" s="35"/>
      <c r="J1116" s="35"/>
      <c r="K1116" s="35"/>
      <c r="L1116" s="36"/>
      <c r="M1116" s="163"/>
      <c r="N1116" s="164"/>
      <c r="O1116" s="56"/>
      <c r="P1116" s="56"/>
      <c r="Q1116" s="56"/>
      <c r="R1116" s="56"/>
      <c r="S1116" s="56"/>
      <c r="T1116" s="57"/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U1116" s="20" t="s">
        <v>81</v>
      </c>
    </row>
    <row r="1117" spans="1:47" s="2" customFormat="1">
      <c r="A1117" s="35"/>
      <c r="B1117" s="36"/>
      <c r="C1117" s="35"/>
      <c r="D1117" s="166" t="s">
        <v>224</v>
      </c>
      <c r="E1117" s="35"/>
      <c r="F1117" s="201" t="s">
        <v>1615</v>
      </c>
      <c r="G1117" s="35"/>
      <c r="H1117" s="191">
        <v>24.684000000000001</v>
      </c>
      <c r="I1117" s="35"/>
      <c r="J1117" s="35"/>
      <c r="K1117" s="35"/>
      <c r="L1117" s="36"/>
      <c r="M1117" s="163"/>
      <c r="N1117" s="164"/>
      <c r="O1117" s="56"/>
      <c r="P1117" s="56"/>
      <c r="Q1117" s="56"/>
      <c r="R1117" s="56"/>
      <c r="S1117" s="56"/>
      <c r="T1117" s="57"/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U1117" s="20" t="s">
        <v>81</v>
      </c>
    </row>
    <row r="1118" spans="1:47" s="2" customFormat="1">
      <c r="A1118" s="35"/>
      <c r="B1118" s="36"/>
      <c r="C1118" s="35"/>
      <c r="D1118" s="166" t="s">
        <v>224</v>
      </c>
      <c r="E1118" s="35"/>
      <c r="F1118" s="201" t="s">
        <v>1616</v>
      </c>
      <c r="G1118" s="35"/>
      <c r="H1118" s="191">
        <v>34.65</v>
      </c>
      <c r="I1118" s="35"/>
      <c r="J1118" s="35"/>
      <c r="K1118" s="35"/>
      <c r="L1118" s="36"/>
      <c r="M1118" s="163"/>
      <c r="N1118" s="164"/>
      <c r="O1118" s="56"/>
      <c r="P1118" s="56"/>
      <c r="Q1118" s="56"/>
      <c r="R1118" s="56"/>
      <c r="S1118" s="56"/>
      <c r="T1118" s="57"/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U1118" s="20" t="s">
        <v>81</v>
      </c>
    </row>
    <row r="1119" spans="1:47" s="2" customFormat="1">
      <c r="A1119" s="35"/>
      <c r="B1119" s="36"/>
      <c r="C1119" s="35"/>
      <c r="D1119" s="166" t="s">
        <v>224</v>
      </c>
      <c r="E1119" s="35"/>
      <c r="F1119" s="201" t="s">
        <v>213</v>
      </c>
      <c r="G1119" s="35"/>
      <c r="H1119" s="191">
        <v>59.334000000000003</v>
      </c>
      <c r="I1119" s="35"/>
      <c r="J1119" s="35"/>
      <c r="K1119" s="35"/>
      <c r="L1119" s="36"/>
      <c r="M1119" s="163"/>
      <c r="N1119" s="164"/>
      <c r="O1119" s="56"/>
      <c r="P1119" s="56"/>
      <c r="Q1119" s="56"/>
      <c r="R1119" s="56"/>
      <c r="S1119" s="56"/>
      <c r="T1119" s="57"/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U1119" s="20" t="s">
        <v>81</v>
      </c>
    </row>
    <row r="1120" spans="1:47" s="2" customFormat="1">
      <c r="A1120" s="35"/>
      <c r="B1120" s="36"/>
      <c r="C1120" s="35"/>
      <c r="D1120" s="166" t="s">
        <v>224</v>
      </c>
      <c r="E1120" s="35"/>
      <c r="F1120" s="219" t="s">
        <v>1471</v>
      </c>
      <c r="G1120" s="35"/>
      <c r="H1120" s="35"/>
      <c r="I1120" s="35"/>
      <c r="J1120" s="35"/>
      <c r="K1120" s="35"/>
      <c r="L1120" s="36"/>
      <c r="M1120" s="163"/>
      <c r="N1120" s="164"/>
      <c r="O1120" s="56"/>
      <c r="P1120" s="56"/>
      <c r="Q1120" s="56"/>
      <c r="R1120" s="56"/>
      <c r="S1120" s="56"/>
      <c r="T1120" s="57"/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U1120" s="20" t="s">
        <v>81</v>
      </c>
    </row>
    <row r="1121" spans="1:47" s="2" customFormat="1">
      <c r="A1121" s="35"/>
      <c r="B1121" s="36"/>
      <c r="C1121" s="35"/>
      <c r="D1121" s="166" t="s">
        <v>224</v>
      </c>
      <c r="E1121" s="35"/>
      <c r="F1121" s="220" t="s">
        <v>2325</v>
      </c>
      <c r="G1121" s="35"/>
      <c r="H1121" s="191">
        <v>12.1</v>
      </c>
      <c r="I1121" s="35"/>
      <c r="J1121" s="35"/>
      <c r="K1121" s="35"/>
      <c r="L1121" s="36"/>
      <c r="M1121" s="163"/>
      <c r="N1121" s="164"/>
      <c r="O1121" s="56"/>
      <c r="P1121" s="56"/>
      <c r="Q1121" s="56"/>
      <c r="R1121" s="56"/>
      <c r="S1121" s="56"/>
      <c r="T1121" s="57"/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U1121" s="20" t="s">
        <v>81</v>
      </c>
    </row>
    <row r="1122" spans="1:47" s="2" customFormat="1">
      <c r="A1122" s="35"/>
      <c r="B1122" s="36"/>
      <c r="C1122" s="35"/>
      <c r="D1122" s="166" t="s">
        <v>224</v>
      </c>
      <c r="E1122" s="35"/>
      <c r="F1122" s="220" t="s">
        <v>213</v>
      </c>
      <c r="G1122" s="35"/>
      <c r="H1122" s="191">
        <v>12.1</v>
      </c>
      <c r="I1122" s="35"/>
      <c r="J1122" s="35"/>
      <c r="K1122" s="35"/>
      <c r="L1122" s="36"/>
      <c r="M1122" s="163"/>
      <c r="N1122" s="164"/>
      <c r="O1122" s="56"/>
      <c r="P1122" s="56"/>
      <c r="Q1122" s="56"/>
      <c r="R1122" s="56"/>
      <c r="S1122" s="56"/>
      <c r="T1122" s="57"/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U1122" s="20" t="s">
        <v>81</v>
      </c>
    </row>
    <row r="1123" spans="1:47" s="2" customFormat="1">
      <c r="A1123" s="35"/>
      <c r="B1123" s="36"/>
      <c r="C1123" s="35"/>
      <c r="D1123" s="166" t="s">
        <v>224</v>
      </c>
      <c r="E1123" s="35"/>
      <c r="F1123" s="219" t="s">
        <v>1467</v>
      </c>
      <c r="G1123" s="35"/>
      <c r="H1123" s="35"/>
      <c r="I1123" s="35"/>
      <c r="J1123" s="35"/>
      <c r="K1123" s="35"/>
      <c r="L1123" s="36"/>
      <c r="M1123" s="163"/>
      <c r="N1123" s="164"/>
      <c r="O1123" s="56"/>
      <c r="P1123" s="56"/>
      <c r="Q1123" s="56"/>
      <c r="R1123" s="56"/>
      <c r="S1123" s="56"/>
      <c r="T1123" s="57"/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U1123" s="20" t="s">
        <v>81</v>
      </c>
    </row>
    <row r="1124" spans="1:47" s="2" customFormat="1">
      <c r="A1124" s="35"/>
      <c r="B1124" s="36"/>
      <c r="C1124" s="35"/>
      <c r="D1124" s="166" t="s">
        <v>224</v>
      </c>
      <c r="E1124" s="35"/>
      <c r="F1124" s="220" t="s">
        <v>1454</v>
      </c>
      <c r="G1124" s="35"/>
      <c r="H1124" s="191">
        <v>0</v>
      </c>
      <c r="I1124" s="35"/>
      <c r="J1124" s="35"/>
      <c r="K1124" s="35"/>
      <c r="L1124" s="36"/>
      <c r="M1124" s="163"/>
      <c r="N1124" s="164"/>
      <c r="O1124" s="56"/>
      <c r="P1124" s="56"/>
      <c r="Q1124" s="56"/>
      <c r="R1124" s="56"/>
      <c r="S1124" s="56"/>
      <c r="T1124" s="57"/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U1124" s="20" t="s">
        <v>81</v>
      </c>
    </row>
    <row r="1125" spans="1:47" s="2" customFormat="1">
      <c r="A1125" s="35"/>
      <c r="B1125" s="36"/>
      <c r="C1125" s="35"/>
      <c r="D1125" s="166" t="s">
        <v>224</v>
      </c>
      <c r="E1125" s="35"/>
      <c r="F1125" s="220" t="s">
        <v>1468</v>
      </c>
      <c r="G1125" s="35"/>
      <c r="H1125" s="191">
        <v>23.1</v>
      </c>
      <c r="I1125" s="35"/>
      <c r="J1125" s="35"/>
      <c r="K1125" s="35"/>
      <c r="L1125" s="36"/>
      <c r="M1125" s="163"/>
      <c r="N1125" s="164"/>
      <c r="O1125" s="56"/>
      <c r="P1125" s="56"/>
      <c r="Q1125" s="56"/>
      <c r="R1125" s="56"/>
      <c r="S1125" s="56"/>
      <c r="T1125" s="57"/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U1125" s="20" t="s">
        <v>81</v>
      </c>
    </row>
    <row r="1126" spans="1:47" s="2" customFormat="1">
      <c r="A1126" s="35"/>
      <c r="B1126" s="36"/>
      <c r="C1126" s="35"/>
      <c r="D1126" s="166" t="s">
        <v>224</v>
      </c>
      <c r="E1126" s="35"/>
      <c r="F1126" s="220" t="s">
        <v>213</v>
      </c>
      <c r="G1126" s="35"/>
      <c r="H1126" s="191">
        <v>23.1</v>
      </c>
      <c r="I1126" s="35"/>
      <c r="J1126" s="35"/>
      <c r="K1126" s="35"/>
      <c r="L1126" s="36"/>
      <c r="M1126" s="163"/>
      <c r="N1126" s="164"/>
      <c r="O1126" s="56"/>
      <c r="P1126" s="56"/>
      <c r="Q1126" s="56"/>
      <c r="R1126" s="56"/>
      <c r="S1126" s="56"/>
      <c r="T1126" s="57"/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U1126" s="20" t="s">
        <v>81</v>
      </c>
    </row>
    <row r="1127" spans="1:47" s="2" customFormat="1">
      <c r="A1127" s="35"/>
      <c r="B1127" s="36"/>
      <c r="C1127" s="35"/>
      <c r="D1127" s="166" t="s">
        <v>224</v>
      </c>
      <c r="E1127" s="35"/>
      <c r="F1127" s="226" t="s">
        <v>1469</v>
      </c>
      <c r="G1127" s="35"/>
      <c r="H1127" s="35"/>
      <c r="I1127" s="35"/>
      <c r="J1127" s="35"/>
      <c r="K1127" s="35"/>
      <c r="L1127" s="36"/>
      <c r="M1127" s="163"/>
      <c r="N1127" s="164"/>
      <c r="O1127" s="56"/>
      <c r="P1127" s="56"/>
      <c r="Q1127" s="56"/>
      <c r="R1127" s="56"/>
      <c r="S1127" s="56"/>
      <c r="T1127" s="57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U1127" s="20" t="s">
        <v>81</v>
      </c>
    </row>
    <row r="1128" spans="1:47" s="2" customFormat="1">
      <c r="A1128" s="35"/>
      <c r="B1128" s="36"/>
      <c r="C1128" s="35"/>
      <c r="D1128" s="166" t="s">
        <v>224</v>
      </c>
      <c r="E1128" s="35"/>
      <c r="F1128" s="227" t="s">
        <v>2324</v>
      </c>
      <c r="G1128" s="35"/>
      <c r="H1128" s="191">
        <v>21</v>
      </c>
      <c r="I1128" s="35"/>
      <c r="J1128" s="35"/>
      <c r="K1128" s="35"/>
      <c r="L1128" s="36"/>
      <c r="M1128" s="163"/>
      <c r="N1128" s="164"/>
      <c r="O1128" s="56"/>
      <c r="P1128" s="56"/>
      <c r="Q1128" s="56"/>
      <c r="R1128" s="56"/>
      <c r="S1128" s="56"/>
      <c r="T1128" s="57"/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U1128" s="20" t="s">
        <v>81</v>
      </c>
    </row>
    <row r="1129" spans="1:47" s="2" customFormat="1">
      <c r="A1129" s="35"/>
      <c r="B1129" s="36"/>
      <c r="C1129" s="35"/>
      <c r="D1129" s="166" t="s">
        <v>224</v>
      </c>
      <c r="E1129" s="35"/>
      <c r="F1129" s="227" t="s">
        <v>213</v>
      </c>
      <c r="G1129" s="35"/>
      <c r="H1129" s="191">
        <v>21</v>
      </c>
      <c r="I1129" s="35"/>
      <c r="J1129" s="35"/>
      <c r="K1129" s="35"/>
      <c r="L1129" s="36"/>
      <c r="M1129" s="163"/>
      <c r="N1129" s="164"/>
      <c r="O1129" s="56"/>
      <c r="P1129" s="56"/>
      <c r="Q1129" s="56"/>
      <c r="R1129" s="56"/>
      <c r="S1129" s="56"/>
      <c r="T1129" s="57"/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U1129" s="20" t="s">
        <v>81</v>
      </c>
    </row>
    <row r="1130" spans="1:47" s="2" customFormat="1">
      <c r="A1130" s="35"/>
      <c r="B1130" s="36"/>
      <c r="C1130" s="35"/>
      <c r="D1130" s="166" t="s">
        <v>224</v>
      </c>
      <c r="E1130" s="35"/>
      <c r="F1130" s="200" t="s">
        <v>1655</v>
      </c>
      <c r="G1130" s="35"/>
      <c r="H1130" s="35"/>
      <c r="I1130" s="35"/>
      <c r="J1130" s="35"/>
      <c r="K1130" s="35"/>
      <c r="L1130" s="36"/>
      <c r="M1130" s="163"/>
      <c r="N1130" s="164"/>
      <c r="O1130" s="56"/>
      <c r="P1130" s="56"/>
      <c r="Q1130" s="56"/>
      <c r="R1130" s="56"/>
      <c r="S1130" s="56"/>
      <c r="T1130" s="57"/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U1130" s="20" t="s">
        <v>81</v>
      </c>
    </row>
    <row r="1131" spans="1:47" s="2" customFormat="1">
      <c r="A1131" s="35"/>
      <c r="B1131" s="36"/>
      <c r="C1131" s="35"/>
      <c r="D1131" s="166" t="s">
        <v>224</v>
      </c>
      <c r="E1131" s="35"/>
      <c r="F1131" s="201" t="s">
        <v>2493</v>
      </c>
      <c r="G1131" s="35"/>
      <c r="H1131" s="191">
        <v>28.35</v>
      </c>
      <c r="I1131" s="35"/>
      <c r="J1131" s="35"/>
      <c r="K1131" s="35"/>
      <c r="L1131" s="36"/>
      <c r="M1131" s="163"/>
      <c r="N1131" s="164"/>
      <c r="O1131" s="56"/>
      <c r="P1131" s="56"/>
      <c r="Q1131" s="56"/>
      <c r="R1131" s="56"/>
      <c r="S1131" s="56"/>
      <c r="T1131" s="57"/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U1131" s="20" t="s">
        <v>81</v>
      </c>
    </row>
    <row r="1132" spans="1:47" s="2" customFormat="1">
      <c r="A1132" s="35"/>
      <c r="B1132" s="36"/>
      <c r="C1132" s="35"/>
      <c r="D1132" s="166" t="s">
        <v>224</v>
      </c>
      <c r="E1132" s="35"/>
      <c r="F1132" s="201" t="s">
        <v>1501</v>
      </c>
      <c r="G1132" s="35"/>
      <c r="H1132" s="191">
        <v>0</v>
      </c>
      <c r="I1132" s="35"/>
      <c r="J1132" s="35"/>
      <c r="K1132" s="35"/>
      <c r="L1132" s="36"/>
      <c r="M1132" s="163"/>
      <c r="N1132" s="164"/>
      <c r="O1132" s="56"/>
      <c r="P1132" s="56"/>
      <c r="Q1132" s="56"/>
      <c r="R1132" s="56"/>
      <c r="S1132" s="56"/>
      <c r="T1132" s="57"/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U1132" s="20" t="s">
        <v>81</v>
      </c>
    </row>
    <row r="1133" spans="1:47" s="2" customFormat="1">
      <c r="A1133" s="35"/>
      <c r="B1133" s="36"/>
      <c r="C1133" s="35"/>
      <c r="D1133" s="166" t="s">
        <v>224</v>
      </c>
      <c r="E1133" s="35"/>
      <c r="F1133" s="201" t="s">
        <v>1640</v>
      </c>
      <c r="G1133" s="35"/>
      <c r="H1133" s="191">
        <v>-8.3480000000000008</v>
      </c>
      <c r="I1133" s="35"/>
      <c r="J1133" s="35"/>
      <c r="K1133" s="35"/>
      <c r="L1133" s="36"/>
      <c r="M1133" s="163"/>
      <c r="N1133" s="164"/>
      <c r="O1133" s="56"/>
      <c r="P1133" s="56"/>
      <c r="Q1133" s="56"/>
      <c r="R1133" s="56"/>
      <c r="S1133" s="56"/>
      <c r="T1133" s="57"/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U1133" s="20" t="s">
        <v>81</v>
      </c>
    </row>
    <row r="1134" spans="1:47" s="2" customFormat="1">
      <c r="A1134" s="35"/>
      <c r="B1134" s="36"/>
      <c r="C1134" s="35"/>
      <c r="D1134" s="166" t="s">
        <v>224</v>
      </c>
      <c r="E1134" s="35"/>
      <c r="F1134" s="201" t="s">
        <v>213</v>
      </c>
      <c r="G1134" s="35"/>
      <c r="H1134" s="191">
        <v>20.001999999999999</v>
      </c>
      <c r="I1134" s="35"/>
      <c r="J1134" s="35"/>
      <c r="K1134" s="35"/>
      <c r="L1134" s="36"/>
      <c r="M1134" s="163"/>
      <c r="N1134" s="164"/>
      <c r="O1134" s="56"/>
      <c r="P1134" s="56"/>
      <c r="Q1134" s="56"/>
      <c r="R1134" s="56"/>
      <c r="S1134" s="56"/>
      <c r="T1134" s="57"/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U1134" s="20" t="s">
        <v>81</v>
      </c>
    </row>
    <row r="1135" spans="1:47" s="2" customFormat="1">
      <c r="A1135" s="35"/>
      <c r="B1135" s="36"/>
      <c r="C1135" s="35"/>
      <c r="D1135" s="166" t="s">
        <v>224</v>
      </c>
      <c r="E1135" s="35"/>
      <c r="F1135" s="219" t="s">
        <v>1578</v>
      </c>
      <c r="G1135" s="35"/>
      <c r="H1135" s="35"/>
      <c r="I1135" s="35"/>
      <c r="J1135" s="35"/>
      <c r="K1135" s="35"/>
      <c r="L1135" s="36"/>
      <c r="M1135" s="163"/>
      <c r="N1135" s="164"/>
      <c r="O1135" s="56"/>
      <c r="P1135" s="56"/>
      <c r="Q1135" s="56"/>
      <c r="R1135" s="56"/>
      <c r="S1135" s="56"/>
      <c r="T1135" s="57"/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U1135" s="20" t="s">
        <v>81</v>
      </c>
    </row>
    <row r="1136" spans="1:47" s="2" customFormat="1">
      <c r="A1136" s="35"/>
      <c r="B1136" s="36"/>
      <c r="C1136" s="35"/>
      <c r="D1136" s="166" t="s">
        <v>224</v>
      </c>
      <c r="E1136" s="35"/>
      <c r="F1136" s="220" t="s">
        <v>1568</v>
      </c>
      <c r="G1136" s="35"/>
      <c r="H1136" s="191">
        <v>0</v>
      </c>
      <c r="I1136" s="35"/>
      <c r="J1136" s="35"/>
      <c r="K1136" s="35"/>
      <c r="L1136" s="36"/>
      <c r="M1136" s="163"/>
      <c r="N1136" s="164"/>
      <c r="O1136" s="56"/>
      <c r="P1136" s="56"/>
      <c r="Q1136" s="56"/>
      <c r="R1136" s="56"/>
      <c r="S1136" s="56"/>
      <c r="T1136" s="57"/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U1136" s="20" t="s">
        <v>81</v>
      </c>
    </row>
    <row r="1137" spans="1:65" s="2" customFormat="1">
      <c r="A1137" s="35"/>
      <c r="B1137" s="36"/>
      <c r="C1137" s="35"/>
      <c r="D1137" s="166" t="s">
        <v>224</v>
      </c>
      <c r="E1137" s="35"/>
      <c r="F1137" s="220" t="s">
        <v>2434</v>
      </c>
      <c r="G1137" s="35"/>
      <c r="H1137" s="191">
        <v>15.75</v>
      </c>
      <c r="I1137" s="35"/>
      <c r="J1137" s="35"/>
      <c r="K1137" s="35"/>
      <c r="L1137" s="36"/>
      <c r="M1137" s="163"/>
      <c r="N1137" s="164"/>
      <c r="O1137" s="56"/>
      <c r="P1137" s="56"/>
      <c r="Q1137" s="56"/>
      <c r="R1137" s="56"/>
      <c r="S1137" s="56"/>
      <c r="T1137" s="57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U1137" s="20" t="s">
        <v>81</v>
      </c>
    </row>
    <row r="1138" spans="1:65" s="2" customFormat="1">
      <c r="A1138" s="35"/>
      <c r="B1138" s="36"/>
      <c r="C1138" s="35"/>
      <c r="D1138" s="166" t="s">
        <v>224</v>
      </c>
      <c r="E1138" s="35"/>
      <c r="F1138" s="220" t="s">
        <v>213</v>
      </c>
      <c r="G1138" s="35"/>
      <c r="H1138" s="191">
        <v>15.75</v>
      </c>
      <c r="I1138" s="35"/>
      <c r="J1138" s="35"/>
      <c r="K1138" s="35"/>
      <c r="L1138" s="36"/>
      <c r="M1138" s="163"/>
      <c r="N1138" s="164"/>
      <c r="O1138" s="56"/>
      <c r="P1138" s="56"/>
      <c r="Q1138" s="56"/>
      <c r="R1138" s="56"/>
      <c r="S1138" s="56"/>
      <c r="T1138" s="57"/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U1138" s="20" t="s">
        <v>81</v>
      </c>
    </row>
    <row r="1139" spans="1:65" s="2" customFormat="1" ht="16.5" customHeight="1">
      <c r="A1139" s="35"/>
      <c r="B1139" s="146"/>
      <c r="C1139" s="147" t="s">
        <v>196</v>
      </c>
      <c r="D1139" s="147" t="s">
        <v>184</v>
      </c>
      <c r="E1139" s="148" t="s">
        <v>377</v>
      </c>
      <c r="F1139" s="149" t="s">
        <v>378</v>
      </c>
      <c r="G1139" s="150" t="s">
        <v>338</v>
      </c>
      <c r="H1139" s="151">
        <v>96.292000000000002</v>
      </c>
      <c r="I1139" s="152"/>
      <c r="J1139" s="153">
        <f>ROUND(I1139*H1139,2)</f>
        <v>0</v>
      </c>
      <c r="K1139" s="149" t="s">
        <v>3</v>
      </c>
      <c r="L1139" s="36"/>
      <c r="M1139" s="154" t="s">
        <v>3</v>
      </c>
      <c r="N1139" s="155" t="s">
        <v>44</v>
      </c>
      <c r="O1139" s="56"/>
      <c r="P1139" s="156">
        <f>O1139*H1139</f>
        <v>0</v>
      </c>
      <c r="Q1139" s="156">
        <v>0</v>
      </c>
      <c r="R1139" s="156">
        <f>Q1139*H1139</f>
        <v>0</v>
      </c>
      <c r="S1139" s="156">
        <v>0</v>
      </c>
      <c r="T1139" s="157">
        <f>S1139*H1139</f>
        <v>0</v>
      </c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R1139" s="158" t="s">
        <v>189</v>
      </c>
      <c r="AT1139" s="158" t="s">
        <v>184</v>
      </c>
      <c r="AU1139" s="158" t="s">
        <v>81</v>
      </c>
      <c r="AY1139" s="20" t="s">
        <v>182</v>
      </c>
      <c r="BE1139" s="159">
        <f>IF(N1139="základní",J1139,0)</f>
        <v>0</v>
      </c>
      <c r="BF1139" s="159">
        <f>IF(N1139="snížená",J1139,0)</f>
        <v>0</v>
      </c>
      <c r="BG1139" s="159">
        <f>IF(N1139="zákl. přenesená",J1139,0)</f>
        <v>0</v>
      </c>
      <c r="BH1139" s="159">
        <f>IF(N1139="sníž. přenesená",J1139,0)</f>
        <v>0</v>
      </c>
      <c r="BI1139" s="159">
        <f>IF(N1139="nulová",J1139,0)</f>
        <v>0</v>
      </c>
      <c r="BJ1139" s="20" t="s">
        <v>25</v>
      </c>
      <c r="BK1139" s="159">
        <f>ROUND(I1139*H1139,2)</f>
        <v>0</v>
      </c>
      <c r="BL1139" s="20" t="s">
        <v>189</v>
      </c>
      <c r="BM1139" s="158" t="s">
        <v>2507</v>
      </c>
    </row>
    <row r="1140" spans="1:65" s="14" customFormat="1">
      <c r="B1140" s="173"/>
      <c r="D1140" s="166" t="s">
        <v>193</v>
      </c>
      <c r="E1140" s="174" t="s">
        <v>3</v>
      </c>
      <c r="F1140" s="175" t="s">
        <v>1673</v>
      </c>
      <c r="H1140" s="176">
        <v>96.292000000000002</v>
      </c>
      <c r="I1140" s="177"/>
      <c r="L1140" s="173"/>
      <c r="M1140" s="178"/>
      <c r="N1140" s="179"/>
      <c r="O1140" s="179"/>
      <c r="P1140" s="179"/>
      <c r="Q1140" s="179"/>
      <c r="R1140" s="179"/>
      <c r="S1140" s="179"/>
      <c r="T1140" s="180"/>
      <c r="AT1140" s="174" t="s">
        <v>193</v>
      </c>
      <c r="AU1140" s="174" t="s">
        <v>81</v>
      </c>
      <c r="AV1140" s="14" t="s">
        <v>81</v>
      </c>
      <c r="AW1140" s="14" t="s">
        <v>34</v>
      </c>
      <c r="AX1140" s="14" t="s">
        <v>25</v>
      </c>
      <c r="AY1140" s="174" t="s">
        <v>182</v>
      </c>
    </row>
    <row r="1141" spans="1:65" s="2" customFormat="1">
      <c r="A1141" s="35"/>
      <c r="B1141" s="36"/>
      <c r="C1141" s="35"/>
      <c r="D1141" s="166" t="s">
        <v>224</v>
      </c>
      <c r="E1141" s="35"/>
      <c r="F1141" s="189" t="s">
        <v>1670</v>
      </c>
      <c r="G1141" s="35"/>
      <c r="H1141" s="35"/>
      <c r="I1141" s="35"/>
      <c r="J1141" s="35"/>
      <c r="K1141" s="35"/>
      <c r="L1141" s="36"/>
      <c r="M1141" s="163"/>
      <c r="N1141" s="164"/>
      <c r="O1141" s="56"/>
      <c r="P1141" s="56"/>
      <c r="Q1141" s="56"/>
      <c r="R1141" s="56"/>
      <c r="S1141" s="56"/>
      <c r="T1141" s="57"/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U1141" s="20" t="s">
        <v>81</v>
      </c>
    </row>
    <row r="1142" spans="1:65" s="2" customFormat="1">
      <c r="A1142" s="35"/>
      <c r="B1142" s="36"/>
      <c r="C1142" s="35"/>
      <c r="D1142" s="166" t="s">
        <v>224</v>
      </c>
      <c r="E1142" s="35"/>
      <c r="F1142" s="190" t="s">
        <v>2504</v>
      </c>
      <c r="G1142" s="35"/>
      <c r="H1142" s="191">
        <v>213.983</v>
      </c>
      <c r="I1142" s="35"/>
      <c r="J1142" s="35"/>
      <c r="K1142" s="35"/>
      <c r="L1142" s="36"/>
      <c r="M1142" s="163"/>
      <c r="N1142" s="164"/>
      <c r="O1142" s="56"/>
      <c r="P1142" s="56"/>
      <c r="Q1142" s="56"/>
      <c r="R1142" s="56"/>
      <c r="S1142" s="56"/>
      <c r="T1142" s="57"/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U1142" s="20" t="s">
        <v>81</v>
      </c>
    </row>
    <row r="1143" spans="1:65" s="2" customFormat="1">
      <c r="A1143" s="35"/>
      <c r="B1143" s="36"/>
      <c r="C1143" s="35"/>
      <c r="D1143" s="166" t="s">
        <v>224</v>
      </c>
      <c r="E1143" s="35"/>
      <c r="F1143" s="190" t="s">
        <v>213</v>
      </c>
      <c r="G1143" s="35"/>
      <c r="H1143" s="191">
        <v>213.983</v>
      </c>
      <c r="I1143" s="35"/>
      <c r="J1143" s="35"/>
      <c r="K1143" s="35"/>
      <c r="L1143" s="36"/>
      <c r="M1143" s="163"/>
      <c r="N1143" s="164"/>
      <c r="O1143" s="56"/>
      <c r="P1143" s="56"/>
      <c r="Q1143" s="56"/>
      <c r="R1143" s="56"/>
      <c r="S1143" s="56"/>
      <c r="T1143" s="57"/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U1143" s="20" t="s">
        <v>81</v>
      </c>
    </row>
    <row r="1144" spans="1:65" s="2" customFormat="1">
      <c r="A1144" s="35"/>
      <c r="B1144" s="36"/>
      <c r="C1144" s="35"/>
      <c r="D1144" s="166" t="s">
        <v>224</v>
      </c>
      <c r="E1144" s="35"/>
      <c r="F1144" s="200" t="s">
        <v>1663</v>
      </c>
      <c r="G1144" s="35"/>
      <c r="H1144" s="35"/>
      <c r="I1144" s="35"/>
      <c r="J1144" s="35"/>
      <c r="K1144" s="35"/>
      <c r="L1144" s="36"/>
      <c r="M1144" s="163"/>
      <c r="N1144" s="164"/>
      <c r="O1144" s="56"/>
      <c r="P1144" s="56"/>
      <c r="Q1144" s="56"/>
      <c r="R1144" s="56"/>
      <c r="S1144" s="56"/>
      <c r="T1144" s="57"/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U1144" s="20" t="s">
        <v>81</v>
      </c>
    </row>
    <row r="1145" spans="1:65" s="2" customFormat="1">
      <c r="A1145" s="35"/>
      <c r="B1145" s="36"/>
      <c r="C1145" s="35"/>
      <c r="D1145" s="166" t="s">
        <v>224</v>
      </c>
      <c r="E1145" s="35"/>
      <c r="F1145" s="201" t="s">
        <v>2464</v>
      </c>
      <c r="G1145" s="35"/>
      <c r="H1145" s="191">
        <v>8.9749999999999996</v>
      </c>
      <c r="I1145" s="35"/>
      <c r="J1145" s="35"/>
      <c r="K1145" s="35"/>
      <c r="L1145" s="36"/>
      <c r="M1145" s="163"/>
      <c r="N1145" s="164"/>
      <c r="O1145" s="56"/>
      <c r="P1145" s="56"/>
      <c r="Q1145" s="56"/>
      <c r="R1145" s="56"/>
      <c r="S1145" s="56"/>
      <c r="T1145" s="57"/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U1145" s="20" t="s">
        <v>81</v>
      </c>
    </row>
    <row r="1146" spans="1:65" s="2" customFormat="1">
      <c r="A1146" s="35"/>
      <c r="B1146" s="36"/>
      <c r="C1146" s="35"/>
      <c r="D1146" s="166" t="s">
        <v>224</v>
      </c>
      <c r="E1146" s="35"/>
      <c r="F1146" s="201" t="s">
        <v>2465</v>
      </c>
      <c r="G1146" s="35"/>
      <c r="H1146" s="191">
        <v>12.375</v>
      </c>
      <c r="I1146" s="35"/>
      <c r="J1146" s="35"/>
      <c r="K1146" s="35"/>
      <c r="L1146" s="36"/>
      <c r="M1146" s="163"/>
      <c r="N1146" s="164"/>
      <c r="O1146" s="56"/>
      <c r="P1146" s="56"/>
      <c r="Q1146" s="56"/>
      <c r="R1146" s="56"/>
      <c r="S1146" s="56"/>
      <c r="T1146" s="57"/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U1146" s="20" t="s">
        <v>81</v>
      </c>
    </row>
    <row r="1147" spans="1:65" s="2" customFormat="1">
      <c r="A1147" s="35"/>
      <c r="B1147" s="36"/>
      <c r="C1147" s="35"/>
      <c r="D1147" s="166" t="s">
        <v>224</v>
      </c>
      <c r="E1147" s="35"/>
      <c r="F1147" s="201" t="s">
        <v>2466</v>
      </c>
      <c r="G1147" s="35"/>
      <c r="H1147" s="191">
        <v>16.050999999999998</v>
      </c>
      <c r="I1147" s="35"/>
      <c r="J1147" s="35"/>
      <c r="K1147" s="35"/>
      <c r="L1147" s="36"/>
      <c r="M1147" s="163"/>
      <c r="N1147" s="164"/>
      <c r="O1147" s="56"/>
      <c r="P1147" s="56"/>
      <c r="Q1147" s="56"/>
      <c r="R1147" s="56"/>
      <c r="S1147" s="56"/>
      <c r="T1147" s="57"/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U1147" s="20" t="s">
        <v>81</v>
      </c>
    </row>
    <row r="1148" spans="1:65" s="2" customFormat="1">
      <c r="A1148" s="35"/>
      <c r="B1148" s="36"/>
      <c r="C1148" s="35"/>
      <c r="D1148" s="166" t="s">
        <v>224</v>
      </c>
      <c r="E1148" s="35"/>
      <c r="F1148" s="201" t="s">
        <v>2467</v>
      </c>
      <c r="G1148" s="35"/>
      <c r="H1148" s="191">
        <v>10.176</v>
      </c>
      <c r="I1148" s="35"/>
      <c r="J1148" s="35"/>
      <c r="K1148" s="35"/>
      <c r="L1148" s="36"/>
      <c r="M1148" s="163"/>
      <c r="N1148" s="164"/>
      <c r="O1148" s="56"/>
      <c r="P1148" s="56"/>
      <c r="Q1148" s="56"/>
      <c r="R1148" s="56"/>
      <c r="S1148" s="56"/>
      <c r="T1148" s="57"/>
      <c r="U1148" s="35"/>
      <c r="V1148" s="35"/>
      <c r="W1148" s="35"/>
      <c r="X1148" s="35"/>
      <c r="Y1148" s="35"/>
      <c r="Z1148" s="35"/>
      <c r="AA1148" s="35"/>
      <c r="AB1148" s="35"/>
      <c r="AC1148" s="35"/>
      <c r="AD1148" s="35"/>
      <c r="AE1148" s="35"/>
      <c r="AU1148" s="20" t="s">
        <v>81</v>
      </c>
    </row>
    <row r="1149" spans="1:65" s="2" customFormat="1">
      <c r="A1149" s="35"/>
      <c r="B1149" s="36"/>
      <c r="C1149" s="35"/>
      <c r="D1149" s="166" t="s">
        <v>224</v>
      </c>
      <c r="E1149" s="35"/>
      <c r="F1149" s="201" t="s">
        <v>2468</v>
      </c>
      <c r="G1149" s="35"/>
      <c r="H1149" s="191">
        <v>17.957000000000001</v>
      </c>
      <c r="I1149" s="35"/>
      <c r="J1149" s="35"/>
      <c r="K1149" s="35"/>
      <c r="L1149" s="36"/>
      <c r="M1149" s="163"/>
      <c r="N1149" s="164"/>
      <c r="O1149" s="56"/>
      <c r="P1149" s="56"/>
      <c r="Q1149" s="56"/>
      <c r="R1149" s="56"/>
      <c r="S1149" s="56"/>
      <c r="T1149" s="57"/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U1149" s="20" t="s">
        <v>81</v>
      </c>
    </row>
    <row r="1150" spans="1:65" s="2" customFormat="1">
      <c r="A1150" s="35"/>
      <c r="B1150" s="36"/>
      <c r="C1150" s="35"/>
      <c r="D1150" s="166" t="s">
        <v>224</v>
      </c>
      <c r="E1150" s="35"/>
      <c r="F1150" s="201" t="s">
        <v>2469</v>
      </c>
      <c r="G1150" s="35"/>
      <c r="H1150" s="191">
        <v>17.864999999999998</v>
      </c>
      <c r="I1150" s="35"/>
      <c r="J1150" s="35"/>
      <c r="K1150" s="35"/>
      <c r="L1150" s="36"/>
      <c r="M1150" s="163"/>
      <c r="N1150" s="164"/>
      <c r="O1150" s="56"/>
      <c r="P1150" s="56"/>
      <c r="Q1150" s="56"/>
      <c r="R1150" s="56"/>
      <c r="S1150" s="56"/>
      <c r="T1150" s="57"/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U1150" s="20" t="s">
        <v>81</v>
      </c>
    </row>
    <row r="1151" spans="1:65" s="2" customFormat="1">
      <c r="A1151" s="35"/>
      <c r="B1151" s="36"/>
      <c r="C1151" s="35"/>
      <c r="D1151" s="166" t="s">
        <v>224</v>
      </c>
      <c r="E1151" s="35"/>
      <c r="F1151" s="201" t="s">
        <v>2470</v>
      </c>
      <c r="G1151" s="35"/>
      <c r="H1151" s="191">
        <v>11.041</v>
      </c>
      <c r="I1151" s="35"/>
      <c r="J1151" s="35"/>
      <c r="K1151" s="35"/>
      <c r="L1151" s="36"/>
      <c r="M1151" s="163"/>
      <c r="N1151" s="164"/>
      <c r="O1151" s="56"/>
      <c r="P1151" s="56"/>
      <c r="Q1151" s="56"/>
      <c r="R1151" s="56"/>
      <c r="S1151" s="56"/>
      <c r="T1151" s="57"/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U1151" s="20" t="s">
        <v>81</v>
      </c>
    </row>
    <row r="1152" spans="1:65" s="2" customFormat="1">
      <c r="A1152" s="35"/>
      <c r="B1152" s="36"/>
      <c r="C1152" s="35"/>
      <c r="D1152" s="166" t="s">
        <v>224</v>
      </c>
      <c r="E1152" s="35"/>
      <c r="F1152" s="201" t="s">
        <v>2471</v>
      </c>
      <c r="G1152" s="35"/>
      <c r="H1152" s="191">
        <v>17.094000000000001</v>
      </c>
      <c r="I1152" s="35"/>
      <c r="J1152" s="35"/>
      <c r="K1152" s="35"/>
      <c r="L1152" s="36"/>
      <c r="M1152" s="163"/>
      <c r="N1152" s="164"/>
      <c r="O1152" s="56"/>
      <c r="P1152" s="56"/>
      <c r="Q1152" s="56"/>
      <c r="R1152" s="56"/>
      <c r="S1152" s="56"/>
      <c r="T1152" s="57"/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U1152" s="20" t="s">
        <v>81</v>
      </c>
    </row>
    <row r="1153" spans="1:47" s="2" customFormat="1">
      <c r="A1153" s="35"/>
      <c r="B1153" s="36"/>
      <c r="C1153" s="35"/>
      <c r="D1153" s="166" t="s">
        <v>224</v>
      </c>
      <c r="E1153" s="35"/>
      <c r="F1153" s="201" t="s">
        <v>2472</v>
      </c>
      <c r="G1153" s="35"/>
      <c r="H1153" s="191">
        <v>18.475999999999999</v>
      </c>
      <c r="I1153" s="35"/>
      <c r="J1153" s="35"/>
      <c r="K1153" s="35"/>
      <c r="L1153" s="36"/>
      <c r="M1153" s="163"/>
      <c r="N1153" s="164"/>
      <c r="O1153" s="56"/>
      <c r="P1153" s="56"/>
      <c r="Q1153" s="56"/>
      <c r="R1153" s="56"/>
      <c r="S1153" s="56"/>
      <c r="T1153" s="57"/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U1153" s="20" t="s">
        <v>81</v>
      </c>
    </row>
    <row r="1154" spans="1:47" s="2" customFormat="1">
      <c r="A1154" s="35"/>
      <c r="B1154" s="36"/>
      <c r="C1154" s="35"/>
      <c r="D1154" s="166" t="s">
        <v>224</v>
      </c>
      <c r="E1154" s="35"/>
      <c r="F1154" s="201" t="s">
        <v>2473</v>
      </c>
      <c r="G1154" s="35"/>
      <c r="H1154" s="191">
        <v>16.567</v>
      </c>
      <c r="I1154" s="35"/>
      <c r="J1154" s="35"/>
      <c r="K1154" s="35"/>
      <c r="L1154" s="36"/>
      <c r="M1154" s="163"/>
      <c r="N1154" s="164"/>
      <c r="O1154" s="56"/>
      <c r="P1154" s="56"/>
      <c r="Q1154" s="56"/>
      <c r="R1154" s="56"/>
      <c r="S1154" s="56"/>
      <c r="T1154" s="57"/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U1154" s="20" t="s">
        <v>81</v>
      </c>
    </row>
    <row r="1155" spans="1:47" s="2" customFormat="1">
      <c r="A1155" s="35"/>
      <c r="B1155" s="36"/>
      <c r="C1155" s="35"/>
      <c r="D1155" s="166" t="s">
        <v>224</v>
      </c>
      <c r="E1155" s="35"/>
      <c r="F1155" s="201" t="s">
        <v>2474</v>
      </c>
      <c r="G1155" s="35"/>
      <c r="H1155" s="191">
        <v>17.274999999999999</v>
      </c>
      <c r="I1155" s="35"/>
      <c r="J1155" s="35"/>
      <c r="K1155" s="35"/>
      <c r="L1155" s="36"/>
      <c r="M1155" s="163"/>
      <c r="N1155" s="164"/>
      <c r="O1155" s="56"/>
      <c r="P1155" s="56"/>
      <c r="Q1155" s="56"/>
      <c r="R1155" s="56"/>
      <c r="S1155" s="56"/>
      <c r="T1155" s="57"/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U1155" s="20" t="s">
        <v>81</v>
      </c>
    </row>
    <row r="1156" spans="1:47" s="2" customFormat="1">
      <c r="A1156" s="35"/>
      <c r="B1156" s="36"/>
      <c r="C1156" s="35"/>
      <c r="D1156" s="166" t="s">
        <v>224</v>
      </c>
      <c r="E1156" s="35"/>
      <c r="F1156" s="201" t="s">
        <v>1501</v>
      </c>
      <c r="G1156" s="35"/>
      <c r="H1156" s="191">
        <v>0</v>
      </c>
      <c r="I1156" s="35"/>
      <c r="J1156" s="35"/>
      <c r="K1156" s="35"/>
      <c r="L1156" s="36"/>
      <c r="M1156" s="163"/>
      <c r="N1156" s="164"/>
      <c r="O1156" s="56"/>
      <c r="P1156" s="56"/>
      <c r="Q1156" s="56"/>
      <c r="R1156" s="56"/>
      <c r="S1156" s="56"/>
      <c r="T1156" s="57"/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U1156" s="20" t="s">
        <v>81</v>
      </c>
    </row>
    <row r="1157" spans="1:47" s="2" customFormat="1">
      <c r="A1157" s="35"/>
      <c r="B1157" s="36"/>
      <c r="C1157" s="35"/>
      <c r="D1157" s="166" t="s">
        <v>224</v>
      </c>
      <c r="E1157" s="35"/>
      <c r="F1157" s="201" t="s">
        <v>1627</v>
      </c>
      <c r="G1157" s="35"/>
      <c r="H1157" s="191">
        <v>-22.282</v>
      </c>
      <c r="I1157" s="35"/>
      <c r="J1157" s="35"/>
      <c r="K1157" s="35"/>
      <c r="L1157" s="36"/>
      <c r="M1157" s="163"/>
      <c r="N1157" s="164"/>
      <c r="O1157" s="56"/>
      <c r="P1157" s="56"/>
      <c r="Q1157" s="56"/>
      <c r="R1157" s="56"/>
      <c r="S1157" s="56"/>
      <c r="T1157" s="57"/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U1157" s="20" t="s">
        <v>81</v>
      </c>
    </row>
    <row r="1158" spans="1:47" s="2" customFormat="1">
      <c r="A1158" s="35"/>
      <c r="B1158" s="36"/>
      <c r="C1158" s="35"/>
      <c r="D1158" s="166" t="s">
        <v>224</v>
      </c>
      <c r="E1158" s="35"/>
      <c r="F1158" s="201" t="s">
        <v>2475</v>
      </c>
      <c r="G1158" s="35"/>
      <c r="H1158" s="191">
        <v>-6.923</v>
      </c>
      <c r="I1158" s="35"/>
      <c r="J1158" s="35"/>
      <c r="K1158" s="35"/>
      <c r="L1158" s="36"/>
      <c r="M1158" s="163"/>
      <c r="N1158" s="164"/>
      <c r="O1158" s="56"/>
      <c r="P1158" s="56"/>
      <c r="Q1158" s="56"/>
      <c r="R1158" s="56"/>
      <c r="S1158" s="56"/>
      <c r="T1158" s="57"/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U1158" s="20" t="s">
        <v>81</v>
      </c>
    </row>
    <row r="1159" spans="1:47" s="2" customFormat="1">
      <c r="A1159" s="35"/>
      <c r="B1159" s="36"/>
      <c r="C1159" s="35"/>
      <c r="D1159" s="166" t="s">
        <v>224</v>
      </c>
      <c r="E1159" s="35"/>
      <c r="F1159" s="201" t="s">
        <v>213</v>
      </c>
      <c r="G1159" s="35"/>
      <c r="H1159" s="191">
        <v>134.64699999999999</v>
      </c>
      <c r="I1159" s="35"/>
      <c r="J1159" s="35"/>
      <c r="K1159" s="35"/>
      <c r="L1159" s="36"/>
      <c r="M1159" s="163"/>
      <c r="N1159" s="164"/>
      <c r="O1159" s="56"/>
      <c r="P1159" s="56"/>
      <c r="Q1159" s="56"/>
      <c r="R1159" s="56"/>
      <c r="S1159" s="56"/>
      <c r="T1159" s="57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U1159" s="20" t="s">
        <v>81</v>
      </c>
    </row>
    <row r="1160" spans="1:47" s="2" customFormat="1">
      <c r="A1160" s="35"/>
      <c r="B1160" s="36"/>
      <c r="C1160" s="35"/>
      <c r="D1160" s="166" t="s">
        <v>224</v>
      </c>
      <c r="E1160" s="35"/>
      <c r="F1160" s="219" t="s">
        <v>272</v>
      </c>
      <c r="G1160" s="35"/>
      <c r="H1160" s="35"/>
      <c r="I1160" s="35"/>
      <c r="J1160" s="35"/>
      <c r="K1160" s="35"/>
      <c r="L1160" s="36"/>
      <c r="M1160" s="163"/>
      <c r="N1160" s="164"/>
      <c r="O1160" s="56"/>
      <c r="P1160" s="56"/>
      <c r="Q1160" s="56"/>
      <c r="R1160" s="56"/>
      <c r="S1160" s="56"/>
      <c r="T1160" s="57"/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U1160" s="20" t="s">
        <v>81</v>
      </c>
    </row>
    <row r="1161" spans="1:47" s="2" customFormat="1">
      <c r="A1161" s="35"/>
      <c r="B1161" s="36"/>
      <c r="C1161" s="35"/>
      <c r="D1161" s="166" t="s">
        <v>224</v>
      </c>
      <c r="E1161" s="35"/>
      <c r="F1161" s="220" t="s">
        <v>1568</v>
      </c>
      <c r="G1161" s="35"/>
      <c r="H1161" s="191">
        <v>0</v>
      </c>
      <c r="I1161" s="35"/>
      <c r="J1161" s="35"/>
      <c r="K1161" s="35"/>
      <c r="L1161" s="36"/>
      <c r="M1161" s="163"/>
      <c r="N1161" s="164"/>
      <c r="O1161" s="56"/>
      <c r="P1161" s="56"/>
      <c r="Q1161" s="56"/>
      <c r="R1161" s="56"/>
      <c r="S1161" s="56"/>
      <c r="T1161" s="57"/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U1161" s="20" t="s">
        <v>81</v>
      </c>
    </row>
    <row r="1162" spans="1:47" s="2" customFormat="1">
      <c r="A1162" s="35"/>
      <c r="B1162" s="36"/>
      <c r="C1162" s="35"/>
      <c r="D1162" s="166" t="s">
        <v>224</v>
      </c>
      <c r="E1162" s="35"/>
      <c r="F1162" s="220" t="s">
        <v>2420</v>
      </c>
      <c r="G1162" s="35"/>
      <c r="H1162" s="191">
        <v>1.837</v>
      </c>
      <c r="I1162" s="35"/>
      <c r="J1162" s="35"/>
      <c r="K1162" s="35"/>
      <c r="L1162" s="36"/>
      <c r="M1162" s="163"/>
      <c r="N1162" s="164"/>
      <c r="O1162" s="56"/>
      <c r="P1162" s="56"/>
      <c r="Q1162" s="56"/>
      <c r="R1162" s="56"/>
      <c r="S1162" s="56"/>
      <c r="T1162" s="57"/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U1162" s="20" t="s">
        <v>81</v>
      </c>
    </row>
    <row r="1163" spans="1:47" s="2" customFormat="1">
      <c r="A1163" s="35"/>
      <c r="B1163" s="36"/>
      <c r="C1163" s="35"/>
      <c r="D1163" s="166" t="s">
        <v>224</v>
      </c>
      <c r="E1163" s="35"/>
      <c r="F1163" s="220" t="s">
        <v>2421</v>
      </c>
      <c r="G1163" s="35"/>
      <c r="H1163" s="191">
        <v>1.5289999999999999</v>
      </c>
      <c r="I1163" s="35"/>
      <c r="J1163" s="35"/>
      <c r="K1163" s="35"/>
      <c r="L1163" s="36"/>
      <c r="M1163" s="163"/>
      <c r="N1163" s="164"/>
      <c r="O1163" s="56"/>
      <c r="P1163" s="56"/>
      <c r="Q1163" s="56"/>
      <c r="R1163" s="56"/>
      <c r="S1163" s="56"/>
      <c r="T1163" s="57"/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U1163" s="20" t="s">
        <v>81</v>
      </c>
    </row>
    <row r="1164" spans="1:47" s="2" customFormat="1">
      <c r="A1164" s="35"/>
      <c r="B1164" s="36"/>
      <c r="C1164" s="35"/>
      <c r="D1164" s="166" t="s">
        <v>224</v>
      </c>
      <c r="E1164" s="35"/>
      <c r="F1164" s="220" t="s">
        <v>2422</v>
      </c>
      <c r="G1164" s="35"/>
      <c r="H1164" s="191">
        <v>4.851</v>
      </c>
      <c r="I1164" s="35"/>
      <c r="J1164" s="35"/>
      <c r="K1164" s="35"/>
      <c r="L1164" s="36"/>
      <c r="M1164" s="163"/>
      <c r="N1164" s="164"/>
      <c r="O1164" s="56"/>
      <c r="P1164" s="56"/>
      <c r="Q1164" s="56"/>
      <c r="R1164" s="56"/>
      <c r="S1164" s="56"/>
      <c r="T1164" s="57"/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U1164" s="20" t="s">
        <v>81</v>
      </c>
    </row>
    <row r="1165" spans="1:47" s="2" customFormat="1">
      <c r="A1165" s="35"/>
      <c r="B1165" s="36"/>
      <c r="C1165" s="35"/>
      <c r="D1165" s="166" t="s">
        <v>224</v>
      </c>
      <c r="E1165" s="35"/>
      <c r="F1165" s="220" t="s">
        <v>2423</v>
      </c>
      <c r="G1165" s="35"/>
      <c r="H1165" s="191">
        <v>1.4630000000000001</v>
      </c>
      <c r="I1165" s="35"/>
      <c r="J1165" s="35"/>
      <c r="K1165" s="35"/>
      <c r="L1165" s="36"/>
      <c r="M1165" s="163"/>
      <c r="N1165" s="164"/>
      <c r="O1165" s="56"/>
      <c r="P1165" s="56"/>
      <c r="Q1165" s="56"/>
      <c r="R1165" s="56"/>
      <c r="S1165" s="56"/>
      <c r="T1165" s="57"/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U1165" s="20" t="s">
        <v>81</v>
      </c>
    </row>
    <row r="1166" spans="1:47" s="2" customFormat="1">
      <c r="A1166" s="35"/>
      <c r="B1166" s="36"/>
      <c r="C1166" s="35"/>
      <c r="D1166" s="166" t="s">
        <v>224</v>
      </c>
      <c r="E1166" s="35"/>
      <c r="F1166" s="220" t="s">
        <v>2424</v>
      </c>
      <c r="G1166" s="35"/>
      <c r="H1166" s="191">
        <v>5.1260000000000003</v>
      </c>
      <c r="I1166" s="35"/>
      <c r="J1166" s="35"/>
      <c r="K1166" s="35"/>
      <c r="L1166" s="36"/>
      <c r="M1166" s="163"/>
      <c r="N1166" s="164"/>
      <c r="O1166" s="56"/>
      <c r="P1166" s="56"/>
      <c r="Q1166" s="56"/>
      <c r="R1166" s="56"/>
      <c r="S1166" s="56"/>
      <c r="T1166" s="57"/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U1166" s="20" t="s">
        <v>81</v>
      </c>
    </row>
    <row r="1167" spans="1:47" s="2" customFormat="1">
      <c r="A1167" s="35"/>
      <c r="B1167" s="36"/>
      <c r="C1167" s="35"/>
      <c r="D1167" s="166" t="s">
        <v>224</v>
      </c>
      <c r="E1167" s="35"/>
      <c r="F1167" s="220" t="s">
        <v>2425</v>
      </c>
      <c r="G1167" s="35"/>
      <c r="H1167" s="191">
        <v>5.1260000000000003</v>
      </c>
      <c r="I1167" s="35"/>
      <c r="J1167" s="35"/>
      <c r="K1167" s="35"/>
      <c r="L1167" s="36"/>
      <c r="M1167" s="163"/>
      <c r="N1167" s="164"/>
      <c r="O1167" s="56"/>
      <c r="P1167" s="56"/>
      <c r="Q1167" s="56"/>
      <c r="R1167" s="56"/>
      <c r="S1167" s="56"/>
      <c r="T1167" s="57"/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U1167" s="20" t="s">
        <v>81</v>
      </c>
    </row>
    <row r="1168" spans="1:47" s="2" customFormat="1">
      <c r="A1168" s="35"/>
      <c r="B1168" s="36"/>
      <c r="C1168" s="35"/>
      <c r="D1168" s="166" t="s">
        <v>224</v>
      </c>
      <c r="E1168" s="35"/>
      <c r="F1168" s="220" t="s">
        <v>2426</v>
      </c>
      <c r="G1168" s="35"/>
      <c r="H1168" s="191">
        <v>1.474</v>
      </c>
      <c r="I1168" s="35"/>
      <c r="J1168" s="35"/>
      <c r="K1168" s="35"/>
      <c r="L1168" s="36"/>
      <c r="M1168" s="163"/>
      <c r="N1168" s="164"/>
      <c r="O1168" s="56"/>
      <c r="P1168" s="56"/>
      <c r="Q1168" s="56"/>
      <c r="R1168" s="56"/>
      <c r="S1168" s="56"/>
      <c r="T1168" s="57"/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U1168" s="20" t="s">
        <v>81</v>
      </c>
    </row>
    <row r="1169" spans="1:47" s="2" customFormat="1">
      <c r="A1169" s="35"/>
      <c r="B1169" s="36"/>
      <c r="C1169" s="35"/>
      <c r="D1169" s="166" t="s">
        <v>224</v>
      </c>
      <c r="E1169" s="35"/>
      <c r="F1169" s="220" t="s">
        <v>2427</v>
      </c>
      <c r="G1169" s="35"/>
      <c r="H1169" s="191">
        <v>5.1589999999999998</v>
      </c>
      <c r="I1169" s="35"/>
      <c r="J1169" s="35"/>
      <c r="K1169" s="35"/>
      <c r="L1169" s="36"/>
      <c r="M1169" s="163"/>
      <c r="N1169" s="164"/>
      <c r="O1169" s="56"/>
      <c r="P1169" s="56"/>
      <c r="Q1169" s="56"/>
      <c r="R1169" s="56"/>
      <c r="S1169" s="56"/>
      <c r="T1169" s="57"/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U1169" s="20" t="s">
        <v>81</v>
      </c>
    </row>
    <row r="1170" spans="1:47" s="2" customFormat="1">
      <c r="A1170" s="35"/>
      <c r="B1170" s="36"/>
      <c r="C1170" s="35"/>
      <c r="D1170" s="166" t="s">
        <v>224</v>
      </c>
      <c r="E1170" s="35"/>
      <c r="F1170" s="220" t="s">
        <v>2428</v>
      </c>
      <c r="G1170" s="35"/>
      <c r="H1170" s="191">
        <v>5.1479999999999997</v>
      </c>
      <c r="I1170" s="35"/>
      <c r="J1170" s="35"/>
      <c r="K1170" s="35"/>
      <c r="L1170" s="36"/>
      <c r="M1170" s="163"/>
      <c r="N1170" s="164"/>
      <c r="O1170" s="56"/>
      <c r="P1170" s="56"/>
      <c r="Q1170" s="56"/>
      <c r="R1170" s="56"/>
      <c r="S1170" s="56"/>
      <c r="T1170" s="57"/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U1170" s="20" t="s">
        <v>81</v>
      </c>
    </row>
    <row r="1171" spans="1:47" s="2" customFormat="1">
      <c r="A1171" s="35"/>
      <c r="B1171" s="36"/>
      <c r="C1171" s="35"/>
      <c r="D1171" s="166" t="s">
        <v>224</v>
      </c>
      <c r="E1171" s="35"/>
      <c r="F1171" s="220" t="s">
        <v>2429</v>
      </c>
      <c r="G1171" s="35"/>
      <c r="H1171" s="191">
        <v>5.1589999999999998</v>
      </c>
      <c r="I1171" s="35"/>
      <c r="J1171" s="35"/>
      <c r="K1171" s="35"/>
      <c r="L1171" s="36"/>
      <c r="M1171" s="163"/>
      <c r="N1171" s="164"/>
      <c r="O1171" s="56"/>
      <c r="P1171" s="56"/>
      <c r="Q1171" s="56"/>
      <c r="R1171" s="56"/>
      <c r="S1171" s="56"/>
      <c r="T1171" s="57"/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U1171" s="20" t="s">
        <v>81</v>
      </c>
    </row>
    <row r="1172" spans="1:47" s="2" customFormat="1">
      <c r="A1172" s="35"/>
      <c r="B1172" s="36"/>
      <c r="C1172" s="35"/>
      <c r="D1172" s="166" t="s">
        <v>224</v>
      </c>
      <c r="E1172" s="35"/>
      <c r="F1172" s="220" t="s">
        <v>2430</v>
      </c>
      <c r="G1172" s="35"/>
      <c r="H1172" s="191">
        <v>5.17</v>
      </c>
      <c r="I1172" s="35"/>
      <c r="J1172" s="35"/>
      <c r="K1172" s="35"/>
      <c r="L1172" s="36"/>
      <c r="M1172" s="163"/>
      <c r="N1172" s="164"/>
      <c r="O1172" s="56"/>
      <c r="P1172" s="56"/>
      <c r="Q1172" s="56"/>
      <c r="R1172" s="56"/>
      <c r="S1172" s="56"/>
      <c r="T1172" s="57"/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U1172" s="20" t="s">
        <v>81</v>
      </c>
    </row>
    <row r="1173" spans="1:47" s="2" customFormat="1">
      <c r="A1173" s="35"/>
      <c r="B1173" s="36"/>
      <c r="C1173" s="35"/>
      <c r="D1173" s="166" t="s">
        <v>224</v>
      </c>
      <c r="E1173" s="35"/>
      <c r="F1173" s="220" t="s">
        <v>259</v>
      </c>
      <c r="G1173" s="35"/>
      <c r="H1173" s="191">
        <v>42.042000000000002</v>
      </c>
      <c r="I1173" s="35"/>
      <c r="J1173" s="35"/>
      <c r="K1173" s="35"/>
      <c r="L1173" s="36"/>
      <c r="M1173" s="163"/>
      <c r="N1173" s="164"/>
      <c r="O1173" s="56"/>
      <c r="P1173" s="56"/>
      <c r="Q1173" s="56"/>
      <c r="R1173" s="56"/>
      <c r="S1173" s="56"/>
      <c r="T1173" s="57"/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U1173" s="20" t="s">
        <v>81</v>
      </c>
    </row>
    <row r="1174" spans="1:47" s="2" customFormat="1">
      <c r="A1174" s="35"/>
      <c r="B1174" s="36"/>
      <c r="C1174" s="35"/>
      <c r="D1174" s="166" t="s">
        <v>224</v>
      </c>
      <c r="E1174" s="35"/>
      <c r="F1174" s="219" t="s">
        <v>2415</v>
      </c>
      <c r="G1174" s="35"/>
      <c r="H1174" s="35"/>
      <c r="I1174" s="35"/>
      <c r="J1174" s="35"/>
      <c r="K1174" s="35"/>
      <c r="L1174" s="36"/>
      <c r="M1174" s="163"/>
      <c r="N1174" s="164"/>
      <c r="O1174" s="56"/>
      <c r="P1174" s="56"/>
      <c r="Q1174" s="56"/>
      <c r="R1174" s="56"/>
      <c r="S1174" s="56"/>
      <c r="T1174" s="57"/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U1174" s="20" t="s">
        <v>81</v>
      </c>
    </row>
    <row r="1175" spans="1:47" s="2" customFormat="1">
      <c r="A1175" s="35"/>
      <c r="B1175" s="36"/>
      <c r="C1175" s="35"/>
      <c r="D1175" s="166" t="s">
        <v>224</v>
      </c>
      <c r="E1175" s="35"/>
      <c r="F1175" s="220" t="s">
        <v>2272</v>
      </c>
      <c r="G1175" s="35"/>
      <c r="H1175" s="191">
        <v>0</v>
      </c>
      <c r="I1175" s="35"/>
      <c r="J1175" s="35"/>
      <c r="K1175" s="35"/>
      <c r="L1175" s="36"/>
      <c r="M1175" s="163"/>
      <c r="N1175" s="164"/>
      <c r="O1175" s="56"/>
      <c r="P1175" s="56"/>
      <c r="Q1175" s="56"/>
      <c r="R1175" s="56"/>
      <c r="S1175" s="56"/>
      <c r="T1175" s="57"/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U1175" s="20" t="s">
        <v>81</v>
      </c>
    </row>
    <row r="1176" spans="1:47" s="2" customFormat="1">
      <c r="A1176" s="35"/>
      <c r="B1176" s="36"/>
      <c r="C1176" s="35"/>
      <c r="D1176" s="166" t="s">
        <v>224</v>
      </c>
      <c r="E1176" s="35"/>
      <c r="F1176" s="220" t="s">
        <v>2403</v>
      </c>
      <c r="G1176" s="35"/>
      <c r="H1176" s="191">
        <v>1.8260000000000001</v>
      </c>
      <c r="I1176" s="35"/>
      <c r="J1176" s="35"/>
      <c r="K1176" s="35"/>
      <c r="L1176" s="36"/>
      <c r="M1176" s="163"/>
      <c r="N1176" s="164"/>
      <c r="O1176" s="56"/>
      <c r="P1176" s="56"/>
      <c r="Q1176" s="56"/>
      <c r="R1176" s="56"/>
      <c r="S1176" s="56"/>
      <c r="T1176" s="57"/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U1176" s="20" t="s">
        <v>81</v>
      </c>
    </row>
    <row r="1177" spans="1:47" s="2" customFormat="1">
      <c r="A1177" s="35"/>
      <c r="B1177" s="36"/>
      <c r="C1177" s="35"/>
      <c r="D1177" s="166" t="s">
        <v>224</v>
      </c>
      <c r="E1177" s="35"/>
      <c r="F1177" s="220" t="s">
        <v>2404</v>
      </c>
      <c r="G1177" s="35"/>
      <c r="H1177" s="191">
        <v>1.903</v>
      </c>
      <c r="I1177" s="35"/>
      <c r="J1177" s="35"/>
      <c r="K1177" s="35"/>
      <c r="L1177" s="36"/>
      <c r="M1177" s="163"/>
      <c r="N1177" s="164"/>
      <c r="O1177" s="56"/>
      <c r="P1177" s="56"/>
      <c r="Q1177" s="56"/>
      <c r="R1177" s="56"/>
      <c r="S1177" s="56"/>
      <c r="T1177" s="57"/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U1177" s="20" t="s">
        <v>81</v>
      </c>
    </row>
    <row r="1178" spans="1:47" s="2" customFormat="1">
      <c r="A1178" s="35"/>
      <c r="B1178" s="36"/>
      <c r="C1178" s="35"/>
      <c r="D1178" s="166" t="s">
        <v>224</v>
      </c>
      <c r="E1178" s="35"/>
      <c r="F1178" s="220" t="s">
        <v>2405</v>
      </c>
      <c r="G1178" s="35"/>
      <c r="H1178" s="191">
        <v>1.881</v>
      </c>
      <c r="I1178" s="35"/>
      <c r="J1178" s="35"/>
      <c r="K1178" s="35"/>
      <c r="L1178" s="36"/>
      <c r="M1178" s="163"/>
      <c r="N1178" s="164"/>
      <c r="O1178" s="56"/>
      <c r="P1178" s="56"/>
      <c r="Q1178" s="56"/>
      <c r="R1178" s="56"/>
      <c r="S1178" s="56"/>
      <c r="T1178" s="57"/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U1178" s="20" t="s">
        <v>81</v>
      </c>
    </row>
    <row r="1179" spans="1:47" s="2" customFormat="1">
      <c r="A1179" s="35"/>
      <c r="B1179" s="36"/>
      <c r="C1179" s="35"/>
      <c r="D1179" s="166" t="s">
        <v>224</v>
      </c>
      <c r="E1179" s="35"/>
      <c r="F1179" s="220" t="s">
        <v>2406</v>
      </c>
      <c r="G1179" s="35"/>
      <c r="H1179" s="191">
        <v>1.925</v>
      </c>
      <c r="I1179" s="35"/>
      <c r="J1179" s="35"/>
      <c r="K1179" s="35"/>
      <c r="L1179" s="36"/>
      <c r="M1179" s="163"/>
      <c r="N1179" s="164"/>
      <c r="O1179" s="56"/>
      <c r="P1179" s="56"/>
      <c r="Q1179" s="56"/>
      <c r="R1179" s="56"/>
      <c r="S1179" s="56"/>
      <c r="T1179" s="57"/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U1179" s="20" t="s">
        <v>81</v>
      </c>
    </row>
    <row r="1180" spans="1:47" s="2" customFormat="1">
      <c r="A1180" s="35"/>
      <c r="B1180" s="36"/>
      <c r="C1180" s="35"/>
      <c r="D1180" s="166" t="s">
        <v>224</v>
      </c>
      <c r="E1180" s="35"/>
      <c r="F1180" s="220" t="s">
        <v>2407</v>
      </c>
      <c r="G1180" s="35"/>
      <c r="H1180" s="191">
        <v>4.5869999999999997</v>
      </c>
      <c r="I1180" s="35"/>
      <c r="J1180" s="35"/>
      <c r="K1180" s="35"/>
      <c r="L1180" s="36"/>
      <c r="M1180" s="163"/>
      <c r="N1180" s="164"/>
      <c r="O1180" s="56"/>
      <c r="P1180" s="56"/>
      <c r="Q1180" s="56"/>
      <c r="R1180" s="56"/>
      <c r="S1180" s="56"/>
      <c r="T1180" s="57"/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U1180" s="20" t="s">
        <v>81</v>
      </c>
    </row>
    <row r="1181" spans="1:47" s="2" customFormat="1">
      <c r="A1181" s="35"/>
      <c r="B1181" s="36"/>
      <c r="C1181" s="35"/>
      <c r="D1181" s="166" t="s">
        <v>224</v>
      </c>
      <c r="E1181" s="35"/>
      <c r="F1181" s="220" t="s">
        <v>2408</v>
      </c>
      <c r="G1181" s="35"/>
      <c r="H1181" s="191">
        <v>1.9139999999999999</v>
      </c>
      <c r="I1181" s="35"/>
      <c r="J1181" s="35"/>
      <c r="K1181" s="35"/>
      <c r="L1181" s="36"/>
      <c r="M1181" s="163"/>
      <c r="N1181" s="164"/>
      <c r="O1181" s="56"/>
      <c r="P1181" s="56"/>
      <c r="Q1181" s="56"/>
      <c r="R1181" s="56"/>
      <c r="S1181" s="56"/>
      <c r="T1181" s="57"/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U1181" s="20" t="s">
        <v>81</v>
      </c>
    </row>
    <row r="1182" spans="1:47" s="2" customFormat="1">
      <c r="A1182" s="35"/>
      <c r="B1182" s="36"/>
      <c r="C1182" s="35"/>
      <c r="D1182" s="166" t="s">
        <v>224</v>
      </c>
      <c r="E1182" s="35"/>
      <c r="F1182" s="220" t="s">
        <v>2409</v>
      </c>
      <c r="G1182" s="35"/>
      <c r="H1182" s="191">
        <v>1.738</v>
      </c>
      <c r="I1182" s="35"/>
      <c r="J1182" s="35"/>
      <c r="K1182" s="35"/>
      <c r="L1182" s="36"/>
      <c r="M1182" s="163"/>
      <c r="N1182" s="164"/>
      <c r="O1182" s="56"/>
      <c r="P1182" s="56"/>
      <c r="Q1182" s="56"/>
      <c r="R1182" s="56"/>
      <c r="S1182" s="56"/>
      <c r="T1182" s="57"/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U1182" s="20" t="s">
        <v>81</v>
      </c>
    </row>
    <row r="1183" spans="1:47" s="2" customFormat="1">
      <c r="A1183" s="35"/>
      <c r="B1183" s="36"/>
      <c r="C1183" s="35"/>
      <c r="D1183" s="166" t="s">
        <v>224</v>
      </c>
      <c r="E1183" s="35"/>
      <c r="F1183" s="220" t="s">
        <v>2410</v>
      </c>
      <c r="G1183" s="35"/>
      <c r="H1183" s="191">
        <v>1.837</v>
      </c>
      <c r="I1183" s="35"/>
      <c r="J1183" s="35"/>
      <c r="K1183" s="35"/>
      <c r="L1183" s="36"/>
      <c r="M1183" s="163"/>
      <c r="N1183" s="164"/>
      <c r="O1183" s="56"/>
      <c r="P1183" s="56"/>
      <c r="Q1183" s="56"/>
      <c r="R1183" s="56"/>
      <c r="S1183" s="56"/>
      <c r="T1183" s="57"/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U1183" s="20" t="s">
        <v>81</v>
      </c>
    </row>
    <row r="1184" spans="1:47" s="2" customFormat="1">
      <c r="A1184" s="35"/>
      <c r="B1184" s="36"/>
      <c r="C1184" s="35"/>
      <c r="D1184" s="166" t="s">
        <v>224</v>
      </c>
      <c r="E1184" s="35"/>
      <c r="F1184" s="220" t="s">
        <v>2411</v>
      </c>
      <c r="G1184" s="35"/>
      <c r="H1184" s="191">
        <v>1.859</v>
      </c>
      <c r="I1184" s="35"/>
      <c r="J1184" s="35"/>
      <c r="K1184" s="35"/>
      <c r="L1184" s="36"/>
      <c r="M1184" s="163"/>
      <c r="N1184" s="164"/>
      <c r="O1184" s="56"/>
      <c r="P1184" s="56"/>
      <c r="Q1184" s="56"/>
      <c r="R1184" s="56"/>
      <c r="S1184" s="56"/>
      <c r="T1184" s="57"/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U1184" s="20" t="s">
        <v>81</v>
      </c>
    </row>
    <row r="1185" spans="1:47" s="2" customFormat="1">
      <c r="A1185" s="35"/>
      <c r="B1185" s="36"/>
      <c r="C1185" s="35"/>
      <c r="D1185" s="166" t="s">
        <v>224</v>
      </c>
      <c r="E1185" s="35"/>
      <c r="F1185" s="220" t="s">
        <v>2412</v>
      </c>
      <c r="G1185" s="35"/>
      <c r="H1185" s="191">
        <v>1.76</v>
      </c>
      <c r="I1185" s="35"/>
      <c r="J1185" s="35"/>
      <c r="K1185" s="35"/>
      <c r="L1185" s="36"/>
      <c r="M1185" s="163"/>
      <c r="N1185" s="164"/>
      <c r="O1185" s="56"/>
      <c r="P1185" s="56"/>
      <c r="Q1185" s="56"/>
      <c r="R1185" s="56"/>
      <c r="S1185" s="56"/>
      <c r="T1185" s="57"/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U1185" s="20" t="s">
        <v>81</v>
      </c>
    </row>
    <row r="1186" spans="1:47" s="2" customFormat="1">
      <c r="A1186" s="35"/>
      <c r="B1186" s="36"/>
      <c r="C1186" s="35"/>
      <c r="D1186" s="166" t="s">
        <v>224</v>
      </c>
      <c r="E1186" s="35"/>
      <c r="F1186" s="220" t="s">
        <v>2413</v>
      </c>
      <c r="G1186" s="35"/>
      <c r="H1186" s="191">
        <v>1.8480000000000001</v>
      </c>
      <c r="I1186" s="35"/>
      <c r="J1186" s="35"/>
      <c r="K1186" s="35"/>
      <c r="L1186" s="36"/>
      <c r="M1186" s="163"/>
      <c r="N1186" s="164"/>
      <c r="O1186" s="56"/>
      <c r="P1186" s="56"/>
      <c r="Q1186" s="56"/>
      <c r="R1186" s="56"/>
      <c r="S1186" s="56"/>
      <c r="T1186" s="57"/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U1186" s="20" t="s">
        <v>81</v>
      </c>
    </row>
    <row r="1187" spans="1:47" s="2" customFormat="1">
      <c r="A1187" s="35"/>
      <c r="B1187" s="36"/>
      <c r="C1187" s="35"/>
      <c r="D1187" s="166" t="s">
        <v>224</v>
      </c>
      <c r="E1187" s="35"/>
      <c r="F1187" s="220" t="s">
        <v>213</v>
      </c>
      <c r="G1187" s="35"/>
      <c r="H1187" s="191">
        <v>23.077999999999999</v>
      </c>
      <c r="I1187" s="35"/>
      <c r="J1187" s="35"/>
      <c r="K1187" s="35"/>
      <c r="L1187" s="36"/>
      <c r="M1187" s="163"/>
      <c r="N1187" s="164"/>
      <c r="O1187" s="56"/>
      <c r="P1187" s="56"/>
      <c r="Q1187" s="56"/>
      <c r="R1187" s="56"/>
      <c r="S1187" s="56"/>
      <c r="T1187" s="57"/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U1187" s="20" t="s">
        <v>81</v>
      </c>
    </row>
    <row r="1188" spans="1:47" s="2" customFormat="1">
      <c r="A1188" s="35"/>
      <c r="B1188" s="36"/>
      <c r="C1188" s="35"/>
      <c r="D1188" s="166" t="s">
        <v>224</v>
      </c>
      <c r="E1188" s="35"/>
      <c r="F1188" s="200" t="s">
        <v>1617</v>
      </c>
      <c r="G1188" s="35"/>
      <c r="H1188" s="35"/>
      <c r="I1188" s="35"/>
      <c r="J1188" s="35"/>
      <c r="K1188" s="35"/>
      <c r="L1188" s="36"/>
      <c r="M1188" s="163"/>
      <c r="N1188" s="164"/>
      <c r="O1188" s="56"/>
      <c r="P1188" s="56"/>
      <c r="Q1188" s="56"/>
      <c r="R1188" s="56"/>
      <c r="S1188" s="56"/>
      <c r="T1188" s="57"/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U1188" s="20" t="s">
        <v>81</v>
      </c>
    </row>
    <row r="1189" spans="1:47" s="2" customFormat="1">
      <c r="A1189" s="35"/>
      <c r="B1189" s="36"/>
      <c r="C1189" s="35"/>
      <c r="D1189" s="166" t="s">
        <v>224</v>
      </c>
      <c r="E1189" s="35"/>
      <c r="F1189" s="201" t="s">
        <v>1615</v>
      </c>
      <c r="G1189" s="35"/>
      <c r="H1189" s="191">
        <v>24.684000000000001</v>
      </c>
      <c r="I1189" s="35"/>
      <c r="J1189" s="35"/>
      <c r="K1189" s="35"/>
      <c r="L1189" s="36"/>
      <c r="M1189" s="163"/>
      <c r="N1189" s="164"/>
      <c r="O1189" s="56"/>
      <c r="P1189" s="56"/>
      <c r="Q1189" s="56"/>
      <c r="R1189" s="56"/>
      <c r="S1189" s="56"/>
      <c r="T1189" s="57"/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U1189" s="20" t="s">
        <v>81</v>
      </c>
    </row>
    <row r="1190" spans="1:47" s="2" customFormat="1">
      <c r="A1190" s="35"/>
      <c r="B1190" s="36"/>
      <c r="C1190" s="35"/>
      <c r="D1190" s="166" t="s">
        <v>224</v>
      </c>
      <c r="E1190" s="35"/>
      <c r="F1190" s="201" t="s">
        <v>1616</v>
      </c>
      <c r="G1190" s="35"/>
      <c r="H1190" s="191">
        <v>34.65</v>
      </c>
      <c r="I1190" s="35"/>
      <c r="J1190" s="35"/>
      <c r="K1190" s="35"/>
      <c r="L1190" s="36"/>
      <c r="M1190" s="163"/>
      <c r="N1190" s="164"/>
      <c r="O1190" s="56"/>
      <c r="P1190" s="56"/>
      <c r="Q1190" s="56"/>
      <c r="R1190" s="56"/>
      <c r="S1190" s="56"/>
      <c r="T1190" s="57"/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U1190" s="20" t="s">
        <v>81</v>
      </c>
    </row>
    <row r="1191" spans="1:47" s="2" customFormat="1">
      <c r="A1191" s="35"/>
      <c r="B1191" s="36"/>
      <c r="C1191" s="35"/>
      <c r="D1191" s="166" t="s">
        <v>224</v>
      </c>
      <c r="E1191" s="35"/>
      <c r="F1191" s="201" t="s">
        <v>213</v>
      </c>
      <c r="G1191" s="35"/>
      <c r="H1191" s="191">
        <v>59.334000000000003</v>
      </c>
      <c r="I1191" s="35"/>
      <c r="J1191" s="35"/>
      <c r="K1191" s="35"/>
      <c r="L1191" s="36"/>
      <c r="M1191" s="163"/>
      <c r="N1191" s="164"/>
      <c r="O1191" s="56"/>
      <c r="P1191" s="56"/>
      <c r="Q1191" s="56"/>
      <c r="R1191" s="56"/>
      <c r="S1191" s="56"/>
      <c r="T1191" s="57"/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U1191" s="20" t="s">
        <v>81</v>
      </c>
    </row>
    <row r="1192" spans="1:47" s="2" customFormat="1">
      <c r="A1192" s="35"/>
      <c r="B1192" s="36"/>
      <c r="C1192" s="35"/>
      <c r="D1192" s="166" t="s">
        <v>224</v>
      </c>
      <c r="E1192" s="35"/>
      <c r="F1192" s="219" t="s">
        <v>1471</v>
      </c>
      <c r="G1192" s="35"/>
      <c r="H1192" s="35"/>
      <c r="I1192" s="35"/>
      <c r="J1192" s="35"/>
      <c r="K1192" s="35"/>
      <c r="L1192" s="36"/>
      <c r="M1192" s="163"/>
      <c r="N1192" s="164"/>
      <c r="O1192" s="56"/>
      <c r="P1192" s="56"/>
      <c r="Q1192" s="56"/>
      <c r="R1192" s="56"/>
      <c r="S1192" s="56"/>
      <c r="T1192" s="57"/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U1192" s="20" t="s">
        <v>81</v>
      </c>
    </row>
    <row r="1193" spans="1:47" s="2" customFormat="1">
      <c r="A1193" s="35"/>
      <c r="B1193" s="36"/>
      <c r="C1193" s="35"/>
      <c r="D1193" s="166" t="s">
        <v>224</v>
      </c>
      <c r="E1193" s="35"/>
      <c r="F1193" s="220" t="s">
        <v>2325</v>
      </c>
      <c r="G1193" s="35"/>
      <c r="H1193" s="191">
        <v>12.1</v>
      </c>
      <c r="I1193" s="35"/>
      <c r="J1193" s="35"/>
      <c r="K1193" s="35"/>
      <c r="L1193" s="36"/>
      <c r="M1193" s="163"/>
      <c r="N1193" s="164"/>
      <c r="O1193" s="56"/>
      <c r="P1193" s="56"/>
      <c r="Q1193" s="56"/>
      <c r="R1193" s="56"/>
      <c r="S1193" s="56"/>
      <c r="T1193" s="57"/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U1193" s="20" t="s">
        <v>81</v>
      </c>
    </row>
    <row r="1194" spans="1:47" s="2" customFormat="1">
      <c r="A1194" s="35"/>
      <c r="B1194" s="36"/>
      <c r="C1194" s="35"/>
      <c r="D1194" s="166" t="s">
        <v>224</v>
      </c>
      <c r="E1194" s="35"/>
      <c r="F1194" s="220" t="s">
        <v>213</v>
      </c>
      <c r="G1194" s="35"/>
      <c r="H1194" s="191">
        <v>12.1</v>
      </c>
      <c r="I1194" s="35"/>
      <c r="J1194" s="35"/>
      <c r="K1194" s="35"/>
      <c r="L1194" s="36"/>
      <c r="M1194" s="163"/>
      <c r="N1194" s="164"/>
      <c r="O1194" s="56"/>
      <c r="P1194" s="56"/>
      <c r="Q1194" s="56"/>
      <c r="R1194" s="56"/>
      <c r="S1194" s="56"/>
      <c r="T1194" s="57"/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U1194" s="20" t="s">
        <v>81</v>
      </c>
    </row>
    <row r="1195" spans="1:47" s="2" customFormat="1">
      <c r="A1195" s="35"/>
      <c r="B1195" s="36"/>
      <c r="C1195" s="35"/>
      <c r="D1195" s="166" t="s">
        <v>224</v>
      </c>
      <c r="E1195" s="35"/>
      <c r="F1195" s="219" t="s">
        <v>1467</v>
      </c>
      <c r="G1195" s="35"/>
      <c r="H1195" s="35"/>
      <c r="I1195" s="35"/>
      <c r="J1195" s="35"/>
      <c r="K1195" s="35"/>
      <c r="L1195" s="36"/>
      <c r="M1195" s="163"/>
      <c r="N1195" s="164"/>
      <c r="O1195" s="56"/>
      <c r="P1195" s="56"/>
      <c r="Q1195" s="56"/>
      <c r="R1195" s="56"/>
      <c r="S1195" s="56"/>
      <c r="T1195" s="57"/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U1195" s="20" t="s">
        <v>81</v>
      </c>
    </row>
    <row r="1196" spans="1:47" s="2" customFormat="1">
      <c r="A1196" s="35"/>
      <c r="B1196" s="36"/>
      <c r="C1196" s="35"/>
      <c r="D1196" s="166" t="s">
        <v>224</v>
      </c>
      <c r="E1196" s="35"/>
      <c r="F1196" s="220" t="s">
        <v>1454</v>
      </c>
      <c r="G1196" s="35"/>
      <c r="H1196" s="191">
        <v>0</v>
      </c>
      <c r="I1196" s="35"/>
      <c r="J1196" s="35"/>
      <c r="K1196" s="35"/>
      <c r="L1196" s="36"/>
      <c r="M1196" s="163"/>
      <c r="N1196" s="164"/>
      <c r="O1196" s="56"/>
      <c r="P1196" s="56"/>
      <c r="Q1196" s="56"/>
      <c r="R1196" s="56"/>
      <c r="S1196" s="56"/>
      <c r="T1196" s="57"/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U1196" s="20" t="s">
        <v>81</v>
      </c>
    </row>
    <row r="1197" spans="1:47" s="2" customFormat="1">
      <c r="A1197" s="35"/>
      <c r="B1197" s="36"/>
      <c r="C1197" s="35"/>
      <c r="D1197" s="166" t="s">
        <v>224</v>
      </c>
      <c r="E1197" s="35"/>
      <c r="F1197" s="220" t="s">
        <v>1468</v>
      </c>
      <c r="G1197" s="35"/>
      <c r="H1197" s="191">
        <v>23.1</v>
      </c>
      <c r="I1197" s="35"/>
      <c r="J1197" s="35"/>
      <c r="K1197" s="35"/>
      <c r="L1197" s="36"/>
      <c r="M1197" s="163"/>
      <c r="N1197" s="164"/>
      <c r="O1197" s="56"/>
      <c r="P1197" s="56"/>
      <c r="Q1197" s="56"/>
      <c r="R1197" s="56"/>
      <c r="S1197" s="56"/>
      <c r="T1197" s="57"/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U1197" s="20" t="s">
        <v>81</v>
      </c>
    </row>
    <row r="1198" spans="1:47" s="2" customFormat="1">
      <c r="A1198" s="35"/>
      <c r="B1198" s="36"/>
      <c r="C1198" s="35"/>
      <c r="D1198" s="166" t="s">
        <v>224</v>
      </c>
      <c r="E1198" s="35"/>
      <c r="F1198" s="220" t="s">
        <v>213</v>
      </c>
      <c r="G1198" s="35"/>
      <c r="H1198" s="191">
        <v>23.1</v>
      </c>
      <c r="I1198" s="35"/>
      <c r="J1198" s="35"/>
      <c r="K1198" s="35"/>
      <c r="L1198" s="36"/>
      <c r="M1198" s="163"/>
      <c r="N1198" s="164"/>
      <c r="O1198" s="56"/>
      <c r="P1198" s="56"/>
      <c r="Q1198" s="56"/>
      <c r="R1198" s="56"/>
      <c r="S1198" s="56"/>
      <c r="T1198" s="57"/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U1198" s="20" t="s">
        <v>81</v>
      </c>
    </row>
    <row r="1199" spans="1:47" s="2" customFormat="1">
      <c r="A1199" s="35"/>
      <c r="B1199" s="36"/>
      <c r="C1199" s="35"/>
      <c r="D1199" s="166" t="s">
        <v>224</v>
      </c>
      <c r="E1199" s="35"/>
      <c r="F1199" s="226" t="s">
        <v>1469</v>
      </c>
      <c r="G1199" s="35"/>
      <c r="H1199" s="35"/>
      <c r="I1199" s="35"/>
      <c r="J1199" s="35"/>
      <c r="K1199" s="35"/>
      <c r="L1199" s="36"/>
      <c r="M1199" s="163"/>
      <c r="N1199" s="164"/>
      <c r="O1199" s="56"/>
      <c r="P1199" s="56"/>
      <c r="Q1199" s="56"/>
      <c r="R1199" s="56"/>
      <c r="S1199" s="56"/>
      <c r="T1199" s="57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U1199" s="20" t="s">
        <v>81</v>
      </c>
    </row>
    <row r="1200" spans="1:47" s="2" customFormat="1">
      <c r="A1200" s="35"/>
      <c r="B1200" s="36"/>
      <c r="C1200" s="35"/>
      <c r="D1200" s="166" t="s">
        <v>224</v>
      </c>
      <c r="E1200" s="35"/>
      <c r="F1200" s="227" t="s">
        <v>2324</v>
      </c>
      <c r="G1200" s="35"/>
      <c r="H1200" s="191">
        <v>21</v>
      </c>
      <c r="I1200" s="35"/>
      <c r="J1200" s="35"/>
      <c r="K1200" s="35"/>
      <c r="L1200" s="36"/>
      <c r="M1200" s="163"/>
      <c r="N1200" s="164"/>
      <c r="O1200" s="56"/>
      <c r="P1200" s="56"/>
      <c r="Q1200" s="56"/>
      <c r="R1200" s="56"/>
      <c r="S1200" s="56"/>
      <c r="T1200" s="57"/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U1200" s="20" t="s">
        <v>81</v>
      </c>
    </row>
    <row r="1201" spans="1:65" s="2" customFormat="1">
      <c r="A1201" s="35"/>
      <c r="B1201" s="36"/>
      <c r="C1201" s="35"/>
      <c r="D1201" s="166" t="s">
        <v>224</v>
      </c>
      <c r="E1201" s="35"/>
      <c r="F1201" s="227" t="s">
        <v>213</v>
      </c>
      <c r="G1201" s="35"/>
      <c r="H1201" s="191">
        <v>21</v>
      </c>
      <c r="I1201" s="35"/>
      <c r="J1201" s="35"/>
      <c r="K1201" s="35"/>
      <c r="L1201" s="36"/>
      <c r="M1201" s="163"/>
      <c r="N1201" s="164"/>
      <c r="O1201" s="56"/>
      <c r="P1201" s="56"/>
      <c r="Q1201" s="56"/>
      <c r="R1201" s="56"/>
      <c r="S1201" s="56"/>
      <c r="T1201" s="57"/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U1201" s="20" t="s">
        <v>81</v>
      </c>
    </row>
    <row r="1202" spans="1:65" s="2" customFormat="1">
      <c r="A1202" s="35"/>
      <c r="B1202" s="36"/>
      <c r="C1202" s="35"/>
      <c r="D1202" s="166" t="s">
        <v>224</v>
      </c>
      <c r="E1202" s="35"/>
      <c r="F1202" s="200" t="s">
        <v>1655</v>
      </c>
      <c r="G1202" s="35"/>
      <c r="H1202" s="35"/>
      <c r="I1202" s="35"/>
      <c r="J1202" s="35"/>
      <c r="K1202" s="35"/>
      <c r="L1202" s="36"/>
      <c r="M1202" s="163"/>
      <c r="N1202" s="164"/>
      <c r="O1202" s="56"/>
      <c r="P1202" s="56"/>
      <c r="Q1202" s="56"/>
      <c r="R1202" s="56"/>
      <c r="S1202" s="56"/>
      <c r="T1202" s="57"/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U1202" s="20" t="s">
        <v>81</v>
      </c>
    </row>
    <row r="1203" spans="1:65" s="2" customFormat="1">
      <c r="A1203" s="35"/>
      <c r="B1203" s="36"/>
      <c r="C1203" s="35"/>
      <c r="D1203" s="166" t="s">
        <v>224</v>
      </c>
      <c r="E1203" s="35"/>
      <c r="F1203" s="201" t="s">
        <v>2493</v>
      </c>
      <c r="G1203" s="35"/>
      <c r="H1203" s="191">
        <v>28.35</v>
      </c>
      <c r="I1203" s="35"/>
      <c r="J1203" s="35"/>
      <c r="K1203" s="35"/>
      <c r="L1203" s="36"/>
      <c r="M1203" s="163"/>
      <c r="N1203" s="164"/>
      <c r="O1203" s="56"/>
      <c r="P1203" s="56"/>
      <c r="Q1203" s="56"/>
      <c r="R1203" s="56"/>
      <c r="S1203" s="56"/>
      <c r="T1203" s="57"/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U1203" s="20" t="s">
        <v>81</v>
      </c>
    </row>
    <row r="1204" spans="1:65" s="2" customFormat="1">
      <c r="A1204" s="35"/>
      <c r="B1204" s="36"/>
      <c r="C1204" s="35"/>
      <c r="D1204" s="166" t="s">
        <v>224</v>
      </c>
      <c r="E1204" s="35"/>
      <c r="F1204" s="201" t="s">
        <v>1501</v>
      </c>
      <c r="G1204" s="35"/>
      <c r="H1204" s="191">
        <v>0</v>
      </c>
      <c r="I1204" s="35"/>
      <c r="J1204" s="35"/>
      <c r="K1204" s="35"/>
      <c r="L1204" s="36"/>
      <c r="M1204" s="163"/>
      <c r="N1204" s="164"/>
      <c r="O1204" s="56"/>
      <c r="P1204" s="56"/>
      <c r="Q1204" s="56"/>
      <c r="R1204" s="56"/>
      <c r="S1204" s="56"/>
      <c r="T1204" s="57"/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U1204" s="20" t="s">
        <v>81</v>
      </c>
    </row>
    <row r="1205" spans="1:65" s="2" customFormat="1">
      <c r="A1205" s="35"/>
      <c r="B1205" s="36"/>
      <c r="C1205" s="35"/>
      <c r="D1205" s="166" t="s">
        <v>224</v>
      </c>
      <c r="E1205" s="35"/>
      <c r="F1205" s="201" t="s">
        <v>1640</v>
      </c>
      <c r="G1205" s="35"/>
      <c r="H1205" s="191">
        <v>-8.3480000000000008</v>
      </c>
      <c r="I1205" s="35"/>
      <c r="J1205" s="35"/>
      <c r="K1205" s="35"/>
      <c r="L1205" s="36"/>
      <c r="M1205" s="163"/>
      <c r="N1205" s="164"/>
      <c r="O1205" s="56"/>
      <c r="P1205" s="56"/>
      <c r="Q1205" s="56"/>
      <c r="R1205" s="56"/>
      <c r="S1205" s="56"/>
      <c r="T1205" s="57"/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U1205" s="20" t="s">
        <v>81</v>
      </c>
    </row>
    <row r="1206" spans="1:65" s="2" customFormat="1">
      <c r="A1206" s="35"/>
      <c r="B1206" s="36"/>
      <c r="C1206" s="35"/>
      <c r="D1206" s="166" t="s">
        <v>224</v>
      </c>
      <c r="E1206" s="35"/>
      <c r="F1206" s="201" t="s">
        <v>213</v>
      </c>
      <c r="G1206" s="35"/>
      <c r="H1206" s="191">
        <v>20.001999999999999</v>
      </c>
      <c r="I1206" s="35"/>
      <c r="J1206" s="35"/>
      <c r="K1206" s="35"/>
      <c r="L1206" s="36"/>
      <c r="M1206" s="163"/>
      <c r="N1206" s="164"/>
      <c r="O1206" s="56"/>
      <c r="P1206" s="56"/>
      <c r="Q1206" s="56"/>
      <c r="R1206" s="56"/>
      <c r="S1206" s="56"/>
      <c r="T1206" s="57"/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U1206" s="20" t="s">
        <v>81</v>
      </c>
    </row>
    <row r="1207" spans="1:65" s="2" customFormat="1">
      <c r="A1207" s="35"/>
      <c r="B1207" s="36"/>
      <c r="C1207" s="35"/>
      <c r="D1207" s="166" t="s">
        <v>224</v>
      </c>
      <c r="E1207" s="35"/>
      <c r="F1207" s="219" t="s">
        <v>1578</v>
      </c>
      <c r="G1207" s="35"/>
      <c r="H1207" s="35"/>
      <c r="I1207" s="35"/>
      <c r="J1207" s="35"/>
      <c r="K1207" s="35"/>
      <c r="L1207" s="36"/>
      <c r="M1207" s="163"/>
      <c r="N1207" s="164"/>
      <c r="O1207" s="56"/>
      <c r="P1207" s="56"/>
      <c r="Q1207" s="56"/>
      <c r="R1207" s="56"/>
      <c r="S1207" s="56"/>
      <c r="T1207" s="57"/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  <c r="AU1207" s="20" t="s">
        <v>81</v>
      </c>
    </row>
    <row r="1208" spans="1:65" s="2" customFormat="1">
      <c r="A1208" s="35"/>
      <c r="B1208" s="36"/>
      <c r="C1208" s="35"/>
      <c r="D1208" s="166" t="s">
        <v>224</v>
      </c>
      <c r="E1208" s="35"/>
      <c r="F1208" s="220" t="s">
        <v>1568</v>
      </c>
      <c r="G1208" s="35"/>
      <c r="H1208" s="191">
        <v>0</v>
      </c>
      <c r="I1208" s="35"/>
      <c r="J1208" s="35"/>
      <c r="K1208" s="35"/>
      <c r="L1208" s="36"/>
      <c r="M1208" s="163"/>
      <c r="N1208" s="164"/>
      <c r="O1208" s="56"/>
      <c r="P1208" s="56"/>
      <c r="Q1208" s="56"/>
      <c r="R1208" s="56"/>
      <c r="S1208" s="56"/>
      <c r="T1208" s="57"/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U1208" s="20" t="s">
        <v>81</v>
      </c>
    </row>
    <row r="1209" spans="1:65" s="2" customFormat="1">
      <c r="A1209" s="35"/>
      <c r="B1209" s="36"/>
      <c r="C1209" s="35"/>
      <c r="D1209" s="166" t="s">
        <v>224</v>
      </c>
      <c r="E1209" s="35"/>
      <c r="F1209" s="220" t="s">
        <v>2434</v>
      </c>
      <c r="G1209" s="35"/>
      <c r="H1209" s="191">
        <v>15.75</v>
      </c>
      <c r="I1209" s="35"/>
      <c r="J1209" s="35"/>
      <c r="K1209" s="35"/>
      <c r="L1209" s="36"/>
      <c r="M1209" s="163"/>
      <c r="N1209" s="164"/>
      <c r="O1209" s="56"/>
      <c r="P1209" s="56"/>
      <c r="Q1209" s="56"/>
      <c r="R1209" s="56"/>
      <c r="S1209" s="56"/>
      <c r="T1209" s="57"/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  <c r="AU1209" s="20" t="s">
        <v>81</v>
      </c>
    </row>
    <row r="1210" spans="1:65" s="2" customFormat="1">
      <c r="A1210" s="35"/>
      <c r="B1210" s="36"/>
      <c r="C1210" s="35"/>
      <c r="D1210" s="166" t="s">
        <v>224</v>
      </c>
      <c r="E1210" s="35"/>
      <c r="F1210" s="220" t="s">
        <v>213</v>
      </c>
      <c r="G1210" s="35"/>
      <c r="H1210" s="191">
        <v>15.75</v>
      </c>
      <c r="I1210" s="35"/>
      <c r="J1210" s="35"/>
      <c r="K1210" s="35"/>
      <c r="L1210" s="36"/>
      <c r="M1210" s="163"/>
      <c r="N1210" s="164"/>
      <c r="O1210" s="56"/>
      <c r="P1210" s="56"/>
      <c r="Q1210" s="56"/>
      <c r="R1210" s="56"/>
      <c r="S1210" s="56"/>
      <c r="T1210" s="57"/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U1210" s="20" t="s">
        <v>81</v>
      </c>
    </row>
    <row r="1211" spans="1:65" s="2" customFormat="1" ht="24.2" customHeight="1">
      <c r="A1211" s="35"/>
      <c r="B1211" s="146"/>
      <c r="C1211" s="147" t="s">
        <v>1712</v>
      </c>
      <c r="D1211" s="147" t="s">
        <v>184</v>
      </c>
      <c r="E1211" s="148" t="s">
        <v>656</v>
      </c>
      <c r="F1211" s="149" t="s">
        <v>657</v>
      </c>
      <c r="G1211" s="150" t="s">
        <v>338</v>
      </c>
      <c r="H1211" s="151">
        <v>136.649</v>
      </c>
      <c r="I1211" s="152"/>
      <c r="J1211" s="153">
        <f>ROUND(I1211*H1211,2)</f>
        <v>0</v>
      </c>
      <c r="K1211" s="149" t="s">
        <v>188</v>
      </c>
      <c r="L1211" s="36"/>
      <c r="M1211" s="154" t="s">
        <v>3</v>
      </c>
      <c r="N1211" s="155" t="s">
        <v>44</v>
      </c>
      <c r="O1211" s="56"/>
      <c r="P1211" s="156">
        <f>O1211*H1211</f>
        <v>0</v>
      </c>
      <c r="Q1211" s="156">
        <v>0</v>
      </c>
      <c r="R1211" s="156">
        <f>Q1211*H1211</f>
        <v>0</v>
      </c>
      <c r="S1211" s="156">
        <v>0</v>
      </c>
      <c r="T1211" s="157">
        <f>S1211*H1211</f>
        <v>0</v>
      </c>
      <c r="U1211" s="35"/>
      <c r="V1211" s="35"/>
      <c r="W1211" s="35"/>
      <c r="X1211" s="35"/>
      <c r="Y1211" s="35"/>
      <c r="Z1211" s="35"/>
      <c r="AA1211" s="35"/>
      <c r="AB1211" s="35"/>
      <c r="AC1211" s="35"/>
      <c r="AD1211" s="35"/>
      <c r="AE1211" s="35"/>
      <c r="AR1211" s="158" t="s">
        <v>189</v>
      </c>
      <c r="AT1211" s="158" t="s">
        <v>184</v>
      </c>
      <c r="AU1211" s="158" t="s">
        <v>81</v>
      </c>
      <c r="AY1211" s="20" t="s">
        <v>182</v>
      </c>
      <c r="BE1211" s="159">
        <f>IF(N1211="základní",J1211,0)</f>
        <v>0</v>
      </c>
      <c r="BF1211" s="159">
        <f>IF(N1211="snížená",J1211,0)</f>
        <v>0</v>
      </c>
      <c r="BG1211" s="159">
        <f>IF(N1211="zákl. přenesená",J1211,0)</f>
        <v>0</v>
      </c>
      <c r="BH1211" s="159">
        <f>IF(N1211="sníž. přenesená",J1211,0)</f>
        <v>0</v>
      </c>
      <c r="BI1211" s="159">
        <f>IF(N1211="nulová",J1211,0)</f>
        <v>0</v>
      </c>
      <c r="BJ1211" s="20" t="s">
        <v>25</v>
      </c>
      <c r="BK1211" s="159">
        <f>ROUND(I1211*H1211,2)</f>
        <v>0</v>
      </c>
      <c r="BL1211" s="20" t="s">
        <v>189</v>
      </c>
      <c r="BM1211" s="158" t="s">
        <v>2508</v>
      </c>
    </row>
    <row r="1212" spans="1:65" s="2" customFormat="1">
      <c r="A1212" s="35"/>
      <c r="B1212" s="36"/>
      <c r="C1212" s="35"/>
      <c r="D1212" s="160" t="s">
        <v>191</v>
      </c>
      <c r="E1212" s="35"/>
      <c r="F1212" s="161" t="s">
        <v>659</v>
      </c>
      <c r="G1212" s="35"/>
      <c r="H1212" s="35"/>
      <c r="I1212" s="162"/>
      <c r="J1212" s="35"/>
      <c r="K1212" s="35"/>
      <c r="L1212" s="36"/>
      <c r="M1212" s="163"/>
      <c r="N1212" s="164"/>
      <c r="O1212" s="56"/>
      <c r="P1212" s="56"/>
      <c r="Q1212" s="56"/>
      <c r="R1212" s="56"/>
      <c r="S1212" s="56"/>
      <c r="T1212" s="57"/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T1212" s="20" t="s">
        <v>191</v>
      </c>
      <c r="AU1212" s="20" t="s">
        <v>81</v>
      </c>
    </row>
    <row r="1213" spans="1:65" s="13" customFormat="1">
      <c r="B1213" s="165"/>
      <c r="D1213" s="166" t="s">
        <v>193</v>
      </c>
      <c r="E1213" s="167" t="s">
        <v>3</v>
      </c>
      <c r="F1213" s="168" t="s">
        <v>1525</v>
      </c>
      <c r="H1213" s="167" t="s">
        <v>3</v>
      </c>
      <c r="I1213" s="169"/>
      <c r="L1213" s="165"/>
      <c r="M1213" s="170"/>
      <c r="N1213" s="171"/>
      <c r="O1213" s="171"/>
      <c r="P1213" s="171"/>
      <c r="Q1213" s="171"/>
      <c r="R1213" s="171"/>
      <c r="S1213" s="171"/>
      <c r="T1213" s="172"/>
      <c r="AT1213" s="167" t="s">
        <v>193</v>
      </c>
      <c r="AU1213" s="167" t="s">
        <v>81</v>
      </c>
      <c r="AV1213" s="13" t="s">
        <v>25</v>
      </c>
      <c r="AW1213" s="13" t="s">
        <v>34</v>
      </c>
      <c r="AX1213" s="13" t="s">
        <v>73</v>
      </c>
      <c r="AY1213" s="167" t="s">
        <v>182</v>
      </c>
    </row>
    <row r="1214" spans="1:65" s="14" customFormat="1">
      <c r="B1214" s="173"/>
      <c r="D1214" s="166" t="s">
        <v>193</v>
      </c>
      <c r="E1214" s="174" t="s">
        <v>3</v>
      </c>
      <c r="F1214" s="175" t="s">
        <v>2509</v>
      </c>
      <c r="H1214" s="176">
        <v>192.202</v>
      </c>
      <c r="I1214" s="177"/>
      <c r="L1214" s="173"/>
      <c r="M1214" s="178"/>
      <c r="N1214" s="179"/>
      <c r="O1214" s="179"/>
      <c r="P1214" s="179"/>
      <c r="Q1214" s="179"/>
      <c r="R1214" s="179"/>
      <c r="S1214" s="179"/>
      <c r="T1214" s="180"/>
      <c r="AT1214" s="174" t="s">
        <v>193</v>
      </c>
      <c r="AU1214" s="174" t="s">
        <v>81</v>
      </c>
      <c r="AV1214" s="14" t="s">
        <v>81</v>
      </c>
      <c r="AW1214" s="14" t="s">
        <v>34</v>
      </c>
      <c r="AX1214" s="14" t="s">
        <v>73</v>
      </c>
      <c r="AY1214" s="174" t="s">
        <v>182</v>
      </c>
    </row>
    <row r="1215" spans="1:65" s="13" customFormat="1">
      <c r="B1215" s="165"/>
      <c r="D1215" s="166" t="s">
        <v>193</v>
      </c>
      <c r="E1215" s="167" t="s">
        <v>3</v>
      </c>
      <c r="F1215" s="168" t="s">
        <v>1527</v>
      </c>
      <c r="H1215" s="167" t="s">
        <v>3</v>
      </c>
      <c r="I1215" s="169"/>
      <c r="L1215" s="165"/>
      <c r="M1215" s="170"/>
      <c r="N1215" s="171"/>
      <c r="O1215" s="171"/>
      <c r="P1215" s="171"/>
      <c r="Q1215" s="171"/>
      <c r="R1215" s="171"/>
      <c r="S1215" s="171"/>
      <c r="T1215" s="172"/>
      <c r="AT1215" s="167" t="s">
        <v>193</v>
      </c>
      <c r="AU1215" s="167" t="s">
        <v>81</v>
      </c>
      <c r="AV1215" s="13" t="s">
        <v>25</v>
      </c>
      <c r="AW1215" s="13" t="s">
        <v>34</v>
      </c>
      <c r="AX1215" s="13" t="s">
        <v>73</v>
      </c>
      <c r="AY1215" s="167" t="s">
        <v>182</v>
      </c>
    </row>
    <row r="1216" spans="1:65" s="14" customFormat="1">
      <c r="B1216" s="173"/>
      <c r="D1216" s="166" t="s">
        <v>193</v>
      </c>
      <c r="E1216" s="174" t="s">
        <v>3</v>
      </c>
      <c r="F1216" s="175" t="s">
        <v>2510</v>
      </c>
      <c r="H1216" s="176">
        <v>-8.4079999999999995</v>
      </c>
      <c r="I1216" s="177"/>
      <c r="L1216" s="173"/>
      <c r="M1216" s="178"/>
      <c r="N1216" s="179"/>
      <c r="O1216" s="179"/>
      <c r="P1216" s="179"/>
      <c r="Q1216" s="179"/>
      <c r="R1216" s="179"/>
      <c r="S1216" s="179"/>
      <c r="T1216" s="180"/>
      <c r="AT1216" s="174" t="s">
        <v>193</v>
      </c>
      <c r="AU1216" s="174" t="s">
        <v>81</v>
      </c>
      <c r="AV1216" s="14" t="s">
        <v>81</v>
      </c>
      <c r="AW1216" s="14" t="s">
        <v>34</v>
      </c>
      <c r="AX1216" s="14" t="s">
        <v>73</v>
      </c>
      <c r="AY1216" s="174" t="s">
        <v>182</v>
      </c>
    </row>
    <row r="1217" spans="1:51" s="14" customFormat="1">
      <c r="B1217" s="173"/>
      <c r="D1217" s="166" t="s">
        <v>193</v>
      </c>
      <c r="E1217" s="174" t="s">
        <v>3</v>
      </c>
      <c r="F1217" s="175" t="s">
        <v>2511</v>
      </c>
      <c r="H1217" s="176">
        <v>-5.3079999999999998</v>
      </c>
      <c r="I1217" s="177"/>
      <c r="L1217" s="173"/>
      <c r="M1217" s="178"/>
      <c r="N1217" s="179"/>
      <c r="O1217" s="179"/>
      <c r="P1217" s="179"/>
      <c r="Q1217" s="179"/>
      <c r="R1217" s="179"/>
      <c r="S1217" s="179"/>
      <c r="T1217" s="180"/>
      <c r="AT1217" s="174" t="s">
        <v>193</v>
      </c>
      <c r="AU1217" s="174" t="s">
        <v>81</v>
      </c>
      <c r="AV1217" s="14" t="s">
        <v>81</v>
      </c>
      <c r="AW1217" s="14" t="s">
        <v>34</v>
      </c>
      <c r="AX1217" s="14" t="s">
        <v>73</v>
      </c>
      <c r="AY1217" s="174" t="s">
        <v>182</v>
      </c>
    </row>
    <row r="1218" spans="1:51" s="13" customFormat="1">
      <c r="B1218" s="165"/>
      <c r="D1218" s="166" t="s">
        <v>193</v>
      </c>
      <c r="E1218" s="167" t="s">
        <v>3</v>
      </c>
      <c r="F1218" s="168" t="s">
        <v>1530</v>
      </c>
      <c r="H1218" s="167" t="s">
        <v>3</v>
      </c>
      <c r="I1218" s="169"/>
      <c r="L1218" s="165"/>
      <c r="M1218" s="170"/>
      <c r="N1218" s="171"/>
      <c r="O1218" s="171"/>
      <c r="P1218" s="171"/>
      <c r="Q1218" s="171"/>
      <c r="R1218" s="171"/>
      <c r="S1218" s="171"/>
      <c r="T1218" s="172"/>
      <c r="AT1218" s="167" t="s">
        <v>193</v>
      </c>
      <c r="AU1218" s="167" t="s">
        <v>81</v>
      </c>
      <c r="AV1218" s="13" t="s">
        <v>25</v>
      </c>
      <c r="AW1218" s="13" t="s">
        <v>34</v>
      </c>
      <c r="AX1218" s="13" t="s">
        <v>73</v>
      </c>
      <c r="AY1218" s="167" t="s">
        <v>182</v>
      </c>
    </row>
    <row r="1219" spans="1:51" s="14" customFormat="1">
      <c r="B1219" s="173"/>
      <c r="D1219" s="166" t="s">
        <v>193</v>
      </c>
      <c r="E1219" s="174" t="s">
        <v>3</v>
      </c>
      <c r="F1219" s="175" t="s">
        <v>2512</v>
      </c>
      <c r="H1219" s="176">
        <v>-41.837000000000003</v>
      </c>
      <c r="I1219" s="177"/>
      <c r="L1219" s="173"/>
      <c r="M1219" s="178"/>
      <c r="N1219" s="179"/>
      <c r="O1219" s="179"/>
      <c r="P1219" s="179"/>
      <c r="Q1219" s="179"/>
      <c r="R1219" s="179"/>
      <c r="S1219" s="179"/>
      <c r="T1219" s="180"/>
      <c r="AT1219" s="174" t="s">
        <v>193</v>
      </c>
      <c r="AU1219" s="174" t="s">
        <v>81</v>
      </c>
      <c r="AV1219" s="14" t="s">
        <v>81</v>
      </c>
      <c r="AW1219" s="14" t="s">
        <v>34</v>
      </c>
      <c r="AX1219" s="14" t="s">
        <v>73</v>
      </c>
      <c r="AY1219" s="174" t="s">
        <v>182</v>
      </c>
    </row>
    <row r="1220" spans="1:51" s="15" customFormat="1">
      <c r="B1220" s="181"/>
      <c r="D1220" s="166" t="s">
        <v>193</v>
      </c>
      <c r="E1220" s="182" t="s">
        <v>3</v>
      </c>
      <c r="F1220" s="183" t="s">
        <v>1536</v>
      </c>
      <c r="H1220" s="184">
        <v>136.649</v>
      </c>
      <c r="I1220" s="185"/>
      <c r="L1220" s="181"/>
      <c r="M1220" s="186"/>
      <c r="N1220" s="187"/>
      <c r="O1220" s="187"/>
      <c r="P1220" s="187"/>
      <c r="Q1220" s="187"/>
      <c r="R1220" s="187"/>
      <c r="S1220" s="187"/>
      <c r="T1220" s="188"/>
      <c r="AT1220" s="182" t="s">
        <v>193</v>
      </c>
      <c r="AU1220" s="182" t="s">
        <v>81</v>
      </c>
      <c r="AV1220" s="15" t="s">
        <v>189</v>
      </c>
      <c r="AW1220" s="15" t="s">
        <v>34</v>
      </c>
      <c r="AX1220" s="15" t="s">
        <v>25</v>
      </c>
      <c r="AY1220" s="182" t="s">
        <v>182</v>
      </c>
    </row>
    <row r="1221" spans="1:51" s="2" customFormat="1">
      <c r="A1221" s="35"/>
      <c r="B1221" s="36"/>
      <c r="C1221" s="35"/>
      <c r="D1221" s="166" t="s">
        <v>224</v>
      </c>
      <c r="E1221" s="35"/>
      <c r="F1221" s="189" t="s">
        <v>1680</v>
      </c>
      <c r="G1221" s="35"/>
      <c r="H1221" s="35"/>
      <c r="I1221" s="35"/>
      <c r="J1221" s="35"/>
      <c r="K1221" s="35"/>
      <c r="L1221" s="36"/>
      <c r="M1221" s="163"/>
      <c r="N1221" s="164"/>
      <c r="O1221" s="56"/>
      <c r="P1221" s="56"/>
      <c r="Q1221" s="56"/>
      <c r="R1221" s="56"/>
      <c r="S1221" s="56"/>
      <c r="T1221" s="57"/>
      <c r="U1221" s="35"/>
      <c r="V1221" s="35"/>
      <c r="W1221" s="35"/>
      <c r="X1221" s="35"/>
      <c r="Y1221" s="35"/>
      <c r="Z1221" s="35"/>
      <c r="AA1221" s="35"/>
      <c r="AB1221" s="35"/>
      <c r="AC1221" s="35"/>
      <c r="AD1221" s="35"/>
      <c r="AE1221" s="35"/>
      <c r="AU1221" s="20" t="s">
        <v>81</v>
      </c>
    </row>
    <row r="1222" spans="1:51" s="2" customFormat="1">
      <c r="A1222" s="35"/>
      <c r="B1222" s="36"/>
      <c r="C1222" s="35"/>
      <c r="D1222" s="166" t="s">
        <v>224</v>
      </c>
      <c r="E1222" s="35"/>
      <c r="F1222" s="190" t="s">
        <v>2464</v>
      </c>
      <c r="G1222" s="35"/>
      <c r="H1222" s="191">
        <v>8.9749999999999996</v>
      </c>
      <c r="I1222" s="35"/>
      <c r="J1222" s="35"/>
      <c r="K1222" s="35"/>
      <c r="L1222" s="36"/>
      <c r="M1222" s="163"/>
      <c r="N1222" s="164"/>
      <c r="O1222" s="56"/>
      <c r="P1222" s="56"/>
      <c r="Q1222" s="56"/>
      <c r="R1222" s="56"/>
      <c r="S1222" s="56"/>
      <c r="T1222" s="57"/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U1222" s="20" t="s">
        <v>81</v>
      </c>
    </row>
    <row r="1223" spans="1:51" s="2" customFormat="1">
      <c r="A1223" s="35"/>
      <c r="B1223" s="36"/>
      <c r="C1223" s="35"/>
      <c r="D1223" s="166" t="s">
        <v>224</v>
      </c>
      <c r="E1223" s="35"/>
      <c r="F1223" s="190" t="s">
        <v>2465</v>
      </c>
      <c r="G1223" s="35"/>
      <c r="H1223" s="191">
        <v>12.375</v>
      </c>
      <c r="I1223" s="35"/>
      <c r="J1223" s="35"/>
      <c r="K1223" s="35"/>
      <c r="L1223" s="36"/>
      <c r="M1223" s="163"/>
      <c r="N1223" s="164"/>
      <c r="O1223" s="56"/>
      <c r="P1223" s="56"/>
      <c r="Q1223" s="56"/>
      <c r="R1223" s="56"/>
      <c r="S1223" s="56"/>
      <c r="T1223" s="57"/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U1223" s="20" t="s">
        <v>81</v>
      </c>
    </row>
    <row r="1224" spans="1:51" s="2" customFormat="1">
      <c r="A1224" s="35"/>
      <c r="B1224" s="36"/>
      <c r="C1224" s="35"/>
      <c r="D1224" s="166" t="s">
        <v>224</v>
      </c>
      <c r="E1224" s="35"/>
      <c r="F1224" s="190" t="s">
        <v>2466</v>
      </c>
      <c r="G1224" s="35"/>
      <c r="H1224" s="191">
        <v>16.050999999999998</v>
      </c>
      <c r="I1224" s="35"/>
      <c r="J1224" s="35"/>
      <c r="K1224" s="35"/>
      <c r="L1224" s="36"/>
      <c r="M1224" s="163"/>
      <c r="N1224" s="164"/>
      <c r="O1224" s="56"/>
      <c r="P1224" s="56"/>
      <c r="Q1224" s="56"/>
      <c r="R1224" s="56"/>
      <c r="S1224" s="56"/>
      <c r="T1224" s="57"/>
      <c r="U1224" s="35"/>
      <c r="V1224" s="35"/>
      <c r="W1224" s="35"/>
      <c r="X1224" s="35"/>
      <c r="Y1224" s="35"/>
      <c r="Z1224" s="35"/>
      <c r="AA1224" s="35"/>
      <c r="AB1224" s="35"/>
      <c r="AC1224" s="35"/>
      <c r="AD1224" s="35"/>
      <c r="AE1224" s="35"/>
      <c r="AU1224" s="20" t="s">
        <v>81</v>
      </c>
    </row>
    <row r="1225" spans="1:51" s="2" customFormat="1">
      <c r="A1225" s="35"/>
      <c r="B1225" s="36"/>
      <c r="C1225" s="35"/>
      <c r="D1225" s="166" t="s">
        <v>224</v>
      </c>
      <c r="E1225" s="35"/>
      <c r="F1225" s="190" t="s">
        <v>2467</v>
      </c>
      <c r="G1225" s="35"/>
      <c r="H1225" s="191">
        <v>10.176</v>
      </c>
      <c r="I1225" s="35"/>
      <c r="J1225" s="35"/>
      <c r="K1225" s="35"/>
      <c r="L1225" s="36"/>
      <c r="M1225" s="163"/>
      <c r="N1225" s="164"/>
      <c r="O1225" s="56"/>
      <c r="P1225" s="56"/>
      <c r="Q1225" s="56"/>
      <c r="R1225" s="56"/>
      <c r="S1225" s="56"/>
      <c r="T1225" s="57"/>
      <c r="U1225" s="35"/>
      <c r="V1225" s="35"/>
      <c r="W1225" s="35"/>
      <c r="X1225" s="35"/>
      <c r="Y1225" s="35"/>
      <c r="Z1225" s="35"/>
      <c r="AA1225" s="35"/>
      <c r="AB1225" s="35"/>
      <c r="AC1225" s="35"/>
      <c r="AD1225" s="35"/>
      <c r="AE1225" s="35"/>
      <c r="AU1225" s="20" t="s">
        <v>81</v>
      </c>
    </row>
    <row r="1226" spans="1:51" s="2" customFormat="1">
      <c r="A1226" s="35"/>
      <c r="B1226" s="36"/>
      <c r="C1226" s="35"/>
      <c r="D1226" s="166" t="s">
        <v>224</v>
      </c>
      <c r="E1226" s="35"/>
      <c r="F1226" s="190" t="s">
        <v>2468</v>
      </c>
      <c r="G1226" s="35"/>
      <c r="H1226" s="191">
        <v>17.957000000000001</v>
      </c>
      <c r="I1226" s="35"/>
      <c r="J1226" s="35"/>
      <c r="K1226" s="35"/>
      <c r="L1226" s="36"/>
      <c r="M1226" s="163"/>
      <c r="N1226" s="164"/>
      <c r="O1226" s="56"/>
      <c r="P1226" s="56"/>
      <c r="Q1226" s="56"/>
      <c r="R1226" s="56"/>
      <c r="S1226" s="56"/>
      <c r="T1226" s="57"/>
      <c r="U1226" s="35"/>
      <c r="V1226" s="35"/>
      <c r="W1226" s="35"/>
      <c r="X1226" s="35"/>
      <c r="Y1226" s="35"/>
      <c r="Z1226" s="35"/>
      <c r="AA1226" s="35"/>
      <c r="AB1226" s="35"/>
      <c r="AC1226" s="35"/>
      <c r="AD1226" s="35"/>
      <c r="AE1226" s="35"/>
      <c r="AU1226" s="20" t="s">
        <v>81</v>
      </c>
    </row>
    <row r="1227" spans="1:51" s="2" customFormat="1">
      <c r="A1227" s="35"/>
      <c r="B1227" s="36"/>
      <c r="C1227" s="35"/>
      <c r="D1227" s="166" t="s">
        <v>224</v>
      </c>
      <c r="E1227" s="35"/>
      <c r="F1227" s="190" t="s">
        <v>2469</v>
      </c>
      <c r="G1227" s="35"/>
      <c r="H1227" s="191">
        <v>17.864999999999998</v>
      </c>
      <c r="I1227" s="35"/>
      <c r="J1227" s="35"/>
      <c r="K1227" s="35"/>
      <c r="L1227" s="36"/>
      <c r="M1227" s="163"/>
      <c r="N1227" s="164"/>
      <c r="O1227" s="56"/>
      <c r="P1227" s="56"/>
      <c r="Q1227" s="56"/>
      <c r="R1227" s="56"/>
      <c r="S1227" s="56"/>
      <c r="T1227" s="57"/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U1227" s="20" t="s">
        <v>81</v>
      </c>
    </row>
    <row r="1228" spans="1:51" s="2" customFormat="1">
      <c r="A1228" s="35"/>
      <c r="B1228" s="36"/>
      <c r="C1228" s="35"/>
      <c r="D1228" s="166" t="s">
        <v>224</v>
      </c>
      <c r="E1228" s="35"/>
      <c r="F1228" s="190" t="s">
        <v>2470</v>
      </c>
      <c r="G1228" s="35"/>
      <c r="H1228" s="191">
        <v>11.041</v>
      </c>
      <c r="I1228" s="35"/>
      <c r="J1228" s="35"/>
      <c r="K1228" s="35"/>
      <c r="L1228" s="36"/>
      <c r="M1228" s="163"/>
      <c r="N1228" s="164"/>
      <c r="O1228" s="56"/>
      <c r="P1228" s="56"/>
      <c r="Q1228" s="56"/>
      <c r="R1228" s="56"/>
      <c r="S1228" s="56"/>
      <c r="T1228" s="57"/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U1228" s="20" t="s">
        <v>81</v>
      </c>
    </row>
    <row r="1229" spans="1:51" s="2" customFormat="1">
      <c r="A1229" s="35"/>
      <c r="B1229" s="36"/>
      <c r="C1229" s="35"/>
      <c r="D1229" s="166" t="s">
        <v>224</v>
      </c>
      <c r="E1229" s="35"/>
      <c r="F1229" s="190" t="s">
        <v>2471</v>
      </c>
      <c r="G1229" s="35"/>
      <c r="H1229" s="191">
        <v>17.094000000000001</v>
      </c>
      <c r="I1229" s="35"/>
      <c r="J1229" s="35"/>
      <c r="K1229" s="35"/>
      <c r="L1229" s="36"/>
      <c r="M1229" s="163"/>
      <c r="N1229" s="164"/>
      <c r="O1229" s="56"/>
      <c r="P1229" s="56"/>
      <c r="Q1229" s="56"/>
      <c r="R1229" s="56"/>
      <c r="S1229" s="56"/>
      <c r="T1229" s="57"/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U1229" s="20" t="s">
        <v>81</v>
      </c>
    </row>
    <row r="1230" spans="1:51" s="2" customFormat="1">
      <c r="A1230" s="35"/>
      <c r="B1230" s="36"/>
      <c r="C1230" s="35"/>
      <c r="D1230" s="166" t="s">
        <v>224</v>
      </c>
      <c r="E1230" s="35"/>
      <c r="F1230" s="190" t="s">
        <v>2472</v>
      </c>
      <c r="G1230" s="35"/>
      <c r="H1230" s="191">
        <v>18.475999999999999</v>
      </c>
      <c r="I1230" s="35"/>
      <c r="J1230" s="35"/>
      <c r="K1230" s="35"/>
      <c r="L1230" s="36"/>
      <c r="M1230" s="163"/>
      <c r="N1230" s="164"/>
      <c r="O1230" s="56"/>
      <c r="P1230" s="56"/>
      <c r="Q1230" s="56"/>
      <c r="R1230" s="56"/>
      <c r="S1230" s="56"/>
      <c r="T1230" s="57"/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U1230" s="20" t="s">
        <v>81</v>
      </c>
    </row>
    <row r="1231" spans="1:51" s="2" customFormat="1">
      <c r="A1231" s="35"/>
      <c r="B1231" s="36"/>
      <c r="C1231" s="35"/>
      <c r="D1231" s="166" t="s">
        <v>224</v>
      </c>
      <c r="E1231" s="35"/>
      <c r="F1231" s="190" t="s">
        <v>2473</v>
      </c>
      <c r="G1231" s="35"/>
      <c r="H1231" s="191">
        <v>16.567</v>
      </c>
      <c r="I1231" s="35"/>
      <c r="J1231" s="35"/>
      <c r="K1231" s="35"/>
      <c r="L1231" s="36"/>
      <c r="M1231" s="163"/>
      <c r="N1231" s="164"/>
      <c r="O1231" s="56"/>
      <c r="P1231" s="56"/>
      <c r="Q1231" s="56"/>
      <c r="R1231" s="56"/>
      <c r="S1231" s="56"/>
      <c r="T1231" s="57"/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/>
      <c r="AU1231" s="20" t="s">
        <v>81</v>
      </c>
    </row>
    <row r="1232" spans="1:51" s="2" customFormat="1">
      <c r="A1232" s="35"/>
      <c r="B1232" s="36"/>
      <c r="C1232" s="35"/>
      <c r="D1232" s="166" t="s">
        <v>224</v>
      </c>
      <c r="E1232" s="35"/>
      <c r="F1232" s="190" t="s">
        <v>2474</v>
      </c>
      <c r="G1232" s="35"/>
      <c r="H1232" s="191">
        <v>17.274999999999999</v>
      </c>
      <c r="I1232" s="35"/>
      <c r="J1232" s="35"/>
      <c r="K1232" s="35"/>
      <c r="L1232" s="36"/>
      <c r="M1232" s="163"/>
      <c r="N1232" s="164"/>
      <c r="O1232" s="56"/>
      <c r="P1232" s="56"/>
      <c r="Q1232" s="56"/>
      <c r="R1232" s="56"/>
      <c r="S1232" s="56"/>
      <c r="T1232" s="57"/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U1232" s="20" t="s">
        <v>81</v>
      </c>
    </row>
    <row r="1233" spans="1:47" s="2" customFormat="1">
      <c r="A1233" s="35"/>
      <c r="B1233" s="36"/>
      <c r="C1233" s="35"/>
      <c r="D1233" s="166" t="s">
        <v>224</v>
      </c>
      <c r="E1233" s="35"/>
      <c r="F1233" s="190" t="s">
        <v>259</v>
      </c>
      <c r="G1233" s="35"/>
      <c r="H1233" s="191">
        <v>163.852</v>
      </c>
      <c r="I1233" s="35"/>
      <c r="J1233" s="35"/>
      <c r="K1233" s="35"/>
      <c r="L1233" s="36"/>
      <c r="M1233" s="163"/>
      <c r="N1233" s="164"/>
      <c r="O1233" s="56"/>
      <c r="P1233" s="56"/>
      <c r="Q1233" s="56"/>
      <c r="R1233" s="56"/>
      <c r="S1233" s="56"/>
      <c r="T1233" s="57"/>
      <c r="U1233" s="35"/>
      <c r="V1233" s="35"/>
      <c r="W1233" s="35"/>
      <c r="X1233" s="35"/>
      <c r="Y1233" s="35"/>
      <c r="Z1233" s="35"/>
      <c r="AA1233" s="35"/>
      <c r="AB1233" s="35"/>
      <c r="AC1233" s="35"/>
      <c r="AD1233" s="35"/>
      <c r="AE1233" s="35"/>
      <c r="AU1233" s="20" t="s">
        <v>81</v>
      </c>
    </row>
    <row r="1234" spans="1:47" s="2" customFormat="1">
      <c r="A1234" s="35"/>
      <c r="B1234" s="36"/>
      <c r="C1234" s="35"/>
      <c r="D1234" s="166" t="s">
        <v>224</v>
      </c>
      <c r="E1234" s="35"/>
      <c r="F1234" s="189" t="s">
        <v>1681</v>
      </c>
      <c r="G1234" s="35"/>
      <c r="H1234" s="35"/>
      <c r="I1234" s="35"/>
      <c r="J1234" s="35"/>
      <c r="K1234" s="35"/>
      <c r="L1234" s="36"/>
      <c r="M1234" s="163"/>
      <c r="N1234" s="164"/>
      <c r="O1234" s="56"/>
      <c r="P1234" s="56"/>
      <c r="Q1234" s="56"/>
      <c r="R1234" s="56"/>
      <c r="S1234" s="56"/>
      <c r="T1234" s="57"/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U1234" s="20" t="s">
        <v>81</v>
      </c>
    </row>
    <row r="1235" spans="1:47" s="2" customFormat="1">
      <c r="A1235" s="35"/>
      <c r="B1235" s="36"/>
      <c r="C1235" s="35"/>
      <c r="D1235" s="166" t="s">
        <v>224</v>
      </c>
      <c r="E1235" s="35"/>
      <c r="F1235" s="190" t="s">
        <v>2493</v>
      </c>
      <c r="G1235" s="35"/>
      <c r="H1235" s="191">
        <v>28.35</v>
      </c>
      <c r="I1235" s="35"/>
      <c r="J1235" s="35"/>
      <c r="K1235" s="35"/>
      <c r="L1235" s="36"/>
      <c r="M1235" s="163"/>
      <c r="N1235" s="164"/>
      <c r="O1235" s="56"/>
      <c r="P1235" s="56"/>
      <c r="Q1235" s="56"/>
      <c r="R1235" s="56"/>
      <c r="S1235" s="56"/>
      <c r="T1235" s="57"/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/>
      <c r="AE1235" s="35"/>
      <c r="AU1235" s="20" t="s">
        <v>81</v>
      </c>
    </row>
    <row r="1236" spans="1:47" s="2" customFormat="1">
      <c r="A1236" s="35"/>
      <c r="B1236" s="36"/>
      <c r="C1236" s="35"/>
      <c r="D1236" s="166" t="s">
        <v>224</v>
      </c>
      <c r="E1236" s="35"/>
      <c r="F1236" s="190" t="s">
        <v>259</v>
      </c>
      <c r="G1236" s="35"/>
      <c r="H1236" s="191">
        <v>28.35</v>
      </c>
      <c r="I1236" s="35"/>
      <c r="J1236" s="35"/>
      <c r="K1236" s="35"/>
      <c r="L1236" s="36"/>
      <c r="M1236" s="163"/>
      <c r="N1236" s="164"/>
      <c r="O1236" s="56"/>
      <c r="P1236" s="56"/>
      <c r="Q1236" s="56"/>
      <c r="R1236" s="56"/>
      <c r="S1236" s="56"/>
      <c r="T1236" s="57"/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U1236" s="20" t="s">
        <v>81</v>
      </c>
    </row>
    <row r="1237" spans="1:47" s="2" customFormat="1">
      <c r="A1237" s="35"/>
      <c r="B1237" s="36"/>
      <c r="C1237" s="35"/>
      <c r="D1237" s="166" t="s">
        <v>224</v>
      </c>
      <c r="E1237" s="35"/>
      <c r="F1237" s="189" t="s">
        <v>272</v>
      </c>
      <c r="G1237" s="35"/>
      <c r="H1237" s="35"/>
      <c r="I1237" s="35"/>
      <c r="J1237" s="35"/>
      <c r="K1237" s="35"/>
      <c r="L1237" s="36"/>
      <c r="M1237" s="163"/>
      <c r="N1237" s="164"/>
      <c r="O1237" s="56"/>
      <c r="P1237" s="56"/>
      <c r="Q1237" s="56"/>
      <c r="R1237" s="56"/>
      <c r="S1237" s="56"/>
      <c r="T1237" s="57"/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U1237" s="20" t="s">
        <v>81</v>
      </c>
    </row>
    <row r="1238" spans="1:47" s="2" customFormat="1">
      <c r="A1238" s="35"/>
      <c r="B1238" s="36"/>
      <c r="C1238" s="35"/>
      <c r="D1238" s="166" t="s">
        <v>224</v>
      </c>
      <c r="E1238" s="35"/>
      <c r="F1238" s="190" t="s">
        <v>1568</v>
      </c>
      <c r="G1238" s="35"/>
      <c r="H1238" s="191">
        <v>0</v>
      </c>
      <c r="I1238" s="35"/>
      <c r="J1238" s="35"/>
      <c r="K1238" s="35"/>
      <c r="L1238" s="36"/>
      <c r="M1238" s="163"/>
      <c r="N1238" s="164"/>
      <c r="O1238" s="56"/>
      <c r="P1238" s="56"/>
      <c r="Q1238" s="56"/>
      <c r="R1238" s="56"/>
      <c r="S1238" s="56"/>
      <c r="T1238" s="57"/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U1238" s="20" t="s">
        <v>81</v>
      </c>
    </row>
    <row r="1239" spans="1:47" s="2" customFormat="1">
      <c r="A1239" s="35"/>
      <c r="B1239" s="36"/>
      <c r="C1239" s="35"/>
      <c r="D1239" s="166" t="s">
        <v>224</v>
      </c>
      <c r="E1239" s="35"/>
      <c r="F1239" s="190" t="s">
        <v>2420</v>
      </c>
      <c r="G1239" s="35"/>
      <c r="H1239" s="191">
        <v>1.837</v>
      </c>
      <c r="I1239" s="35"/>
      <c r="J1239" s="35"/>
      <c r="K1239" s="35"/>
      <c r="L1239" s="36"/>
      <c r="M1239" s="163"/>
      <c r="N1239" s="164"/>
      <c r="O1239" s="56"/>
      <c r="P1239" s="56"/>
      <c r="Q1239" s="56"/>
      <c r="R1239" s="56"/>
      <c r="S1239" s="56"/>
      <c r="T1239" s="57"/>
      <c r="U1239" s="35"/>
      <c r="V1239" s="35"/>
      <c r="W1239" s="35"/>
      <c r="X1239" s="35"/>
      <c r="Y1239" s="35"/>
      <c r="Z1239" s="35"/>
      <c r="AA1239" s="35"/>
      <c r="AB1239" s="35"/>
      <c r="AC1239" s="35"/>
      <c r="AD1239" s="35"/>
      <c r="AE1239" s="35"/>
      <c r="AU1239" s="20" t="s">
        <v>81</v>
      </c>
    </row>
    <row r="1240" spans="1:47" s="2" customFormat="1">
      <c r="A1240" s="35"/>
      <c r="B1240" s="36"/>
      <c r="C1240" s="35"/>
      <c r="D1240" s="166" t="s">
        <v>224</v>
      </c>
      <c r="E1240" s="35"/>
      <c r="F1240" s="190" t="s">
        <v>2421</v>
      </c>
      <c r="G1240" s="35"/>
      <c r="H1240" s="191">
        <v>1.5289999999999999</v>
      </c>
      <c r="I1240" s="35"/>
      <c r="J1240" s="35"/>
      <c r="K1240" s="35"/>
      <c r="L1240" s="36"/>
      <c r="M1240" s="163"/>
      <c r="N1240" s="164"/>
      <c r="O1240" s="56"/>
      <c r="P1240" s="56"/>
      <c r="Q1240" s="56"/>
      <c r="R1240" s="56"/>
      <c r="S1240" s="56"/>
      <c r="T1240" s="57"/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U1240" s="20" t="s">
        <v>81</v>
      </c>
    </row>
    <row r="1241" spans="1:47" s="2" customFormat="1">
      <c r="A1241" s="35"/>
      <c r="B1241" s="36"/>
      <c r="C1241" s="35"/>
      <c r="D1241" s="166" t="s">
        <v>224</v>
      </c>
      <c r="E1241" s="35"/>
      <c r="F1241" s="190" t="s">
        <v>2422</v>
      </c>
      <c r="G1241" s="35"/>
      <c r="H1241" s="191">
        <v>4.851</v>
      </c>
      <c r="I1241" s="35"/>
      <c r="J1241" s="35"/>
      <c r="K1241" s="35"/>
      <c r="L1241" s="36"/>
      <c r="M1241" s="163"/>
      <c r="N1241" s="164"/>
      <c r="O1241" s="56"/>
      <c r="P1241" s="56"/>
      <c r="Q1241" s="56"/>
      <c r="R1241" s="56"/>
      <c r="S1241" s="56"/>
      <c r="T1241" s="57"/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U1241" s="20" t="s">
        <v>81</v>
      </c>
    </row>
    <row r="1242" spans="1:47" s="2" customFormat="1">
      <c r="A1242" s="35"/>
      <c r="B1242" s="36"/>
      <c r="C1242" s="35"/>
      <c r="D1242" s="166" t="s">
        <v>224</v>
      </c>
      <c r="E1242" s="35"/>
      <c r="F1242" s="190" t="s">
        <v>2423</v>
      </c>
      <c r="G1242" s="35"/>
      <c r="H1242" s="191">
        <v>1.4630000000000001</v>
      </c>
      <c r="I1242" s="35"/>
      <c r="J1242" s="35"/>
      <c r="K1242" s="35"/>
      <c r="L1242" s="36"/>
      <c r="M1242" s="163"/>
      <c r="N1242" s="164"/>
      <c r="O1242" s="56"/>
      <c r="P1242" s="56"/>
      <c r="Q1242" s="56"/>
      <c r="R1242" s="56"/>
      <c r="S1242" s="56"/>
      <c r="T1242" s="57"/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U1242" s="20" t="s">
        <v>81</v>
      </c>
    </row>
    <row r="1243" spans="1:47" s="2" customFormat="1">
      <c r="A1243" s="35"/>
      <c r="B1243" s="36"/>
      <c r="C1243" s="35"/>
      <c r="D1243" s="166" t="s">
        <v>224</v>
      </c>
      <c r="E1243" s="35"/>
      <c r="F1243" s="190" t="s">
        <v>2424</v>
      </c>
      <c r="G1243" s="35"/>
      <c r="H1243" s="191">
        <v>5.1260000000000003</v>
      </c>
      <c r="I1243" s="35"/>
      <c r="J1243" s="35"/>
      <c r="K1243" s="35"/>
      <c r="L1243" s="36"/>
      <c r="M1243" s="163"/>
      <c r="N1243" s="164"/>
      <c r="O1243" s="56"/>
      <c r="P1243" s="56"/>
      <c r="Q1243" s="56"/>
      <c r="R1243" s="56"/>
      <c r="S1243" s="56"/>
      <c r="T1243" s="57"/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U1243" s="20" t="s">
        <v>81</v>
      </c>
    </row>
    <row r="1244" spans="1:47" s="2" customFormat="1">
      <c r="A1244" s="35"/>
      <c r="B1244" s="36"/>
      <c r="C1244" s="35"/>
      <c r="D1244" s="166" t="s">
        <v>224</v>
      </c>
      <c r="E1244" s="35"/>
      <c r="F1244" s="190" t="s">
        <v>2425</v>
      </c>
      <c r="G1244" s="35"/>
      <c r="H1244" s="191">
        <v>5.1260000000000003</v>
      </c>
      <c r="I1244" s="35"/>
      <c r="J1244" s="35"/>
      <c r="K1244" s="35"/>
      <c r="L1244" s="36"/>
      <c r="M1244" s="163"/>
      <c r="N1244" s="164"/>
      <c r="O1244" s="56"/>
      <c r="P1244" s="56"/>
      <c r="Q1244" s="56"/>
      <c r="R1244" s="56"/>
      <c r="S1244" s="56"/>
      <c r="T1244" s="57"/>
      <c r="U1244" s="35"/>
      <c r="V1244" s="35"/>
      <c r="W1244" s="35"/>
      <c r="X1244" s="35"/>
      <c r="Y1244" s="35"/>
      <c r="Z1244" s="35"/>
      <c r="AA1244" s="35"/>
      <c r="AB1244" s="35"/>
      <c r="AC1244" s="35"/>
      <c r="AD1244" s="35"/>
      <c r="AE1244" s="35"/>
      <c r="AU1244" s="20" t="s">
        <v>81</v>
      </c>
    </row>
    <row r="1245" spans="1:47" s="2" customFormat="1">
      <c r="A1245" s="35"/>
      <c r="B1245" s="36"/>
      <c r="C1245" s="35"/>
      <c r="D1245" s="166" t="s">
        <v>224</v>
      </c>
      <c r="E1245" s="35"/>
      <c r="F1245" s="190" t="s">
        <v>2426</v>
      </c>
      <c r="G1245" s="35"/>
      <c r="H1245" s="191">
        <v>1.474</v>
      </c>
      <c r="I1245" s="35"/>
      <c r="J1245" s="35"/>
      <c r="K1245" s="35"/>
      <c r="L1245" s="36"/>
      <c r="M1245" s="163"/>
      <c r="N1245" s="164"/>
      <c r="O1245" s="56"/>
      <c r="P1245" s="56"/>
      <c r="Q1245" s="56"/>
      <c r="R1245" s="56"/>
      <c r="S1245" s="56"/>
      <c r="T1245" s="57"/>
      <c r="U1245" s="35"/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/>
      <c r="AU1245" s="20" t="s">
        <v>81</v>
      </c>
    </row>
    <row r="1246" spans="1:47" s="2" customFormat="1">
      <c r="A1246" s="35"/>
      <c r="B1246" s="36"/>
      <c r="C1246" s="35"/>
      <c r="D1246" s="166" t="s">
        <v>224</v>
      </c>
      <c r="E1246" s="35"/>
      <c r="F1246" s="190" t="s">
        <v>2427</v>
      </c>
      <c r="G1246" s="35"/>
      <c r="H1246" s="191">
        <v>5.1589999999999998</v>
      </c>
      <c r="I1246" s="35"/>
      <c r="J1246" s="35"/>
      <c r="K1246" s="35"/>
      <c r="L1246" s="36"/>
      <c r="M1246" s="163"/>
      <c r="N1246" s="164"/>
      <c r="O1246" s="56"/>
      <c r="P1246" s="56"/>
      <c r="Q1246" s="56"/>
      <c r="R1246" s="56"/>
      <c r="S1246" s="56"/>
      <c r="T1246" s="57"/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U1246" s="20" t="s">
        <v>81</v>
      </c>
    </row>
    <row r="1247" spans="1:47" s="2" customFormat="1">
      <c r="A1247" s="35"/>
      <c r="B1247" s="36"/>
      <c r="C1247" s="35"/>
      <c r="D1247" s="166" t="s">
        <v>224</v>
      </c>
      <c r="E1247" s="35"/>
      <c r="F1247" s="190" t="s">
        <v>2428</v>
      </c>
      <c r="G1247" s="35"/>
      <c r="H1247" s="191">
        <v>5.1479999999999997</v>
      </c>
      <c r="I1247" s="35"/>
      <c r="J1247" s="35"/>
      <c r="K1247" s="35"/>
      <c r="L1247" s="36"/>
      <c r="M1247" s="163"/>
      <c r="N1247" s="164"/>
      <c r="O1247" s="56"/>
      <c r="P1247" s="56"/>
      <c r="Q1247" s="56"/>
      <c r="R1247" s="56"/>
      <c r="S1247" s="56"/>
      <c r="T1247" s="57"/>
      <c r="U1247" s="35"/>
      <c r="V1247" s="35"/>
      <c r="W1247" s="35"/>
      <c r="X1247" s="35"/>
      <c r="Y1247" s="35"/>
      <c r="Z1247" s="35"/>
      <c r="AA1247" s="35"/>
      <c r="AB1247" s="35"/>
      <c r="AC1247" s="35"/>
      <c r="AD1247" s="35"/>
      <c r="AE1247" s="35"/>
      <c r="AU1247" s="20" t="s">
        <v>81</v>
      </c>
    </row>
    <row r="1248" spans="1:47" s="2" customFormat="1">
      <c r="A1248" s="35"/>
      <c r="B1248" s="36"/>
      <c r="C1248" s="35"/>
      <c r="D1248" s="166" t="s">
        <v>224</v>
      </c>
      <c r="E1248" s="35"/>
      <c r="F1248" s="190" t="s">
        <v>2429</v>
      </c>
      <c r="G1248" s="35"/>
      <c r="H1248" s="191">
        <v>5.1589999999999998</v>
      </c>
      <c r="I1248" s="35"/>
      <c r="J1248" s="35"/>
      <c r="K1248" s="35"/>
      <c r="L1248" s="36"/>
      <c r="M1248" s="163"/>
      <c r="N1248" s="164"/>
      <c r="O1248" s="56"/>
      <c r="P1248" s="56"/>
      <c r="Q1248" s="56"/>
      <c r="R1248" s="56"/>
      <c r="S1248" s="56"/>
      <c r="T1248" s="57"/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U1248" s="20" t="s">
        <v>81</v>
      </c>
    </row>
    <row r="1249" spans="1:47" s="2" customFormat="1">
      <c r="A1249" s="35"/>
      <c r="B1249" s="36"/>
      <c r="C1249" s="35"/>
      <c r="D1249" s="166" t="s">
        <v>224</v>
      </c>
      <c r="E1249" s="35"/>
      <c r="F1249" s="190" t="s">
        <v>2430</v>
      </c>
      <c r="G1249" s="35"/>
      <c r="H1249" s="191">
        <v>5.17</v>
      </c>
      <c r="I1249" s="35"/>
      <c r="J1249" s="35"/>
      <c r="K1249" s="35"/>
      <c r="L1249" s="36"/>
      <c r="M1249" s="163"/>
      <c r="N1249" s="164"/>
      <c r="O1249" s="56"/>
      <c r="P1249" s="56"/>
      <c r="Q1249" s="56"/>
      <c r="R1249" s="56"/>
      <c r="S1249" s="56"/>
      <c r="T1249" s="57"/>
      <c r="U1249" s="35"/>
      <c r="V1249" s="35"/>
      <c r="W1249" s="35"/>
      <c r="X1249" s="35"/>
      <c r="Y1249" s="35"/>
      <c r="Z1249" s="35"/>
      <c r="AA1249" s="35"/>
      <c r="AB1249" s="35"/>
      <c r="AC1249" s="35"/>
      <c r="AD1249" s="35"/>
      <c r="AE1249" s="35"/>
      <c r="AU1249" s="20" t="s">
        <v>81</v>
      </c>
    </row>
    <row r="1250" spans="1:47" s="2" customFormat="1">
      <c r="A1250" s="35"/>
      <c r="B1250" s="36"/>
      <c r="C1250" s="35"/>
      <c r="D1250" s="166" t="s">
        <v>224</v>
      </c>
      <c r="E1250" s="35"/>
      <c r="F1250" s="190" t="s">
        <v>259</v>
      </c>
      <c r="G1250" s="35"/>
      <c r="H1250" s="191">
        <v>42.042000000000002</v>
      </c>
      <c r="I1250" s="35"/>
      <c r="J1250" s="35"/>
      <c r="K1250" s="35"/>
      <c r="L1250" s="36"/>
      <c r="M1250" s="163"/>
      <c r="N1250" s="164"/>
      <c r="O1250" s="56"/>
      <c r="P1250" s="56"/>
      <c r="Q1250" s="56"/>
      <c r="R1250" s="56"/>
      <c r="S1250" s="56"/>
      <c r="T1250" s="57"/>
      <c r="U1250" s="35"/>
      <c r="V1250" s="35"/>
      <c r="W1250" s="35"/>
      <c r="X1250" s="35"/>
      <c r="Y1250" s="35"/>
      <c r="Z1250" s="35"/>
      <c r="AA1250" s="35"/>
      <c r="AB1250" s="35"/>
      <c r="AC1250" s="35"/>
      <c r="AD1250" s="35"/>
      <c r="AE1250" s="35"/>
      <c r="AU1250" s="20" t="s">
        <v>81</v>
      </c>
    </row>
    <row r="1251" spans="1:47" s="2" customFormat="1">
      <c r="A1251" s="35"/>
      <c r="B1251" s="36"/>
      <c r="C1251" s="35"/>
      <c r="D1251" s="166" t="s">
        <v>224</v>
      </c>
      <c r="E1251" s="35"/>
      <c r="F1251" s="189" t="s">
        <v>2415</v>
      </c>
      <c r="G1251" s="35"/>
      <c r="H1251" s="35"/>
      <c r="I1251" s="35"/>
      <c r="J1251" s="35"/>
      <c r="K1251" s="35"/>
      <c r="L1251" s="36"/>
      <c r="M1251" s="163"/>
      <c r="N1251" s="164"/>
      <c r="O1251" s="56"/>
      <c r="P1251" s="56"/>
      <c r="Q1251" s="56"/>
      <c r="R1251" s="56"/>
      <c r="S1251" s="56"/>
      <c r="T1251" s="57"/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U1251" s="20" t="s">
        <v>81</v>
      </c>
    </row>
    <row r="1252" spans="1:47" s="2" customFormat="1">
      <c r="A1252" s="35"/>
      <c r="B1252" s="36"/>
      <c r="C1252" s="35"/>
      <c r="D1252" s="166" t="s">
        <v>224</v>
      </c>
      <c r="E1252" s="35"/>
      <c r="F1252" s="190" t="s">
        <v>2272</v>
      </c>
      <c r="G1252" s="35"/>
      <c r="H1252" s="191">
        <v>0</v>
      </c>
      <c r="I1252" s="35"/>
      <c r="J1252" s="35"/>
      <c r="K1252" s="35"/>
      <c r="L1252" s="36"/>
      <c r="M1252" s="163"/>
      <c r="N1252" s="164"/>
      <c r="O1252" s="56"/>
      <c r="P1252" s="56"/>
      <c r="Q1252" s="56"/>
      <c r="R1252" s="56"/>
      <c r="S1252" s="56"/>
      <c r="T1252" s="57"/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U1252" s="20" t="s">
        <v>81</v>
      </c>
    </row>
    <row r="1253" spans="1:47" s="2" customFormat="1">
      <c r="A1253" s="35"/>
      <c r="B1253" s="36"/>
      <c r="C1253" s="35"/>
      <c r="D1253" s="166" t="s">
        <v>224</v>
      </c>
      <c r="E1253" s="35"/>
      <c r="F1253" s="190" t="s">
        <v>2403</v>
      </c>
      <c r="G1253" s="35"/>
      <c r="H1253" s="191">
        <v>1.8260000000000001</v>
      </c>
      <c r="I1253" s="35"/>
      <c r="J1253" s="35"/>
      <c r="K1253" s="35"/>
      <c r="L1253" s="36"/>
      <c r="M1253" s="163"/>
      <c r="N1253" s="164"/>
      <c r="O1253" s="56"/>
      <c r="P1253" s="56"/>
      <c r="Q1253" s="56"/>
      <c r="R1253" s="56"/>
      <c r="S1253" s="56"/>
      <c r="T1253" s="57"/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U1253" s="20" t="s">
        <v>81</v>
      </c>
    </row>
    <row r="1254" spans="1:47" s="2" customFormat="1">
      <c r="A1254" s="35"/>
      <c r="B1254" s="36"/>
      <c r="C1254" s="35"/>
      <c r="D1254" s="166" t="s">
        <v>224</v>
      </c>
      <c r="E1254" s="35"/>
      <c r="F1254" s="190" t="s">
        <v>2404</v>
      </c>
      <c r="G1254" s="35"/>
      <c r="H1254" s="191">
        <v>1.903</v>
      </c>
      <c r="I1254" s="35"/>
      <c r="J1254" s="35"/>
      <c r="K1254" s="35"/>
      <c r="L1254" s="36"/>
      <c r="M1254" s="163"/>
      <c r="N1254" s="164"/>
      <c r="O1254" s="56"/>
      <c r="P1254" s="56"/>
      <c r="Q1254" s="56"/>
      <c r="R1254" s="56"/>
      <c r="S1254" s="56"/>
      <c r="T1254" s="57"/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U1254" s="20" t="s">
        <v>81</v>
      </c>
    </row>
    <row r="1255" spans="1:47" s="2" customFormat="1">
      <c r="A1255" s="35"/>
      <c r="B1255" s="36"/>
      <c r="C1255" s="35"/>
      <c r="D1255" s="166" t="s">
        <v>224</v>
      </c>
      <c r="E1255" s="35"/>
      <c r="F1255" s="190" t="s">
        <v>2405</v>
      </c>
      <c r="G1255" s="35"/>
      <c r="H1255" s="191">
        <v>1.881</v>
      </c>
      <c r="I1255" s="35"/>
      <c r="J1255" s="35"/>
      <c r="K1255" s="35"/>
      <c r="L1255" s="36"/>
      <c r="M1255" s="163"/>
      <c r="N1255" s="164"/>
      <c r="O1255" s="56"/>
      <c r="P1255" s="56"/>
      <c r="Q1255" s="56"/>
      <c r="R1255" s="56"/>
      <c r="S1255" s="56"/>
      <c r="T1255" s="57"/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U1255" s="20" t="s">
        <v>81</v>
      </c>
    </row>
    <row r="1256" spans="1:47" s="2" customFormat="1">
      <c r="A1256" s="35"/>
      <c r="B1256" s="36"/>
      <c r="C1256" s="35"/>
      <c r="D1256" s="166" t="s">
        <v>224</v>
      </c>
      <c r="E1256" s="35"/>
      <c r="F1256" s="190" t="s">
        <v>2406</v>
      </c>
      <c r="G1256" s="35"/>
      <c r="H1256" s="191">
        <v>1.925</v>
      </c>
      <c r="I1256" s="35"/>
      <c r="J1256" s="35"/>
      <c r="K1256" s="35"/>
      <c r="L1256" s="36"/>
      <c r="M1256" s="163"/>
      <c r="N1256" s="164"/>
      <c r="O1256" s="56"/>
      <c r="P1256" s="56"/>
      <c r="Q1256" s="56"/>
      <c r="R1256" s="56"/>
      <c r="S1256" s="56"/>
      <c r="T1256" s="57"/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U1256" s="20" t="s">
        <v>81</v>
      </c>
    </row>
    <row r="1257" spans="1:47" s="2" customFormat="1">
      <c r="A1257" s="35"/>
      <c r="B1257" s="36"/>
      <c r="C1257" s="35"/>
      <c r="D1257" s="166" t="s">
        <v>224</v>
      </c>
      <c r="E1257" s="35"/>
      <c r="F1257" s="190" t="s">
        <v>2407</v>
      </c>
      <c r="G1257" s="35"/>
      <c r="H1257" s="191">
        <v>4.5869999999999997</v>
      </c>
      <c r="I1257" s="35"/>
      <c r="J1257" s="35"/>
      <c r="K1257" s="35"/>
      <c r="L1257" s="36"/>
      <c r="M1257" s="163"/>
      <c r="N1257" s="164"/>
      <c r="O1257" s="56"/>
      <c r="P1257" s="56"/>
      <c r="Q1257" s="56"/>
      <c r="R1257" s="56"/>
      <c r="S1257" s="56"/>
      <c r="T1257" s="57"/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U1257" s="20" t="s">
        <v>81</v>
      </c>
    </row>
    <row r="1258" spans="1:47" s="2" customFormat="1">
      <c r="A1258" s="35"/>
      <c r="B1258" s="36"/>
      <c r="C1258" s="35"/>
      <c r="D1258" s="166" t="s">
        <v>224</v>
      </c>
      <c r="E1258" s="35"/>
      <c r="F1258" s="190" t="s">
        <v>2408</v>
      </c>
      <c r="G1258" s="35"/>
      <c r="H1258" s="191">
        <v>1.9139999999999999</v>
      </c>
      <c r="I1258" s="35"/>
      <c r="J1258" s="35"/>
      <c r="K1258" s="35"/>
      <c r="L1258" s="36"/>
      <c r="M1258" s="163"/>
      <c r="N1258" s="164"/>
      <c r="O1258" s="56"/>
      <c r="P1258" s="56"/>
      <c r="Q1258" s="56"/>
      <c r="R1258" s="56"/>
      <c r="S1258" s="56"/>
      <c r="T1258" s="57"/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  <c r="AU1258" s="20" t="s">
        <v>81</v>
      </c>
    </row>
    <row r="1259" spans="1:47" s="2" customFormat="1">
      <c r="A1259" s="35"/>
      <c r="B1259" s="36"/>
      <c r="C1259" s="35"/>
      <c r="D1259" s="166" t="s">
        <v>224</v>
      </c>
      <c r="E1259" s="35"/>
      <c r="F1259" s="190" t="s">
        <v>2409</v>
      </c>
      <c r="G1259" s="35"/>
      <c r="H1259" s="191">
        <v>1.738</v>
      </c>
      <c r="I1259" s="35"/>
      <c r="J1259" s="35"/>
      <c r="K1259" s="35"/>
      <c r="L1259" s="36"/>
      <c r="M1259" s="163"/>
      <c r="N1259" s="164"/>
      <c r="O1259" s="56"/>
      <c r="P1259" s="56"/>
      <c r="Q1259" s="56"/>
      <c r="R1259" s="56"/>
      <c r="S1259" s="56"/>
      <c r="T1259" s="57"/>
      <c r="U1259" s="35"/>
      <c r="V1259" s="35"/>
      <c r="W1259" s="35"/>
      <c r="X1259" s="35"/>
      <c r="Y1259" s="35"/>
      <c r="Z1259" s="35"/>
      <c r="AA1259" s="35"/>
      <c r="AB1259" s="35"/>
      <c r="AC1259" s="35"/>
      <c r="AD1259" s="35"/>
      <c r="AE1259" s="35"/>
      <c r="AU1259" s="20" t="s">
        <v>81</v>
      </c>
    </row>
    <row r="1260" spans="1:47" s="2" customFormat="1">
      <c r="A1260" s="35"/>
      <c r="B1260" s="36"/>
      <c r="C1260" s="35"/>
      <c r="D1260" s="166" t="s">
        <v>224</v>
      </c>
      <c r="E1260" s="35"/>
      <c r="F1260" s="190" t="s">
        <v>2410</v>
      </c>
      <c r="G1260" s="35"/>
      <c r="H1260" s="191">
        <v>1.837</v>
      </c>
      <c r="I1260" s="35"/>
      <c r="J1260" s="35"/>
      <c r="K1260" s="35"/>
      <c r="L1260" s="36"/>
      <c r="M1260" s="163"/>
      <c r="N1260" s="164"/>
      <c r="O1260" s="56"/>
      <c r="P1260" s="56"/>
      <c r="Q1260" s="56"/>
      <c r="R1260" s="56"/>
      <c r="S1260" s="56"/>
      <c r="T1260" s="57"/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U1260" s="20" t="s">
        <v>81</v>
      </c>
    </row>
    <row r="1261" spans="1:47" s="2" customFormat="1">
      <c r="A1261" s="35"/>
      <c r="B1261" s="36"/>
      <c r="C1261" s="35"/>
      <c r="D1261" s="166" t="s">
        <v>224</v>
      </c>
      <c r="E1261" s="35"/>
      <c r="F1261" s="190" t="s">
        <v>2411</v>
      </c>
      <c r="G1261" s="35"/>
      <c r="H1261" s="191">
        <v>1.859</v>
      </c>
      <c r="I1261" s="35"/>
      <c r="J1261" s="35"/>
      <c r="K1261" s="35"/>
      <c r="L1261" s="36"/>
      <c r="M1261" s="163"/>
      <c r="N1261" s="164"/>
      <c r="O1261" s="56"/>
      <c r="P1261" s="56"/>
      <c r="Q1261" s="56"/>
      <c r="R1261" s="56"/>
      <c r="S1261" s="56"/>
      <c r="T1261" s="57"/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  <c r="AU1261" s="20" t="s">
        <v>81</v>
      </c>
    </row>
    <row r="1262" spans="1:47" s="2" customFormat="1">
      <c r="A1262" s="35"/>
      <c r="B1262" s="36"/>
      <c r="C1262" s="35"/>
      <c r="D1262" s="166" t="s">
        <v>224</v>
      </c>
      <c r="E1262" s="35"/>
      <c r="F1262" s="190" t="s">
        <v>2412</v>
      </c>
      <c r="G1262" s="35"/>
      <c r="H1262" s="191">
        <v>1.76</v>
      </c>
      <c r="I1262" s="35"/>
      <c r="J1262" s="35"/>
      <c r="K1262" s="35"/>
      <c r="L1262" s="36"/>
      <c r="M1262" s="163"/>
      <c r="N1262" s="164"/>
      <c r="O1262" s="56"/>
      <c r="P1262" s="56"/>
      <c r="Q1262" s="56"/>
      <c r="R1262" s="56"/>
      <c r="S1262" s="56"/>
      <c r="T1262" s="57"/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U1262" s="20" t="s">
        <v>81</v>
      </c>
    </row>
    <row r="1263" spans="1:47" s="2" customFormat="1">
      <c r="A1263" s="35"/>
      <c r="B1263" s="36"/>
      <c r="C1263" s="35"/>
      <c r="D1263" s="166" t="s">
        <v>224</v>
      </c>
      <c r="E1263" s="35"/>
      <c r="F1263" s="190" t="s">
        <v>2413</v>
      </c>
      <c r="G1263" s="35"/>
      <c r="H1263" s="191">
        <v>1.8480000000000001</v>
      </c>
      <c r="I1263" s="35"/>
      <c r="J1263" s="35"/>
      <c r="K1263" s="35"/>
      <c r="L1263" s="36"/>
      <c r="M1263" s="163"/>
      <c r="N1263" s="164"/>
      <c r="O1263" s="56"/>
      <c r="P1263" s="56"/>
      <c r="Q1263" s="56"/>
      <c r="R1263" s="56"/>
      <c r="S1263" s="56"/>
      <c r="T1263" s="57"/>
      <c r="U1263" s="35"/>
      <c r="V1263" s="35"/>
      <c r="W1263" s="35"/>
      <c r="X1263" s="35"/>
      <c r="Y1263" s="35"/>
      <c r="Z1263" s="35"/>
      <c r="AA1263" s="35"/>
      <c r="AB1263" s="35"/>
      <c r="AC1263" s="35"/>
      <c r="AD1263" s="35"/>
      <c r="AE1263" s="35"/>
      <c r="AU1263" s="20" t="s">
        <v>81</v>
      </c>
    </row>
    <row r="1264" spans="1:47" s="2" customFormat="1">
      <c r="A1264" s="35"/>
      <c r="B1264" s="36"/>
      <c r="C1264" s="35"/>
      <c r="D1264" s="166" t="s">
        <v>224</v>
      </c>
      <c r="E1264" s="35"/>
      <c r="F1264" s="190" t="s">
        <v>213</v>
      </c>
      <c r="G1264" s="35"/>
      <c r="H1264" s="191">
        <v>23.077999999999999</v>
      </c>
      <c r="I1264" s="35"/>
      <c r="J1264" s="35"/>
      <c r="K1264" s="35"/>
      <c r="L1264" s="36"/>
      <c r="M1264" s="163"/>
      <c r="N1264" s="164"/>
      <c r="O1264" s="56"/>
      <c r="P1264" s="56"/>
      <c r="Q1264" s="56"/>
      <c r="R1264" s="56"/>
      <c r="S1264" s="56"/>
      <c r="T1264" s="57"/>
      <c r="U1264" s="35"/>
      <c r="V1264" s="35"/>
      <c r="W1264" s="35"/>
      <c r="X1264" s="35"/>
      <c r="Y1264" s="35"/>
      <c r="Z1264" s="35"/>
      <c r="AA1264" s="35"/>
      <c r="AB1264" s="35"/>
      <c r="AC1264" s="35"/>
      <c r="AD1264" s="35"/>
      <c r="AE1264" s="35"/>
      <c r="AU1264" s="20" t="s">
        <v>81</v>
      </c>
    </row>
    <row r="1265" spans="1:65" s="2" customFormat="1">
      <c r="A1265" s="35"/>
      <c r="B1265" s="36"/>
      <c r="C1265" s="35"/>
      <c r="D1265" s="166" t="s">
        <v>224</v>
      </c>
      <c r="E1265" s="35"/>
      <c r="F1265" s="189" t="s">
        <v>2477</v>
      </c>
      <c r="G1265" s="35"/>
      <c r="H1265" s="35"/>
      <c r="I1265" s="35"/>
      <c r="J1265" s="35"/>
      <c r="K1265" s="35"/>
      <c r="L1265" s="36"/>
      <c r="M1265" s="163"/>
      <c r="N1265" s="164"/>
      <c r="O1265" s="56"/>
      <c r="P1265" s="56"/>
      <c r="Q1265" s="56"/>
      <c r="R1265" s="56"/>
      <c r="S1265" s="56"/>
      <c r="T1265" s="57"/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U1265" s="20" t="s">
        <v>81</v>
      </c>
    </row>
    <row r="1266" spans="1:65" s="2" customFormat="1">
      <c r="A1266" s="35"/>
      <c r="B1266" s="36"/>
      <c r="C1266" s="35"/>
      <c r="D1266" s="166" t="s">
        <v>224</v>
      </c>
      <c r="E1266" s="35"/>
      <c r="F1266" s="190" t="s">
        <v>2478</v>
      </c>
      <c r="G1266" s="35"/>
      <c r="H1266" s="191">
        <v>88.04</v>
      </c>
      <c r="I1266" s="35"/>
      <c r="J1266" s="35"/>
      <c r="K1266" s="35"/>
      <c r="L1266" s="36"/>
      <c r="M1266" s="163"/>
      <c r="N1266" s="164"/>
      <c r="O1266" s="56"/>
      <c r="P1266" s="56"/>
      <c r="Q1266" s="56"/>
      <c r="R1266" s="56"/>
      <c r="S1266" s="56"/>
      <c r="T1266" s="57"/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U1266" s="20" t="s">
        <v>81</v>
      </c>
    </row>
    <row r="1267" spans="1:65" s="2" customFormat="1">
      <c r="A1267" s="35"/>
      <c r="B1267" s="36"/>
      <c r="C1267" s="35"/>
      <c r="D1267" s="166" t="s">
        <v>224</v>
      </c>
      <c r="E1267" s="35"/>
      <c r="F1267" s="200" t="s">
        <v>2342</v>
      </c>
      <c r="G1267" s="35"/>
      <c r="H1267" s="35"/>
      <c r="I1267" s="35"/>
      <c r="J1267" s="35"/>
      <c r="K1267" s="35"/>
      <c r="L1267" s="36"/>
      <c r="M1267" s="163"/>
      <c r="N1267" s="164"/>
      <c r="O1267" s="56"/>
      <c r="P1267" s="56"/>
      <c r="Q1267" s="56"/>
      <c r="R1267" s="56"/>
      <c r="S1267" s="56"/>
      <c r="T1267" s="57"/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U1267" s="20" t="s">
        <v>81</v>
      </c>
    </row>
    <row r="1268" spans="1:65" s="2" customFormat="1">
      <c r="A1268" s="35"/>
      <c r="B1268" s="36"/>
      <c r="C1268" s="35"/>
      <c r="D1268" s="166" t="s">
        <v>224</v>
      </c>
      <c r="E1268" s="35"/>
      <c r="F1268" s="201" t="s">
        <v>2343</v>
      </c>
      <c r="G1268" s="35"/>
      <c r="H1268" s="191">
        <v>0</v>
      </c>
      <c r="I1268" s="35"/>
      <c r="J1268" s="35"/>
      <c r="K1268" s="35"/>
      <c r="L1268" s="36"/>
      <c r="M1268" s="163"/>
      <c r="N1268" s="164"/>
      <c r="O1268" s="56"/>
      <c r="P1268" s="56"/>
      <c r="Q1268" s="56"/>
      <c r="R1268" s="56"/>
      <c r="S1268" s="56"/>
      <c r="T1268" s="57"/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U1268" s="20" t="s">
        <v>81</v>
      </c>
    </row>
    <row r="1269" spans="1:65" s="2" customFormat="1">
      <c r="A1269" s="35"/>
      <c r="B1269" s="36"/>
      <c r="C1269" s="35"/>
      <c r="D1269" s="166" t="s">
        <v>224</v>
      </c>
      <c r="E1269" s="35"/>
      <c r="F1269" s="201" t="s">
        <v>2344</v>
      </c>
      <c r="G1269" s="35"/>
      <c r="H1269" s="191">
        <v>11.2</v>
      </c>
      <c r="I1269" s="35"/>
      <c r="J1269" s="35"/>
      <c r="K1269" s="35"/>
      <c r="L1269" s="36"/>
      <c r="M1269" s="163"/>
      <c r="N1269" s="164"/>
      <c r="O1269" s="56"/>
      <c r="P1269" s="56"/>
      <c r="Q1269" s="56"/>
      <c r="R1269" s="56"/>
      <c r="S1269" s="56"/>
      <c r="T1269" s="57"/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U1269" s="20" t="s">
        <v>81</v>
      </c>
    </row>
    <row r="1270" spans="1:65" s="2" customFormat="1" ht="16.5" customHeight="1">
      <c r="A1270" s="35"/>
      <c r="B1270" s="146"/>
      <c r="C1270" s="202" t="s">
        <v>1716</v>
      </c>
      <c r="D1270" s="202" t="s">
        <v>413</v>
      </c>
      <c r="E1270" s="203" t="s">
        <v>661</v>
      </c>
      <c r="F1270" s="204" t="s">
        <v>662</v>
      </c>
      <c r="G1270" s="205" t="s">
        <v>207</v>
      </c>
      <c r="H1270" s="206">
        <v>284.09300000000002</v>
      </c>
      <c r="I1270" s="207"/>
      <c r="J1270" s="208">
        <f>ROUND(I1270*H1270,2)</f>
        <v>0</v>
      </c>
      <c r="K1270" s="204" t="s">
        <v>3</v>
      </c>
      <c r="L1270" s="209"/>
      <c r="M1270" s="210" t="s">
        <v>3</v>
      </c>
      <c r="N1270" s="211" t="s">
        <v>44</v>
      </c>
      <c r="O1270" s="56"/>
      <c r="P1270" s="156">
        <f>O1270*H1270</f>
        <v>0</v>
      </c>
      <c r="Q1270" s="156">
        <v>0</v>
      </c>
      <c r="R1270" s="156">
        <f>Q1270*H1270</f>
        <v>0</v>
      </c>
      <c r="S1270" s="156">
        <v>0</v>
      </c>
      <c r="T1270" s="157">
        <f>S1270*H1270</f>
        <v>0</v>
      </c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R1270" s="158" t="s">
        <v>243</v>
      </c>
      <c r="AT1270" s="158" t="s">
        <v>413</v>
      </c>
      <c r="AU1270" s="158" t="s">
        <v>81</v>
      </c>
      <c r="AY1270" s="20" t="s">
        <v>182</v>
      </c>
      <c r="BE1270" s="159">
        <f>IF(N1270="základní",J1270,0)</f>
        <v>0</v>
      </c>
      <c r="BF1270" s="159">
        <f>IF(N1270="snížená",J1270,0)</f>
        <v>0</v>
      </c>
      <c r="BG1270" s="159">
        <f>IF(N1270="zákl. přenesená",J1270,0)</f>
        <v>0</v>
      </c>
      <c r="BH1270" s="159">
        <f>IF(N1270="sníž. přenesená",J1270,0)</f>
        <v>0</v>
      </c>
      <c r="BI1270" s="159">
        <f>IF(N1270="nulová",J1270,0)</f>
        <v>0</v>
      </c>
      <c r="BJ1270" s="20" t="s">
        <v>25</v>
      </c>
      <c r="BK1270" s="159">
        <f>ROUND(I1270*H1270,2)</f>
        <v>0</v>
      </c>
      <c r="BL1270" s="20" t="s">
        <v>189</v>
      </c>
      <c r="BM1270" s="158" t="s">
        <v>2513</v>
      </c>
    </row>
    <row r="1271" spans="1:65" s="14" customFormat="1">
      <c r="B1271" s="173"/>
      <c r="D1271" s="166" t="s">
        <v>193</v>
      </c>
      <c r="E1271" s="174" t="s">
        <v>3</v>
      </c>
      <c r="F1271" s="175" t="s">
        <v>2514</v>
      </c>
      <c r="H1271" s="176">
        <v>284.09300000000002</v>
      </c>
      <c r="I1271" s="177"/>
      <c r="L1271" s="173"/>
      <c r="M1271" s="178"/>
      <c r="N1271" s="179"/>
      <c r="O1271" s="179"/>
      <c r="P1271" s="179"/>
      <c r="Q1271" s="179"/>
      <c r="R1271" s="179"/>
      <c r="S1271" s="179"/>
      <c r="T1271" s="180"/>
      <c r="AT1271" s="174" t="s">
        <v>193</v>
      </c>
      <c r="AU1271" s="174" t="s">
        <v>81</v>
      </c>
      <c r="AV1271" s="14" t="s">
        <v>81</v>
      </c>
      <c r="AW1271" s="14" t="s">
        <v>34</v>
      </c>
      <c r="AX1271" s="14" t="s">
        <v>73</v>
      </c>
      <c r="AY1271" s="174" t="s">
        <v>182</v>
      </c>
    </row>
    <row r="1272" spans="1:65" s="15" customFormat="1">
      <c r="B1272" s="181"/>
      <c r="D1272" s="166" t="s">
        <v>193</v>
      </c>
      <c r="E1272" s="182" t="s">
        <v>3</v>
      </c>
      <c r="F1272" s="183" t="s">
        <v>213</v>
      </c>
      <c r="H1272" s="184">
        <v>284.09300000000002</v>
      </c>
      <c r="I1272" s="185"/>
      <c r="L1272" s="181"/>
      <c r="M1272" s="186"/>
      <c r="N1272" s="187"/>
      <c r="O1272" s="187"/>
      <c r="P1272" s="187"/>
      <c r="Q1272" s="187"/>
      <c r="R1272" s="187"/>
      <c r="S1272" s="187"/>
      <c r="T1272" s="188"/>
      <c r="AT1272" s="182" t="s">
        <v>193</v>
      </c>
      <c r="AU1272" s="182" t="s">
        <v>81</v>
      </c>
      <c r="AV1272" s="15" t="s">
        <v>189</v>
      </c>
      <c r="AW1272" s="15" t="s">
        <v>34</v>
      </c>
      <c r="AX1272" s="15" t="s">
        <v>25</v>
      </c>
      <c r="AY1272" s="182" t="s">
        <v>182</v>
      </c>
    </row>
    <row r="1273" spans="1:65" s="2" customFormat="1" ht="24.2" customHeight="1">
      <c r="A1273" s="35"/>
      <c r="B1273" s="146"/>
      <c r="C1273" s="147" t="s">
        <v>1721</v>
      </c>
      <c r="D1273" s="147" t="s">
        <v>184</v>
      </c>
      <c r="E1273" s="148" t="s">
        <v>665</v>
      </c>
      <c r="F1273" s="149" t="s">
        <v>666</v>
      </c>
      <c r="G1273" s="150" t="s">
        <v>338</v>
      </c>
      <c r="H1273" s="151">
        <v>194.88399999999999</v>
      </c>
      <c r="I1273" s="152"/>
      <c r="J1273" s="153">
        <f>ROUND(I1273*H1273,2)</f>
        <v>0</v>
      </c>
      <c r="K1273" s="149" t="s">
        <v>3</v>
      </c>
      <c r="L1273" s="36"/>
      <c r="M1273" s="154" t="s">
        <v>3</v>
      </c>
      <c r="N1273" s="155" t="s">
        <v>44</v>
      </c>
      <c r="O1273" s="56"/>
      <c r="P1273" s="156">
        <f>O1273*H1273</f>
        <v>0</v>
      </c>
      <c r="Q1273" s="156">
        <v>0</v>
      </c>
      <c r="R1273" s="156">
        <f>Q1273*H1273</f>
        <v>0</v>
      </c>
      <c r="S1273" s="156">
        <v>0</v>
      </c>
      <c r="T1273" s="157">
        <f>S1273*H1273</f>
        <v>0</v>
      </c>
      <c r="U1273" s="35"/>
      <c r="V1273" s="35"/>
      <c r="W1273" s="35"/>
      <c r="X1273" s="35"/>
      <c r="Y1273" s="35"/>
      <c r="Z1273" s="35"/>
      <c r="AA1273" s="35"/>
      <c r="AB1273" s="35"/>
      <c r="AC1273" s="35"/>
      <c r="AD1273" s="35"/>
      <c r="AE1273" s="35"/>
      <c r="AR1273" s="158" t="s">
        <v>189</v>
      </c>
      <c r="AT1273" s="158" t="s">
        <v>184</v>
      </c>
      <c r="AU1273" s="158" t="s">
        <v>81</v>
      </c>
      <c r="AY1273" s="20" t="s">
        <v>182</v>
      </c>
      <c r="BE1273" s="159">
        <f>IF(N1273="základní",J1273,0)</f>
        <v>0</v>
      </c>
      <c r="BF1273" s="159">
        <f>IF(N1273="snížená",J1273,0)</f>
        <v>0</v>
      </c>
      <c r="BG1273" s="159">
        <f>IF(N1273="zákl. přenesená",J1273,0)</f>
        <v>0</v>
      </c>
      <c r="BH1273" s="159">
        <f>IF(N1273="sníž. přenesená",J1273,0)</f>
        <v>0</v>
      </c>
      <c r="BI1273" s="159">
        <f>IF(N1273="nulová",J1273,0)</f>
        <v>0</v>
      </c>
      <c r="BJ1273" s="20" t="s">
        <v>25</v>
      </c>
      <c r="BK1273" s="159">
        <f>ROUND(I1273*H1273,2)</f>
        <v>0</v>
      </c>
      <c r="BL1273" s="20" t="s">
        <v>189</v>
      </c>
      <c r="BM1273" s="158" t="s">
        <v>2515</v>
      </c>
    </row>
    <row r="1274" spans="1:65" s="14" customFormat="1">
      <c r="B1274" s="173"/>
      <c r="D1274" s="166" t="s">
        <v>193</v>
      </c>
      <c r="E1274" s="174" t="s">
        <v>3</v>
      </c>
      <c r="F1274" s="175" t="s">
        <v>2516</v>
      </c>
      <c r="H1274" s="176">
        <v>157.83000000000001</v>
      </c>
      <c r="I1274" s="177"/>
      <c r="L1274" s="173"/>
      <c r="M1274" s="178"/>
      <c r="N1274" s="179"/>
      <c r="O1274" s="179"/>
      <c r="P1274" s="179"/>
      <c r="Q1274" s="179"/>
      <c r="R1274" s="179"/>
      <c r="S1274" s="179"/>
      <c r="T1274" s="180"/>
      <c r="AT1274" s="174" t="s">
        <v>193</v>
      </c>
      <c r="AU1274" s="174" t="s">
        <v>81</v>
      </c>
      <c r="AV1274" s="14" t="s">
        <v>81</v>
      </c>
      <c r="AW1274" s="14" t="s">
        <v>34</v>
      </c>
      <c r="AX1274" s="14" t="s">
        <v>73</v>
      </c>
      <c r="AY1274" s="174" t="s">
        <v>182</v>
      </c>
    </row>
    <row r="1275" spans="1:65" s="14" customFormat="1">
      <c r="B1275" s="173"/>
      <c r="D1275" s="166" t="s">
        <v>193</v>
      </c>
      <c r="E1275" s="174" t="s">
        <v>3</v>
      </c>
      <c r="F1275" s="175" t="s">
        <v>2517</v>
      </c>
      <c r="H1275" s="176">
        <v>37.054000000000002</v>
      </c>
      <c r="I1275" s="177"/>
      <c r="L1275" s="173"/>
      <c r="M1275" s="178"/>
      <c r="N1275" s="179"/>
      <c r="O1275" s="179"/>
      <c r="P1275" s="179"/>
      <c r="Q1275" s="179"/>
      <c r="R1275" s="179"/>
      <c r="S1275" s="179"/>
      <c r="T1275" s="180"/>
      <c r="AT1275" s="174" t="s">
        <v>193</v>
      </c>
      <c r="AU1275" s="174" t="s">
        <v>81</v>
      </c>
      <c r="AV1275" s="14" t="s">
        <v>81</v>
      </c>
      <c r="AW1275" s="14" t="s">
        <v>34</v>
      </c>
      <c r="AX1275" s="14" t="s">
        <v>73</v>
      </c>
      <c r="AY1275" s="174" t="s">
        <v>182</v>
      </c>
    </row>
    <row r="1276" spans="1:65" s="15" customFormat="1">
      <c r="B1276" s="181"/>
      <c r="D1276" s="166" t="s">
        <v>193</v>
      </c>
      <c r="E1276" s="182" t="s">
        <v>3</v>
      </c>
      <c r="F1276" s="183" t="s">
        <v>213</v>
      </c>
      <c r="H1276" s="184">
        <v>194.88399999999999</v>
      </c>
      <c r="I1276" s="185"/>
      <c r="L1276" s="181"/>
      <c r="M1276" s="186"/>
      <c r="N1276" s="187"/>
      <c r="O1276" s="187"/>
      <c r="P1276" s="187"/>
      <c r="Q1276" s="187"/>
      <c r="R1276" s="187"/>
      <c r="S1276" s="187"/>
      <c r="T1276" s="188"/>
      <c r="AT1276" s="182" t="s">
        <v>193</v>
      </c>
      <c r="AU1276" s="182" t="s">
        <v>81</v>
      </c>
      <c r="AV1276" s="15" t="s">
        <v>189</v>
      </c>
      <c r="AW1276" s="15" t="s">
        <v>34</v>
      </c>
      <c r="AX1276" s="15" t="s">
        <v>25</v>
      </c>
      <c r="AY1276" s="182" t="s">
        <v>182</v>
      </c>
    </row>
    <row r="1277" spans="1:65" s="2" customFormat="1" ht="37.9" customHeight="1">
      <c r="A1277" s="35"/>
      <c r="B1277" s="146"/>
      <c r="C1277" s="147" t="s">
        <v>1725</v>
      </c>
      <c r="D1277" s="147" t="s">
        <v>184</v>
      </c>
      <c r="E1277" s="148" t="s">
        <v>426</v>
      </c>
      <c r="F1277" s="149" t="s">
        <v>427</v>
      </c>
      <c r="G1277" s="150" t="s">
        <v>338</v>
      </c>
      <c r="H1277" s="151">
        <v>194.88399999999999</v>
      </c>
      <c r="I1277" s="152"/>
      <c r="J1277" s="153">
        <f>ROUND(I1277*H1277,2)</f>
        <v>0</v>
      </c>
      <c r="K1277" s="149" t="s">
        <v>188</v>
      </c>
      <c r="L1277" s="36"/>
      <c r="M1277" s="154" t="s">
        <v>3</v>
      </c>
      <c r="N1277" s="155" t="s">
        <v>44</v>
      </c>
      <c r="O1277" s="56"/>
      <c r="P1277" s="156">
        <f>O1277*H1277</f>
        <v>0</v>
      </c>
      <c r="Q1277" s="156">
        <v>0</v>
      </c>
      <c r="R1277" s="156">
        <f>Q1277*H1277</f>
        <v>0</v>
      </c>
      <c r="S1277" s="156">
        <v>0</v>
      </c>
      <c r="T1277" s="157">
        <f>S1277*H1277</f>
        <v>0</v>
      </c>
      <c r="U1277" s="35"/>
      <c r="V1277" s="35"/>
      <c r="W1277" s="35"/>
      <c r="X1277" s="35"/>
      <c r="Y1277" s="35"/>
      <c r="Z1277" s="35"/>
      <c r="AA1277" s="35"/>
      <c r="AB1277" s="35"/>
      <c r="AC1277" s="35"/>
      <c r="AD1277" s="35"/>
      <c r="AE1277" s="35"/>
      <c r="AR1277" s="158" t="s">
        <v>189</v>
      </c>
      <c r="AT1277" s="158" t="s">
        <v>184</v>
      </c>
      <c r="AU1277" s="158" t="s">
        <v>81</v>
      </c>
      <c r="AY1277" s="20" t="s">
        <v>182</v>
      </c>
      <c r="BE1277" s="159">
        <f>IF(N1277="základní",J1277,0)</f>
        <v>0</v>
      </c>
      <c r="BF1277" s="159">
        <f>IF(N1277="snížená",J1277,0)</f>
        <v>0</v>
      </c>
      <c r="BG1277" s="159">
        <f>IF(N1277="zákl. přenesená",J1277,0)</f>
        <v>0</v>
      </c>
      <c r="BH1277" s="159">
        <f>IF(N1277="sníž. přenesená",J1277,0)</f>
        <v>0</v>
      </c>
      <c r="BI1277" s="159">
        <f>IF(N1277="nulová",J1277,0)</f>
        <v>0</v>
      </c>
      <c r="BJ1277" s="20" t="s">
        <v>25</v>
      </c>
      <c r="BK1277" s="159">
        <f>ROUND(I1277*H1277,2)</f>
        <v>0</v>
      </c>
      <c r="BL1277" s="20" t="s">
        <v>189</v>
      </c>
      <c r="BM1277" s="158" t="s">
        <v>2518</v>
      </c>
    </row>
    <row r="1278" spans="1:65" s="2" customFormat="1">
      <c r="A1278" s="35"/>
      <c r="B1278" s="36"/>
      <c r="C1278" s="35"/>
      <c r="D1278" s="160" t="s">
        <v>191</v>
      </c>
      <c r="E1278" s="35"/>
      <c r="F1278" s="161" t="s">
        <v>429</v>
      </c>
      <c r="G1278" s="35"/>
      <c r="H1278" s="35"/>
      <c r="I1278" s="162"/>
      <c r="J1278" s="35"/>
      <c r="K1278" s="35"/>
      <c r="L1278" s="36"/>
      <c r="M1278" s="163"/>
      <c r="N1278" s="164"/>
      <c r="O1278" s="56"/>
      <c r="P1278" s="56"/>
      <c r="Q1278" s="56"/>
      <c r="R1278" s="56"/>
      <c r="S1278" s="56"/>
      <c r="T1278" s="57"/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T1278" s="20" t="s">
        <v>191</v>
      </c>
      <c r="AU1278" s="20" t="s">
        <v>81</v>
      </c>
    </row>
    <row r="1279" spans="1:65" s="14" customFormat="1">
      <c r="B1279" s="173"/>
      <c r="D1279" s="166" t="s">
        <v>193</v>
      </c>
      <c r="E1279" s="174" t="s">
        <v>3</v>
      </c>
      <c r="F1279" s="175" t="s">
        <v>2519</v>
      </c>
      <c r="H1279" s="176">
        <v>194.88399999999999</v>
      </c>
      <c r="I1279" s="177"/>
      <c r="L1279" s="173"/>
      <c r="M1279" s="178"/>
      <c r="N1279" s="179"/>
      <c r="O1279" s="179"/>
      <c r="P1279" s="179"/>
      <c r="Q1279" s="179"/>
      <c r="R1279" s="179"/>
      <c r="S1279" s="179"/>
      <c r="T1279" s="180"/>
      <c r="AT1279" s="174" t="s">
        <v>193</v>
      </c>
      <c r="AU1279" s="174" t="s">
        <v>81</v>
      </c>
      <c r="AV1279" s="14" t="s">
        <v>81</v>
      </c>
      <c r="AW1279" s="14" t="s">
        <v>34</v>
      </c>
      <c r="AX1279" s="14" t="s">
        <v>25</v>
      </c>
      <c r="AY1279" s="174" t="s">
        <v>182</v>
      </c>
    </row>
    <row r="1280" spans="1:65" s="2" customFormat="1" ht="37.9" customHeight="1">
      <c r="A1280" s="35"/>
      <c r="B1280" s="146"/>
      <c r="C1280" s="147" t="s">
        <v>1731</v>
      </c>
      <c r="D1280" s="147" t="s">
        <v>184</v>
      </c>
      <c r="E1280" s="148" t="s">
        <v>2374</v>
      </c>
      <c r="F1280" s="149" t="s">
        <v>2375</v>
      </c>
      <c r="G1280" s="150" t="s">
        <v>338</v>
      </c>
      <c r="H1280" s="151">
        <v>32.081000000000003</v>
      </c>
      <c r="I1280" s="152"/>
      <c r="J1280" s="153">
        <f>ROUND(I1280*H1280,2)</f>
        <v>0</v>
      </c>
      <c r="K1280" s="149" t="s">
        <v>188</v>
      </c>
      <c r="L1280" s="36"/>
      <c r="M1280" s="154" t="s">
        <v>3</v>
      </c>
      <c r="N1280" s="155" t="s">
        <v>44</v>
      </c>
      <c r="O1280" s="56"/>
      <c r="P1280" s="156">
        <f>O1280*H1280</f>
        <v>0</v>
      </c>
      <c r="Q1280" s="156">
        <v>0</v>
      </c>
      <c r="R1280" s="156">
        <f>Q1280*H1280</f>
        <v>0</v>
      </c>
      <c r="S1280" s="156">
        <v>0</v>
      </c>
      <c r="T1280" s="157">
        <f>S1280*H1280</f>
        <v>0</v>
      </c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R1280" s="158" t="s">
        <v>189</v>
      </c>
      <c r="AT1280" s="158" t="s">
        <v>184</v>
      </c>
      <c r="AU1280" s="158" t="s">
        <v>81</v>
      </c>
      <c r="AY1280" s="20" t="s">
        <v>182</v>
      </c>
      <c r="BE1280" s="159">
        <f>IF(N1280="základní",J1280,0)</f>
        <v>0</v>
      </c>
      <c r="BF1280" s="159">
        <f>IF(N1280="snížená",J1280,0)</f>
        <v>0</v>
      </c>
      <c r="BG1280" s="159">
        <f>IF(N1280="zákl. přenesená",J1280,0)</f>
        <v>0</v>
      </c>
      <c r="BH1280" s="159">
        <f>IF(N1280="sníž. přenesená",J1280,0)</f>
        <v>0</v>
      </c>
      <c r="BI1280" s="159">
        <f>IF(N1280="nulová",J1280,0)</f>
        <v>0</v>
      </c>
      <c r="BJ1280" s="20" t="s">
        <v>25</v>
      </c>
      <c r="BK1280" s="159">
        <f>ROUND(I1280*H1280,2)</f>
        <v>0</v>
      </c>
      <c r="BL1280" s="20" t="s">
        <v>189</v>
      </c>
      <c r="BM1280" s="158" t="s">
        <v>2520</v>
      </c>
    </row>
    <row r="1281" spans="1:65" s="2" customFormat="1">
      <c r="A1281" s="35"/>
      <c r="B1281" s="36"/>
      <c r="C1281" s="35"/>
      <c r="D1281" s="160" t="s">
        <v>191</v>
      </c>
      <c r="E1281" s="35"/>
      <c r="F1281" s="161" t="s">
        <v>2377</v>
      </c>
      <c r="G1281" s="35"/>
      <c r="H1281" s="35"/>
      <c r="I1281" s="162"/>
      <c r="J1281" s="35"/>
      <c r="K1281" s="35"/>
      <c r="L1281" s="36"/>
      <c r="M1281" s="163"/>
      <c r="N1281" s="164"/>
      <c r="O1281" s="56"/>
      <c r="P1281" s="56"/>
      <c r="Q1281" s="56"/>
      <c r="R1281" s="56"/>
      <c r="S1281" s="56"/>
      <c r="T1281" s="57"/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T1281" s="20" t="s">
        <v>191</v>
      </c>
      <c r="AU1281" s="20" t="s">
        <v>81</v>
      </c>
    </row>
    <row r="1282" spans="1:65" s="13" customFormat="1">
      <c r="B1282" s="165"/>
      <c r="D1282" s="166" t="s">
        <v>193</v>
      </c>
      <c r="E1282" s="167" t="s">
        <v>3</v>
      </c>
      <c r="F1282" s="168" t="s">
        <v>1551</v>
      </c>
      <c r="H1282" s="167" t="s">
        <v>3</v>
      </c>
      <c r="I1282" s="169"/>
      <c r="L1282" s="165"/>
      <c r="M1282" s="170"/>
      <c r="N1282" s="171"/>
      <c r="O1282" s="171"/>
      <c r="P1282" s="171"/>
      <c r="Q1282" s="171"/>
      <c r="R1282" s="171"/>
      <c r="S1282" s="171"/>
      <c r="T1282" s="172"/>
      <c r="AT1282" s="167" t="s">
        <v>193</v>
      </c>
      <c r="AU1282" s="167" t="s">
        <v>81</v>
      </c>
      <c r="AV1282" s="13" t="s">
        <v>25</v>
      </c>
      <c r="AW1282" s="13" t="s">
        <v>34</v>
      </c>
      <c r="AX1282" s="13" t="s">
        <v>73</v>
      </c>
      <c r="AY1282" s="167" t="s">
        <v>182</v>
      </c>
    </row>
    <row r="1283" spans="1:65" s="14" customFormat="1">
      <c r="B1283" s="173"/>
      <c r="D1283" s="166" t="s">
        <v>193</v>
      </c>
      <c r="E1283" s="174" t="s">
        <v>3</v>
      </c>
      <c r="F1283" s="175" t="s">
        <v>2521</v>
      </c>
      <c r="H1283" s="176">
        <v>32.152000000000001</v>
      </c>
      <c r="I1283" s="177"/>
      <c r="L1283" s="173"/>
      <c r="M1283" s="178"/>
      <c r="N1283" s="179"/>
      <c r="O1283" s="179"/>
      <c r="P1283" s="179"/>
      <c r="Q1283" s="179"/>
      <c r="R1283" s="179"/>
      <c r="S1283" s="179"/>
      <c r="T1283" s="180"/>
      <c r="AT1283" s="174" t="s">
        <v>193</v>
      </c>
      <c r="AU1283" s="174" t="s">
        <v>81</v>
      </c>
      <c r="AV1283" s="14" t="s">
        <v>81</v>
      </c>
      <c r="AW1283" s="14" t="s">
        <v>34</v>
      </c>
      <c r="AX1283" s="14" t="s">
        <v>73</v>
      </c>
      <c r="AY1283" s="174" t="s">
        <v>182</v>
      </c>
    </row>
    <row r="1284" spans="1:65" s="13" customFormat="1">
      <c r="B1284" s="165"/>
      <c r="D1284" s="166" t="s">
        <v>193</v>
      </c>
      <c r="E1284" s="167" t="s">
        <v>3</v>
      </c>
      <c r="F1284" s="168" t="s">
        <v>1555</v>
      </c>
      <c r="H1284" s="167" t="s">
        <v>3</v>
      </c>
      <c r="I1284" s="169"/>
      <c r="L1284" s="165"/>
      <c r="M1284" s="170"/>
      <c r="N1284" s="171"/>
      <c r="O1284" s="171"/>
      <c r="P1284" s="171"/>
      <c r="Q1284" s="171"/>
      <c r="R1284" s="171"/>
      <c r="S1284" s="171"/>
      <c r="T1284" s="172"/>
      <c r="AT1284" s="167" t="s">
        <v>193</v>
      </c>
      <c r="AU1284" s="167" t="s">
        <v>81</v>
      </c>
      <c r="AV1284" s="13" t="s">
        <v>25</v>
      </c>
      <c r="AW1284" s="13" t="s">
        <v>34</v>
      </c>
      <c r="AX1284" s="13" t="s">
        <v>73</v>
      </c>
      <c r="AY1284" s="167" t="s">
        <v>182</v>
      </c>
    </row>
    <row r="1285" spans="1:65" s="14" customFormat="1">
      <c r="B1285" s="173"/>
      <c r="D1285" s="166" t="s">
        <v>193</v>
      </c>
      <c r="E1285" s="174" t="s">
        <v>3</v>
      </c>
      <c r="F1285" s="175" t="s">
        <v>2522</v>
      </c>
      <c r="H1285" s="176">
        <v>-7.0999999999999994E-2</v>
      </c>
      <c r="I1285" s="177"/>
      <c r="L1285" s="173"/>
      <c r="M1285" s="178"/>
      <c r="N1285" s="179"/>
      <c r="O1285" s="179"/>
      <c r="P1285" s="179"/>
      <c r="Q1285" s="179"/>
      <c r="R1285" s="179"/>
      <c r="S1285" s="179"/>
      <c r="T1285" s="180"/>
      <c r="AT1285" s="174" t="s">
        <v>193</v>
      </c>
      <c r="AU1285" s="174" t="s">
        <v>81</v>
      </c>
      <c r="AV1285" s="14" t="s">
        <v>81</v>
      </c>
      <c r="AW1285" s="14" t="s">
        <v>34</v>
      </c>
      <c r="AX1285" s="14" t="s">
        <v>73</v>
      </c>
      <c r="AY1285" s="174" t="s">
        <v>182</v>
      </c>
    </row>
    <row r="1286" spans="1:65" s="15" customFormat="1">
      <c r="B1286" s="181"/>
      <c r="D1286" s="166" t="s">
        <v>193</v>
      </c>
      <c r="E1286" s="182" t="s">
        <v>3</v>
      </c>
      <c r="F1286" s="183" t="s">
        <v>213</v>
      </c>
      <c r="H1286" s="184">
        <v>32.081000000000003</v>
      </c>
      <c r="I1286" s="185"/>
      <c r="L1286" s="181"/>
      <c r="M1286" s="186"/>
      <c r="N1286" s="187"/>
      <c r="O1286" s="187"/>
      <c r="P1286" s="187"/>
      <c r="Q1286" s="187"/>
      <c r="R1286" s="187"/>
      <c r="S1286" s="187"/>
      <c r="T1286" s="188"/>
      <c r="AT1286" s="182" t="s">
        <v>193</v>
      </c>
      <c r="AU1286" s="182" t="s">
        <v>81</v>
      </c>
      <c r="AV1286" s="15" t="s">
        <v>189</v>
      </c>
      <c r="AW1286" s="15" t="s">
        <v>34</v>
      </c>
      <c r="AX1286" s="15" t="s">
        <v>25</v>
      </c>
      <c r="AY1286" s="182" t="s">
        <v>182</v>
      </c>
    </row>
    <row r="1287" spans="1:65" s="2" customFormat="1">
      <c r="A1287" s="35"/>
      <c r="B1287" s="36"/>
      <c r="C1287" s="35"/>
      <c r="D1287" s="166" t="s">
        <v>224</v>
      </c>
      <c r="E1287" s="35"/>
      <c r="F1287" s="189" t="s">
        <v>2477</v>
      </c>
      <c r="G1287" s="35"/>
      <c r="H1287" s="35"/>
      <c r="I1287" s="35"/>
      <c r="J1287" s="35"/>
      <c r="K1287" s="35"/>
      <c r="L1287" s="36"/>
      <c r="M1287" s="163"/>
      <c r="N1287" s="164"/>
      <c r="O1287" s="56"/>
      <c r="P1287" s="56"/>
      <c r="Q1287" s="56"/>
      <c r="R1287" s="56"/>
      <c r="S1287" s="56"/>
      <c r="T1287" s="57"/>
      <c r="U1287" s="35"/>
      <c r="V1287" s="35"/>
      <c r="W1287" s="35"/>
      <c r="X1287" s="35"/>
      <c r="Y1287" s="35"/>
      <c r="Z1287" s="35"/>
      <c r="AA1287" s="35"/>
      <c r="AB1287" s="35"/>
      <c r="AC1287" s="35"/>
      <c r="AD1287" s="35"/>
      <c r="AE1287" s="35"/>
      <c r="AU1287" s="20" t="s">
        <v>81</v>
      </c>
    </row>
    <row r="1288" spans="1:65" s="2" customFormat="1">
      <c r="A1288" s="35"/>
      <c r="B1288" s="36"/>
      <c r="C1288" s="35"/>
      <c r="D1288" s="166" t="s">
        <v>224</v>
      </c>
      <c r="E1288" s="35"/>
      <c r="F1288" s="190" t="s">
        <v>2478</v>
      </c>
      <c r="G1288" s="35"/>
      <c r="H1288" s="191">
        <v>88.04</v>
      </c>
      <c r="I1288" s="35"/>
      <c r="J1288" s="35"/>
      <c r="K1288" s="35"/>
      <c r="L1288" s="36"/>
      <c r="M1288" s="163"/>
      <c r="N1288" s="164"/>
      <c r="O1288" s="56"/>
      <c r="P1288" s="56"/>
      <c r="Q1288" s="56"/>
      <c r="R1288" s="56"/>
      <c r="S1288" s="56"/>
      <c r="T1288" s="57"/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U1288" s="20" t="s">
        <v>81</v>
      </c>
    </row>
    <row r="1289" spans="1:65" s="2" customFormat="1">
      <c r="A1289" s="35"/>
      <c r="B1289" s="36"/>
      <c r="C1289" s="35"/>
      <c r="D1289" s="166" t="s">
        <v>224</v>
      </c>
      <c r="E1289" s="35"/>
      <c r="F1289" s="200" t="s">
        <v>2342</v>
      </c>
      <c r="G1289" s="35"/>
      <c r="H1289" s="35"/>
      <c r="I1289" s="35"/>
      <c r="J1289" s="35"/>
      <c r="K1289" s="35"/>
      <c r="L1289" s="36"/>
      <c r="M1289" s="163"/>
      <c r="N1289" s="164"/>
      <c r="O1289" s="56"/>
      <c r="P1289" s="56"/>
      <c r="Q1289" s="56"/>
      <c r="R1289" s="56"/>
      <c r="S1289" s="56"/>
      <c r="T1289" s="57"/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U1289" s="20" t="s">
        <v>81</v>
      </c>
    </row>
    <row r="1290" spans="1:65" s="2" customFormat="1">
      <c r="A1290" s="35"/>
      <c r="B1290" s="36"/>
      <c r="C1290" s="35"/>
      <c r="D1290" s="166" t="s">
        <v>224</v>
      </c>
      <c r="E1290" s="35"/>
      <c r="F1290" s="201" t="s">
        <v>2343</v>
      </c>
      <c r="G1290" s="35"/>
      <c r="H1290" s="191">
        <v>0</v>
      </c>
      <c r="I1290" s="35"/>
      <c r="J1290" s="35"/>
      <c r="K1290" s="35"/>
      <c r="L1290" s="36"/>
      <c r="M1290" s="163"/>
      <c r="N1290" s="164"/>
      <c r="O1290" s="56"/>
      <c r="P1290" s="56"/>
      <c r="Q1290" s="56"/>
      <c r="R1290" s="56"/>
      <c r="S1290" s="56"/>
      <c r="T1290" s="57"/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U1290" s="20" t="s">
        <v>81</v>
      </c>
    </row>
    <row r="1291" spans="1:65" s="2" customFormat="1">
      <c r="A1291" s="35"/>
      <c r="B1291" s="36"/>
      <c r="C1291" s="35"/>
      <c r="D1291" s="166" t="s">
        <v>224</v>
      </c>
      <c r="E1291" s="35"/>
      <c r="F1291" s="201" t="s">
        <v>2344</v>
      </c>
      <c r="G1291" s="35"/>
      <c r="H1291" s="191">
        <v>11.2</v>
      </c>
      <c r="I1291" s="35"/>
      <c r="J1291" s="35"/>
      <c r="K1291" s="35"/>
      <c r="L1291" s="36"/>
      <c r="M1291" s="163"/>
      <c r="N1291" s="164"/>
      <c r="O1291" s="56"/>
      <c r="P1291" s="56"/>
      <c r="Q1291" s="56"/>
      <c r="R1291" s="56"/>
      <c r="S1291" s="56"/>
      <c r="T1291" s="57"/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U1291" s="20" t="s">
        <v>81</v>
      </c>
    </row>
    <row r="1292" spans="1:65" s="2" customFormat="1" ht="16.5" customHeight="1">
      <c r="A1292" s="35"/>
      <c r="B1292" s="146"/>
      <c r="C1292" s="202" t="s">
        <v>1734</v>
      </c>
      <c r="D1292" s="202" t="s">
        <v>413</v>
      </c>
      <c r="E1292" s="203" t="s">
        <v>1560</v>
      </c>
      <c r="F1292" s="204" t="s">
        <v>1561</v>
      </c>
      <c r="G1292" s="205" t="s">
        <v>207</v>
      </c>
      <c r="H1292" s="206">
        <v>66.695999999999998</v>
      </c>
      <c r="I1292" s="207"/>
      <c r="J1292" s="208">
        <f>ROUND(I1292*H1292,2)</f>
        <v>0</v>
      </c>
      <c r="K1292" s="204" t="s">
        <v>3</v>
      </c>
      <c r="L1292" s="209"/>
      <c r="M1292" s="210" t="s">
        <v>3</v>
      </c>
      <c r="N1292" s="211" t="s">
        <v>44</v>
      </c>
      <c r="O1292" s="56"/>
      <c r="P1292" s="156">
        <f>O1292*H1292</f>
        <v>0</v>
      </c>
      <c r="Q1292" s="156">
        <v>0</v>
      </c>
      <c r="R1292" s="156">
        <f>Q1292*H1292</f>
        <v>0</v>
      </c>
      <c r="S1292" s="156">
        <v>0</v>
      </c>
      <c r="T1292" s="157">
        <f>S1292*H1292</f>
        <v>0</v>
      </c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  <c r="AR1292" s="158" t="s">
        <v>243</v>
      </c>
      <c r="AT1292" s="158" t="s">
        <v>413</v>
      </c>
      <c r="AU1292" s="158" t="s">
        <v>81</v>
      </c>
      <c r="AY1292" s="20" t="s">
        <v>182</v>
      </c>
      <c r="BE1292" s="159">
        <f>IF(N1292="základní",J1292,0)</f>
        <v>0</v>
      </c>
      <c r="BF1292" s="159">
        <f>IF(N1292="snížená",J1292,0)</f>
        <v>0</v>
      </c>
      <c r="BG1292" s="159">
        <f>IF(N1292="zákl. přenesená",J1292,0)</f>
        <v>0</v>
      </c>
      <c r="BH1292" s="159">
        <f>IF(N1292="sníž. přenesená",J1292,0)</f>
        <v>0</v>
      </c>
      <c r="BI1292" s="159">
        <f>IF(N1292="nulová",J1292,0)</f>
        <v>0</v>
      </c>
      <c r="BJ1292" s="20" t="s">
        <v>25</v>
      </c>
      <c r="BK1292" s="159">
        <f>ROUND(I1292*H1292,2)</f>
        <v>0</v>
      </c>
      <c r="BL1292" s="20" t="s">
        <v>189</v>
      </c>
      <c r="BM1292" s="158" t="s">
        <v>2523</v>
      </c>
    </row>
    <row r="1293" spans="1:65" s="14" customFormat="1">
      <c r="B1293" s="173"/>
      <c r="D1293" s="166" t="s">
        <v>193</v>
      </c>
      <c r="E1293" s="174" t="s">
        <v>3</v>
      </c>
      <c r="F1293" s="175" t="s">
        <v>2524</v>
      </c>
      <c r="H1293" s="176">
        <v>66.695999999999998</v>
      </c>
      <c r="I1293" s="177"/>
      <c r="L1293" s="173"/>
      <c r="M1293" s="178"/>
      <c r="N1293" s="179"/>
      <c r="O1293" s="179"/>
      <c r="P1293" s="179"/>
      <c r="Q1293" s="179"/>
      <c r="R1293" s="179"/>
      <c r="S1293" s="179"/>
      <c r="T1293" s="180"/>
      <c r="AT1293" s="174" t="s">
        <v>193</v>
      </c>
      <c r="AU1293" s="174" t="s">
        <v>81</v>
      </c>
      <c r="AV1293" s="14" t="s">
        <v>81</v>
      </c>
      <c r="AW1293" s="14" t="s">
        <v>34</v>
      </c>
      <c r="AX1293" s="14" t="s">
        <v>73</v>
      </c>
      <c r="AY1293" s="174" t="s">
        <v>182</v>
      </c>
    </row>
    <row r="1294" spans="1:65" s="15" customFormat="1">
      <c r="B1294" s="181"/>
      <c r="D1294" s="166" t="s">
        <v>193</v>
      </c>
      <c r="E1294" s="182" t="s">
        <v>3</v>
      </c>
      <c r="F1294" s="183" t="s">
        <v>213</v>
      </c>
      <c r="H1294" s="184">
        <v>66.695999999999998</v>
      </c>
      <c r="I1294" s="185"/>
      <c r="L1294" s="181"/>
      <c r="M1294" s="186"/>
      <c r="N1294" s="187"/>
      <c r="O1294" s="187"/>
      <c r="P1294" s="187"/>
      <c r="Q1294" s="187"/>
      <c r="R1294" s="187"/>
      <c r="S1294" s="187"/>
      <c r="T1294" s="188"/>
      <c r="AT1294" s="182" t="s">
        <v>193</v>
      </c>
      <c r="AU1294" s="182" t="s">
        <v>81</v>
      </c>
      <c r="AV1294" s="15" t="s">
        <v>189</v>
      </c>
      <c r="AW1294" s="15" t="s">
        <v>34</v>
      </c>
      <c r="AX1294" s="15" t="s">
        <v>25</v>
      </c>
      <c r="AY1294" s="182" t="s">
        <v>182</v>
      </c>
    </row>
    <row r="1295" spans="1:65" s="12" customFormat="1" ht="22.9" customHeight="1">
      <c r="B1295" s="133"/>
      <c r="D1295" s="134" t="s">
        <v>72</v>
      </c>
      <c r="E1295" s="144" t="s">
        <v>204</v>
      </c>
      <c r="F1295" s="144" t="s">
        <v>671</v>
      </c>
      <c r="I1295" s="136"/>
      <c r="J1295" s="145">
        <f>BK1295</f>
        <v>0</v>
      </c>
      <c r="L1295" s="133"/>
      <c r="M1295" s="138"/>
      <c r="N1295" s="139"/>
      <c r="O1295" s="139"/>
      <c r="P1295" s="140">
        <f>SUM(P1296:P1315)</f>
        <v>0</v>
      </c>
      <c r="Q1295" s="139"/>
      <c r="R1295" s="140">
        <f>SUM(R1296:R1315)</f>
        <v>0</v>
      </c>
      <c r="S1295" s="139"/>
      <c r="T1295" s="141">
        <f>SUM(T1296:T1315)</f>
        <v>0</v>
      </c>
      <c r="AR1295" s="134" t="s">
        <v>25</v>
      </c>
      <c r="AT1295" s="142" t="s">
        <v>72</v>
      </c>
      <c r="AU1295" s="142" t="s">
        <v>25</v>
      </c>
      <c r="AY1295" s="134" t="s">
        <v>182</v>
      </c>
      <c r="BK1295" s="143">
        <f>SUM(BK1296:BK1315)</f>
        <v>0</v>
      </c>
    </row>
    <row r="1296" spans="1:65" s="2" customFormat="1" ht="24.2" customHeight="1">
      <c r="A1296" s="35"/>
      <c r="B1296" s="146"/>
      <c r="C1296" s="147" t="s">
        <v>1737</v>
      </c>
      <c r="D1296" s="147" t="s">
        <v>184</v>
      </c>
      <c r="E1296" s="148" t="s">
        <v>2525</v>
      </c>
      <c r="F1296" s="149" t="s">
        <v>2526</v>
      </c>
      <c r="G1296" s="150" t="s">
        <v>500</v>
      </c>
      <c r="H1296" s="151">
        <v>14</v>
      </c>
      <c r="I1296" s="152"/>
      <c r="J1296" s="153">
        <f>ROUND(I1296*H1296,2)</f>
        <v>0</v>
      </c>
      <c r="K1296" s="149" t="s">
        <v>3</v>
      </c>
      <c r="L1296" s="36"/>
      <c r="M1296" s="154" t="s">
        <v>3</v>
      </c>
      <c r="N1296" s="155" t="s">
        <v>44</v>
      </c>
      <c r="O1296" s="56"/>
      <c r="P1296" s="156">
        <f>O1296*H1296</f>
        <v>0</v>
      </c>
      <c r="Q1296" s="156">
        <v>0</v>
      </c>
      <c r="R1296" s="156">
        <f>Q1296*H1296</f>
        <v>0</v>
      </c>
      <c r="S1296" s="156">
        <v>0</v>
      </c>
      <c r="T1296" s="157">
        <f>S1296*H1296</f>
        <v>0</v>
      </c>
      <c r="U1296" s="35"/>
      <c r="V1296" s="35"/>
      <c r="W1296" s="35"/>
      <c r="X1296" s="35"/>
      <c r="Y1296" s="35"/>
      <c r="Z1296" s="35"/>
      <c r="AA1296" s="35"/>
      <c r="AB1296" s="35"/>
      <c r="AC1296" s="35"/>
      <c r="AD1296" s="35"/>
      <c r="AE1296" s="35"/>
      <c r="AR1296" s="158" t="s">
        <v>189</v>
      </c>
      <c r="AT1296" s="158" t="s">
        <v>184</v>
      </c>
      <c r="AU1296" s="158" t="s">
        <v>81</v>
      </c>
      <c r="AY1296" s="20" t="s">
        <v>182</v>
      </c>
      <c r="BE1296" s="159">
        <f>IF(N1296="základní",J1296,0)</f>
        <v>0</v>
      </c>
      <c r="BF1296" s="159">
        <f>IF(N1296="snížená",J1296,0)</f>
        <v>0</v>
      </c>
      <c r="BG1296" s="159">
        <f>IF(N1296="zákl. přenesená",J1296,0)</f>
        <v>0</v>
      </c>
      <c r="BH1296" s="159">
        <f>IF(N1296="sníž. přenesená",J1296,0)</f>
        <v>0</v>
      </c>
      <c r="BI1296" s="159">
        <f>IF(N1296="nulová",J1296,0)</f>
        <v>0</v>
      </c>
      <c r="BJ1296" s="20" t="s">
        <v>25</v>
      </c>
      <c r="BK1296" s="159">
        <f>ROUND(I1296*H1296,2)</f>
        <v>0</v>
      </c>
      <c r="BL1296" s="20" t="s">
        <v>189</v>
      </c>
      <c r="BM1296" s="158" t="s">
        <v>2527</v>
      </c>
    </row>
    <row r="1297" spans="1:65" s="2" customFormat="1" ht="29.25">
      <c r="A1297" s="35"/>
      <c r="B1297" s="36"/>
      <c r="C1297" s="35"/>
      <c r="D1297" s="166" t="s">
        <v>2528</v>
      </c>
      <c r="E1297" s="35"/>
      <c r="F1297" s="228" t="s">
        <v>2529</v>
      </c>
      <c r="G1297" s="35"/>
      <c r="H1297" s="35"/>
      <c r="I1297" s="162"/>
      <c r="J1297" s="35"/>
      <c r="K1297" s="35"/>
      <c r="L1297" s="36"/>
      <c r="M1297" s="163"/>
      <c r="N1297" s="164"/>
      <c r="O1297" s="56"/>
      <c r="P1297" s="56"/>
      <c r="Q1297" s="56"/>
      <c r="R1297" s="56"/>
      <c r="S1297" s="56"/>
      <c r="T1297" s="57"/>
      <c r="U1297" s="35"/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  <c r="AT1297" s="20" t="s">
        <v>2528</v>
      </c>
      <c r="AU1297" s="20" t="s">
        <v>81</v>
      </c>
    </row>
    <row r="1298" spans="1:65" s="14" customFormat="1">
      <c r="B1298" s="173"/>
      <c r="D1298" s="166" t="s">
        <v>193</v>
      </c>
      <c r="E1298" s="174" t="s">
        <v>3</v>
      </c>
      <c r="F1298" s="175" t="s">
        <v>287</v>
      </c>
      <c r="H1298" s="176">
        <v>14</v>
      </c>
      <c r="I1298" s="177"/>
      <c r="L1298" s="173"/>
      <c r="M1298" s="178"/>
      <c r="N1298" s="179"/>
      <c r="O1298" s="179"/>
      <c r="P1298" s="179"/>
      <c r="Q1298" s="179"/>
      <c r="R1298" s="179"/>
      <c r="S1298" s="179"/>
      <c r="T1298" s="180"/>
      <c r="AT1298" s="174" t="s">
        <v>193</v>
      </c>
      <c r="AU1298" s="174" t="s">
        <v>81</v>
      </c>
      <c r="AV1298" s="14" t="s">
        <v>81</v>
      </c>
      <c r="AW1298" s="14" t="s">
        <v>34</v>
      </c>
      <c r="AX1298" s="14" t="s">
        <v>25</v>
      </c>
      <c r="AY1298" s="174" t="s">
        <v>182</v>
      </c>
    </row>
    <row r="1299" spans="1:65" s="2" customFormat="1" ht="21.75" customHeight="1">
      <c r="A1299" s="35"/>
      <c r="B1299" s="146"/>
      <c r="C1299" s="147" t="s">
        <v>1740</v>
      </c>
      <c r="D1299" s="147" t="s">
        <v>184</v>
      </c>
      <c r="E1299" s="148" t="s">
        <v>672</v>
      </c>
      <c r="F1299" s="149" t="s">
        <v>673</v>
      </c>
      <c r="G1299" s="150" t="s">
        <v>338</v>
      </c>
      <c r="H1299" s="151">
        <v>0.55000000000000004</v>
      </c>
      <c r="I1299" s="152"/>
      <c r="J1299" s="153">
        <f>ROUND(I1299*H1299,2)</f>
        <v>0</v>
      </c>
      <c r="K1299" s="149" t="s">
        <v>188</v>
      </c>
      <c r="L1299" s="36"/>
      <c r="M1299" s="154" t="s">
        <v>3</v>
      </c>
      <c r="N1299" s="155" t="s">
        <v>44</v>
      </c>
      <c r="O1299" s="56"/>
      <c r="P1299" s="156">
        <f>O1299*H1299</f>
        <v>0</v>
      </c>
      <c r="Q1299" s="156">
        <v>0</v>
      </c>
      <c r="R1299" s="156">
        <f>Q1299*H1299</f>
        <v>0</v>
      </c>
      <c r="S1299" s="156">
        <v>0</v>
      </c>
      <c r="T1299" s="157">
        <f>S1299*H1299</f>
        <v>0</v>
      </c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R1299" s="158" t="s">
        <v>189</v>
      </c>
      <c r="AT1299" s="158" t="s">
        <v>184</v>
      </c>
      <c r="AU1299" s="158" t="s">
        <v>81</v>
      </c>
      <c r="AY1299" s="20" t="s">
        <v>182</v>
      </c>
      <c r="BE1299" s="159">
        <f>IF(N1299="základní",J1299,0)</f>
        <v>0</v>
      </c>
      <c r="BF1299" s="159">
        <f>IF(N1299="snížená",J1299,0)</f>
        <v>0</v>
      </c>
      <c r="BG1299" s="159">
        <f>IF(N1299="zákl. přenesená",J1299,0)</f>
        <v>0</v>
      </c>
      <c r="BH1299" s="159">
        <f>IF(N1299="sníž. přenesená",J1299,0)</f>
        <v>0</v>
      </c>
      <c r="BI1299" s="159">
        <f>IF(N1299="nulová",J1299,0)</f>
        <v>0</v>
      </c>
      <c r="BJ1299" s="20" t="s">
        <v>25</v>
      </c>
      <c r="BK1299" s="159">
        <f>ROUND(I1299*H1299,2)</f>
        <v>0</v>
      </c>
      <c r="BL1299" s="20" t="s">
        <v>189</v>
      </c>
      <c r="BM1299" s="158" t="s">
        <v>2530</v>
      </c>
    </row>
    <row r="1300" spans="1:65" s="2" customFormat="1">
      <c r="A1300" s="35"/>
      <c r="B1300" s="36"/>
      <c r="C1300" s="35"/>
      <c r="D1300" s="160" t="s">
        <v>191</v>
      </c>
      <c r="E1300" s="35"/>
      <c r="F1300" s="161" t="s">
        <v>675</v>
      </c>
      <c r="G1300" s="35"/>
      <c r="H1300" s="35"/>
      <c r="I1300" s="162"/>
      <c r="J1300" s="35"/>
      <c r="K1300" s="35"/>
      <c r="L1300" s="36"/>
      <c r="M1300" s="163"/>
      <c r="N1300" s="164"/>
      <c r="O1300" s="56"/>
      <c r="P1300" s="56"/>
      <c r="Q1300" s="56"/>
      <c r="R1300" s="56"/>
      <c r="S1300" s="56"/>
      <c r="T1300" s="57"/>
      <c r="U1300" s="35"/>
      <c r="V1300" s="35"/>
      <c r="W1300" s="35"/>
      <c r="X1300" s="35"/>
      <c r="Y1300" s="35"/>
      <c r="Z1300" s="35"/>
      <c r="AA1300" s="35"/>
      <c r="AB1300" s="35"/>
      <c r="AC1300" s="35"/>
      <c r="AD1300" s="35"/>
      <c r="AE1300" s="35"/>
      <c r="AT1300" s="20" t="s">
        <v>191</v>
      </c>
      <c r="AU1300" s="20" t="s">
        <v>81</v>
      </c>
    </row>
    <row r="1301" spans="1:65" s="13" customFormat="1">
      <c r="B1301" s="165"/>
      <c r="D1301" s="166" t="s">
        <v>193</v>
      </c>
      <c r="E1301" s="167" t="s">
        <v>3</v>
      </c>
      <c r="F1301" s="168" t="s">
        <v>1723</v>
      </c>
      <c r="H1301" s="167" t="s">
        <v>3</v>
      </c>
      <c r="I1301" s="169"/>
      <c r="L1301" s="165"/>
      <c r="M1301" s="170"/>
      <c r="N1301" s="171"/>
      <c r="O1301" s="171"/>
      <c r="P1301" s="171"/>
      <c r="Q1301" s="171"/>
      <c r="R1301" s="171"/>
      <c r="S1301" s="171"/>
      <c r="T1301" s="172"/>
      <c r="AT1301" s="167" t="s">
        <v>193</v>
      </c>
      <c r="AU1301" s="167" t="s">
        <v>81</v>
      </c>
      <c r="AV1301" s="13" t="s">
        <v>25</v>
      </c>
      <c r="AW1301" s="13" t="s">
        <v>34</v>
      </c>
      <c r="AX1301" s="13" t="s">
        <v>73</v>
      </c>
      <c r="AY1301" s="167" t="s">
        <v>182</v>
      </c>
    </row>
    <row r="1302" spans="1:65" s="14" customFormat="1">
      <c r="B1302" s="173"/>
      <c r="D1302" s="166" t="s">
        <v>193</v>
      </c>
      <c r="E1302" s="174" t="s">
        <v>3</v>
      </c>
      <c r="F1302" s="175" t="s">
        <v>2531</v>
      </c>
      <c r="H1302" s="176">
        <v>0.55000000000000004</v>
      </c>
      <c r="I1302" s="177"/>
      <c r="L1302" s="173"/>
      <c r="M1302" s="178"/>
      <c r="N1302" s="179"/>
      <c r="O1302" s="179"/>
      <c r="P1302" s="179"/>
      <c r="Q1302" s="179"/>
      <c r="R1302" s="179"/>
      <c r="S1302" s="179"/>
      <c r="T1302" s="180"/>
      <c r="AT1302" s="174" t="s">
        <v>193</v>
      </c>
      <c r="AU1302" s="174" t="s">
        <v>81</v>
      </c>
      <c r="AV1302" s="14" t="s">
        <v>81</v>
      </c>
      <c r="AW1302" s="14" t="s">
        <v>34</v>
      </c>
      <c r="AX1302" s="14" t="s">
        <v>25</v>
      </c>
      <c r="AY1302" s="174" t="s">
        <v>182</v>
      </c>
    </row>
    <row r="1303" spans="1:65" s="2" customFormat="1" ht="24.2" customHeight="1">
      <c r="A1303" s="35"/>
      <c r="B1303" s="146"/>
      <c r="C1303" s="147" t="s">
        <v>1748</v>
      </c>
      <c r="D1303" s="147" t="s">
        <v>184</v>
      </c>
      <c r="E1303" s="148" t="s">
        <v>1726</v>
      </c>
      <c r="F1303" s="149" t="s">
        <v>1727</v>
      </c>
      <c r="G1303" s="150" t="s">
        <v>207</v>
      </c>
      <c r="H1303" s="151">
        <v>1.21</v>
      </c>
      <c r="I1303" s="152"/>
      <c r="J1303" s="153">
        <f>ROUND(I1303*H1303,2)</f>
        <v>0</v>
      </c>
      <c r="K1303" s="149" t="s">
        <v>188</v>
      </c>
      <c r="L1303" s="36"/>
      <c r="M1303" s="154" t="s">
        <v>3</v>
      </c>
      <c r="N1303" s="155" t="s">
        <v>44</v>
      </c>
      <c r="O1303" s="56"/>
      <c r="P1303" s="156">
        <f>O1303*H1303</f>
        <v>0</v>
      </c>
      <c r="Q1303" s="156">
        <v>0</v>
      </c>
      <c r="R1303" s="156">
        <f>Q1303*H1303</f>
        <v>0</v>
      </c>
      <c r="S1303" s="156">
        <v>0</v>
      </c>
      <c r="T1303" s="157">
        <f>S1303*H1303</f>
        <v>0</v>
      </c>
      <c r="U1303" s="35"/>
      <c r="V1303" s="35"/>
      <c r="W1303" s="35"/>
      <c r="X1303" s="35"/>
      <c r="Y1303" s="35"/>
      <c r="Z1303" s="35"/>
      <c r="AA1303" s="35"/>
      <c r="AB1303" s="35"/>
      <c r="AC1303" s="35"/>
      <c r="AD1303" s="35"/>
      <c r="AE1303" s="35"/>
      <c r="AR1303" s="158" t="s">
        <v>189</v>
      </c>
      <c r="AT1303" s="158" t="s">
        <v>184</v>
      </c>
      <c r="AU1303" s="158" t="s">
        <v>81</v>
      </c>
      <c r="AY1303" s="20" t="s">
        <v>182</v>
      </c>
      <c r="BE1303" s="159">
        <f>IF(N1303="základní",J1303,0)</f>
        <v>0</v>
      </c>
      <c r="BF1303" s="159">
        <f>IF(N1303="snížená",J1303,0)</f>
        <v>0</v>
      </c>
      <c r="BG1303" s="159">
        <f>IF(N1303="zákl. přenesená",J1303,0)</f>
        <v>0</v>
      </c>
      <c r="BH1303" s="159">
        <f>IF(N1303="sníž. přenesená",J1303,0)</f>
        <v>0</v>
      </c>
      <c r="BI1303" s="159">
        <f>IF(N1303="nulová",J1303,0)</f>
        <v>0</v>
      </c>
      <c r="BJ1303" s="20" t="s">
        <v>25</v>
      </c>
      <c r="BK1303" s="159">
        <f>ROUND(I1303*H1303,2)</f>
        <v>0</v>
      </c>
      <c r="BL1303" s="20" t="s">
        <v>189</v>
      </c>
      <c r="BM1303" s="158" t="s">
        <v>2532</v>
      </c>
    </row>
    <row r="1304" spans="1:65" s="2" customFormat="1">
      <c r="A1304" s="35"/>
      <c r="B1304" s="36"/>
      <c r="C1304" s="35"/>
      <c r="D1304" s="160" t="s">
        <v>191</v>
      </c>
      <c r="E1304" s="35"/>
      <c r="F1304" s="161" t="s">
        <v>1729</v>
      </c>
      <c r="G1304" s="35"/>
      <c r="H1304" s="35"/>
      <c r="I1304" s="162"/>
      <c r="J1304" s="35"/>
      <c r="K1304" s="35"/>
      <c r="L1304" s="36"/>
      <c r="M1304" s="163"/>
      <c r="N1304" s="164"/>
      <c r="O1304" s="56"/>
      <c r="P1304" s="56"/>
      <c r="Q1304" s="56"/>
      <c r="R1304" s="56"/>
      <c r="S1304" s="56"/>
      <c r="T1304" s="57"/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T1304" s="20" t="s">
        <v>191</v>
      </c>
      <c r="AU1304" s="20" t="s">
        <v>81</v>
      </c>
    </row>
    <row r="1305" spans="1:65" s="14" customFormat="1">
      <c r="B1305" s="173"/>
      <c r="D1305" s="166" t="s">
        <v>193</v>
      </c>
      <c r="E1305" s="174" t="s">
        <v>3</v>
      </c>
      <c r="F1305" s="175" t="s">
        <v>2533</v>
      </c>
      <c r="H1305" s="176">
        <v>1.21</v>
      </c>
      <c r="I1305" s="177"/>
      <c r="L1305" s="173"/>
      <c r="M1305" s="178"/>
      <c r="N1305" s="179"/>
      <c r="O1305" s="179"/>
      <c r="P1305" s="179"/>
      <c r="Q1305" s="179"/>
      <c r="R1305" s="179"/>
      <c r="S1305" s="179"/>
      <c r="T1305" s="180"/>
      <c r="AT1305" s="174" t="s">
        <v>193</v>
      </c>
      <c r="AU1305" s="174" t="s">
        <v>81</v>
      </c>
      <c r="AV1305" s="14" t="s">
        <v>81</v>
      </c>
      <c r="AW1305" s="14" t="s">
        <v>34</v>
      </c>
      <c r="AX1305" s="14" t="s">
        <v>73</v>
      </c>
      <c r="AY1305" s="174" t="s">
        <v>182</v>
      </c>
    </row>
    <row r="1306" spans="1:65" s="15" customFormat="1">
      <c r="B1306" s="181"/>
      <c r="D1306" s="166" t="s">
        <v>193</v>
      </c>
      <c r="E1306" s="182" t="s">
        <v>3</v>
      </c>
      <c r="F1306" s="183" t="s">
        <v>213</v>
      </c>
      <c r="H1306" s="184">
        <v>1.21</v>
      </c>
      <c r="I1306" s="185"/>
      <c r="L1306" s="181"/>
      <c r="M1306" s="186"/>
      <c r="N1306" s="187"/>
      <c r="O1306" s="187"/>
      <c r="P1306" s="187"/>
      <c r="Q1306" s="187"/>
      <c r="R1306" s="187"/>
      <c r="S1306" s="187"/>
      <c r="T1306" s="188"/>
      <c r="AT1306" s="182" t="s">
        <v>193</v>
      </c>
      <c r="AU1306" s="182" t="s">
        <v>81</v>
      </c>
      <c r="AV1306" s="15" t="s">
        <v>189</v>
      </c>
      <c r="AW1306" s="15" t="s">
        <v>34</v>
      </c>
      <c r="AX1306" s="15" t="s">
        <v>25</v>
      </c>
      <c r="AY1306" s="182" t="s">
        <v>182</v>
      </c>
    </row>
    <row r="1307" spans="1:65" s="2" customFormat="1" ht="21.75" customHeight="1">
      <c r="A1307" s="35"/>
      <c r="B1307" s="146"/>
      <c r="C1307" s="147" t="s">
        <v>1760</v>
      </c>
      <c r="D1307" s="147" t="s">
        <v>184</v>
      </c>
      <c r="E1307" s="148" t="s">
        <v>682</v>
      </c>
      <c r="F1307" s="149" t="s">
        <v>683</v>
      </c>
      <c r="G1307" s="150" t="s">
        <v>207</v>
      </c>
      <c r="H1307" s="151">
        <v>1.21</v>
      </c>
      <c r="I1307" s="152"/>
      <c r="J1307" s="153">
        <f>ROUND(I1307*H1307,2)</f>
        <v>0</v>
      </c>
      <c r="K1307" s="149" t="s">
        <v>188</v>
      </c>
      <c r="L1307" s="36"/>
      <c r="M1307" s="154" t="s">
        <v>3</v>
      </c>
      <c r="N1307" s="155" t="s">
        <v>44</v>
      </c>
      <c r="O1307" s="56"/>
      <c r="P1307" s="156">
        <f>O1307*H1307</f>
        <v>0</v>
      </c>
      <c r="Q1307" s="156">
        <v>0</v>
      </c>
      <c r="R1307" s="156">
        <f>Q1307*H1307</f>
        <v>0</v>
      </c>
      <c r="S1307" s="156">
        <v>0</v>
      </c>
      <c r="T1307" s="157">
        <f>S1307*H1307</f>
        <v>0</v>
      </c>
      <c r="U1307" s="35"/>
      <c r="V1307" s="35"/>
      <c r="W1307" s="35"/>
      <c r="X1307" s="35"/>
      <c r="Y1307" s="35"/>
      <c r="Z1307" s="35"/>
      <c r="AA1307" s="35"/>
      <c r="AB1307" s="35"/>
      <c r="AC1307" s="35"/>
      <c r="AD1307" s="35"/>
      <c r="AE1307" s="35"/>
      <c r="AR1307" s="158" t="s">
        <v>189</v>
      </c>
      <c r="AT1307" s="158" t="s">
        <v>184</v>
      </c>
      <c r="AU1307" s="158" t="s">
        <v>81</v>
      </c>
      <c r="AY1307" s="20" t="s">
        <v>182</v>
      </c>
      <c r="BE1307" s="159">
        <f>IF(N1307="základní",J1307,0)</f>
        <v>0</v>
      </c>
      <c r="BF1307" s="159">
        <f>IF(N1307="snížená",J1307,0)</f>
        <v>0</v>
      </c>
      <c r="BG1307" s="159">
        <f>IF(N1307="zákl. přenesená",J1307,0)</f>
        <v>0</v>
      </c>
      <c r="BH1307" s="159">
        <f>IF(N1307="sníž. přenesená",J1307,0)</f>
        <v>0</v>
      </c>
      <c r="BI1307" s="159">
        <f>IF(N1307="nulová",J1307,0)</f>
        <v>0</v>
      </c>
      <c r="BJ1307" s="20" t="s">
        <v>25</v>
      </c>
      <c r="BK1307" s="159">
        <f>ROUND(I1307*H1307,2)</f>
        <v>0</v>
      </c>
      <c r="BL1307" s="20" t="s">
        <v>189</v>
      </c>
      <c r="BM1307" s="158" t="s">
        <v>2534</v>
      </c>
    </row>
    <row r="1308" spans="1:65" s="2" customFormat="1">
      <c r="A1308" s="35"/>
      <c r="B1308" s="36"/>
      <c r="C1308" s="35"/>
      <c r="D1308" s="160" t="s">
        <v>191</v>
      </c>
      <c r="E1308" s="35"/>
      <c r="F1308" s="161" t="s">
        <v>685</v>
      </c>
      <c r="G1308" s="35"/>
      <c r="H1308" s="35"/>
      <c r="I1308" s="162"/>
      <c r="J1308" s="35"/>
      <c r="K1308" s="35"/>
      <c r="L1308" s="36"/>
      <c r="M1308" s="163"/>
      <c r="N1308" s="164"/>
      <c r="O1308" s="56"/>
      <c r="P1308" s="56"/>
      <c r="Q1308" s="56"/>
      <c r="R1308" s="56"/>
      <c r="S1308" s="56"/>
      <c r="T1308" s="57"/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  <c r="AT1308" s="20" t="s">
        <v>191</v>
      </c>
      <c r="AU1308" s="20" t="s">
        <v>81</v>
      </c>
    </row>
    <row r="1309" spans="1:65" s="14" customFormat="1">
      <c r="B1309" s="173"/>
      <c r="D1309" s="166" t="s">
        <v>193</v>
      </c>
      <c r="E1309" s="174" t="s">
        <v>3</v>
      </c>
      <c r="F1309" s="175" t="s">
        <v>2535</v>
      </c>
      <c r="H1309" s="176">
        <v>1.21</v>
      </c>
      <c r="I1309" s="177"/>
      <c r="L1309" s="173"/>
      <c r="M1309" s="178"/>
      <c r="N1309" s="179"/>
      <c r="O1309" s="179"/>
      <c r="P1309" s="179"/>
      <c r="Q1309" s="179"/>
      <c r="R1309" s="179"/>
      <c r="S1309" s="179"/>
      <c r="T1309" s="180"/>
      <c r="AT1309" s="174" t="s">
        <v>193</v>
      </c>
      <c r="AU1309" s="174" t="s">
        <v>81</v>
      </c>
      <c r="AV1309" s="14" t="s">
        <v>81</v>
      </c>
      <c r="AW1309" s="14" t="s">
        <v>34</v>
      </c>
      <c r="AX1309" s="14" t="s">
        <v>25</v>
      </c>
      <c r="AY1309" s="174" t="s">
        <v>182</v>
      </c>
    </row>
    <row r="1310" spans="1:65" s="2" customFormat="1" ht="24.2" customHeight="1">
      <c r="A1310" s="35"/>
      <c r="B1310" s="146"/>
      <c r="C1310" s="147" t="s">
        <v>1763</v>
      </c>
      <c r="D1310" s="147" t="s">
        <v>184</v>
      </c>
      <c r="E1310" s="148" t="s">
        <v>686</v>
      </c>
      <c r="F1310" s="149" t="s">
        <v>687</v>
      </c>
      <c r="G1310" s="150" t="s">
        <v>207</v>
      </c>
      <c r="H1310" s="151">
        <v>8.4700000000000006</v>
      </c>
      <c r="I1310" s="152"/>
      <c r="J1310" s="153">
        <f>ROUND(I1310*H1310,2)</f>
        <v>0</v>
      </c>
      <c r="K1310" s="149" t="s">
        <v>188</v>
      </c>
      <c r="L1310" s="36"/>
      <c r="M1310" s="154" t="s">
        <v>3</v>
      </c>
      <c r="N1310" s="155" t="s">
        <v>44</v>
      </c>
      <c r="O1310" s="56"/>
      <c r="P1310" s="156">
        <f>O1310*H1310</f>
        <v>0</v>
      </c>
      <c r="Q1310" s="156">
        <v>0</v>
      </c>
      <c r="R1310" s="156">
        <f>Q1310*H1310</f>
        <v>0</v>
      </c>
      <c r="S1310" s="156">
        <v>0</v>
      </c>
      <c r="T1310" s="157">
        <f>S1310*H1310</f>
        <v>0</v>
      </c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R1310" s="158" t="s">
        <v>189</v>
      </c>
      <c r="AT1310" s="158" t="s">
        <v>184</v>
      </c>
      <c r="AU1310" s="158" t="s">
        <v>81</v>
      </c>
      <c r="AY1310" s="20" t="s">
        <v>182</v>
      </c>
      <c r="BE1310" s="159">
        <f>IF(N1310="základní",J1310,0)</f>
        <v>0</v>
      </c>
      <c r="BF1310" s="159">
        <f>IF(N1310="snížená",J1310,0)</f>
        <v>0</v>
      </c>
      <c r="BG1310" s="159">
        <f>IF(N1310="zákl. přenesená",J1310,0)</f>
        <v>0</v>
      </c>
      <c r="BH1310" s="159">
        <f>IF(N1310="sníž. přenesená",J1310,0)</f>
        <v>0</v>
      </c>
      <c r="BI1310" s="159">
        <f>IF(N1310="nulová",J1310,0)</f>
        <v>0</v>
      </c>
      <c r="BJ1310" s="20" t="s">
        <v>25</v>
      </c>
      <c r="BK1310" s="159">
        <f>ROUND(I1310*H1310,2)</f>
        <v>0</v>
      </c>
      <c r="BL1310" s="20" t="s">
        <v>189</v>
      </c>
      <c r="BM1310" s="158" t="s">
        <v>2536</v>
      </c>
    </row>
    <row r="1311" spans="1:65" s="2" customFormat="1">
      <c r="A1311" s="35"/>
      <c r="B1311" s="36"/>
      <c r="C1311" s="35"/>
      <c r="D1311" s="160" t="s">
        <v>191</v>
      </c>
      <c r="E1311" s="35"/>
      <c r="F1311" s="161" t="s">
        <v>689</v>
      </c>
      <c r="G1311" s="35"/>
      <c r="H1311" s="35"/>
      <c r="I1311" s="162"/>
      <c r="J1311" s="35"/>
      <c r="K1311" s="35"/>
      <c r="L1311" s="36"/>
      <c r="M1311" s="163"/>
      <c r="N1311" s="164"/>
      <c r="O1311" s="56"/>
      <c r="P1311" s="56"/>
      <c r="Q1311" s="56"/>
      <c r="R1311" s="56"/>
      <c r="S1311" s="56"/>
      <c r="T1311" s="57"/>
      <c r="U1311" s="35"/>
      <c r="V1311" s="35"/>
      <c r="W1311" s="35"/>
      <c r="X1311" s="35"/>
      <c r="Y1311" s="35"/>
      <c r="Z1311" s="35"/>
      <c r="AA1311" s="35"/>
      <c r="AB1311" s="35"/>
      <c r="AC1311" s="35"/>
      <c r="AD1311" s="35"/>
      <c r="AE1311" s="35"/>
      <c r="AT1311" s="20" t="s">
        <v>191</v>
      </c>
      <c r="AU1311" s="20" t="s">
        <v>81</v>
      </c>
    </row>
    <row r="1312" spans="1:65" s="14" customFormat="1">
      <c r="B1312" s="173"/>
      <c r="D1312" s="166" t="s">
        <v>193</v>
      </c>
      <c r="E1312" s="174" t="s">
        <v>3</v>
      </c>
      <c r="F1312" s="175" t="s">
        <v>2537</v>
      </c>
      <c r="H1312" s="176">
        <v>8.4700000000000006</v>
      </c>
      <c r="I1312" s="177"/>
      <c r="L1312" s="173"/>
      <c r="M1312" s="178"/>
      <c r="N1312" s="179"/>
      <c r="O1312" s="179"/>
      <c r="P1312" s="179"/>
      <c r="Q1312" s="179"/>
      <c r="R1312" s="179"/>
      <c r="S1312" s="179"/>
      <c r="T1312" s="180"/>
      <c r="AT1312" s="174" t="s">
        <v>193</v>
      </c>
      <c r="AU1312" s="174" t="s">
        <v>81</v>
      </c>
      <c r="AV1312" s="14" t="s">
        <v>81</v>
      </c>
      <c r="AW1312" s="14" t="s">
        <v>34</v>
      </c>
      <c r="AX1312" s="14" t="s">
        <v>73</v>
      </c>
      <c r="AY1312" s="174" t="s">
        <v>182</v>
      </c>
    </row>
    <row r="1313" spans="1:65" s="15" customFormat="1">
      <c r="B1313" s="181"/>
      <c r="D1313" s="166" t="s">
        <v>193</v>
      </c>
      <c r="E1313" s="182" t="s">
        <v>3</v>
      </c>
      <c r="F1313" s="183" t="s">
        <v>213</v>
      </c>
      <c r="H1313" s="184">
        <v>8.4700000000000006</v>
      </c>
      <c r="I1313" s="185"/>
      <c r="L1313" s="181"/>
      <c r="M1313" s="186"/>
      <c r="N1313" s="187"/>
      <c r="O1313" s="187"/>
      <c r="P1313" s="187"/>
      <c r="Q1313" s="187"/>
      <c r="R1313" s="187"/>
      <c r="S1313" s="187"/>
      <c r="T1313" s="188"/>
      <c r="AT1313" s="182" t="s">
        <v>193</v>
      </c>
      <c r="AU1313" s="182" t="s">
        <v>81</v>
      </c>
      <c r="AV1313" s="15" t="s">
        <v>189</v>
      </c>
      <c r="AW1313" s="15" t="s">
        <v>34</v>
      </c>
      <c r="AX1313" s="15" t="s">
        <v>25</v>
      </c>
      <c r="AY1313" s="182" t="s">
        <v>182</v>
      </c>
    </row>
    <row r="1314" spans="1:65" s="2" customFormat="1" ht="16.5" customHeight="1">
      <c r="A1314" s="35"/>
      <c r="B1314" s="146"/>
      <c r="C1314" s="147" t="s">
        <v>1766</v>
      </c>
      <c r="D1314" s="147" t="s">
        <v>184</v>
      </c>
      <c r="E1314" s="148" t="s">
        <v>1738</v>
      </c>
      <c r="F1314" s="149" t="s">
        <v>692</v>
      </c>
      <c r="G1314" s="150" t="s">
        <v>207</v>
      </c>
      <c r="H1314" s="151">
        <v>1.21</v>
      </c>
      <c r="I1314" s="152"/>
      <c r="J1314" s="153">
        <f>ROUND(I1314*H1314,2)</f>
        <v>0</v>
      </c>
      <c r="K1314" s="149" t="s">
        <v>3</v>
      </c>
      <c r="L1314" s="36"/>
      <c r="M1314" s="154" t="s">
        <v>3</v>
      </c>
      <c r="N1314" s="155" t="s">
        <v>44</v>
      </c>
      <c r="O1314" s="56"/>
      <c r="P1314" s="156">
        <f>O1314*H1314</f>
        <v>0</v>
      </c>
      <c r="Q1314" s="156">
        <v>0</v>
      </c>
      <c r="R1314" s="156">
        <f>Q1314*H1314</f>
        <v>0</v>
      </c>
      <c r="S1314" s="156">
        <v>0</v>
      </c>
      <c r="T1314" s="157">
        <f>S1314*H1314</f>
        <v>0</v>
      </c>
      <c r="U1314" s="35"/>
      <c r="V1314" s="35"/>
      <c r="W1314" s="35"/>
      <c r="X1314" s="35"/>
      <c r="Y1314" s="35"/>
      <c r="Z1314" s="35"/>
      <c r="AA1314" s="35"/>
      <c r="AB1314" s="35"/>
      <c r="AC1314" s="35"/>
      <c r="AD1314" s="35"/>
      <c r="AE1314" s="35"/>
      <c r="AR1314" s="158" t="s">
        <v>189</v>
      </c>
      <c r="AT1314" s="158" t="s">
        <v>184</v>
      </c>
      <c r="AU1314" s="158" t="s">
        <v>81</v>
      </c>
      <c r="AY1314" s="20" t="s">
        <v>182</v>
      </c>
      <c r="BE1314" s="159">
        <f>IF(N1314="základní",J1314,0)</f>
        <v>0</v>
      </c>
      <c r="BF1314" s="159">
        <f>IF(N1314="snížená",J1314,0)</f>
        <v>0</v>
      </c>
      <c r="BG1314" s="159">
        <f>IF(N1314="zákl. přenesená",J1314,0)</f>
        <v>0</v>
      </c>
      <c r="BH1314" s="159">
        <f>IF(N1314="sníž. přenesená",J1314,0)</f>
        <v>0</v>
      </c>
      <c r="BI1314" s="159">
        <f>IF(N1314="nulová",J1314,0)</f>
        <v>0</v>
      </c>
      <c r="BJ1314" s="20" t="s">
        <v>25</v>
      </c>
      <c r="BK1314" s="159">
        <f>ROUND(I1314*H1314,2)</f>
        <v>0</v>
      </c>
      <c r="BL1314" s="20" t="s">
        <v>189</v>
      </c>
      <c r="BM1314" s="158" t="s">
        <v>2538</v>
      </c>
    </row>
    <row r="1315" spans="1:65" s="14" customFormat="1">
      <c r="B1315" s="173"/>
      <c r="D1315" s="166" t="s">
        <v>193</v>
      </c>
      <c r="E1315" s="174" t="s">
        <v>3</v>
      </c>
      <c r="F1315" s="175" t="s">
        <v>2535</v>
      </c>
      <c r="H1315" s="176">
        <v>1.21</v>
      </c>
      <c r="I1315" s="177"/>
      <c r="L1315" s="173"/>
      <c r="M1315" s="178"/>
      <c r="N1315" s="179"/>
      <c r="O1315" s="179"/>
      <c r="P1315" s="179"/>
      <c r="Q1315" s="179"/>
      <c r="R1315" s="179"/>
      <c r="S1315" s="179"/>
      <c r="T1315" s="180"/>
      <c r="AT1315" s="174" t="s">
        <v>193</v>
      </c>
      <c r="AU1315" s="174" t="s">
        <v>81</v>
      </c>
      <c r="AV1315" s="14" t="s">
        <v>81</v>
      </c>
      <c r="AW1315" s="14" t="s">
        <v>34</v>
      </c>
      <c r="AX1315" s="14" t="s">
        <v>25</v>
      </c>
      <c r="AY1315" s="174" t="s">
        <v>182</v>
      </c>
    </row>
    <row r="1316" spans="1:65" s="12" customFormat="1" ht="22.9" customHeight="1">
      <c r="B1316" s="133"/>
      <c r="D1316" s="134" t="s">
        <v>72</v>
      </c>
      <c r="E1316" s="144" t="s">
        <v>189</v>
      </c>
      <c r="F1316" s="144" t="s">
        <v>702</v>
      </c>
      <c r="I1316" s="136"/>
      <c r="J1316" s="145">
        <f>BK1316</f>
        <v>0</v>
      </c>
      <c r="L1316" s="133"/>
      <c r="M1316" s="138"/>
      <c r="N1316" s="139"/>
      <c r="O1316" s="139"/>
      <c r="P1316" s="140">
        <f>SUM(P1317:P1342)</f>
        <v>0</v>
      </c>
      <c r="Q1316" s="139"/>
      <c r="R1316" s="140">
        <f>SUM(R1317:R1342)</f>
        <v>0</v>
      </c>
      <c r="S1316" s="139"/>
      <c r="T1316" s="141">
        <f>SUM(T1317:T1342)</f>
        <v>0</v>
      </c>
      <c r="AR1316" s="134" t="s">
        <v>25</v>
      </c>
      <c r="AT1316" s="142" t="s">
        <v>72</v>
      </c>
      <c r="AU1316" s="142" t="s">
        <v>25</v>
      </c>
      <c r="AY1316" s="134" t="s">
        <v>182</v>
      </c>
      <c r="BK1316" s="143">
        <f>SUM(BK1317:BK1342)</f>
        <v>0</v>
      </c>
    </row>
    <row r="1317" spans="1:65" s="2" customFormat="1" ht="21.75" customHeight="1">
      <c r="A1317" s="35"/>
      <c r="B1317" s="146"/>
      <c r="C1317" s="147" t="s">
        <v>1774</v>
      </c>
      <c r="D1317" s="147" t="s">
        <v>184</v>
      </c>
      <c r="E1317" s="148" t="s">
        <v>1749</v>
      </c>
      <c r="F1317" s="149" t="s">
        <v>1750</v>
      </c>
      <c r="G1317" s="150" t="s">
        <v>338</v>
      </c>
      <c r="H1317" s="151">
        <v>10.916</v>
      </c>
      <c r="I1317" s="152"/>
      <c r="J1317" s="153">
        <f>ROUND(I1317*H1317,2)</f>
        <v>0</v>
      </c>
      <c r="K1317" s="149" t="s">
        <v>188</v>
      </c>
      <c r="L1317" s="36"/>
      <c r="M1317" s="154" t="s">
        <v>3</v>
      </c>
      <c r="N1317" s="155" t="s">
        <v>44</v>
      </c>
      <c r="O1317" s="56"/>
      <c r="P1317" s="156">
        <f>O1317*H1317</f>
        <v>0</v>
      </c>
      <c r="Q1317" s="156">
        <v>0</v>
      </c>
      <c r="R1317" s="156">
        <f>Q1317*H1317</f>
        <v>0</v>
      </c>
      <c r="S1317" s="156">
        <v>0</v>
      </c>
      <c r="T1317" s="157">
        <f>S1317*H1317</f>
        <v>0</v>
      </c>
      <c r="U1317" s="35"/>
      <c r="V1317" s="35"/>
      <c r="W1317" s="35"/>
      <c r="X1317" s="35"/>
      <c r="Y1317" s="35"/>
      <c r="Z1317" s="35"/>
      <c r="AA1317" s="35"/>
      <c r="AB1317" s="35"/>
      <c r="AC1317" s="35"/>
      <c r="AD1317" s="35"/>
      <c r="AE1317" s="35"/>
      <c r="AR1317" s="158" t="s">
        <v>189</v>
      </c>
      <c r="AT1317" s="158" t="s">
        <v>184</v>
      </c>
      <c r="AU1317" s="158" t="s">
        <v>81</v>
      </c>
      <c r="AY1317" s="20" t="s">
        <v>182</v>
      </c>
      <c r="BE1317" s="159">
        <f>IF(N1317="základní",J1317,0)</f>
        <v>0</v>
      </c>
      <c r="BF1317" s="159">
        <f>IF(N1317="snížená",J1317,0)</f>
        <v>0</v>
      </c>
      <c r="BG1317" s="159">
        <f>IF(N1317="zákl. přenesená",J1317,0)</f>
        <v>0</v>
      </c>
      <c r="BH1317" s="159">
        <f>IF(N1317="sníž. přenesená",J1317,0)</f>
        <v>0</v>
      </c>
      <c r="BI1317" s="159">
        <f>IF(N1317="nulová",J1317,0)</f>
        <v>0</v>
      </c>
      <c r="BJ1317" s="20" t="s">
        <v>25</v>
      </c>
      <c r="BK1317" s="159">
        <f>ROUND(I1317*H1317,2)</f>
        <v>0</v>
      </c>
      <c r="BL1317" s="20" t="s">
        <v>189</v>
      </c>
      <c r="BM1317" s="158" t="s">
        <v>2539</v>
      </c>
    </row>
    <row r="1318" spans="1:65" s="2" customFormat="1">
      <c r="A1318" s="35"/>
      <c r="B1318" s="36"/>
      <c r="C1318" s="35"/>
      <c r="D1318" s="160" t="s">
        <v>191</v>
      </c>
      <c r="E1318" s="35"/>
      <c r="F1318" s="161" t="s">
        <v>1752</v>
      </c>
      <c r="G1318" s="35"/>
      <c r="H1318" s="35"/>
      <c r="I1318" s="162"/>
      <c r="J1318" s="35"/>
      <c r="K1318" s="35"/>
      <c r="L1318" s="36"/>
      <c r="M1318" s="163"/>
      <c r="N1318" s="164"/>
      <c r="O1318" s="56"/>
      <c r="P1318" s="56"/>
      <c r="Q1318" s="56"/>
      <c r="R1318" s="56"/>
      <c r="S1318" s="56"/>
      <c r="T1318" s="57"/>
      <c r="U1318" s="35"/>
      <c r="V1318" s="35"/>
      <c r="W1318" s="35"/>
      <c r="X1318" s="35"/>
      <c r="Y1318" s="35"/>
      <c r="Z1318" s="35"/>
      <c r="AA1318" s="35"/>
      <c r="AB1318" s="35"/>
      <c r="AC1318" s="35"/>
      <c r="AD1318" s="35"/>
      <c r="AE1318" s="35"/>
      <c r="AT1318" s="20" t="s">
        <v>191</v>
      </c>
      <c r="AU1318" s="20" t="s">
        <v>81</v>
      </c>
    </row>
    <row r="1319" spans="1:65" s="14" customFormat="1">
      <c r="B1319" s="173"/>
      <c r="D1319" s="166" t="s">
        <v>193</v>
      </c>
      <c r="E1319" s="174" t="s">
        <v>3</v>
      </c>
      <c r="F1319" s="175" t="s">
        <v>2540</v>
      </c>
      <c r="H1319" s="176">
        <v>10.916</v>
      </c>
      <c r="I1319" s="177"/>
      <c r="L1319" s="173"/>
      <c r="M1319" s="178"/>
      <c r="N1319" s="179"/>
      <c r="O1319" s="179"/>
      <c r="P1319" s="179"/>
      <c r="Q1319" s="179"/>
      <c r="R1319" s="179"/>
      <c r="S1319" s="179"/>
      <c r="T1319" s="180"/>
      <c r="AT1319" s="174" t="s">
        <v>193</v>
      </c>
      <c r="AU1319" s="174" t="s">
        <v>81</v>
      </c>
      <c r="AV1319" s="14" t="s">
        <v>81</v>
      </c>
      <c r="AW1319" s="14" t="s">
        <v>34</v>
      </c>
      <c r="AX1319" s="14" t="s">
        <v>73</v>
      </c>
      <c r="AY1319" s="174" t="s">
        <v>182</v>
      </c>
    </row>
    <row r="1320" spans="1:65" s="15" customFormat="1">
      <c r="B1320" s="181"/>
      <c r="D1320" s="166" t="s">
        <v>193</v>
      </c>
      <c r="E1320" s="182" t="s">
        <v>2219</v>
      </c>
      <c r="F1320" s="183" t="s">
        <v>213</v>
      </c>
      <c r="H1320" s="184">
        <v>10.916</v>
      </c>
      <c r="I1320" s="185"/>
      <c r="L1320" s="181"/>
      <c r="M1320" s="186"/>
      <c r="N1320" s="187"/>
      <c r="O1320" s="187"/>
      <c r="P1320" s="187"/>
      <c r="Q1320" s="187"/>
      <c r="R1320" s="187"/>
      <c r="S1320" s="187"/>
      <c r="T1320" s="188"/>
      <c r="AT1320" s="182" t="s">
        <v>193</v>
      </c>
      <c r="AU1320" s="182" t="s">
        <v>81</v>
      </c>
      <c r="AV1320" s="15" t="s">
        <v>189</v>
      </c>
      <c r="AW1320" s="15" t="s">
        <v>34</v>
      </c>
      <c r="AX1320" s="15" t="s">
        <v>25</v>
      </c>
      <c r="AY1320" s="182" t="s">
        <v>182</v>
      </c>
    </row>
    <row r="1321" spans="1:65" s="2" customFormat="1">
      <c r="A1321" s="35"/>
      <c r="B1321" s="36"/>
      <c r="C1321" s="35"/>
      <c r="D1321" s="166" t="s">
        <v>224</v>
      </c>
      <c r="E1321" s="35"/>
      <c r="F1321" s="189" t="s">
        <v>2541</v>
      </c>
      <c r="G1321" s="35"/>
      <c r="H1321" s="35"/>
      <c r="I1321" s="35"/>
      <c r="J1321" s="35"/>
      <c r="K1321" s="35"/>
      <c r="L1321" s="36"/>
      <c r="M1321" s="163"/>
      <c r="N1321" s="164"/>
      <c r="O1321" s="56"/>
      <c r="P1321" s="56"/>
      <c r="Q1321" s="56"/>
      <c r="R1321" s="56"/>
      <c r="S1321" s="56"/>
      <c r="T1321" s="57"/>
      <c r="U1321" s="35"/>
      <c r="V1321" s="35"/>
      <c r="W1321" s="35"/>
      <c r="X1321" s="35"/>
      <c r="Y1321" s="35"/>
      <c r="Z1321" s="35"/>
      <c r="AA1321" s="35"/>
      <c r="AB1321" s="35"/>
      <c r="AC1321" s="35"/>
      <c r="AD1321" s="35"/>
      <c r="AE1321" s="35"/>
      <c r="AU1321" s="20" t="s">
        <v>81</v>
      </c>
    </row>
    <row r="1322" spans="1:65" s="2" customFormat="1">
      <c r="A1322" s="35"/>
      <c r="B1322" s="36"/>
      <c r="C1322" s="35"/>
      <c r="D1322" s="166" t="s">
        <v>224</v>
      </c>
      <c r="E1322" s="35"/>
      <c r="F1322" s="190" t="s">
        <v>2343</v>
      </c>
      <c r="G1322" s="35"/>
      <c r="H1322" s="191">
        <v>0</v>
      </c>
      <c r="I1322" s="35"/>
      <c r="J1322" s="35"/>
      <c r="K1322" s="35"/>
      <c r="L1322" s="36"/>
      <c r="M1322" s="163"/>
      <c r="N1322" s="164"/>
      <c r="O1322" s="56"/>
      <c r="P1322" s="56"/>
      <c r="Q1322" s="56"/>
      <c r="R1322" s="56"/>
      <c r="S1322" s="56"/>
      <c r="T1322" s="57"/>
      <c r="U1322" s="35"/>
      <c r="V1322" s="35"/>
      <c r="W1322" s="35"/>
      <c r="X1322" s="35"/>
      <c r="Y1322" s="35"/>
      <c r="Z1322" s="35"/>
      <c r="AA1322" s="35"/>
      <c r="AB1322" s="35"/>
      <c r="AC1322" s="35"/>
      <c r="AD1322" s="35"/>
      <c r="AE1322" s="35"/>
      <c r="AU1322" s="20" t="s">
        <v>81</v>
      </c>
    </row>
    <row r="1323" spans="1:65" s="2" customFormat="1">
      <c r="A1323" s="35"/>
      <c r="B1323" s="36"/>
      <c r="C1323" s="35"/>
      <c r="D1323" s="166" t="s">
        <v>224</v>
      </c>
      <c r="E1323" s="35"/>
      <c r="F1323" s="190" t="s">
        <v>2344</v>
      </c>
      <c r="G1323" s="35"/>
      <c r="H1323" s="191">
        <v>11.2</v>
      </c>
      <c r="I1323" s="35"/>
      <c r="J1323" s="35"/>
      <c r="K1323" s="35"/>
      <c r="L1323" s="36"/>
      <c r="M1323" s="163"/>
      <c r="N1323" s="164"/>
      <c r="O1323" s="56"/>
      <c r="P1323" s="56"/>
      <c r="Q1323" s="56"/>
      <c r="R1323" s="56"/>
      <c r="S1323" s="56"/>
      <c r="T1323" s="57"/>
      <c r="U1323" s="35"/>
      <c r="V1323" s="35"/>
      <c r="W1323" s="35"/>
      <c r="X1323" s="35"/>
      <c r="Y1323" s="35"/>
      <c r="Z1323" s="35"/>
      <c r="AA1323" s="35"/>
      <c r="AB1323" s="35"/>
      <c r="AC1323" s="35"/>
      <c r="AD1323" s="35"/>
      <c r="AE1323" s="35"/>
      <c r="AU1323" s="20" t="s">
        <v>81</v>
      </c>
    </row>
    <row r="1324" spans="1:65" s="2" customFormat="1">
      <c r="A1324" s="35"/>
      <c r="B1324" s="36"/>
      <c r="C1324" s="35"/>
      <c r="D1324" s="166" t="s">
        <v>224</v>
      </c>
      <c r="E1324" s="35"/>
      <c r="F1324" s="190" t="s">
        <v>2478</v>
      </c>
      <c r="G1324" s="35"/>
      <c r="H1324" s="191">
        <v>88.04</v>
      </c>
      <c r="I1324" s="35"/>
      <c r="J1324" s="35"/>
      <c r="K1324" s="35"/>
      <c r="L1324" s="36"/>
      <c r="M1324" s="163"/>
      <c r="N1324" s="164"/>
      <c r="O1324" s="56"/>
      <c r="P1324" s="56"/>
      <c r="Q1324" s="56"/>
      <c r="R1324" s="56"/>
      <c r="S1324" s="56"/>
      <c r="T1324" s="57"/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  <c r="AU1324" s="20" t="s">
        <v>81</v>
      </c>
    </row>
    <row r="1325" spans="1:65" s="2" customFormat="1">
      <c r="A1325" s="35"/>
      <c r="B1325" s="36"/>
      <c r="C1325" s="35"/>
      <c r="D1325" s="166" t="s">
        <v>224</v>
      </c>
      <c r="E1325" s="35"/>
      <c r="F1325" s="190" t="s">
        <v>213</v>
      </c>
      <c r="G1325" s="35"/>
      <c r="H1325" s="191">
        <v>99.24</v>
      </c>
      <c r="I1325" s="35"/>
      <c r="J1325" s="35"/>
      <c r="K1325" s="35"/>
      <c r="L1325" s="36"/>
      <c r="M1325" s="163"/>
      <c r="N1325" s="164"/>
      <c r="O1325" s="56"/>
      <c r="P1325" s="56"/>
      <c r="Q1325" s="56"/>
      <c r="R1325" s="56"/>
      <c r="S1325" s="56"/>
      <c r="T1325" s="57"/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U1325" s="20" t="s">
        <v>81</v>
      </c>
    </row>
    <row r="1326" spans="1:65" s="2" customFormat="1">
      <c r="A1326" s="35"/>
      <c r="B1326" s="36"/>
      <c r="C1326" s="35"/>
      <c r="D1326" s="166" t="s">
        <v>224</v>
      </c>
      <c r="E1326" s="35"/>
      <c r="F1326" s="200" t="s">
        <v>2342</v>
      </c>
      <c r="G1326" s="35"/>
      <c r="H1326" s="35"/>
      <c r="I1326" s="35"/>
      <c r="J1326" s="35"/>
      <c r="K1326" s="35"/>
      <c r="L1326" s="36"/>
      <c r="M1326" s="163"/>
      <c r="N1326" s="164"/>
      <c r="O1326" s="56"/>
      <c r="P1326" s="56"/>
      <c r="Q1326" s="56"/>
      <c r="R1326" s="56"/>
      <c r="S1326" s="56"/>
      <c r="T1326" s="57"/>
      <c r="U1326" s="35"/>
      <c r="V1326" s="35"/>
      <c r="W1326" s="35"/>
      <c r="X1326" s="35"/>
      <c r="Y1326" s="35"/>
      <c r="Z1326" s="35"/>
      <c r="AA1326" s="35"/>
      <c r="AB1326" s="35"/>
      <c r="AC1326" s="35"/>
      <c r="AD1326" s="35"/>
      <c r="AE1326" s="35"/>
      <c r="AU1326" s="20" t="s">
        <v>81</v>
      </c>
    </row>
    <row r="1327" spans="1:65" s="2" customFormat="1">
      <c r="A1327" s="35"/>
      <c r="B1327" s="36"/>
      <c r="C1327" s="35"/>
      <c r="D1327" s="166" t="s">
        <v>224</v>
      </c>
      <c r="E1327" s="35"/>
      <c r="F1327" s="201" t="s">
        <v>2343</v>
      </c>
      <c r="G1327" s="35"/>
      <c r="H1327" s="191">
        <v>0</v>
      </c>
      <c r="I1327" s="35"/>
      <c r="J1327" s="35"/>
      <c r="K1327" s="35"/>
      <c r="L1327" s="36"/>
      <c r="M1327" s="163"/>
      <c r="N1327" s="164"/>
      <c r="O1327" s="56"/>
      <c r="P1327" s="56"/>
      <c r="Q1327" s="56"/>
      <c r="R1327" s="56"/>
      <c r="S1327" s="56"/>
      <c r="T1327" s="57"/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U1327" s="20" t="s">
        <v>81</v>
      </c>
    </row>
    <row r="1328" spans="1:65" s="2" customFormat="1">
      <c r="A1328" s="35"/>
      <c r="B1328" s="36"/>
      <c r="C1328" s="35"/>
      <c r="D1328" s="166" t="s">
        <v>224</v>
      </c>
      <c r="E1328" s="35"/>
      <c r="F1328" s="201" t="s">
        <v>2344</v>
      </c>
      <c r="G1328" s="35"/>
      <c r="H1328" s="191">
        <v>11.2</v>
      </c>
      <c r="I1328" s="35"/>
      <c r="J1328" s="35"/>
      <c r="K1328" s="35"/>
      <c r="L1328" s="36"/>
      <c r="M1328" s="163"/>
      <c r="N1328" s="164"/>
      <c r="O1328" s="56"/>
      <c r="P1328" s="56"/>
      <c r="Q1328" s="56"/>
      <c r="R1328" s="56"/>
      <c r="S1328" s="56"/>
      <c r="T1328" s="57"/>
      <c r="U1328" s="35"/>
      <c r="V1328" s="35"/>
      <c r="W1328" s="35"/>
      <c r="X1328" s="35"/>
      <c r="Y1328" s="35"/>
      <c r="Z1328" s="35"/>
      <c r="AA1328" s="35"/>
      <c r="AB1328" s="35"/>
      <c r="AC1328" s="35"/>
      <c r="AD1328" s="35"/>
      <c r="AE1328" s="35"/>
      <c r="AU1328" s="20" t="s">
        <v>81</v>
      </c>
    </row>
    <row r="1329" spans="1:65" s="2" customFormat="1" ht="24.2" customHeight="1">
      <c r="A1329" s="35"/>
      <c r="B1329" s="146"/>
      <c r="C1329" s="147" t="s">
        <v>1781</v>
      </c>
      <c r="D1329" s="147" t="s">
        <v>184</v>
      </c>
      <c r="E1329" s="148" t="s">
        <v>419</v>
      </c>
      <c r="F1329" s="149" t="s">
        <v>420</v>
      </c>
      <c r="G1329" s="150" t="s">
        <v>338</v>
      </c>
      <c r="H1329" s="151">
        <v>10.916</v>
      </c>
      <c r="I1329" s="152"/>
      <c r="J1329" s="153">
        <f>ROUND(I1329*H1329,2)</f>
        <v>0</v>
      </c>
      <c r="K1329" s="149" t="s">
        <v>3</v>
      </c>
      <c r="L1329" s="36"/>
      <c r="M1329" s="154" t="s">
        <v>3</v>
      </c>
      <c r="N1329" s="155" t="s">
        <v>44</v>
      </c>
      <c r="O1329" s="56"/>
      <c r="P1329" s="156">
        <f>O1329*H1329</f>
        <v>0</v>
      </c>
      <c r="Q1329" s="156">
        <v>0</v>
      </c>
      <c r="R1329" s="156">
        <f>Q1329*H1329</f>
        <v>0</v>
      </c>
      <c r="S1329" s="156">
        <v>0</v>
      </c>
      <c r="T1329" s="157">
        <f>S1329*H1329</f>
        <v>0</v>
      </c>
      <c r="U1329" s="35"/>
      <c r="V1329" s="35"/>
      <c r="W1329" s="35"/>
      <c r="X1329" s="35"/>
      <c r="Y1329" s="35"/>
      <c r="Z1329" s="35"/>
      <c r="AA1329" s="35"/>
      <c r="AB1329" s="35"/>
      <c r="AC1329" s="35"/>
      <c r="AD1329" s="35"/>
      <c r="AE1329" s="35"/>
      <c r="AR1329" s="158" t="s">
        <v>189</v>
      </c>
      <c r="AT1329" s="158" t="s">
        <v>184</v>
      </c>
      <c r="AU1329" s="158" t="s">
        <v>81</v>
      </c>
      <c r="AY1329" s="20" t="s">
        <v>182</v>
      </c>
      <c r="BE1329" s="159">
        <f>IF(N1329="základní",J1329,0)</f>
        <v>0</v>
      </c>
      <c r="BF1329" s="159">
        <f>IF(N1329="snížená",J1329,0)</f>
        <v>0</v>
      </c>
      <c r="BG1329" s="159">
        <f>IF(N1329="zákl. přenesená",J1329,0)</f>
        <v>0</v>
      </c>
      <c r="BH1329" s="159">
        <f>IF(N1329="sníž. přenesená",J1329,0)</f>
        <v>0</v>
      </c>
      <c r="BI1329" s="159">
        <f>IF(N1329="nulová",J1329,0)</f>
        <v>0</v>
      </c>
      <c r="BJ1329" s="20" t="s">
        <v>25</v>
      </c>
      <c r="BK1329" s="159">
        <f>ROUND(I1329*H1329,2)</f>
        <v>0</v>
      </c>
      <c r="BL1329" s="20" t="s">
        <v>189</v>
      </c>
      <c r="BM1329" s="158" t="s">
        <v>2542</v>
      </c>
    </row>
    <row r="1330" spans="1:65" s="14" customFormat="1">
      <c r="B1330" s="173"/>
      <c r="D1330" s="166" t="s">
        <v>193</v>
      </c>
      <c r="E1330" s="174" t="s">
        <v>3</v>
      </c>
      <c r="F1330" s="175" t="s">
        <v>2219</v>
      </c>
      <c r="H1330" s="176">
        <v>10.916</v>
      </c>
      <c r="I1330" s="177"/>
      <c r="L1330" s="173"/>
      <c r="M1330" s="178"/>
      <c r="N1330" s="179"/>
      <c r="O1330" s="179"/>
      <c r="P1330" s="179"/>
      <c r="Q1330" s="179"/>
      <c r="R1330" s="179"/>
      <c r="S1330" s="179"/>
      <c r="T1330" s="180"/>
      <c r="AT1330" s="174" t="s">
        <v>193</v>
      </c>
      <c r="AU1330" s="174" t="s">
        <v>81</v>
      </c>
      <c r="AV1330" s="14" t="s">
        <v>81</v>
      </c>
      <c r="AW1330" s="14" t="s">
        <v>34</v>
      </c>
      <c r="AX1330" s="14" t="s">
        <v>25</v>
      </c>
      <c r="AY1330" s="174" t="s">
        <v>182</v>
      </c>
    </row>
    <row r="1331" spans="1:65" s="2" customFormat="1">
      <c r="A1331" s="35"/>
      <c r="B1331" s="36"/>
      <c r="C1331" s="35"/>
      <c r="D1331" s="166" t="s">
        <v>224</v>
      </c>
      <c r="E1331" s="35"/>
      <c r="F1331" s="189" t="s">
        <v>2543</v>
      </c>
      <c r="G1331" s="35"/>
      <c r="H1331" s="35"/>
      <c r="I1331" s="35"/>
      <c r="J1331" s="35"/>
      <c r="K1331" s="35"/>
      <c r="L1331" s="36"/>
      <c r="M1331" s="163"/>
      <c r="N1331" s="164"/>
      <c r="O1331" s="56"/>
      <c r="P1331" s="56"/>
      <c r="Q1331" s="56"/>
      <c r="R1331" s="56"/>
      <c r="S1331" s="56"/>
      <c r="T1331" s="57"/>
      <c r="U1331" s="35"/>
      <c r="V1331" s="35"/>
      <c r="W1331" s="35"/>
      <c r="X1331" s="35"/>
      <c r="Y1331" s="35"/>
      <c r="Z1331" s="35"/>
      <c r="AA1331" s="35"/>
      <c r="AB1331" s="35"/>
      <c r="AC1331" s="35"/>
      <c r="AD1331" s="35"/>
      <c r="AE1331" s="35"/>
      <c r="AU1331" s="20" t="s">
        <v>81</v>
      </c>
    </row>
    <row r="1332" spans="1:65" s="2" customFormat="1">
      <c r="A1332" s="35"/>
      <c r="B1332" s="36"/>
      <c r="C1332" s="35"/>
      <c r="D1332" s="166" t="s">
        <v>224</v>
      </c>
      <c r="E1332" s="35"/>
      <c r="F1332" s="190" t="s">
        <v>2540</v>
      </c>
      <c r="G1332" s="35"/>
      <c r="H1332" s="191">
        <v>10.916</v>
      </c>
      <c r="I1332" s="35"/>
      <c r="J1332" s="35"/>
      <c r="K1332" s="35"/>
      <c r="L1332" s="36"/>
      <c r="M1332" s="163"/>
      <c r="N1332" s="164"/>
      <c r="O1332" s="56"/>
      <c r="P1332" s="56"/>
      <c r="Q1332" s="56"/>
      <c r="R1332" s="56"/>
      <c r="S1332" s="56"/>
      <c r="T1332" s="57"/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U1332" s="20" t="s">
        <v>81</v>
      </c>
    </row>
    <row r="1333" spans="1:65" s="2" customFormat="1">
      <c r="A1333" s="35"/>
      <c r="B1333" s="36"/>
      <c r="C1333" s="35"/>
      <c r="D1333" s="166" t="s">
        <v>224</v>
      </c>
      <c r="E1333" s="35"/>
      <c r="F1333" s="190" t="s">
        <v>213</v>
      </c>
      <c r="G1333" s="35"/>
      <c r="H1333" s="191">
        <v>10.916</v>
      </c>
      <c r="I1333" s="35"/>
      <c r="J1333" s="35"/>
      <c r="K1333" s="35"/>
      <c r="L1333" s="36"/>
      <c r="M1333" s="163"/>
      <c r="N1333" s="164"/>
      <c r="O1333" s="56"/>
      <c r="P1333" s="56"/>
      <c r="Q1333" s="56"/>
      <c r="R1333" s="56"/>
      <c r="S1333" s="56"/>
      <c r="T1333" s="57"/>
      <c r="U1333" s="35"/>
      <c r="V1333" s="35"/>
      <c r="W1333" s="35"/>
      <c r="X1333" s="35"/>
      <c r="Y1333" s="35"/>
      <c r="Z1333" s="35"/>
      <c r="AA1333" s="35"/>
      <c r="AB1333" s="35"/>
      <c r="AC1333" s="35"/>
      <c r="AD1333" s="35"/>
      <c r="AE1333" s="35"/>
      <c r="AU1333" s="20" t="s">
        <v>81</v>
      </c>
    </row>
    <row r="1334" spans="1:65" s="2" customFormat="1">
      <c r="A1334" s="35"/>
      <c r="B1334" s="36"/>
      <c r="C1334" s="35"/>
      <c r="D1334" s="166" t="s">
        <v>224</v>
      </c>
      <c r="E1334" s="35"/>
      <c r="F1334" s="200" t="s">
        <v>2541</v>
      </c>
      <c r="G1334" s="35"/>
      <c r="H1334" s="35"/>
      <c r="I1334" s="35"/>
      <c r="J1334" s="35"/>
      <c r="K1334" s="35"/>
      <c r="L1334" s="36"/>
      <c r="M1334" s="163"/>
      <c r="N1334" s="164"/>
      <c r="O1334" s="56"/>
      <c r="P1334" s="56"/>
      <c r="Q1334" s="56"/>
      <c r="R1334" s="56"/>
      <c r="S1334" s="56"/>
      <c r="T1334" s="57"/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U1334" s="20" t="s">
        <v>81</v>
      </c>
    </row>
    <row r="1335" spans="1:65" s="2" customFormat="1">
      <c r="A1335" s="35"/>
      <c r="B1335" s="36"/>
      <c r="C1335" s="35"/>
      <c r="D1335" s="166" t="s">
        <v>224</v>
      </c>
      <c r="E1335" s="35"/>
      <c r="F1335" s="201" t="s">
        <v>2343</v>
      </c>
      <c r="G1335" s="35"/>
      <c r="H1335" s="191">
        <v>0</v>
      </c>
      <c r="I1335" s="35"/>
      <c r="J1335" s="35"/>
      <c r="K1335" s="35"/>
      <c r="L1335" s="36"/>
      <c r="M1335" s="163"/>
      <c r="N1335" s="164"/>
      <c r="O1335" s="56"/>
      <c r="P1335" s="56"/>
      <c r="Q1335" s="56"/>
      <c r="R1335" s="56"/>
      <c r="S1335" s="56"/>
      <c r="T1335" s="57"/>
      <c r="U1335" s="35"/>
      <c r="V1335" s="35"/>
      <c r="W1335" s="35"/>
      <c r="X1335" s="35"/>
      <c r="Y1335" s="35"/>
      <c r="Z1335" s="35"/>
      <c r="AA1335" s="35"/>
      <c r="AB1335" s="35"/>
      <c r="AC1335" s="35"/>
      <c r="AD1335" s="35"/>
      <c r="AE1335" s="35"/>
      <c r="AU1335" s="20" t="s">
        <v>81</v>
      </c>
    </row>
    <row r="1336" spans="1:65" s="2" customFormat="1">
      <c r="A1336" s="35"/>
      <c r="B1336" s="36"/>
      <c r="C1336" s="35"/>
      <c r="D1336" s="166" t="s">
        <v>224</v>
      </c>
      <c r="E1336" s="35"/>
      <c r="F1336" s="201" t="s">
        <v>2344</v>
      </c>
      <c r="G1336" s="35"/>
      <c r="H1336" s="191">
        <v>11.2</v>
      </c>
      <c r="I1336" s="35"/>
      <c r="J1336" s="35"/>
      <c r="K1336" s="35"/>
      <c r="L1336" s="36"/>
      <c r="M1336" s="163"/>
      <c r="N1336" s="164"/>
      <c r="O1336" s="56"/>
      <c r="P1336" s="56"/>
      <c r="Q1336" s="56"/>
      <c r="R1336" s="56"/>
      <c r="S1336" s="56"/>
      <c r="T1336" s="57"/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U1336" s="20" t="s">
        <v>81</v>
      </c>
    </row>
    <row r="1337" spans="1:65" s="2" customFormat="1">
      <c r="A1337" s="35"/>
      <c r="B1337" s="36"/>
      <c r="C1337" s="35"/>
      <c r="D1337" s="166" t="s">
        <v>224</v>
      </c>
      <c r="E1337" s="35"/>
      <c r="F1337" s="201" t="s">
        <v>2478</v>
      </c>
      <c r="G1337" s="35"/>
      <c r="H1337" s="191">
        <v>88.04</v>
      </c>
      <c r="I1337" s="35"/>
      <c r="J1337" s="35"/>
      <c r="K1337" s="35"/>
      <c r="L1337" s="36"/>
      <c r="M1337" s="163"/>
      <c r="N1337" s="164"/>
      <c r="O1337" s="56"/>
      <c r="P1337" s="56"/>
      <c r="Q1337" s="56"/>
      <c r="R1337" s="56"/>
      <c r="S1337" s="56"/>
      <c r="T1337" s="57"/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U1337" s="20" t="s">
        <v>81</v>
      </c>
    </row>
    <row r="1338" spans="1:65" s="2" customFormat="1">
      <c r="A1338" s="35"/>
      <c r="B1338" s="36"/>
      <c r="C1338" s="35"/>
      <c r="D1338" s="166" t="s">
        <v>224</v>
      </c>
      <c r="E1338" s="35"/>
      <c r="F1338" s="201" t="s">
        <v>213</v>
      </c>
      <c r="G1338" s="35"/>
      <c r="H1338" s="191">
        <v>99.24</v>
      </c>
      <c r="I1338" s="35"/>
      <c r="J1338" s="35"/>
      <c r="K1338" s="35"/>
      <c r="L1338" s="36"/>
      <c r="M1338" s="163"/>
      <c r="N1338" s="164"/>
      <c r="O1338" s="56"/>
      <c r="P1338" s="56"/>
      <c r="Q1338" s="56"/>
      <c r="R1338" s="56"/>
      <c r="S1338" s="56"/>
      <c r="T1338" s="57"/>
      <c r="U1338" s="35"/>
      <c r="V1338" s="35"/>
      <c r="W1338" s="35"/>
      <c r="X1338" s="35"/>
      <c r="Y1338" s="35"/>
      <c r="Z1338" s="35"/>
      <c r="AA1338" s="35"/>
      <c r="AB1338" s="35"/>
      <c r="AC1338" s="35"/>
      <c r="AD1338" s="35"/>
      <c r="AE1338" s="35"/>
      <c r="AU1338" s="20" t="s">
        <v>81</v>
      </c>
    </row>
    <row r="1339" spans="1:65" s="2" customFormat="1">
      <c r="A1339" s="35"/>
      <c r="B1339" s="36"/>
      <c r="C1339" s="35"/>
      <c r="D1339" s="166" t="s">
        <v>224</v>
      </c>
      <c r="E1339" s="35"/>
      <c r="F1339" s="219" t="s">
        <v>2342</v>
      </c>
      <c r="G1339" s="35"/>
      <c r="H1339" s="35"/>
      <c r="I1339" s="35"/>
      <c r="J1339" s="35"/>
      <c r="K1339" s="35"/>
      <c r="L1339" s="36"/>
      <c r="M1339" s="163"/>
      <c r="N1339" s="164"/>
      <c r="O1339" s="56"/>
      <c r="P1339" s="56"/>
      <c r="Q1339" s="56"/>
      <c r="R1339" s="56"/>
      <c r="S1339" s="56"/>
      <c r="T1339" s="57"/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U1339" s="20" t="s">
        <v>81</v>
      </c>
    </row>
    <row r="1340" spans="1:65" s="2" customFormat="1">
      <c r="A1340" s="35"/>
      <c r="B1340" s="36"/>
      <c r="C1340" s="35"/>
      <c r="D1340" s="166" t="s">
        <v>224</v>
      </c>
      <c r="E1340" s="35"/>
      <c r="F1340" s="220" t="s">
        <v>2343</v>
      </c>
      <c r="G1340" s="35"/>
      <c r="H1340" s="191">
        <v>0</v>
      </c>
      <c r="I1340" s="35"/>
      <c r="J1340" s="35"/>
      <c r="K1340" s="35"/>
      <c r="L1340" s="36"/>
      <c r="M1340" s="163"/>
      <c r="N1340" s="164"/>
      <c r="O1340" s="56"/>
      <c r="P1340" s="56"/>
      <c r="Q1340" s="56"/>
      <c r="R1340" s="56"/>
      <c r="S1340" s="56"/>
      <c r="T1340" s="57"/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  <c r="AU1340" s="20" t="s">
        <v>81</v>
      </c>
    </row>
    <row r="1341" spans="1:65" s="2" customFormat="1">
      <c r="A1341" s="35"/>
      <c r="B1341" s="36"/>
      <c r="C1341" s="35"/>
      <c r="D1341" s="166" t="s">
        <v>224</v>
      </c>
      <c r="E1341" s="35"/>
      <c r="F1341" s="220" t="s">
        <v>2344</v>
      </c>
      <c r="G1341" s="35"/>
      <c r="H1341" s="191">
        <v>11.2</v>
      </c>
      <c r="I1341" s="35"/>
      <c r="J1341" s="35"/>
      <c r="K1341" s="35"/>
      <c r="L1341" s="36"/>
      <c r="M1341" s="163"/>
      <c r="N1341" s="164"/>
      <c r="O1341" s="56"/>
      <c r="P1341" s="56"/>
      <c r="Q1341" s="56"/>
      <c r="R1341" s="56"/>
      <c r="S1341" s="56"/>
      <c r="T1341" s="57"/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U1341" s="20" t="s">
        <v>81</v>
      </c>
    </row>
    <row r="1342" spans="1:65" s="2" customFormat="1" ht="37.9" customHeight="1">
      <c r="A1342" s="35"/>
      <c r="B1342" s="146"/>
      <c r="C1342" s="147" t="s">
        <v>1783</v>
      </c>
      <c r="D1342" s="147" t="s">
        <v>184</v>
      </c>
      <c r="E1342" s="148" t="s">
        <v>711</v>
      </c>
      <c r="F1342" s="149" t="s">
        <v>712</v>
      </c>
      <c r="G1342" s="150" t="s">
        <v>338</v>
      </c>
      <c r="H1342" s="151">
        <v>10.916</v>
      </c>
      <c r="I1342" s="152"/>
      <c r="J1342" s="153">
        <f>ROUND(I1342*H1342,2)</f>
        <v>0</v>
      </c>
      <c r="K1342" s="149" t="s">
        <v>3</v>
      </c>
      <c r="L1342" s="36"/>
      <c r="M1342" s="154" t="s">
        <v>3</v>
      </c>
      <c r="N1342" s="155" t="s">
        <v>44</v>
      </c>
      <c r="O1342" s="56"/>
      <c r="P1342" s="156">
        <f>O1342*H1342</f>
        <v>0</v>
      </c>
      <c r="Q1342" s="156">
        <v>0</v>
      </c>
      <c r="R1342" s="156">
        <f>Q1342*H1342</f>
        <v>0</v>
      </c>
      <c r="S1342" s="156">
        <v>0</v>
      </c>
      <c r="T1342" s="157">
        <f>S1342*H1342</f>
        <v>0</v>
      </c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R1342" s="158" t="s">
        <v>189</v>
      </c>
      <c r="AT1342" s="158" t="s">
        <v>184</v>
      </c>
      <c r="AU1342" s="158" t="s">
        <v>81</v>
      </c>
      <c r="AY1342" s="20" t="s">
        <v>182</v>
      </c>
      <c r="BE1342" s="159">
        <f>IF(N1342="základní",J1342,0)</f>
        <v>0</v>
      </c>
      <c r="BF1342" s="159">
        <f>IF(N1342="snížená",J1342,0)</f>
        <v>0</v>
      </c>
      <c r="BG1342" s="159">
        <f>IF(N1342="zákl. přenesená",J1342,0)</f>
        <v>0</v>
      </c>
      <c r="BH1342" s="159">
        <f>IF(N1342="sníž. přenesená",J1342,0)</f>
        <v>0</v>
      </c>
      <c r="BI1342" s="159">
        <f>IF(N1342="nulová",J1342,0)</f>
        <v>0</v>
      </c>
      <c r="BJ1342" s="20" t="s">
        <v>25</v>
      </c>
      <c r="BK1342" s="159">
        <f>ROUND(I1342*H1342,2)</f>
        <v>0</v>
      </c>
      <c r="BL1342" s="20" t="s">
        <v>189</v>
      </c>
      <c r="BM1342" s="158" t="s">
        <v>2544</v>
      </c>
    </row>
    <row r="1343" spans="1:65" s="12" customFormat="1" ht="22.9" customHeight="1">
      <c r="B1343" s="133"/>
      <c r="D1343" s="134" t="s">
        <v>72</v>
      </c>
      <c r="E1343" s="144" t="s">
        <v>219</v>
      </c>
      <c r="F1343" s="144" t="s">
        <v>1765</v>
      </c>
      <c r="I1343" s="136"/>
      <c r="J1343" s="145">
        <f>BK1343</f>
        <v>0</v>
      </c>
      <c r="L1343" s="133"/>
      <c r="M1343" s="138"/>
      <c r="N1343" s="139"/>
      <c r="O1343" s="139"/>
      <c r="P1343" s="140">
        <f>SUM(P1344:P1474)</f>
        <v>0</v>
      </c>
      <c r="Q1343" s="139"/>
      <c r="R1343" s="140">
        <f>SUM(R1344:R1474)</f>
        <v>43.243150399999998</v>
      </c>
      <c r="S1343" s="139"/>
      <c r="T1343" s="141">
        <f>SUM(T1344:T1474)</f>
        <v>0</v>
      </c>
      <c r="AR1343" s="134" t="s">
        <v>25</v>
      </c>
      <c r="AT1343" s="142" t="s">
        <v>72</v>
      </c>
      <c r="AU1343" s="142" t="s">
        <v>25</v>
      </c>
      <c r="AY1343" s="134" t="s">
        <v>182</v>
      </c>
      <c r="BK1343" s="143">
        <f>SUM(BK1344:BK1474)</f>
        <v>0</v>
      </c>
    </row>
    <row r="1344" spans="1:65" s="2" customFormat="1" ht="21.75" customHeight="1">
      <c r="A1344" s="35"/>
      <c r="B1344" s="146"/>
      <c r="C1344" s="147" t="s">
        <v>1787</v>
      </c>
      <c r="D1344" s="147" t="s">
        <v>184</v>
      </c>
      <c r="E1344" s="148" t="s">
        <v>490</v>
      </c>
      <c r="F1344" s="149" t="s">
        <v>491</v>
      </c>
      <c r="G1344" s="150" t="s">
        <v>238</v>
      </c>
      <c r="H1344" s="151">
        <v>61.707999999999998</v>
      </c>
      <c r="I1344" s="152"/>
      <c r="J1344" s="153">
        <f>ROUND(I1344*H1344,2)</f>
        <v>0</v>
      </c>
      <c r="K1344" s="149" t="s">
        <v>188</v>
      </c>
      <c r="L1344" s="36"/>
      <c r="M1344" s="154" t="s">
        <v>3</v>
      </c>
      <c r="N1344" s="155" t="s">
        <v>44</v>
      </c>
      <c r="O1344" s="56"/>
      <c r="P1344" s="156">
        <f>O1344*H1344</f>
        <v>0</v>
      </c>
      <c r="Q1344" s="156">
        <v>0.46</v>
      </c>
      <c r="R1344" s="156">
        <f>Q1344*H1344</f>
        <v>28.385680000000001</v>
      </c>
      <c r="S1344" s="156">
        <v>0</v>
      </c>
      <c r="T1344" s="157">
        <f>S1344*H1344</f>
        <v>0</v>
      </c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R1344" s="158" t="s">
        <v>189</v>
      </c>
      <c r="AT1344" s="158" t="s">
        <v>184</v>
      </c>
      <c r="AU1344" s="158" t="s">
        <v>81</v>
      </c>
      <c r="AY1344" s="20" t="s">
        <v>182</v>
      </c>
      <c r="BE1344" s="159">
        <f>IF(N1344="základní",J1344,0)</f>
        <v>0</v>
      </c>
      <c r="BF1344" s="159">
        <f>IF(N1344="snížená",J1344,0)</f>
        <v>0</v>
      </c>
      <c r="BG1344" s="159">
        <f>IF(N1344="zákl. přenesená",J1344,0)</f>
        <v>0</v>
      </c>
      <c r="BH1344" s="159">
        <f>IF(N1344="sníž. přenesená",J1344,0)</f>
        <v>0</v>
      </c>
      <c r="BI1344" s="159">
        <f>IF(N1344="nulová",J1344,0)</f>
        <v>0</v>
      </c>
      <c r="BJ1344" s="20" t="s">
        <v>25</v>
      </c>
      <c r="BK1344" s="159">
        <f>ROUND(I1344*H1344,2)</f>
        <v>0</v>
      </c>
      <c r="BL1344" s="20" t="s">
        <v>189</v>
      </c>
      <c r="BM1344" s="158" t="s">
        <v>2545</v>
      </c>
    </row>
    <row r="1345" spans="1:51" s="2" customFormat="1">
      <c r="A1345" s="35"/>
      <c r="B1345" s="36"/>
      <c r="C1345" s="35"/>
      <c r="D1345" s="160" t="s">
        <v>191</v>
      </c>
      <c r="E1345" s="35"/>
      <c r="F1345" s="161" t="s">
        <v>493</v>
      </c>
      <c r="G1345" s="35"/>
      <c r="H1345" s="35"/>
      <c r="I1345" s="162"/>
      <c r="J1345" s="35"/>
      <c r="K1345" s="35"/>
      <c r="L1345" s="36"/>
      <c r="M1345" s="163"/>
      <c r="N1345" s="164"/>
      <c r="O1345" s="56"/>
      <c r="P1345" s="56"/>
      <c r="Q1345" s="56"/>
      <c r="R1345" s="56"/>
      <c r="S1345" s="56"/>
      <c r="T1345" s="57"/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T1345" s="20" t="s">
        <v>191</v>
      </c>
      <c r="AU1345" s="20" t="s">
        <v>81</v>
      </c>
    </row>
    <row r="1346" spans="1:51" s="13" customFormat="1">
      <c r="B1346" s="165"/>
      <c r="D1346" s="166" t="s">
        <v>193</v>
      </c>
      <c r="E1346" s="167" t="s">
        <v>3</v>
      </c>
      <c r="F1346" s="168" t="s">
        <v>1768</v>
      </c>
      <c r="H1346" s="167" t="s">
        <v>3</v>
      </c>
      <c r="I1346" s="169"/>
      <c r="L1346" s="165"/>
      <c r="M1346" s="170"/>
      <c r="N1346" s="171"/>
      <c r="O1346" s="171"/>
      <c r="P1346" s="171"/>
      <c r="Q1346" s="171"/>
      <c r="R1346" s="171"/>
      <c r="S1346" s="171"/>
      <c r="T1346" s="172"/>
      <c r="AT1346" s="167" t="s">
        <v>193</v>
      </c>
      <c r="AU1346" s="167" t="s">
        <v>81</v>
      </c>
      <c r="AV1346" s="13" t="s">
        <v>25</v>
      </c>
      <c r="AW1346" s="13" t="s">
        <v>34</v>
      </c>
      <c r="AX1346" s="13" t="s">
        <v>73</v>
      </c>
      <c r="AY1346" s="167" t="s">
        <v>182</v>
      </c>
    </row>
    <row r="1347" spans="1:51" s="14" customFormat="1">
      <c r="B1347" s="173"/>
      <c r="D1347" s="166" t="s">
        <v>193</v>
      </c>
      <c r="E1347" s="174" t="s">
        <v>3</v>
      </c>
      <c r="F1347" s="175" t="s">
        <v>2546</v>
      </c>
      <c r="H1347" s="176">
        <v>3.9159999999999999</v>
      </c>
      <c r="I1347" s="177"/>
      <c r="L1347" s="173"/>
      <c r="M1347" s="178"/>
      <c r="N1347" s="179"/>
      <c r="O1347" s="179"/>
      <c r="P1347" s="179"/>
      <c r="Q1347" s="179"/>
      <c r="R1347" s="179"/>
      <c r="S1347" s="179"/>
      <c r="T1347" s="180"/>
      <c r="AT1347" s="174" t="s">
        <v>193</v>
      </c>
      <c r="AU1347" s="174" t="s">
        <v>81</v>
      </c>
      <c r="AV1347" s="14" t="s">
        <v>81</v>
      </c>
      <c r="AW1347" s="14" t="s">
        <v>34</v>
      </c>
      <c r="AX1347" s="14" t="s">
        <v>73</v>
      </c>
      <c r="AY1347" s="174" t="s">
        <v>182</v>
      </c>
    </row>
    <row r="1348" spans="1:51" s="14" customFormat="1">
      <c r="B1348" s="173"/>
      <c r="D1348" s="166" t="s">
        <v>193</v>
      </c>
      <c r="E1348" s="174" t="s">
        <v>3</v>
      </c>
      <c r="F1348" s="175" t="s">
        <v>2547</v>
      </c>
      <c r="H1348" s="176">
        <v>57.792000000000002</v>
      </c>
      <c r="I1348" s="177"/>
      <c r="L1348" s="173"/>
      <c r="M1348" s="178"/>
      <c r="N1348" s="179"/>
      <c r="O1348" s="179"/>
      <c r="P1348" s="179"/>
      <c r="Q1348" s="179"/>
      <c r="R1348" s="179"/>
      <c r="S1348" s="179"/>
      <c r="T1348" s="180"/>
      <c r="AT1348" s="174" t="s">
        <v>193</v>
      </c>
      <c r="AU1348" s="174" t="s">
        <v>81</v>
      </c>
      <c r="AV1348" s="14" t="s">
        <v>81</v>
      </c>
      <c r="AW1348" s="14" t="s">
        <v>34</v>
      </c>
      <c r="AX1348" s="14" t="s">
        <v>73</v>
      </c>
      <c r="AY1348" s="174" t="s">
        <v>182</v>
      </c>
    </row>
    <row r="1349" spans="1:51" s="15" customFormat="1">
      <c r="B1349" s="181"/>
      <c r="D1349" s="166" t="s">
        <v>193</v>
      </c>
      <c r="E1349" s="182" t="s">
        <v>1773</v>
      </c>
      <c r="F1349" s="183" t="s">
        <v>213</v>
      </c>
      <c r="H1349" s="184">
        <v>61.707999999999998</v>
      </c>
      <c r="I1349" s="185"/>
      <c r="L1349" s="181"/>
      <c r="M1349" s="186"/>
      <c r="N1349" s="187"/>
      <c r="O1349" s="187"/>
      <c r="P1349" s="187"/>
      <c r="Q1349" s="187"/>
      <c r="R1349" s="187"/>
      <c r="S1349" s="187"/>
      <c r="T1349" s="188"/>
      <c r="AT1349" s="182" t="s">
        <v>193</v>
      </c>
      <c r="AU1349" s="182" t="s">
        <v>81</v>
      </c>
      <c r="AV1349" s="15" t="s">
        <v>189</v>
      </c>
      <c r="AW1349" s="15" t="s">
        <v>34</v>
      </c>
      <c r="AX1349" s="15" t="s">
        <v>25</v>
      </c>
      <c r="AY1349" s="182" t="s">
        <v>182</v>
      </c>
    </row>
    <row r="1350" spans="1:51" s="2" customFormat="1">
      <c r="A1350" s="35"/>
      <c r="B1350" s="36"/>
      <c r="C1350" s="35"/>
      <c r="D1350" s="166" t="s">
        <v>224</v>
      </c>
      <c r="E1350" s="35"/>
      <c r="F1350" s="189" t="s">
        <v>256</v>
      </c>
      <c r="G1350" s="35"/>
      <c r="H1350" s="35"/>
      <c r="I1350" s="35"/>
      <c r="J1350" s="35"/>
      <c r="K1350" s="35"/>
      <c r="L1350" s="36"/>
      <c r="M1350" s="163"/>
      <c r="N1350" s="164"/>
      <c r="O1350" s="56"/>
      <c r="P1350" s="56"/>
      <c r="Q1350" s="56"/>
      <c r="R1350" s="56"/>
      <c r="S1350" s="56"/>
      <c r="T1350" s="57"/>
      <c r="U1350" s="35"/>
      <c r="V1350" s="35"/>
      <c r="W1350" s="35"/>
      <c r="X1350" s="35"/>
      <c r="Y1350" s="35"/>
      <c r="Z1350" s="35"/>
      <c r="AA1350" s="35"/>
      <c r="AB1350" s="35"/>
      <c r="AC1350" s="35"/>
      <c r="AD1350" s="35"/>
      <c r="AE1350" s="35"/>
      <c r="AU1350" s="20" t="s">
        <v>81</v>
      </c>
    </row>
    <row r="1351" spans="1:51" s="2" customFormat="1">
      <c r="A1351" s="35"/>
      <c r="B1351" s="36"/>
      <c r="C1351" s="35"/>
      <c r="D1351" s="166" t="s">
        <v>224</v>
      </c>
      <c r="E1351" s="35"/>
      <c r="F1351" s="190" t="s">
        <v>1360</v>
      </c>
      <c r="G1351" s="35"/>
      <c r="H1351" s="191">
        <v>0</v>
      </c>
      <c r="I1351" s="35"/>
      <c r="J1351" s="35"/>
      <c r="K1351" s="35"/>
      <c r="L1351" s="36"/>
      <c r="M1351" s="163"/>
      <c r="N1351" s="164"/>
      <c r="O1351" s="56"/>
      <c r="P1351" s="56"/>
      <c r="Q1351" s="56"/>
      <c r="R1351" s="56"/>
      <c r="S1351" s="56"/>
      <c r="T1351" s="57"/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U1351" s="20" t="s">
        <v>81</v>
      </c>
    </row>
    <row r="1352" spans="1:51" s="2" customFormat="1">
      <c r="A1352" s="35"/>
      <c r="B1352" s="36"/>
      <c r="C1352" s="35"/>
      <c r="D1352" s="166" t="s">
        <v>224</v>
      </c>
      <c r="E1352" s="35"/>
      <c r="F1352" s="190" t="s">
        <v>2290</v>
      </c>
      <c r="G1352" s="35"/>
      <c r="H1352" s="191">
        <v>1.837</v>
      </c>
      <c r="I1352" s="35"/>
      <c r="J1352" s="35"/>
      <c r="K1352" s="35"/>
      <c r="L1352" s="36"/>
      <c r="M1352" s="163"/>
      <c r="N1352" s="164"/>
      <c r="O1352" s="56"/>
      <c r="P1352" s="56"/>
      <c r="Q1352" s="56"/>
      <c r="R1352" s="56"/>
      <c r="S1352" s="56"/>
      <c r="T1352" s="57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U1352" s="20" t="s">
        <v>81</v>
      </c>
    </row>
    <row r="1353" spans="1:51" s="2" customFormat="1">
      <c r="A1353" s="35"/>
      <c r="B1353" s="36"/>
      <c r="C1353" s="35"/>
      <c r="D1353" s="166" t="s">
        <v>224</v>
      </c>
      <c r="E1353" s="35"/>
      <c r="F1353" s="190" t="s">
        <v>2291</v>
      </c>
      <c r="G1353" s="35"/>
      <c r="H1353" s="191">
        <v>1.5289999999999999</v>
      </c>
      <c r="I1353" s="35"/>
      <c r="J1353" s="35"/>
      <c r="K1353" s="35"/>
      <c r="L1353" s="36"/>
      <c r="M1353" s="163"/>
      <c r="N1353" s="164"/>
      <c r="O1353" s="56"/>
      <c r="P1353" s="56"/>
      <c r="Q1353" s="56"/>
      <c r="R1353" s="56"/>
      <c r="S1353" s="56"/>
      <c r="T1353" s="57"/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U1353" s="20" t="s">
        <v>81</v>
      </c>
    </row>
    <row r="1354" spans="1:51" s="2" customFormat="1">
      <c r="A1354" s="35"/>
      <c r="B1354" s="36"/>
      <c r="C1354" s="35"/>
      <c r="D1354" s="166" t="s">
        <v>224</v>
      </c>
      <c r="E1354" s="35"/>
      <c r="F1354" s="190" t="s">
        <v>2292</v>
      </c>
      <c r="G1354" s="35"/>
      <c r="H1354" s="191">
        <v>0.55000000000000004</v>
      </c>
      <c r="I1354" s="35"/>
      <c r="J1354" s="35"/>
      <c r="K1354" s="35"/>
      <c r="L1354" s="36"/>
      <c r="M1354" s="163"/>
      <c r="N1354" s="164"/>
      <c r="O1354" s="56"/>
      <c r="P1354" s="56"/>
      <c r="Q1354" s="56"/>
      <c r="R1354" s="56"/>
      <c r="S1354" s="56"/>
      <c r="T1354" s="57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U1354" s="20" t="s">
        <v>81</v>
      </c>
    </row>
    <row r="1355" spans="1:51" s="2" customFormat="1">
      <c r="A1355" s="35"/>
      <c r="B1355" s="36"/>
      <c r="C1355" s="35"/>
      <c r="D1355" s="166" t="s">
        <v>224</v>
      </c>
      <c r="E1355" s="35"/>
      <c r="F1355" s="190" t="s">
        <v>259</v>
      </c>
      <c r="G1355" s="35"/>
      <c r="H1355" s="191">
        <v>3.9159999999999999</v>
      </c>
      <c r="I1355" s="35"/>
      <c r="J1355" s="35"/>
      <c r="K1355" s="35"/>
      <c r="L1355" s="36"/>
      <c r="M1355" s="163"/>
      <c r="N1355" s="164"/>
      <c r="O1355" s="56"/>
      <c r="P1355" s="56"/>
      <c r="Q1355" s="56"/>
      <c r="R1355" s="56"/>
      <c r="S1355" s="56"/>
      <c r="T1355" s="57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U1355" s="20" t="s">
        <v>81</v>
      </c>
    </row>
    <row r="1356" spans="1:51" s="2" customFormat="1">
      <c r="A1356" s="35"/>
      <c r="B1356" s="36"/>
      <c r="C1356" s="35"/>
      <c r="D1356" s="166" t="s">
        <v>224</v>
      </c>
      <c r="E1356" s="35"/>
      <c r="F1356" s="189" t="s">
        <v>272</v>
      </c>
      <c r="G1356" s="35"/>
      <c r="H1356" s="35"/>
      <c r="I1356" s="35"/>
      <c r="J1356" s="35"/>
      <c r="K1356" s="35"/>
      <c r="L1356" s="36"/>
      <c r="M1356" s="163"/>
      <c r="N1356" s="164"/>
      <c r="O1356" s="56"/>
      <c r="P1356" s="56"/>
      <c r="Q1356" s="56"/>
      <c r="R1356" s="56"/>
      <c r="S1356" s="56"/>
      <c r="T1356" s="57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U1356" s="20" t="s">
        <v>81</v>
      </c>
    </row>
    <row r="1357" spans="1:51" s="2" customFormat="1">
      <c r="A1357" s="35"/>
      <c r="B1357" s="36"/>
      <c r="C1357" s="35"/>
      <c r="D1357" s="166" t="s">
        <v>224</v>
      </c>
      <c r="E1357" s="35"/>
      <c r="F1357" s="190" t="s">
        <v>1568</v>
      </c>
      <c r="G1357" s="35"/>
      <c r="H1357" s="191">
        <v>0</v>
      </c>
      <c r="I1357" s="35"/>
      <c r="J1357" s="35"/>
      <c r="K1357" s="35"/>
      <c r="L1357" s="36"/>
      <c r="M1357" s="163"/>
      <c r="N1357" s="164"/>
      <c r="O1357" s="56"/>
      <c r="P1357" s="56"/>
      <c r="Q1357" s="56"/>
      <c r="R1357" s="56"/>
      <c r="S1357" s="56"/>
      <c r="T1357" s="57"/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U1357" s="20" t="s">
        <v>81</v>
      </c>
    </row>
    <row r="1358" spans="1:51" s="2" customFormat="1">
      <c r="A1358" s="35"/>
      <c r="B1358" s="36"/>
      <c r="C1358" s="35"/>
      <c r="D1358" s="166" t="s">
        <v>224</v>
      </c>
      <c r="E1358" s="35"/>
      <c r="F1358" s="190" t="s">
        <v>2420</v>
      </c>
      <c r="G1358" s="35"/>
      <c r="H1358" s="191">
        <v>1.837</v>
      </c>
      <c r="I1358" s="35"/>
      <c r="J1358" s="35"/>
      <c r="K1358" s="35"/>
      <c r="L1358" s="36"/>
      <c r="M1358" s="163"/>
      <c r="N1358" s="164"/>
      <c r="O1358" s="56"/>
      <c r="P1358" s="56"/>
      <c r="Q1358" s="56"/>
      <c r="R1358" s="56"/>
      <c r="S1358" s="56"/>
      <c r="T1358" s="57"/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U1358" s="20" t="s">
        <v>81</v>
      </c>
    </row>
    <row r="1359" spans="1:51" s="2" customFormat="1">
      <c r="A1359" s="35"/>
      <c r="B1359" s="36"/>
      <c r="C1359" s="35"/>
      <c r="D1359" s="166" t="s">
        <v>224</v>
      </c>
      <c r="E1359" s="35"/>
      <c r="F1359" s="190" t="s">
        <v>2421</v>
      </c>
      <c r="G1359" s="35"/>
      <c r="H1359" s="191">
        <v>1.5289999999999999</v>
      </c>
      <c r="I1359" s="35"/>
      <c r="J1359" s="35"/>
      <c r="K1359" s="35"/>
      <c r="L1359" s="36"/>
      <c r="M1359" s="163"/>
      <c r="N1359" s="164"/>
      <c r="O1359" s="56"/>
      <c r="P1359" s="56"/>
      <c r="Q1359" s="56"/>
      <c r="R1359" s="56"/>
      <c r="S1359" s="56"/>
      <c r="T1359" s="57"/>
      <c r="U1359" s="35"/>
      <c r="V1359" s="35"/>
      <c r="W1359" s="35"/>
      <c r="X1359" s="35"/>
      <c r="Y1359" s="35"/>
      <c r="Z1359" s="35"/>
      <c r="AA1359" s="35"/>
      <c r="AB1359" s="35"/>
      <c r="AC1359" s="35"/>
      <c r="AD1359" s="35"/>
      <c r="AE1359" s="35"/>
      <c r="AU1359" s="20" t="s">
        <v>81</v>
      </c>
    </row>
    <row r="1360" spans="1:51" s="2" customFormat="1">
      <c r="A1360" s="35"/>
      <c r="B1360" s="36"/>
      <c r="C1360" s="35"/>
      <c r="D1360" s="166" t="s">
        <v>224</v>
      </c>
      <c r="E1360" s="35"/>
      <c r="F1360" s="190" t="s">
        <v>2422</v>
      </c>
      <c r="G1360" s="35"/>
      <c r="H1360" s="191">
        <v>4.851</v>
      </c>
      <c r="I1360" s="35"/>
      <c r="J1360" s="35"/>
      <c r="K1360" s="35"/>
      <c r="L1360" s="36"/>
      <c r="M1360" s="163"/>
      <c r="N1360" s="164"/>
      <c r="O1360" s="56"/>
      <c r="P1360" s="56"/>
      <c r="Q1360" s="56"/>
      <c r="R1360" s="56"/>
      <c r="S1360" s="56"/>
      <c r="T1360" s="57"/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U1360" s="20" t="s">
        <v>81</v>
      </c>
    </row>
    <row r="1361" spans="1:65" s="2" customFormat="1">
      <c r="A1361" s="35"/>
      <c r="B1361" s="36"/>
      <c r="C1361" s="35"/>
      <c r="D1361" s="166" t="s">
        <v>224</v>
      </c>
      <c r="E1361" s="35"/>
      <c r="F1361" s="190" t="s">
        <v>2423</v>
      </c>
      <c r="G1361" s="35"/>
      <c r="H1361" s="191">
        <v>1.4630000000000001</v>
      </c>
      <c r="I1361" s="35"/>
      <c r="J1361" s="35"/>
      <c r="K1361" s="35"/>
      <c r="L1361" s="36"/>
      <c r="M1361" s="163"/>
      <c r="N1361" s="164"/>
      <c r="O1361" s="56"/>
      <c r="P1361" s="56"/>
      <c r="Q1361" s="56"/>
      <c r="R1361" s="56"/>
      <c r="S1361" s="56"/>
      <c r="T1361" s="57"/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U1361" s="20" t="s">
        <v>81</v>
      </c>
    </row>
    <row r="1362" spans="1:65" s="2" customFormat="1">
      <c r="A1362" s="35"/>
      <c r="B1362" s="36"/>
      <c r="C1362" s="35"/>
      <c r="D1362" s="166" t="s">
        <v>224</v>
      </c>
      <c r="E1362" s="35"/>
      <c r="F1362" s="190" t="s">
        <v>2424</v>
      </c>
      <c r="G1362" s="35"/>
      <c r="H1362" s="191">
        <v>5.1260000000000003</v>
      </c>
      <c r="I1362" s="35"/>
      <c r="J1362" s="35"/>
      <c r="K1362" s="35"/>
      <c r="L1362" s="36"/>
      <c r="M1362" s="163"/>
      <c r="N1362" s="164"/>
      <c r="O1362" s="56"/>
      <c r="P1362" s="56"/>
      <c r="Q1362" s="56"/>
      <c r="R1362" s="56"/>
      <c r="S1362" s="56"/>
      <c r="T1362" s="57"/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U1362" s="20" t="s">
        <v>81</v>
      </c>
    </row>
    <row r="1363" spans="1:65" s="2" customFormat="1">
      <c r="A1363" s="35"/>
      <c r="B1363" s="36"/>
      <c r="C1363" s="35"/>
      <c r="D1363" s="166" t="s">
        <v>224</v>
      </c>
      <c r="E1363" s="35"/>
      <c r="F1363" s="190" t="s">
        <v>2425</v>
      </c>
      <c r="G1363" s="35"/>
      <c r="H1363" s="191">
        <v>5.1260000000000003</v>
      </c>
      <c r="I1363" s="35"/>
      <c r="J1363" s="35"/>
      <c r="K1363" s="35"/>
      <c r="L1363" s="36"/>
      <c r="M1363" s="163"/>
      <c r="N1363" s="164"/>
      <c r="O1363" s="56"/>
      <c r="P1363" s="56"/>
      <c r="Q1363" s="56"/>
      <c r="R1363" s="56"/>
      <c r="S1363" s="56"/>
      <c r="T1363" s="57"/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  <c r="AU1363" s="20" t="s">
        <v>81</v>
      </c>
    </row>
    <row r="1364" spans="1:65" s="2" customFormat="1">
      <c r="A1364" s="35"/>
      <c r="B1364" s="36"/>
      <c r="C1364" s="35"/>
      <c r="D1364" s="166" t="s">
        <v>224</v>
      </c>
      <c r="E1364" s="35"/>
      <c r="F1364" s="190" t="s">
        <v>2426</v>
      </c>
      <c r="G1364" s="35"/>
      <c r="H1364" s="191">
        <v>1.474</v>
      </c>
      <c r="I1364" s="35"/>
      <c r="J1364" s="35"/>
      <c r="K1364" s="35"/>
      <c r="L1364" s="36"/>
      <c r="M1364" s="163"/>
      <c r="N1364" s="164"/>
      <c r="O1364" s="56"/>
      <c r="P1364" s="56"/>
      <c r="Q1364" s="56"/>
      <c r="R1364" s="56"/>
      <c r="S1364" s="56"/>
      <c r="T1364" s="57"/>
      <c r="U1364" s="35"/>
      <c r="V1364" s="35"/>
      <c r="W1364" s="35"/>
      <c r="X1364" s="35"/>
      <c r="Y1364" s="35"/>
      <c r="Z1364" s="35"/>
      <c r="AA1364" s="35"/>
      <c r="AB1364" s="35"/>
      <c r="AC1364" s="35"/>
      <c r="AD1364" s="35"/>
      <c r="AE1364" s="35"/>
      <c r="AU1364" s="20" t="s">
        <v>81</v>
      </c>
    </row>
    <row r="1365" spans="1:65" s="2" customFormat="1">
      <c r="A1365" s="35"/>
      <c r="B1365" s="36"/>
      <c r="C1365" s="35"/>
      <c r="D1365" s="166" t="s">
        <v>224</v>
      </c>
      <c r="E1365" s="35"/>
      <c r="F1365" s="190" t="s">
        <v>2427</v>
      </c>
      <c r="G1365" s="35"/>
      <c r="H1365" s="191">
        <v>5.1589999999999998</v>
      </c>
      <c r="I1365" s="35"/>
      <c r="J1365" s="35"/>
      <c r="K1365" s="35"/>
      <c r="L1365" s="36"/>
      <c r="M1365" s="163"/>
      <c r="N1365" s="164"/>
      <c r="O1365" s="56"/>
      <c r="P1365" s="56"/>
      <c r="Q1365" s="56"/>
      <c r="R1365" s="56"/>
      <c r="S1365" s="56"/>
      <c r="T1365" s="57"/>
      <c r="U1365" s="35"/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  <c r="AU1365" s="20" t="s">
        <v>81</v>
      </c>
    </row>
    <row r="1366" spans="1:65" s="2" customFormat="1">
      <c r="A1366" s="35"/>
      <c r="B1366" s="36"/>
      <c r="C1366" s="35"/>
      <c r="D1366" s="166" t="s">
        <v>224</v>
      </c>
      <c r="E1366" s="35"/>
      <c r="F1366" s="190" t="s">
        <v>2428</v>
      </c>
      <c r="G1366" s="35"/>
      <c r="H1366" s="191">
        <v>5.1479999999999997</v>
      </c>
      <c r="I1366" s="35"/>
      <c r="J1366" s="35"/>
      <c r="K1366" s="35"/>
      <c r="L1366" s="36"/>
      <c r="M1366" s="163"/>
      <c r="N1366" s="164"/>
      <c r="O1366" s="56"/>
      <c r="P1366" s="56"/>
      <c r="Q1366" s="56"/>
      <c r="R1366" s="56"/>
      <c r="S1366" s="56"/>
      <c r="T1366" s="57"/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U1366" s="20" t="s">
        <v>81</v>
      </c>
    </row>
    <row r="1367" spans="1:65" s="2" customFormat="1">
      <c r="A1367" s="35"/>
      <c r="B1367" s="36"/>
      <c r="C1367" s="35"/>
      <c r="D1367" s="166" t="s">
        <v>224</v>
      </c>
      <c r="E1367" s="35"/>
      <c r="F1367" s="190" t="s">
        <v>2429</v>
      </c>
      <c r="G1367" s="35"/>
      <c r="H1367" s="191">
        <v>5.1589999999999998</v>
      </c>
      <c r="I1367" s="35"/>
      <c r="J1367" s="35"/>
      <c r="K1367" s="35"/>
      <c r="L1367" s="36"/>
      <c r="M1367" s="163"/>
      <c r="N1367" s="164"/>
      <c r="O1367" s="56"/>
      <c r="P1367" s="56"/>
      <c r="Q1367" s="56"/>
      <c r="R1367" s="56"/>
      <c r="S1367" s="56"/>
      <c r="T1367" s="57"/>
      <c r="U1367" s="35"/>
      <c r="V1367" s="35"/>
      <c r="W1367" s="35"/>
      <c r="X1367" s="35"/>
      <c r="Y1367" s="35"/>
      <c r="Z1367" s="35"/>
      <c r="AA1367" s="35"/>
      <c r="AB1367" s="35"/>
      <c r="AC1367" s="35"/>
      <c r="AD1367" s="35"/>
      <c r="AE1367" s="35"/>
      <c r="AU1367" s="20" t="s">
        <v>81</v>
      </c>
    </row>
    <row r="1368" spans="1:65" s="2" customFormat="1">
      <c r="A1368" s="35"/>
      <c r="B1368" s="36"/>
      <c r="C1368" s="35"/>
      <c r="D1368" s="166" t="s">
        <v>224</v>
      </c>
      <c r="E1368" s="35"/>
      <c r="F1368" s="190" t="s">
        <v>2430</v>
      </c>
      <c r="G1368" s="35"/>
      <c r="H1368" s="191">
        <v>5.17</v>
      </c>
      <c r="I1368" s="35"/>
      <c r="J1368" s="35"/>
      <c r="K1368" s="35"/>
      <c r="L1368" s="36"/>
      <c r="M1368" s="163"/>
      <c r="N1368" s="164"/>
      <c r="O1368" s="56"/>
      <c r="P1368" s="56"/>
      <c r="Q1368" s="56"/>
      <c r="R1368" s="56"/>
      <c r="S1368" s="56"/>
      <c r="T1368" s="57"/>
      <c r="U1368" s="35"/>
      <c r="V1368" s="35"/>
      <c r="W1368" s="35"/>
      <c r="X1368" s="35"/>
      <c r="Y1368" s="35"/>
      <c r="Z1368" s="35"/>
      <c r="AA1368" s="35"/>
      <c r="AB1368" s="35"/>
      <c r="AC1368" s="35"/>
      <c r="AD1368" s="35"/>
      <c r="AE1368" s="35"/>
      <c r="AU1368" s="20" t="s">
        <v>81</v>
      </c>
    </row>
    <row r="1369" spans="1:65" s="2" customFormat="1">
      <c r="A1369" s="35"/>
      <c r="B1369" s="36"/>
      <c r="C1369" s="35"/>
      <c r="D1369" s="166" t="s">
        <v>224</v>
      </c>
      <c r="E1369" s="35"/>
      <c r="F1369" s="190" t="s">
        <v>259</v>
      </c>
      <c r="G1369" s="35"/>
      <c r="H1369" s="191">
        <v>42.042000000000002</v>
      </c>
      <c r="I1369" s="35"/>
      <c r="J1369" s="35"/>
      <c r="K1369" s="35"/>
      <c r="L1369" s="36"/>
      <c r="M1369" s="163"/>
      <c r="N1369" s="164"/>
      <c r="O1369" s="56"/>
      <c r="P1369" s="56"/>
      <c r="Q1369" s="56"/>
      <c r="R1369" s="56"/>
      <c r="S1369" s="56"/>
      <c r="T1369" s="57"/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  <c r="AU1369" s="20" t="s">
        <v>81</v>
      </c>
    </row>
    <row r="1370" spans="1:65" s="2" customFormat="1">
      <c r="A1370" s="35"/>
      <c r="B1370" s="36"/>
      <c r="C1370" s="35"/>
      <c r="D1370" s="166" t="s">
        <v>224</v>
      </c>
      <c r="E1370" s="35"/>
      <c r="F1370" s="189" t="s">
        <v>1578</v>
      </c>
      <c r="G1370" s="35"/>
      <c r="H1370" s="35"/>
      <c r="I1370" s="35"/>
      <c r="J1370" s="35"/>
      <c r="K1370" s="35"/>
      <c r="L1370" s="36"/>
      <c r="M1370" s="163"/>
      <c r="N1370" s="164"/>
      <c r="O1370" s="56"/>
      <c r="P1370" s="56"/>
      <c r="Q1370" s="56"/>
      <c r="R1370" s="56"/>
      <c r="S1370" s="56"/>
      <c r="T1370" s="57"/>
      <c r="U1370" s="35"/>
      <c r="V1370" s="35"/>
      <c r="W1370" s="35"/>
      <c r="X1370" s="35"/>
      <c r="Y1370" s="35"/>
      <c r="Z1370" s="35"/>
      <c r="AA1370" s="35"/>
      <c r="AB1370" s="35"/>
      <c r="AC1370" s="35"/>
      <c r="AD1370" s="35"/>
      <c r="AE1370" s="35"/>
      <c r="AU1370" s="20" t="s">
        <v>81</v>
      </c>
    </row>
    <row r="1371" spans="1:65" s="2" customFormat="1">
      <c r="A1371" s="35"/>
      <c r="B1371" s="36"/>
      <c r="C1371" s="35"/>
      <c r="D1371" s="166" t="s">
        <v>224</v>
      </c>
      <c r="E1371" s="35"/>
      <c r="F1371" s="190" t="s">
        <v>1568</v>
      </c>
      <c r="G1371" s="35"/>
      <c r="H1371" s="191">
        <v>0</v>
      </c>
      <c r="I1371" s="35"/>
      <c r="J1371" s="35"/>
      <c r="K1371" s="35"/>
      <c r="L1371" s="36"/>
      <c r="M1371" s="163"/>
      <c r="N1371" s="164"/>
      <c r="O1371" s="56"/>
      <c r="P1371" s="56"/>
      <c r="Q1371" s="56"/>
      <c r="R1371" s="56"/>
      <c r="S1371" s="56"/>
      <c r="T1371" s="57"/>
      <c r="U1371" s="35"/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  <c r="AU1371" s="20" t="s">
        <v>81</v>
      </c>
    </row>
    <row r="1372" spans="1:65" s="2" customFormat="1">
      <c r="A1372" s="35"/>
      <c r="B1372" s="36"/>
      <c r="C1372" s="35"/>
      <c r="D1372" s="166" t="s">
        <v>224</v>
      </c>
      <c r="E1372" s="35"/>
      <c r="F1372" s="190" t="s">
        <v>2434</v>
      </c>
      <c r="G1372" s="35"/>
      <c r="H1372" s="191">
        <v>15.75</v>
      </c>
      <c r="I1372" s="35"/>
      <c r="J1372" s="35"/>
      <c r="K1372" s="35"/>
      <c r="L1372" s="36"/>
      <c r="M1372" s="163"/>
      <c r="N1372" s="164"/>
      <c r="O1372" s="56"/>
      <c r="P1372" s="56"/>
      <c r="Q1372" s="56"/>
      <c r="R1372" s="56"/>
      <c r="S1372" s="56"/>
      <c r="T1372" s="57"/>
      <c r="U1372" s="35"/>
      <c r="V1372" s="35"/>
      <c r="W1372" s="35"/>
      <c r="X1372" s="35"/>
      <c r="Y1372" s="35"/>
      <c r="Z1372" s="35"/>
      <c r="AA1372" s="35"/>
      <c r="AB1372" s="35"/>
      <c r="AC1372" s="35"/>
      <c r="AD1372" s="35"/>
      <c r="AE1372" s="35"/>
      <c r="AU1372" s="20" t="s">
        <v>81</v>
      </c>
    </row>
    <row r="1373" spans="1:65" s="2" customFormat="1">
      <c r="A1373" s="35"/>
      <c r="B1373" s="36"/>
      <c r="C1373" s="35"/>
      <c r="D1373" s="166" t="s">
        <v>224</v>
      </c>
      <c r="E1373" s="35"/>
      <c r="F1373" s="190" t="s">
        <v>213</v>
      </c>
      <c r="G1373" s="35"/>
      <c r="H1373" s="191">
        <v>15.75</v>
      </c>
      <c r="I1373" s="35"/>
      <c r="J1373" s="35"/>
      <c r="K1373" s="35"/>
      <c r="L1373" s="36"/>
      <c r="M1373" s="163"/>
      <c r="N1373" s="164"/>
      <c r="O1373" s="56"/>
      <c r="P1373" s="56"/>
      <c r="Q1373" s="56"/>
      <c r="R1373" s="56"/>
      <c r="S1373" s="56"/>
      <c r="T1373" s="57"/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U1373" s="20" t="s">
        <v>81</v>
      </c>
    </row>
    <row r="1374" spans="1:65" s="2" customFormat="1" ht="24.2" customHeight="1">
      <c r="A1374" s="35"/>
      <c r="B1374" s="146"/>
      <c r="C1374" s="147" t="s">
        <v>121</v>
      </c>
      <c r="D1374" s="147" t="s">
        <v>184</v>
      </c>
      <c r="E1374" s="148" t="s">
        <v>1775</v>
      </c>
      <c r="F1374" s="149" t="s">
        <v>1776</v>
      </c>
      <c r="G1374" s="150" t="s">
        <v>238</v>
      </c>
      <c r="H1374" s="151">
        <v>30.888000000000002</v>
      </c>
      <c r="I1374" s="152"/>
      <c r="J1374" s="153">
        <f>ROUND(I1374*H1374,2)</f>
        <v>0</v>
      </c>
      <c r="K1374" s="149" t="s">
        <v>188</v>
      </c>
      <c r="L1374" s="36"/>
      <c r="M1374" s="154" t="s">
        <v>3</v>
      </c>
      <c r="N1374" s="155" t="s">
        <v>44</v>
      </c>
      <c r="O1374" s="56"/>
      <c r="P1374" s="156">
        <f>O1374*H1374</f>
        <v>0</v>
      </c>
      <c r="Q1374" s="156">
        <v>0.34499999999999997</v>
      </c>
      <c r="R1374" s="156">
        <f>Q1374*H1374</f>
        <v>10.656359999999999</v>
      </c>
      <c r="S1374" s="156">
        <v>0</v>
      </c>
      <c r="T1374" s="157">
        <f>S1374*H1374</f>
        <v>0</v>
      </c>
      <c r="U1374" s="35"/>
      <c r="V1374" s="35"/>
      <c r="W1374" s="35"/>
      <c r="X1374" s="35"/>
      <c r="Y1374" s="35"/>
      <c r="Z1374" s="35"/>
      <c r="AA1374" s="35"/>
      <c r="AB1374" s="35"/>
      <c r="AC1374" s="35"/>
      <c r="AD1374" s="35"/>
      <c r="AE1374" s="35"/>
      <c r="AR1374" s="158" t="s">
        <v>189</v>
      </c>
      <c r="AT1374" s="158" t="s">
        <v>184</v>
      </c>
      <c r="AU1374" s="158" t="s">
        <v>81</v>
      </c>
      <c r="AY1374" s="20" t="s">
        <v>182</v>
      </c>
      <c r="BE1374" s="159">
        <f>IF(N1374="základní",J1374,0)</f>
        <v>0</v>
      </c>
      <c r="BF1374" s="159">
        <f>IF(N1374="snížená",J1374,0)</f>
        <v>0</v>
      </c>
      <c r="BG1374" s="159">
        <f>IF(N1374="zákl. přenesená",J1374,0)</f>
        <v>0</v>
      </c>
      <c r="BH1374" s="159">
        <f>IF(N1374="sníž. přenesená",J1374,0)</f>
        <v>0</v>
      </c>
      <c r="BI1374" s="159">
        <f>IF(N1374="nulová",J1374,0)</f>
        <v>0</v>
      </c>
      <c r="BJ1374" s="20" t="s">
        <v>25</v>
      </c>
      <c r="BK1374" s="159">
        <f>ROUND(I1374*H1374,2)</f>
        <v>0</v>
      </c>
      <c r="BL1374" s="20" t="s">
        <v>189</v>
      </c>
      <c r="BM1374" s="158" t="s">
        <v>2548</v>
      </c>
    </row>
    <row r="1375" spans="1:65" s="2" customFormat="1">
      <c r="A1375" s="35"/>
      <c r="B1375" s="36"/>
      <c r="C1375" s="35"/>
      <c r="D1375" s="160" t="s">
        <v>191</v>
      </c>
      <c r="E1375" s="35"/>
      <c r="F1375" s="161" t="s">
        <v>1778</v>
      </c>
      <c r="G1375" s="35"/>
      <c r="H1375" s="35"/>
      <c r="I1375" s="162"/>
      <c r="J1375" s="35"/>
      <c r="K1375" s="35"/>
      <c r="L1375" s="36"/>
      <c r="M1375" s="163"/>
      <c r="N1375" s="164"/>
      <c r="O1375" s="56"/>
      <c r="P1375" s="56"/>
      <c r="Q1375" s="56"/>
      <c r="R1375" s="56"/>
      <c r="S1375" s="56"/>
      <c r="T1375" s="57"/>
      <c r="U1375" s="35"/>
      <c r="V1375" s="35"/>
      <c r="W1375" s="35"/>
      <c r="X1375" s="35"/>
      <c r="Y1375" s="35"/>
      <c r="Z1375" s="35"/>
      <c r="AA1375" s="35"/>
      <c r="AB1375" s="35"/>
      <c r="AC1375" s="35"/>
      <c r="AD1375" s="35"/>
      <c r="AE1375" s="35"/>
      <c r="AT1375" s="20" t="s">
        <v>191</v>
      </c>
      <c r="AU1375" s="20" t="s">
        <v>81</v>
      </c>
    </row>
    <row r="1376" spans="1:65" s="14" customFormat="1">
      <c r="B1376" s="173"/>
      <c r="D1376" s="166" t="s">
        <v>193</v>
      </c>
      <c r="E1376" s="174" t="s">
        <v>3</v>
      </c>
      <c r="F1376" s="175" t="s">
        <v>2549</v>
      </c>
      <c r="H1376" s="176">
        <v>25.08</v>
      </c>
      <c r="I1376" s="177"/>
      <c r="L1376" s="173"/>
      <c r="M1376" s="178"/>
      <c r="N1376" s="179"/>
      <c r="O1376" s="179"/>
      <c r="P1376" s="179"/>
      <c r="Q1376" s="179"/>
      <c r="R1376" s="179"/>
      <c r="S1376" s="179"/>
      <c r="T1376" s="180"/>
      <c r="AT1376" s="174" t="s">
        <v>193</v>
      </c>
      <c r="AU1376" s="174" t="s">
        <v>81</v>
      </c>
      <c r="AV1376" s="14" t="s">
        <v>81</v>
      </c>
      <c r="AW1376" s="14" t="s">
        <v>34</v>
      </c>
      <c r="AX1376" s="14" t="s">
        <v>73</v>
      </c>
      <c r="AY1376" s="174" t="s">
        <v>182</v>
      </c>
    </row>
    <row r="1377" spans="1:51" s="14" customFormat="1">
      <c r="B1377" s="173"/>
      <c r="D1377" s="166" t="s">
        <v>193</v>
      </c>
      <c r="E1377" s="174" t="s">
        <v>3</v>
      </c>
      <c r="F1377" s="175" t="s">
        <v>2550</v>
      </c>
      <c r="H1377" s="176">
        <v>2.024</v>
      </c>
      <c r="I1377" s="177"/>
      <c r="L1377" s="173"/>
      <c r="M1377" s="178"/>
      <c r="N1377" s="179"/>
      <c r="O1377" s="179"/>
      <c r="P1377" s="179"/>
      <c r="Q1377" s="179"/>
      <c r="R1377" s="179"/>
      <c r="S1377" s="179"/>
      <c r="T1377" s="180"/>
      <c r="AT1377" s="174" t="s">
        <v>193</v>
      </c>
      <c r="AU1377" s="174" t="s">
        <v>81</v>
      </c>
      <c r="AV1377" s="14" t="s">
        <v>81</v>
      </c>
      <c r="AW1377" s="14" t="s">
        <v>34</v>
      </c>
      <c r="AX1377" s="14" t="s">
        <v>73</v>
      </c>
      <c r="AY1377" s="174" t="s">
        <v>182</v>
      </c>
    </row>
    <row r="1378" spans="1:51" s="14" customFormat="1">
      <c r="B1378" s="173"/>
      <c r="D1378" s="166" t="s">
        <v>193</v>
      </c>
      <c r="E1378" s="174" t="s">
        <v>3</v>
      </c>
      <c r="F1378" s="175" t="s">
        <v>1779</v>
      </c>
      <c r="H1378" s="176">
        <v>3.7839999999999998</v>
      </c>
      <c r="I1378" s="177"/>
      <c r="L1378" s="173"/>
      <c r="M1378" s="178"/>
      <c r="N1378" s="179"/>
      <c r="O1378" s="179"/>
      <c r="P1378" s="179"/>
      <c r="Q1378" s="179"/>
      <c r="R1378" s="179"/>
      <c r="S1378" s="179"/>
      <c r="T1378" s="180"/>
      <c r="AT1378" s="174" t="s">
        <v>193</v>
      </c>
      <c r="AU1378" s="174" t="s">
        <v>81</v>
      </c>
      <c r="AV1378" s="14" t="s">
        <v>81</v>
      </c>
      <c r="AW1378" s="14" t="s">
        <v>34</v>
      </c>
      <c r="AX1378" s="14" t="s">
        <v>73</v>
      </c>
      <c r="AY1378" s="174" t="s">
        <v>182</v>
      </c>
    </row>
    <row r="1379" spans="1:51" s="15" customFormat="1">
      <c r="B1379" s="181"/>
      <c r="D1379" s="166" t="s">
        <v>193</v>
      </c>
      <c r="E1379" s="182" t="s">
        <v>2551</v>
      </c>
      <c r="F1379" s="183" t="s">
        <v>213</v>
      </c>
      <c r="H1379" s="184">
        <v>30.888000000000002</v>
      </c>
      <c r="I1379" s="185"/>
      <c r="L1379" s="181"/>
      <c r="M1379" s="186"/>
      <c r="N1379" s="187"/>
      <c r="O1379" s="187"/>
      <c r="P1379" s="187"/>
      <c r="Q1379" s="187"/>
      <c r="R1379" s="187"/>
      <c r="S1379" s="187"/>
      <c r="T1379" s="188"/>
      <c r="AT1379" s="182" t="s">
        <v>193</v>
      </c>
      <c r="AU1379" s="182" t="s">
        <v>81</v>
      </c>
      <c r="AV1379" s="15" t="s">
        <v>189</v>
      </c>
      <c r="AW1379" s="15" t="s">
        <v>34</v>
      </c>
      <c r="AX1379" s="15" t="s">
        <v>25</v>
      </c>
      <c r="AY1379" s="182" t="s">
        <v>182</v>
      </c>
    </row>
    <row r="1380" spans="1:51" s="2" customFormat="1">
      <c r="A1380" s="35"/>
      <c r="B1380" s="36"/>
      <c r="C1380" s="35"/>
      <c r="D1380" s="166" t="s">
        <v>224</v>
      </c>
      <c r="E1380" s="35"/>
      <c r="F1380" s="189" t="s">
        <v>2278</v>
      </c>
      <c r="G1380" s="35"/>
      <c r="H1380" s="35"/>
      <c r="I1380" s="35"/>
      <c r="J1380" s="35"/>
      <c r="K1380" s="35"/>
      <c r="L1380" s="36"/>
      <c r="M1380" s="163"/>
      <c r="N1380" s="164"/>
      <c r="O1380" s="56"/>
      <c r="P1380" s="56"/>
      <c r="Q1380" s="56"/>
      <c r="R1380" s="56"/>
      <c r="S1380" s="56"/>
      <c r="T1380" s="57"/>
      <c r="U1380" s="35"/>
      <c r="V1380" s="35"/>
      <c r="W1380" s="35"/>
      <c r="X1380" s="35"/>
      <c r="Y1380" s="35"/>
      <c r="Z1380" s="35"/>
      <c r="AA1380" s="35"/>
      <c r="AB1380" s="35"/>
      <c r="AC1380" s="35"/>
      <c r="AD1380" s="35"/>
      <c r="AE1380" s="35"/>
      <c r="AU1380" s="20" t="s">
        <v>81</v>
      </c>
    </row>
    <row r="1381" spans="1:51" s="2" customFormat="1">
      <c r="A1381" s="35"/>
      <c r="B1381" s="36"/>
      <c r="C1381" s="35"/>
      <c r="D1381" s="166" t="s">
        <v>224</v>
      </c>
      <c r="E1381" s="35"/>
      <c r="F1381" s="190" t="s">
        <v>2272</v>
      </c>
      <c r="G1381" s="35"/>
      <c r="H1381" s="191">
        <v>0</v>
      </c>
      <c r="I1381" s="35"/>
      <c r="J1381" s="35"/>
      <c r="K1381" s="35"/>
      <c r="L1381" s="36"/>
      <c r="M1381" s="163"/>
      <c r="N1381" s="164"/>
      <c r="O1381" s="56"/>
      <c r="P1381" s="56"/>
      <c r="Q1381" s="56"/>
      <c r="R1381" s="56"/>
      <c r="S1381" s="56"/>
      <c r="T1381" s="57"/>
      <c r="U1381" s="35"/>
      <c r="V1381" s="35"/>
      <c r="W1381" s="35"/>
      <c r="X1381" s="35"/>
      <c r="Y1381" s="35"/>
      <c r="Z1381" s="35"/>
      <c r="AA1381" s="35"/>
      <c r="AB1381" s="35"/>
      <c r="AC1381" s="35"/>
      <c r="AD1381" s="35"/>
      <c r="AE1381" s="35"/>
      <c r="AU1381" s="20" t="s">
        <v>81</v>
      </c>
    </row>
    <row r="1382" spans="1:51" s="2" customFormat="1">
      <c r="A1382" s="35"/>
      <c r="B1382" s="36"/>
      <c r="C1382" s="35"/>
      <c r="D1382" s="166" t="s">
        <v>224</v>
      </c>
      <c r="E1382" s="35"/>
      <c r="F1382" s="190" t="s">
        <v>2273</v>
      </c>
      <c r="G1382" s="35"/>
      <c r="H1382" s="191">
        <v>2.0019999999999998</v>
      </c>
      <c r="I1382" s="35"/>
      <c r="J1382" s="35"/>
      <c r="K1382" s="35"/>
      <c r="L1382" s="36"/>
      <c r="M1382" s="163"/>
      <c r="N1382" s="164"/>
      <c r="O1382" s="56"/>
      <c r="P1382" s="56"/>
      <c r="Q1382" s="56"/>
      <c r="R1382" s="56"/>
      <c r="S1382" s="56"/>
      <c r="T1382" s="57"/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U1382" s="20" t="s">
        <v>81</v>
      </c>
    </row>
    <row r="1383" spans="1:51" s="2" customFormat="1">
      <c r="A1383" s="35"/>
      <c r="B1383" s="36"/>
      <c r="C1383" s="35"/>
      <c r="D1383" s="166" t="s">
        <v>224</v>
      </c>
      <c r="E1383" s="35"/>
      <c r="F1383" s="190" t="s">
        <v>213</v>
      </c>
      <c r="G1383" s="35"/>
      <c r="H1383" s="191">
        <v>2.0019999999999998</v>
      </c>
      <c r="I1383" s="35"/>
      <c r="J1383" s="35"/>
      <c r="K1383" s="35"/>
      <c r="L1383" s="36"/>
      <c r="M1383" s="163"/>
      <c r="N1383" s="164"/>
      <c r="O1383" s="56"/>
      <c r="P1383" s="56"/>
      <c r="Q1383" s="56"/>
      <c r="R1383" s="56"/>
      <c r="S1383" s="56"/>
      <c r="T1383" s="57"/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U1383" s="20" t="s">
        <v>81</v>
      </c>
    </row>
    <row r="1384" spans="1:51" s="2" customFormat="1">
      <c r="A1384" s="35"/>
      <c r="B1384" s="36"/>
      <c r="C1384" s="35"/>
      <c r="D1384" s="166" t="s">
        <v>224</v>
      </c>
      <c r="E1384" s="35"/>
      <c r="F1384" s="189" t="s">
        <v>2415</v>
      </c>
      <c r="G1384" s="35"/>
      <c r="H1384" s="35"/>
      <c r="I1384" s="35"/>
      <c r="J1384" s="35"/>
      <c r="K1384" s="35"/>
      <c r="L1384" s="36"/>
      <c r="M1384" s="163"/>
      <c r="N1384" s="164"/>
      <c r="O1384" s="56"/>
      <c r="P1384" s="56"/>
      <c r="Q1384" s="56"/>
      <c r="R1384" s="56"/>
      <c r="S1384" s="56"/>
      <c r="T1384" s="57"/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  <c r="AU1384" s="20" t="s">
        <v>81</v>
      </c>
    </row>
    <row r="1385" spans="1:51" s="2" customFormat="1">
      <c r="A1385" s="35"/>
      <c r="B1385" s="36"/>
      <c r="C1385" s="35"/>
      <c r="D1385" s="166" t="s">
        <v>224</v>
      </c>
      <c r="E1385" s="35"/>
      <c r="F1385" s="190" t="s">
        <v>2272</v>
      </c>
      <c r="G1385" s="35"/>
      <c r="H1385" s="191">
        <v>0</v>
      </c>
      <c r="I1385" s="35"/>
      <c r="J1385" s="35"/>
      <c r="K1385" s="35"/>
      <c r="L1385" s="36"/>
      <c r="M1385" s="163"/>
      <c r="N1385" s="164"/>
      <c r="O1385" s="56"/>
      <c r="P1385" s="56"/>
      <c r="Q1385" s="56"/>
      <c r="R1385" s="56"/>
      <c r="S1385" s="56"/>
      <c r="T1385" s="57"/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U1385" s="20" t="s">
        <v>81</v>
      </c>
    </row>
    <row r="1386" spans="1:51" s="2" customFormat="1">
      <c r="A1386" s="35"/>
      <c r="B1386" s="36"/>
      <c r="C1386" s="35"/>
      <c r="D1386" s="166" t="s">
        <v>224</v>
      </c>
      <c r="E1386" s="35"/>
      <c r="F1386" s="190" t="s">
        <v>2403</v>
      </c>
      <c r="G1386" s="35"/>
      <c r="H1386" s="191">
        <v>1.8260000000000001</v>
      </c>
      <c r="I1386" s="35"/>
      <c r="J1386" s="35"/>
      <c r="K1386" s="35"/>
      <c r="L1386" s="36"/>
      <c r="M1386" s="163"/>
      <c r="N1386" s="164"/>
      <c r="O1386" s="56"/>
      <c r="P1386" s="56"/>
      <c r="Q1386" s="56"/>
      <c r="R1386" s="56"/>
      <c r="S1386" s="56"/>
      <c r="T1386" s="57"/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U1386" s="20" t="s">
        <v>81</v>
      </c>
    </row>
    <row r="1387" spans="1:51" s="2" customFormat="1">
      <c r="A1387" s="35"/>
      <c r="B1387" s="36"/>
      <c r="C1387" s="35"/>
      <c r="D1387" s="166" t="s">
        <v>224</v>
      </c>
      <c r="E1387" s="35"/>
      <c r="F1387" s="190" t="s">
        <v>2404</v>
      </c>
      <c r="G1387" s="35"/>
      <c r="H1387" s="191">
        <v>1.903</v>
      </c>
      <c r="I1387" s="35"/>
      <c r="J1387" s="35"/>
      <c r="K1387" s="35"/>
      <c r="L1387" s="36"/>
      <c r="M1387" s="163"/>
      <c r="N1387" s="164"/>
      <c r="O1387" s="56"/>
      <c r="P1387" s="56"/>
      <c r="Q1387" s="56"/>
      <c r="R1387" s="56"/>
      <c r="S1387" s="56"/>
      <c r="T1387" s="57"/>
      <c r="U1387" s="35"/>
      <c r="V1387" s="35"/>
      <c r="W1387" s="35"/>
      <c r="X1387" s="35"/>
      <c r="Y1387" s="35"/>
      <c r="Z1387" s="35"/>
      <c r="AA1387" s="35"/>
      <c r="AB1387" s="35"/>
      <c r="AC1387" s="35"/>
      <c r="AD1387" s="35"/>
      <c r="AE1387" s="35"/>
      <c r="AU1387" s="20" t="s">
        <v>81</v>
      </c>
    </row>
    <row r="1388" spans="1:51" s="2" customFormat="1">
      <c r="A1388" s="35"/>
      <c r="B1388" s="36"/>
      <c r="C1388" s="35"/>
      <c r="D1388" s="166" t="s">
        <v>224</v>
      </c>
      <c r="E1388" s="35"/>
      <c r="F1388" s="190" t="s">
        <v>2405</v>
      </c>
      <c r="G1388" s="35"/>
      <c r="H1388" s="191">
        <v>1.881</v>
      </c>
      <c r="I1388" s="35"/>
      <c r="J1388" s="35"/>
      <c r="K1388" s="35"/>
      <c r="L1388" s="36"/>
      <c r="M1388" s="163"/>
      <c r="N1388" s="164"/>
      <c r="O1388" s="56"/>
      <c r="P1388" s="56"/>
      <c r="Q1388" s="56"/>
      <c r="R1388" s="56"/>
      <c r="S1388" s="56"/>
      <c r="T1388" s="57"/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U1388" s="20" t="s">
        <v>81</v>
      </c>
    </row>
    <row r="1389" spans="1:51" s="2" customFormat="1">
      <c r="A1389" s="35"/>
      <c r="B1389" s="36"/>
      <c r="C1389" s="35"/>
      <c r="D1389" s="166" t="s">
        <v>224</v>
      </c>
      <c r="E1389" s="35"/>
      <c r="F1389" s="190" t="s">
        <v>2406</v>
      </c>
      <c r="G1389" s="35"/>
      <c r="H1389" s="191">
        <v>1.925</v>
      </c>
      <c r="I1389" s="35"/>
      <c r="J1389" s="35"/>
      <c r="K1389" s="35"/>
      <c r="L1389" s="36"/>
      <c r="M1389" s="163"/>
      <c r="N1389" s="164"/>
      <c r="O1389" s="56"/>
      <c r="P1389" s="56"/>
      <c r="Q1389" s="56"/>
      <c r="R1389" s="56"/>
      <c r="S1389" s="56"/>
      <c r="T1389" s="57"/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U1389" s="20" t="s">
        <v>81</v>
      </c>
    </row>
    <row r="1390" spans="1:51" s="2" customFormat="1">
      <c r="A1390" s="35"/>
      <c r="B1390" s="36"/>
      <c r="C1390" s="35"/>
      <c r="D1390" s="166" t="s">
        <v>224</v>
      </c>
      <c r="E1390" s="35"/>
      <c r="F1390" s="190" t="s">
        <v>2407</v>
      </c>
      <c r="G1390" s="35"/>
      <c r="H1390" s="191">
        <v>4.5869999999999997</v>
      </c>
      <c r="I1390" s="35"/>
      <c r="J1390" s="35"/>
      <c r="K1390" s="35"/>
      <c r="L1390" s="36"/>
      <c r="M1390" s="163"/>
      <c r="N1390" s="164"/>
      <c r="O1390" s="56"/>
      <c r="P1390" s="56"/>
      <c r="Q1390" s="56"/>
      <c r="R1390" s="56"/>
      <c r="S1390" s="56"/>
      <c r="T1390" s="57"/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U1390" s="20" t="s">
        <v>81</v>
      </c>
    </row>
    <row r="1391" spans="1:51" s="2" customFormat="1">
      <c r="A1391" s="35"/>
      <c r="B1391" s="36"/>
      <c r="C1391" s="35"/>
      <c r="D1391" s="166" t="s">
        <v>224</v>
      </c>
      <c r="E1391" s="35"/>
      <c r="F1391" s="190" t="s">
        <v>2408</v>
      </c>
      <c r="G1391" s="35"/>
      <c r="H1391" s="191">
        <v>1.9139999999999999</v>
      </c>
      <c r="I1391" s="35"/>
      <c r="J1391" s="35"/>
      <c r="K1391" s="35"/>
      <c r="L1391" s="36"/>
      <c r="M1391" s="163"/>
      <c r="N1391" s="164"/>
      <c r="O1391" s="56"/>
      <c r="P1391" s="56"/>
      <c r="Q1391" s="56"/>
      <c r="R1391" s="56"/>
      <c r="S1391" s="56"/>
      <c r="T1391" s="57"/>
      <c r="U1391" s="35"/>
      <c r="V1391" s="35"/>
      <c r="W1391" s="35"/>
      <c r="X1391" s="35"/>
      <c r="Y1391" s="35"/>
      <c r="Z1391" s="35"/>
      <c r="AA1391" s="35"/>
      <c r="AB1391" s="35"/>
      <c r="AC1391" s="35"/>
      <c r="AD1391" s="35"/>
      <c r="AE1391" s="35"/>
      <c r="AU1391" s="20" t="s">
        <v>81</v>
      </c>
    </row>
    <row r="1392" spans="1:51" s="2" customFormat="1">
      <c r="A1392" s="35"/>
      <c r="B1392" s="36"/>
      <c r="C1392" s="35"/>
      <c r="D1392" s="166" t="s">
        <v>224</v>
      </c>
      <c r="E1392" s="35"/>
      <c r="F1392" s="190" t="s">
        <v>2409</v>
      </c>
      <c r="G1392" s="35"/>
      <c r="H1392" s="191">
        <v>1.738</v>
      </c>
      <c r="I1392" s="35"/>
      <c r="J1392" s="35"/>
      <c r="K1392" s="35"/>
      <c r="L1392" s="36"/>
      <c r="M1392" s="163"/>
      <c r="N1392" s="164"/>
      <c r="O1392" s="56"/>
      <c r="P1392" s="56"/>
      <c r="Q1392" s="56"/>
      <c r="R1392" s="56"/>
      <c r="S1392" s="56"/>
      <c r="T1392" s="57"/>
      <c r="U1392" s="35"/>
      <c r="V1392" s="35"/>
      <c r="W1392" s="35"/>
      <c r="X1392" s="35"/>
      <c r="Y1392" s="35"/>
      <c r="Z1392" s="35"/>
      <c r="AA1392" s="35"/>
      <c r="AB1392" s="35"/>
      <c r="AC1392" s="35"/>
      <c r="AD1392" s="35"/>
      <c r="AE1392" s="35"/>
      <c r="AU1392" s="20" t="s">
        <v>81</v>
      </c>
    </row>
    <row r="1393" spans="1:65" s="2" customFormat="1">
      <c r="A1393" s="35"/>
      <c r="B1393" s="36"/>
      <c r="C1393" s="35"/>
      <c r="D1393" s="166" t="s">
        <v>224</v>
      </c>
      <c r="E1393" s="35"/>
      <c r="F1393" s="190" t="s">
        <v>2410</v>
      </c>
      <c r="G1393" s="35"/>
      <c r="H1393" s="191">
        <v>1.837</v>
      </c>
      <c r="I1393" s="35"/>
      <c r="J1393" s="35"/>
      <c r="K1393" s="35"/>
      <c r="L1393" s="36"/>
      <c r="M1393" s="163"/>
      <c r="N1393" s="164"/>
      <c r="O1393" s="56"/>
      <c r="P1393" s="56"/>
      <c r="Q1393" s="56"/>
      <c r="R1393" s="56"/>
      <c r="S1393" s="56"/>
      <c r="T1393" s="57"/>
      <c r="U1393" s="35"/>
      <c r="V1393" s="35"/>
      <c r="W1393" s="35"/>
      <c r="X1393" s="35"/>
      <c r="Y1393" s="35"/>
      <c r="Z1393" s="35"/>
      <c r="AA1393" s="35"/>
      <c r="AB1393" s="35"/>
      <c r="AC1393" s="35"/>
      <c r="AD1393" s="35"/>
      <c r="AE1393" s="35"/>
      <c r="AU1393" s="20" t="s">
        <v>81</v>
      </c>
    </row>
    <row r="1394" spans="1:65" s="2" customFormat="1">
      <c r="A1394" s="35"/>
      <c r="B1394" s="36"/>
      <c r="C1394" s="35"/>
      <c r="D1394" s="166" t="s">
        <v>224</v>
      </c>
      <c r="E1394" s="35"/>
      <c r="F1394" s="190" t="s">
        <v>2411</v>
      </c>
      <c r="G1394" s="35"/>
      <c r="H1394" s="191">
        <v>1.859</v>
      </c>
      <c r="I1394" s="35"/>
      <c r="J1394" s="35"/>
      <c r="K1394" s="35"/>
      <c r="L1394" s="36"/>
      <c r="M1394" s="163"/>
      <c r="N1394" s="164"/>
      <c r="O1394" s="56"/>
      <c r="P1394" s="56"/>
      <c r="Q1394" s="56"/>
      <c r="R1394" s="56"/>
      <c r="S1394" s="56"/>
      <c r="T1394" s="57"/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U1394" s="20" t="s">
        <v>81</v>
      </c>
    </row>
    <row r="1395" spans="1:65" s="2" customFormat="1">
      <c r="A1395" s="35"/>
      <c r="B1395" s="36"/>
      <c r="C1395" s="35"/>
      <c r="D1395" s="166" t="s">
        <v>224</v>
      </c>
      <c r="E1395" s="35"/>
      <c r="F1395" s="190" t="s">
        <v>2412</v>
      </c>
      <c r="G1395" s="35"/>
      <c r="H1395" s="191">
        <v>1.76</v>
      </c>
      <c r="I1395" s="35"/>
      <c r="J1395" s="35"/>
      <c r="K1395" s="35"/>
      <c r="L1395" s="36"/>
      <c r="M1395" s="163"/>
      <c r="N1395" s="164"/>
      <c r="O1395" s="56"/>
      <c r="P1395" s="56"/>
      <c r="Q1395" s="56"/>
      <c r="R1395" s="56"/>
      <c r="S1395" s="56"/>
      <c r="T1395" s="57"/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  <c r="AU1395" s="20" t="s">
        <v>81</v>
      </c>
    </row>
    <row r="1396" spans="1:65" s="2" customFormat="1">
      <c r="A1396" s="35"/>
      <c r="B1396" s="36"/>
      <c r="C1396" s="35"/>
      <c r="D1396" s="166" t="s">
        <v>224</v>
      </c>
      <c r="E1396" s="35"/>
      <c r="F1396" s="190" t="s">
        <v>2413</v>
      </c>
      <c r="G1396" s="35"/>
      <c r="H1396" s="191">
        <v>1.8480000000000001</v>
      </c>
      <c r="I1396" s="35"/>
      <c r="J1396" s="35"/>
      <c r="K1396" s="35"/>
      <c r="L1396" s="36"/>
      <c r="M1396" s="163"/>
      <c r="N1396" s="164"/>
      <c r="O1396" s="56"/>
      <c r="P1396" s="56"/>
      <c r="Q1396" s="56"/>
      <c r="R1396" s="56"/>
      <c r="S1396" s="56"/>
      <c r="T1396" s="57"/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U1396" s="20" t="s">
        <v>81</v>
      </c>
    </row>
    <row r="1397" spans="1:65" s="2" customFormat="1">
      <c r="A1397" s="35"/>
      <c r="B1397" s="36"/>
      <c r="C1397" s="35"/>
      <c r="D1397" s="166" t="s">
        <v>224</v>
      </c>
      <c r="E1397" s="35"/>
      <c r="F1397" s="190" t="s">
        <v>213</v>
      </c>
      <c r="G1397" s="35"/>
      <c r="H1397" s="191">
        <v>23.077999999999999</v>
      </c>
      <c r="I1397" s="35"/>
      <c r="J1397" s="35"/>
      <c r="K1397" s="35"/>
      <c r="L1397" s="36"/>
      <c r="M1397" s="163"/>
      <c r="N1397" s="164"/>
      <c r="O1397" s="56"/>
      <c r="P1397" s="56"/>
      <c r="Q1397" s="56"/>
      <c r="R1397" s="56"/>
      <c r="S1397" s="56"/>
      <c r="T1397" s="57"/>
      <c r="U1397" s="35"/>
      <c r="V1397" s="35"/>
      <c r="W1397" s="35"/>
      <c r="X1397" s="35"/>
      <c r="Y1397" s="35"/>
      <c r="Z1397" s="35"/>
      <c r="AA1397" s="35"/>
      <c r="AB1397" s="35"/>
      <c r="AC1397" s="35"/>
      <c r="AD1397" s="35"/>
      <c r="AE1397" s="35"/>
      <c r="AU1397" s="20" t="s">
        <v>81</v>
      </c>
    </row>
    <row r="1398" spans="1:65" s="2" customFormat="1">
      <c r="A1398" s="35"/>
      <c r="B1398" s="36"/>
      <c r="C1398" s="35"/>
      <c r="D1398" s="166" t="s">
        <v>224</v>
      </c>
      <c r="E1398" s="35"/>
      <c r="F1398" s="189" t="s">
        <v>2268</v>
      </c>
      <c r="G1398" s="35"/>
      <c r="H1398" s="35"/>
      <c r="I1398" s="35"/>
      <c r="J1398" s="35"/>
      <c r="K1398" s="35"/>
      <c r="L1398" s="36"/>
      <c r="M1398" s="163"/>
      <c r="N1398" s="164"/>
      <c r="O1398" s="56"/>
      <c r="P1398" s="56"/>
      <c r="Q1398" s="56"/>
      <c r="R1398" s="56"/>
      <c r="S1398" s="56"/>
      <c r="T1398" s="57"/>
      <c r="U1398" s="35"/>
      <c r="V1398" s="35"/>
      <c r="W1398" s="35"/>
      <c r="X1398" s="35"/>
      <c r="Y1398" s="35"/>
      <c r="Z1398" s="35"/>
      <c r="AA1398" s="35"/>
      <c r="AB1398" s="35"/>
      <c r="AC1398" s="35"/>
      <c r="AD1398" s="35"/>
      <c r="AE1398" s="35"/>
      <c r="AU1398" s="20" t="s">
        <v>81</v>
      </c>
    </row>
    <row r="1399" spans="1:65" s="2" customFormat="1">
      <c r="A1399" s="35"/>
      <c r="B1399" s="36"/>
      <c r="C1399" s="35"/>
      <c r="D1399" s="166" t="s">
        <v>224</v>
      </c>
      <c r="E1399" s="35"/>
      <c r="F1399" s="190" t="s">
        <v>2263</v>
      </c>
      <c r="G1399" s="35"/>
      <c r="H1399" s="191">
        <v>2.024</v>
      </c>
      <c r="I1399" s="35"/>
      <c r="J1399" s="35"/>
      <c r="K1399" s="35"/>
      <c r="L1399" s="36"/>
      <c r="M1399" s="163"/>
      <c r="N1399" s="164"/>
      <c r="O1399" s="56"/>
      <c r="P1399" s="56"/>
      <c r="Q1399" s="56"/>
      <c r="R1399" s="56"/>
      <c r="S1399" s="56"/>
      <c r="T1399" s="57"/>
      <c r="U1399" s="35"/>
      <c r="V1399" s="35"/>
      <c r="W1399" s="35"/>
      <c r="X1399" s="35"/>
      <c r="Y1399" s="35"/>
      <c r="Z1399" s="35"/>
      <c r="AA1399" s="35"/>
      <c r="AB1399" s="35"/>
      <c r="AC1399" s="35"/>
      <c r="AD1399" s="35"/>
      <c r="AE1399" s="35"/>
      <c r="AU1399" s="20" t="s">
        <v>81</v>
      </c>
    </row>
    <row r="1400" spans="1:65" s="2" customFormat="1">
      <c r="A1400" s="35"/>
      <c r="B1400" s="36"/>
      <c r="C1400" s="35"/>
      <c r="D1400" s="166" t="s">
        <v>224</v>
      </c>
      <c r="E1400" s="35"/>
      <c r="F1400" s="190" t="s">
        <v>213</v>
      </c>
      <c r="G1400" s="35"/>
      <c r="H1400" s="191">
        <v>2.024</v>
      </c>
      <c r="I1400" s="35"/>
      <c r="J1400" s="35"/>
      <c r="K1400" s="35"/>
      <c r="L1400" s="36"/>
      <c r="M1400" s="163"/>
      <c r="N1400" s="164"/>
      <c r="O1400" s="56"/>
      <c r="P1400" s="56"/>
      <c r="Q1400" s="56"/>
      <c r="R1400" s="56"/>
      <c r="S1400" s="56"/>
      <c r="T1400" s="57"/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  <c r="AU1400" s="20" t="s">
        <v>81</v>
      </c>
    </row>
    <row r="1401" spans="1:65" s="2" customFormat="1">
      <c r="A1401" s="35"/>
      <c r="B1401" s="36"/>
      <c r="C1401" s="35"/>
      <c r="D1401" s="166" t="s">
        <v>224</v>
      </c>
      <c r="E1401" s="35"/>
      <c r="F1401" s="189" t="s">
        <v>1780</v>
      </c>
      <c r="G1401" s="35"/>
      <c r="H1401" s="35"/>
      <c r="I1401" s="35"/>
      <c r="J1401" s="35"/>
      <c r="K1401" s="35"/>
      <c r="L1401" s="36"/>
      <c r="M1401" s="163"/>
      <c r="N1401" s="164"/>
      <c r="O1401" s="56"/>
      <c r="P1401" s="56"/>
      <c r="Q1401" s="56"/>
      <c r="R1401" s="56"/>
      <c r="S1401" s="56"/>
      <c r="T1401" s="57"/>
      <c r="U1401" s="35"/>
      <c r="V1401" s="35"/>
      <c r="W1401" s="35"/>
      <c r="X1401" s="35"/>
      <c r="Y1401" s="35"/>
      <c r="Z1401" s="35"/>
      <c r="AA1401" s="35"/>
      <c r="AB1401" s="35"/>
      <c r="AC1401" s="35"/>
      <c r="AD1401" s="35"/>
      <c r="AE1401" s="35"/>
      <c r="AU1401" s="20" t="s">
        <v>81</v>
      </c>
    </row>
    <row r="1402" spans="1:65" s="2" customFormat="1">
      <c r="A1402" s="35"/>
      <c r="B1402" s="36"/>
      <c r="C1402" s="35"/>
      <c r="D1402" s="166" t="s">
        <v>224</v>
      </c>
      <c r="E1402" s="35"/>
      <c r="F1402" s="190" t="s">
        <v>1396</v>
      </c>
      <c r="G1402" s="35"/>
      <c r="H1402" s="191">
        <v>0</v>
      </c>
      <c r="I1402" s="35"/>
      <c r="J1402" s="35"/>
      <c r="K1402" s="35"/>
      <c r="L1402" s="36"/>
      <c r="M1402" s="163"/>
      <c r="N1402" s="164"/>
      <c r="O1402" s="56"/>
      <c r="P1402" s="56"/>
      <c r="Q1402" s="56"/>
      <c r="R1402" s="56"/>
      <c r="S1402" s="56"/>
      <c r="T1402" s="57"/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U1402" s="20" t="s">
        <v>81</v>
      </c>
    </row>
    <row r="1403" spans="1:65" s="2" customFormat="1">
      <c r="A1403" s="35"/>
      <c r="B1403" s="36"/>
      <c r="C1403" s="35"/>
      <c r="D1403" s="166" t="s">
        <v>224</v>
      </c>
      <c r="E1403" s="35"/>
      <c r="F1403" s="190" t="s">
        <v>2286</v>
      </c>
      <c r="G1403" s="35"/>
      <c r="H1403" s="191">
        <v>1.87</v>
      </c>
      <c r="I1403" s="35"/>
      <c r="J1403" s="35"/>
      <c r="K1403" s="35"/>
      <c r="L1403" s="36"/>
      <c r="M1403" s="163"/>
      <c r="N1403" s="164"/>
      <c r="O1403" s="56"/>
      <c r="P1403" s="56"/>
      <c r="Q1403" s="56"/>
      <c r="R1403" s="56"/>
      <c r="S1403" s="56"/>
      <c r="T1403" s="57"/>
      <c r="U1403" s="35"/>
      <c r="V1403" s="35"/>
      <c r="W1403" s="35"/>
      <c r="X1403" s="35"/>
      <c r="Y1403" s="35"/>
      <c r="Z1403" s="35"/>
      <c r="AA1403" s="35"/>
      <c r="AB1403" s="35"/>
      <c r="AC1403" s="35"/>
      <c r="AD1403" s="35"/>
      <c r="AE1403" s="35"/>
      <c r="AU1403" s="20" t="s">
        <v>81</v>
      </c>
    </row>
    <row r="1404" spans="1:65" s="2" customFormat="1">
      <c r="A1404" s="35"/>
      <c r="B1404" s="36"/>
      <c r="C1404" s="35"/>
      <c r="D1404" s="166" t="s">
        <v>224</v>
      </c>
      <c r="E1404" s="35"/>
      <c r="F1404" s="190" t="s">
        <v>2287</v>
      </c>
      <c r="G1404" s="35"/>
      <c r="H1404" s="191">
        <v>1.9139999999999999</v>
      </c>
      <c r="I1404" s="35"/>
      <c r="J1404" s="35"/>
      <c r="K1404" s="35"/>
      <c r="L1404" s="36"/>
      <c r="M1404" s="163"/>
      <c r="N1404" s="164"/>
      <c r="O1404" s="56"/>
      <c r="P1404" s="56"/>
      <c r="Q1404" s="56"/>
      <c r="R1404" s="56"/>
      <c r="S1404" s="56"/>
      <c r="T1404" s="57"/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/>
      <c r="AU1404" s="20" t="s">
        <v>81</v>
      </c>
    </row>
    <row r="1405" spans="1:65" s="2" customFormat="1">
      <c r="A1405" s="35"/>
      <c r="B1405" s="36"/>
      <c r="C1405" s="35"/>
      <c r="D1405" s="166" t="s">
        <v>224</v>
      </c>
      <c r="E1405" s="35"/>
      <c r="F1405" s="190" t="s">
        <v>259</v>
      </c>
      <c r="G1405" s="35"/>
      <c r="H1405" s="191">
        <v>3.7839999999999998</v>
      </c>
      <c r="I1405" s="35"/>
      <c r="J1405" s="35"/>
      <c r="K1405" s="35"/>
      <c r="L1405" s="36"/>
      <c r="M1405" s="163"/>
      <c r="N1405" s="164"/>
      <c r="O1405" s="56"/>
      <c r="P1405" s="56"/>
      <c r="Q1405" s="56"/>
      <c r="R1405" s="56"/>
      <c r="S1405" s="56"/>
      <c r="T1405" s="57"/>
      <c r="U1405" s="35"/>
      <c r="V1405" s="35"/>
      <c r="W1405" s="35"/>
      <c r="X1405" s="35"/>
      <c r="Y1405" s="35"/>
      <c r="Z1405" s="35"/>
      <c r="AA1405" s="35"/>
      <c r="AB1405" s="35"/>
      <c r="AC1405" s="35"/>
      <c r="AD1405" s="35"/>
      <c r="AE1405" s="35"/>
      <c r="AU1405" s="20" t="s">
        <v>81</v>
      </c>
    </row>
    <row r="1406" spans="1:65" s="2" customFormat="1" ht="37.9" customHeight="1">
      <c r="A1406" s="35"/>
      <c r="B1406" s="146"/>
      <c r="C1406" s="147" t="s">
        <v>1795</v>
      </c>
      <c r="D1406" s="147" t="s">
        <v>184</v>
      </c>
      <c r="E1406" s="148" t="s">
        <v>2552</v>
      </c>
      <c r="F1406" s="149" t="s">
        <v>2553</v>
      </c>
      <c r="G1406" s="150" t="s">
        <v>238</v>
      </c>
      <c r="H1406" s="151">
        <v>2.024</v>
      </c>
      <c r="I1406" s="152"/>
      <c r="J1406" s="153">
        <f>ROUND(I1406*H1406,2)</f>
        <v>0</v>
      </c>
      <c r="K1406" s="149" t="s">
        <v>188</v>
      </c>
      <c r="L1406" s="36"/>
      <c r="M1406" s="154" t="s">
        <v>3</v>
      </c>
      <c r="N1406" s="155" t="s">
        <v>44</v>
      </c>
      <c r="O1406" s="56"/>
      <c r="P1406" s="156">
        <f>O1406*H1406</f>
        <v>0</v>
      </c>
      <c r="Q1406" s="156">
        <v>8.9219999999999994E-2</v>
      </c>
      <c r="R1406" s="156">
        <f>Q1406*H1406</f>
        <v>0.18058127999999998</v>
      </c>
      <c r="S1406" s="156">
        <v>0</v>
      </c>
      <c r="T1406" s="157">
        <f>S1406*H1406</f>
        <v>0</v>
      </c>
      <c r="U1406" s="35"/>
      <c r="V1406" s="35"/>
      <c r="W1406" s="35"/>
      <c r="X1406" s="35"/>
      <c r="Y1406" s="35"/>
      <c r="Z1406" s="35"/>
      <c r="AA1406" s="35"/>
      <c r="AB1406" s="35"/>
      <c r="AC1406" s="35"/>
      <c r="AD1406" s="35"/>
      <c r="AE1406" s="35"/>
      <c r="AR1406" s="158" t="s">
        <v>189</v>
      </c>
      <c r="AT1406" s="158" t="s">
        <v>184</v>
      </c>
      <c r="AU1406" s="158" t="s">
        <v>81</v>
      </c>
      <c r="AY1406" s="20" t="s">
        <v>182</v>
      </c>
      <c r="BE1406" s="159">
        <f>IF(N1406="základní",J1406,0)</f>
        <v>0</v>
      </c>
      <c r="BF1406" s="159">
        <f>IF(N1406="snížená",J1406,0)</f>
        <v>0</v>
      </c>
      <c r="BG1406" s="159">
        <f>IF(N1406="zákl. přenesená",J1406,0)</f>
        <v>0</v>
      </c>
      <c r="BH1406" s="159">
        <f>IF(N1406="sníž. přenesená",J1406,0)</f>
        <v>0</v>
      </c>
      <c r="BI1406" s="159">
        <f>IF(N1406="nulová",J1406,0)</f>
        <v>0</v>
      </c>
      <c r="BJ1406" s="20" t="s">
        <v>25</v>
      </c>
      <c r="BK1406" s="159">
        <f>ROUND(I1406*H1406,2)</f>
        <v>0</v>
      </c>
      <c r="BL1406" s="20" t="s">
        <v>189</v>
      </c>
      <c r="BM1406" s="158" t="s">
        <v>2554</v>
      </c>
    </row>
    <row r="1407" spans="1:65" s="2" customFormat="1">
      <c r="A1407" s="35"/>
      <c r="B1407" s="36"/>
      <c r="C1407" s="35"/>
      <c r="D1407" s="160" t="s">
        <v>191</v>
      </c>
      <c r="E1407" s="35"/>
      <c r="F1407" s="161" t="s">
        <v>2555</v>
      </c>
      <c r="G1407" s="35"/>
      <c r="H1407" s="35"/>
      <c r="I1407" s="162"/>
      <c r="J1407" s="35"/>
      <c r="K1407" s="35"/>
      <c r="L1407" s="36"/>
      <c r="M1407" s="163"/>
      <c r="N1407" s="164"/>
      <c r="O1407" s="56"/>
      <c r="P1407" s="56"/>
      <c r="Q1407" s="56"/>
      <c r="R1407" s="56"/>
      <c r="S1407" s="56"/>
      <c r="T1407" s="57"/>
      <c r="U1407" s="35"/>
      <c r="V1407" s="35"/>
      <c r="W1407" s="35"/>
      <c r="X1407" s="35"/>
      <c r="Y1407" s="35"/>
      <c r="Z1407" s="35"/>
      <c r="AA1407" s="35"/>
      <c r="AB1407" s="35"/>
      <c r="AC1407" s="35"/>
      <c r="AD1407" s="35"/>
      <c r="AE1407" s="35"/>
      <c r="AT1407" s="20" t="s">
        <v>191</v>
      </c>
      <c r="AU1407" s="20" t="s">
        <v>81</v>
      </c>
    </row>
    <row r="1408" spans="1:65" s="13" customFormat="1">
      <c r="B1408" s="165"/>
      <c r="D1408" s="166" t="s">
        <v>193</v>
      </c>
      <c r="E1408" s="167" t="s">
        <v>3</v>
      </c>
      <c r="F1408" s="168" t="s">
        <v>2556</v>
      </c>
      <c r="H1408" s="167" t="s">
        <v>3</v>
      </c>
      <c r="I1408" s="169"/>
      <c r="L1408" s="165"/>
      <c r="M1408" s="170"/>
      <c r="N1408" s="171"/>
      <c r="O1408" s="171"/>
      <c r="P1408" s="171"/>
      <c r="Q1408" s="171"/>
      <c r="R1408" s="171"/>
      <c r="S1408" s="171"/>
      <c r="T1408" s="172"/>
      <c r="AT1408" s="167" t="s">
        <v>193</v>
      </c>
      <c r="AU1408" s="167" t="s">
        <v>81</v>
      </c>
      <c r="AV1408" s="13" t="s">
        <v>25</v>
      </c>
      <c r="AW1408" s="13" t="s">
        <v>34</v>
      </c>
      <c r="AX1408" s="13" t="s">
        <v>73</v>
      </c>
      <c r="AY1408" s="167" t="s">
        <v>182</v>
      </c>
    </row>
    <row r="1409" spans="1:65" s="14" customFormat="1">
      <c r="B1409" s="173"/>
      <c r="D1409" s="166" t="s">
        <v>193</v>
      </c>
      <c r="E1409" s="174" t="s">
        <v>3</v>
      </c>
      <c r="F1409" s="175" t="s">
        <v>2557</v>
      </c>
      <c r="H1409" s="176">
        <v>2.024</v>
      </c>
      <c r="I1409" s="177"/>
      <c r="L1409" s="173"/>
      <c r="M1409" s="178"/>
      <c r="N1409" s="179"/>
      <c r="O1409" s="179"/>
      <c r="P1409" s="179"/>
      <c r="Q1409" s="179"/>
      <c r="R1409" s="179"/>
      <c r="S1409" s="179"/>
      <c r="T1409" s="180"/>
      <c r="AT1409" s="174" t="s">
        <v>193</v>
      </c>
      <c r="AU1409" s="174" t="s">
        <v>81</v>
      </c>
      <c r="AV1409" s="14" t="s">
        <v>81</v>
      </c>
      <c r="AW1409" s="14" t="s">
        <v>34</v>
      </c>
      <c r="AX1409" s="14" t="s">
        <v>25</v>
      </c>
      <c r="AY1409" s="174" t="s">
        <v>182</v>
      </c>
    </row>
    <row r="1410" spans="1:65" s="2" customFormat="1">
      <c r="A1410" s="35"/>
      <c r="B1410" s="36"/>
      <c r="C1410" s="35"/>
      <c r="D1410" s="166" t="s">
        <v>224</v>
      </c>
      <c r="E1410" s="35"/>
      <c r="F1410" s="189" t="s">
        <v>2268</v>
      </c>
      <c r="G1410" s="35"/>
      <c r="H1410" s="35"/>
      <c r="I1410" s="35"/>
      <c r="J1410" s="35"/>
      <c r="K1410" s="35"/>
      <c r="L1410" s="36"/>
      <c r="M1410" s="163"/>
      <c r="N1410" s="164"/>
      <c r="O1410" s="56"/>
      <c r="P1410" s="56"/>
      <c r="Q1410" s="56"/>
      <c r="R1410" s="56"/>
      <c r="S1410" s="56"/>
      <c r="T1410" s="57"/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U1410" s="20" t="s">
        <v>81</v>
      </c>
    </row>
    <row r="1411" spans="1:65" s="2" customFormat="1">
      <c r="A1411" s="35"/>
      <c r="B1411" s="36"/>
      <c r="C1411" s="35"/>
      <c r="D1411" s="166" t="s">
        <v>224</v>
      </c>
      <c r="E1411" s="35"/>
      <c r="F1411" s="190" t="s">
        <v>2263</v>
      </c>
      <c r="G1411" s="35"/>
      <c r="H1411" s="191">
        <v>2.024</v>
      </c>
      <c r="I1411" s="35"/>
      <c r="J1411" s="35"/>
      <c r="K1411" s="35"/>
      <c r="L1411" s="36"/>
      <c r="M1411" s="163"/>
      <c r="N1411" s="164"/>
      <c r="O1411" s="56"/>
      <c r="P1411" s="56"/>
      <c r="Q1411" s="56"/>
      <c r="R1411" s="56"/>
      <c r="S1411" s="56"/>
      <c r="T1411" s="57"/>
      <c r="U1411" s="35"/>
      <c r="V1411" s="35"/>
      <c r="W1411" s="35"/>
      <c r="X1411" s="35"/>
      <c r="Y1411" s="35"/>
      <c r="Z1411" s="35"/>
      <c r="AA1411" s="35"/>
      <c r="AB1411" s="35"/>
      <c r="AC1411" s="35"/>
      <c r="AD1411" s="35"/>
      <c r="AE1411" s="35"/>
      <c r="AU1411" s="20" t="s">
        <v>81</v>
      </c>
    </row>
    <row r="1412" spans="1:65" s="2" customFormat="1">
      <c r="A1412" s="35"/>
      <c r="B1412" s="36"/>
      <c r="C1412" s="35"/>
      <c r="D1412" s="166" t="s">
        <v>224</v>
      </c>
      <c r="E1412" s="35"/>
      <c r="F1412" s="190" t="s">
        <v>213</v>
      </c>
      <c r="G1412" s="35"/>
      <c r="H1412" s="191">
        <v>2.024</v>
      </c>
      <c r="I1412" s="35"/>
      <c r="J1412" s="35"/>
      <c r="K1412" s="35"/>
      <c r="L1412" s="36"/>
      <c r="M1412" s="163"/>
      <c r="N1412" s="164"/>
      <c r="O1412" s="56"/>
      <c r="P1412" s="56"/>
      <c r="Q1412" s="56"/>
      <c r="R1412" s="56"/>
      <c r="S1412" s="56"/>
      <c r="T1412" s="57"/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U1412" s="20" t="s">
        <v>81</v>
      </c>
    </row>
    <row r="1413" spans="1:65" s="2" customFormat="1" ht="37.9" customHeight="1">
      <c r="A1413" s="35"/>
      <c r="B1413" s="146"/>
      <c r="C1413" s="147" t="s">
        <v>1797</v>
      </c>
      <c r="D1413" s="147" t="s">
        <v>184</v>
      </c>
      <c r="E1413" s="148" t="s">
        <v>2558</v>
      </c>
      <c r="F1413" s="149" t="s">
        <v>2559</v>
      </c>
      <c r="G1413" s="150" t="s">
        <v>238</v>
      </c>
      <c r="H1413" s="151">
        <v>25.08</v>
      </c>
      <c r="I1413" s="152"/>
      <c r="J1413" s="153">
        <f>ROUND(I1413*H1413,2)</f>
        <v>0</v>
      </c>
      <c r="K1413" s="149" t="s">
        <v>188</v>
      </c>
      <c r="L1413" s="36"/>
      <c r="M1413" s="154" t="s">
        <v>3</v>
      </c>
      <c r="N1413" s="155" t="s">
        <v>44</v>
      </c>
      <c r="O1413" s="56"/>
      <c r="P1413" s="156">
        <f>O1413*H1413</f>
        <v>0</v>
      </c>
      <c r="Q1413" s="156">
        <v>0.10100000000000001</v>
      </c>
      <c r="R1413" s="156">
        <f>Q1413*H1413</f>
        <v>2.53308</v>
      </c>
      <c r="S1413" s="156">
        <v>0</v>
      </c>
      <c r="T1413" s="157">
        <f>S1413*H1413</f>
        <v>0</v>
      </c>
      <c r="U1413" s="35"/>
      <c r="V1413" s="35"/>
      <c r="W1413" s="35"/>
      <c r="X1413" s="35"/>
      <c r="Y1413" s="35"/>
      <c r="Z1413" s="35"/>
      <c r="AA1413" s="35"/>
      <c r="AB1413" s="35"/>
      <c r="AC1413" s="35"/>
      <c r="AD1413" s="35"/>
      <c r="AE1413" s="35"/>
      <c r="AR1413" s="158" t="s">
        <v>189</v>
      </c>
      <c r="AT1413" s="158" t="s">
        <v>184</v>
      </c>
      <c r="AU1413" s="158" t="s">
        <v>81</v>
      </c>
      <c r="AY1413" s="20" t="s">
        <v>182</v>
      </c>
      <c r="BE1413" s="159">
        <f>IF(N1413="základní",J1413,0)</f>
        <v>0</v>
      </c>
      <c r="BF1413" s="159">
        <f>IF(N1413="snížená",J1413,0)</f>
        <v>0</v>
      </c>
      <c r="BG1413" s="159">
        <f>IF(N1413="zákl. přenesená",J1413,0)</f>
        <v>0</v>
      </c>
      <c r="BH1413" s="159">
        <f>IF(N1413="sníž. přenesená",J1413,0)</f>
        <v>0</v>
      </c>
      <c r="BI1413" s="159">
        <f>IF(N1413="nulová",J1413,0)</f>
        <v>0</v>
      </c>
      <c r="BJ1413" s="20" t="s">
        <v>25</v>
      </c>
      <c r="BK1413" s="159">
        <f>ROUND(I1413*H1413,2)</f>
        <v>0</v>
      </c>
      <c r="BL1413" s="20" t="s">
        <v>189</v>
      </c>
      <c r="BM1413" s="158" t="s">
        <v>2560</v>
      </c>
    </row>
    <row r="1414" spans="1:65" s="2" customFormat="1">
      <c r="A1414" s="35"/>
      <c r="B1414" s="36"/>
      <c r="C1414" s="35"/>
      <c r="D1414" s="160" t="s">
        <v>191</v>
      </c>
      <c r="E1414" s="35"/>
      <c r="F1414" s="161" t="s">
        <v>2561</v>
      </c>
      <c r="G1414" s="35"/>
      <c r="H1414" s="35"/>
      <c r="I1414" s="162"/>
      <c r="J1414" s="35"/>
      <c r="K1414" s="35"/>
      <c r="L1414" s="36"/>
      <c r="M1414" s="163"/>
      <c r="N1414" s="164"/>
      <c r="O1414" s="56"/>
      <c r="P1414" s="56"/>
      <c r="Q1414" s="56"/>
      <c r="R1414" s="56"/>
      <c r="S1414" s="56"/>
      <c r="T1414" s="57"/>
      <c r="U1414" s="35"/>
      <c r="V1414" s="35"/>
      <c r="W1414" s="35"/>
      <c r="X1414" s="35"/>
      <c r="Y1414" s="35"/>
      <c r="Z1414" s="35"/>
      <c r="AA1414" s="35"/>
      <c r="AB1414" s="35"/>
      <c r="AC1414" s="35"/>
      <c r="AD1414" s="35"/>
      <c r="AE1414" s="35"/>
      <c r="AT1414" s="20" t="s">
        <v>191</v>
      </c>
      <c r="AU1414" s="20" t="s">
        <v>81</v>
      </c>
    </row>
    <row r="1415" spans="1:65" s="13" customFormat="1">
      <c r="B1415" s="165"/>
      <c r="D1415" s="166" t="s">
        <v>193</v>
      </c>
      <c r="E1415" s="167" t="s">
        <v>3</v>
      </c>
      <c r="F1415" s="168" t="s">
        <v>2562</v>
      </c>
      <c r="H1415" s="167" t="s">
        <v>3</v>
      </c>
      <c r="I1415" s="169"/>
      <c r="L1415" s="165"/>
      <c r="M1415" s="170"/>
      <c r="N1415" s="171"/>
      <c r="O1415" s="171"/>
      <c r="P1415" s="171"/>
      <c r="Q1415" s="171"/>
      <c r="R1415" s="171"/>
      <c r="S1415" s="171"/>
      <c r="T1415" s="172"/>
      <c r="AT1415" s="167" t="s">
        <v>193</v>
      </c>
      <c r="AU1415" s="167" t="s">
        <v>81</v>
      </c>
      <c r="AV1415" s="13" t="s">
        <v>25</v>
      </c>
      <c r="AW1415" s="13" t="s">
        <v>34</v>
      </c>
      <c r="AX1415" s="13" t="s">
        <v>73</v>
      </c>
      <c r="AY1415" s="167" t="s">
        <v>182</v>
      </c>
    </row>
    <row r="1416" spans="1:65" s="14" customFormat="1">
      <c r="B1416" s="173"/>
      <c r="D1416" s="166" t="s">
        <v>193</v>
      </c>
      <c r="E1416" s="174" t="s">
        <v>3</v>
      </c>
      <c r="F1416" s="175" t="s">
        <v>2563</v>
      </c>
      <c r="H1416" s="176">
        <v>2.0019999999999998</v>
      </c>
      <c r="I1416" s="177"/>
      <c r="L1416" s="173"/>
      <c r="M1416" s="178"/>
      <c r="N1416" s="179"/>
      <c r="O1416" s="179"/>
      <c r="P1416" s="179"/>
      <c r="Q1416" s="179"/>
      <c r="R1416" s="179"/>
      <c r="S1416" s="179"/>
      <c r="T1416" s="180"/>
      <c r="AT1416" s="174" t="s">
        <v>193</v>
      </c>
      <c r="AU1416" s="174" t="s">
        <v>81</v>
      </c>
      <c r="AV1416" s="14" t="s">
        <v>81</v>
      </c>
      <c r="AW1416" s="14" t="s">
        <v>34</v>
      </c>
      <c r="AX1416" s="14" t="s">
        <v>73</v>
      </c>
      <c r="AY1416" s="174" t="s">
        <v>182</v>
      </c>
    </row>
    <row r="1417" spans="1:65" s="14" customFormat="1">
      <c r="B1417" s="173"/>
      <c r="D1417" s="166" t="s">
        <v>193</v>
      </c>
      <c r="E1417" s="174" t="s">
        <v>3</v>
      </c>
      <c r="F1417" s="175" t="s">
        <v>2564</v>
      </c>
      <c r="H1417" s="176">
        <v>23.077999999999999</v>
      </c>
      <c r="I1417" s="177"/>
      <c r="L1417" s="173"/>
      <c r="M1417" s="178"/>
      <c r="N1417" s="179"/>
      <c r="O1417" s="179"/>
      <c r="P1417" s="179"/>
      <c r="Q1417" s="179"/>
      <c r="R1417" s="179"/>
      <c r="S1417" s="179"/>
      <c r="T1417" s="180"/>
      <c r="AT1417" s="174" t="s">
        <v>193</v>
      </c>
      <c r="AU1417" s="174" t="s">
        <v>81</v>
      </c>
      <c r="AV1417" s="14" t="s">
        <v>81</v>
      </c>
      <c r="AW1417" s="14" t="s">
        <v>34</v>
      </c>
      <c r="AX1417" s="14" t="s">
        <v>73</v>
      </c>
      <c r="AY1417" s="174" t="s">
        <v>182</v>
      </c>
    </row>
    <row r="1418" spans="1:65" s="15" customFormat="1">
      <c r="B1418" s="181"/>
      <c r="D1418" s="166" t="s">
        <v>193</v>
      </c>
      <c r="E1418" s="182" t="s">
        <v>3</v>
      </c>
      <c r="F1418" s="183" t="s">
        <v>213</v>
      </c>
      <c r="H1418" s="184">
        <v>25.08</v>
      </c>
      <c r="I1418" s="185"/>
      <c r="L1418" s="181"/>
      <c r="M1418" s="186"/>
      <c r="N1418" s="187"/>
      <c r="O1418" s="187"/>
      <c r="P1418" s="187"/>
      <c r="Q1418" s="187"/>
      <c r="R1418" s="187"/>
      <c r="S1418" s="187"/>
      <c r="T1418" s="188"/>
      <c r="AT1418" s="182" t="s">
        <v>193</v>
      </c>
      <c r="AU1418" s="182" t="s">
        <v>81</v>
      </c>
      <c r="AV1418" s="15" t="s">
        <v>189</v>
      </c>
      <c r="AW1418" s="15" t="s">
        <v>34</v>
      </c>
      <c r="AX1418" s="15" t="s">
        <v>25</v>
      </c>
      <c r="AY1418" s="182" t="s">
        <v>182</v>
      </c>
    </row>
    <row r="1419" spans="1:65" s="2" customFormat="1">
      <c r="A1419" s="35"/>
      <c r="B1419" s="36"/>
      <c r="C1419" s="35"/>
      <c r="D1419" s="166" t="s">
        <v>224</v>
      </c>
      <c r="E1419" s="35"/>
      <c r="F1419" s="189" t="s">
        <v>2278</v>
      </c>
      <c r="G1419" s="35"/>
      <c r="H1419" s="35"/>
      <c r="I1419" s="35"/>
      <c r="J1419" s="35"/>
      <c r="K1419" s="35"/>
      <c r="L1419" s="36"/>
      <c r="M1419" s="163"/>
      <c r="N1419" s="164"/>
      <c r="O1419" s="56"/>
      <c r="P1419" s="56"/>
      <c r="Q1419" s="56"/>
      <c r="R1419" s="56"/>
      <c r="S1419" s="56"/>
      <c r="T1419" s="57"/>
      <c r="U1419" s="35"/>
      <c r="V1419" s="35"/>
      <c r="W1419" s="35"/>
      <c r="X1419" s="35"/>
      <c r="Y1419" s="35"/>
      <c r="Z1419" s="35"/>
      <c r="AA1419" s="35"/>
      <c r="AB1419" s="35"/>
      <c r="AC1419" s="35"/>
      <c r="AD1419" s="35"/>
      <c r="AE1419" s="35"/>
      <c r="AU1419" s="20" t="s">
        <v>81</v>
      </c>
    </row>
    <row r="1420" spans="1:65" s="2" customFormat="1">
      <c r="A1420" s="35"/>
      <c r="B1420" s="36"/>
      <c r="C1420" s="35"/>
      <c r="D1420" s="166" t="s">
        <v>224</v>
      </c>
      <c r="E1420" s="35"/>
      <c r="F1420" s="190" t="s">
        <v>2272</v>
      </c>
      <c r="G1420" s="35"/>
      <c r="H1420" s="191">
        <v>0</v>
      </c>
      <c r="I1420" s="35"/>
      <c r="J1420" s="35"/>
      <c r="K1420" s="35"/>
      <c r="L1420" s="36"/>
      <c r="M1420" s="163"/>
      <c r="N1420" s="164"/>
      <c r="O1420" s="56"/>
      <c r="P1420" s="56"/>
      <c r="Q1420" s="56"/>
      <c r="R1420" s="56"/>
      <c r="S1420" s="56"/>
      <c r="T1420" s="57"/>
      <c r="U1420" s="35"/>
      <c r="V1420" s="35"/>
      <c r="W1420" s="35"/>
      <c r="X1420" s="35"/>
      <c r="Y1420" s="35"/>
      <c r="Z1420" s="35"/>
      <c r="AA1420" s="35"/>
      <c r="AB1420" s="35"/>
      <c r="AC1420" s="35"/>
      <c r="AD1420" s="35"/>
      <c r="AE1420" s="35"/>
      <c r="AU1420" s="20" t="s">
        <v>81</v>
      </c>
    </row>
    <row r="1421" spans="1:65" s="2" customFormat="1">
      <c r="A1421" s="35"/>
      <c r="B1421" s="36"/>
      <c r="C1421" s="35"/>
      <c r="D1421" s="166" t="s">
        <v>224</v>
      </c>
      <c r="E1421" s="35"/>
      <c r="F1421" s="190" t="s">
        <v>2273</v>
      </c>
      <c r="G1421" s="35"/>
      <c r="H1421" s="191">
        <v>2.0019999999999998</v>
      </c>
      <c r="I1421" s="35"/>
      <c r="J1421" s="35"/>
      <c r="K1421" s="35"/>
      <c r="L1421" s="36"/>
      <c r="M1421" s="163"/>
      <c r="N1421" s="164"/>
      <c r="O1421" s="56"/>
      <c r="P1421" s="56"/>
      <c r="Q1421" s="56"/>
      <c r="R1421" s="56"/>
      <c r="S1421" s="56"/>
      <c r="T1421" s="57"/>
      <c r="U1421" s="35"/>
      <c r="V1421" s="35"/>
      <c r="W1421" s="35"/>
      <c r="X1421" s="35"/>
      <c r="Y1421" s="35"/>
      <c r="Z1421" s="35"/>
      <c r="AA1421" s="35"/>
      <c r="AB1421" s="35"/>
      <c r="AC1421" s="35"/>
      <c r="AD1421" s="35"/>
      <c r="AE1421" s="35"/>
      <c r="AU1421" s="20" t="s">
        <v>81</v>
      </c>
    </row>
    <row r="1422" spans="1:65" s="2" customFormat="1">
      <c r="A1422" s="35"/>
      <c r="B1422" s="36"/>
      <c r="C1422" s="35"/>
      <c r="D1422" s="166" t="s">
        <v>224</v>
      </c>
      <c r="E1422" s="35"/>
      <c r="F1422" s="190" t="s">
        <v>213</v>
      </c>
      <c r="G1422" s="35"/>
      <c r="H1422" s="191">
        <v>2.0019999999999998</v>
      </c>
      <c r="I1422" s="35"/>
      <c r="J1422" s="35"/>
      <c r="K1422" s="35"/>
      <c r="L1422" s="36"/>
      <c r="M1422" s="163"/>
      <c r="N1422" s="164"/>
      <c r="O1422" s="56"/>
      <c r="P1422" s="56"/>
      <c r="Q1422" s="56"/>
      <c r="R1422" s="56"/>
      <c r="S1422" s="56"/>
      <c r="T1422" s="57"/>
      <c r="U1422" s="35"/>
      <c r="V1422" s="35"/>
      <c r="W1422" s="35"/>
      <c r="X1422" s="35"/>
      <c r="Y1422" s="35"/>
      <c r="Z1422" s="35"/>
      <c r="AA1422" s="35"/>
      <c r="AB1422" s="35"/>
      <c r="AC1422" s="35"/>
      <c r="AD1422" s="35"/>
      <c r="AE1422" s="35"/>
      <c r="AU1422" s="20" t="s">
        <v>81</v>
      </c>
    </row>
    <row r="1423" spans="1:65" s="2" customFormat="1">
      <c r="A1423" s="35"/>
      <c r="B1423" s="36"/>
      <c r="C1423" s="35"/>
      <c r="D1423" s="166" t="s">
        <v>224</v>
      </c>
      <c r="E1423" s="35"/>
      <c r="F1423" s="189" t="s">
        <v>2415</v>
      </c>
      <c r="G1423" s="35"/>
      <c r="H1423" s="35"/>
      <c r="I1423" s="35"/>
      <c r="J1423" s="35"/>
      <c r="K1423" s="35"/>
      <c r="L1423" s="36"/>
      <c r="M1423" s="163"/>
      <c r="N1423" s="164"/>
      <c r="O1423" s="56"/>
      <c r="P1423" s="56"/>
      <c r="Q1423" s="56"/>
      <c r="R1423" s="56"/>
      <c r="S1423" s="56"/>
      <c r="T1423" s="57"/>
      <c r="U1423" s="35"/>
      <c r="V1423" s="35"/>
      <c r="W1423" s="35"/>
      <c r="X1423" s="35"/>
      <c r="Y1423" s="35"/>
      <c r="Z1423" s="35"/>
      <c r="AA1423" s="35"/>
      <c r="AB1423" s="35"/>
      <c r="AC1423" s="35"/>
      <c r="AD1423" s="35"/>
      <c r="AE1423" s="35"/>
      <c r="AU1423" s="20" t="s">
        <v>81</v>
      </c>
    </row>
    <row r="1424" spans="1:65" s="2" customFormat="1">
      <c r="A1424" s="35"/>
      <c r="B1424" s="36"/>
      <c r="C1424" s="35"/>
      <c r="D1424" s="166" t="s">
        <v>224</v>
      </c>
      <c r="E1424" s="35"/>
      <c r="F1424" s="190" t="s">
        <v>2272</v>
      </c>
      <c r="G1424" s="35"/>
      <c r="H1424" s="191">
        <v>0</v>
      </c>
      <c r="I1424" s="35"/>
      <c r="J1424" s="35"/>
      <c r="K1424" s="35"/>
      <c r="L1424" s="36"/>
      <c r="M1424" s="163"/>
      <c r="N1424" s="164"/>
      <c r="O1424" s="56"/>
      <c r="P1424" s="56"/>
      <c r="Q1424" s="56"/>
      <c r="R1424" s="56"/>
      <c r="S1424" s="56"/>
      <c r="T1424" s="57"/>
      <c r="U1424" s="35"/>
      <c r="V1424" s="35"/>
      <c r="W1424" s="35"/>
      <c r="X1424" s="35"/>
      <c r="Y1424" s="35"/>
      <c r="Z1424" s="35"/>
      <c r="AA1424" s="35"/>
      <c r="AB1424" s="35"/>
      <c r="AC1424" s="35"/>
      <c r="AD1424" s="35"/>
      <c r="AE1424" s="35"/>
      <c r="AU1424" s="20" t="s">
        <v>81</v>
      </c>
    </row>
    <row r="1425" spans="1:65" s="2" customFormat="1">
      <c r="A1425" s="35"/>
      <c r="B1425" s="36"/>
      <c r="C1425" s="35"/>
      <c r="D1425" s="166" t="s">
        <v>224</v>
      </c>
      <c r="E1425" s="35"/>
      <c r="F1425" s="190" t="s">
        <v>2403</v>
      </c>
      <c r="G1425" s="35"/>
      <c r="H1425" s="191">
        <v>1.8260000000000001</v>
      </c>
      <c r="I1425" s="35"/>
      <c r="J1425" s="35"/>
      <c r="K1425" s="35"/>
      <c r="L1425" s="36"/>
      <c r="M1425" s="163"/>
      <c r="N1425" s="164"/>
      <c r="O1425" s="56"/>
      <c r="P1425" s="56"/>
      <c r="Q1425" s="56"/>
      <c r="R1425" s="56"/>
      <c r="S1425" s="56"/>
      <c r="T1425" s="57"/>
      <c r="U1425" s="35"/>
      <c r="V1425" s="35"/>
      <c r="W1425" s="35"/>
      <c r="X1425" s="35"/>
      <c r="Y1425" s="35"/>
      <c r="Z1425" s="35"/>
      <c r="AA1425" s="35"/>
      <c r="AB1425" s="35"/>
      <c r="AC1425" s="35"/>
      <c r="AD1425" s="35"/>
      <c r="AE1425" s="35"/>
      <c r="AU1425" s="20" t="s">
        <v>81</v>
      </c>
    </row>
    <row r="1426" spans="1:65" s="2" customFormat="1">
      <c r="A1426" s="35"/>
      <c r="B1426" s="36"/>
      <c r="C1426" s="35"/>
      <c r="D1426" s="166" t="s">
        <v>224</v>
      </c>
      <c r="E1426" s="35"/>
      <c r="F1426" s="190" t="s">
        <v>2404</v>
      </c>
      <c r="G1426" s="35"/>
      <c r="H1426" s="191">
        <v>1.903</v>
      </c>
      <c r="I1426" s="35"/>
      <c r="J1426" s="35"/>
      <c r="K1426" s="35"/>
      <c r="L1426" s="36"/>
      <c r="M1426" s="163"/>
      <c r="N1426" s="164"/>
      <c r="O1426" s="56"/>
      <c r="P1426" s="56"/>
      <c r="Q1426" s="56"/>
      <c r="R1426" s="56"/>
      <c r="S1426" s="56"/>
      <c r="T1426" s="57"/>
      <c r="U1426" s="35"/>
      <c r="V1426" s="35"/>
      <c r="W1426" s="35"/>
      <c r="X1426" s="35"/>
      <c r="Y1426" s="35"/>
      <c r="Z1426" s="35"/>
      <c r="AA1426" s="35"/>
      <c r="AB1426" s="35"/>
      <c r="AC1426" s="35"/>
      <c r="AD1426" s="35"/>
      <c r="AE1426" s="35"/>
      <c r="AU1426" s="20" t="s">
        <v>81</v>
      </c>
    </row>
    <row r="1427" spans="1:65" s="2" customFormat="1">
      <c r="A1427" s="35"/>
      <c r="B1427" s="36"/>
      <c r="C1427" s="35"/>
      <c r="D1427" s="166" t="s">
        <v>224</v>
      </c>
      <c r="E1427" s="35"/>
      <c r="F1427" s="190" t="s">
        <v>2405</v>
      </c>
      <c r="G1427" s="35"/>
      <c r="H1427" s="191">
        <v>1.881</v>
      </c>
      <c r="I1427" s="35"/>
      <c r="J1427" s="35"/>
      <c r="K1427" s="35"/>
      <c r="L1427" s="36"/>
      <c r="M1427" s="163"/>
      <c r="N1427" s="164"/>
      <c r="O1427" s="56"/>
      <c r="P1427" s="56"/>
      <c r="Q1427" s="56"/>
      <c r="R1427" s="56"/>
      <c r="S1427" s="56"/>
      <c r="T1427" s="57"/>
      <c r="U1427" s="35"/>
      <c r="V1427" s="35"/>
      <c r="W1427" s="35"/>
      <c r="X1427" s="35"/>
      <c r="Y1427" s="35"/>
      <c r="Z1427" s="35"/>
      <c r="AA1427" s="35"/>
      <c r="AB1427" s="35"/>
      <c r="AC1427" s="35"/>
      <c r="AD1427" s="35"/>
      <c r="AE1427" s="35"/>
      <c r="AU1427" s="20" t="s">
        <v>81</v>
      </c>
    </row>
    <row r="1428" spans="1:65" s="2" customFormat="1">
      <c r="A1428" s="35"/>
      <c r="B1428" s="36"/>
      <c r="C1428" s="35"/>
      <c r="D1428" s="166" t="s">
        <v>224</v>
      </c>
      <c r="E1428" s="35"/>
      <c r="F1428" s="190" t="s">
        <v>2406</v>
      </c>
      <c r="G1428" s="35"/>
      <c r="H1428" s="191">
        <v>1.925</v>
      </c>
      <c r="I1428" s="35"/>
      <c r="J1428" s="35"/>
      <c r="K1428" s="35"/>
      <c r="L1428" s="36"/>
      <c r="M1428" s="163"/>
      <c r="N1428" s="164"/>
      <c r="O1428" s="56"/>
      <c r="P1428" s="56"/>
      <c r="Q1428" s="56"/>
      <c r="R1428" s="56"/>
      <c r="S1428" s="56"/>
      <c r="T1428" s="57"/>
      <c r="U1428" s="35"/>
      <c r="V1428" s="35"/>
      <c r="W1428" s="35"/>
      <c r="X1428" s="35"/>
      <c r="Y1428" s="35"/>
      <c r="Z1428" s="35"/>
      <c r="AA1428" s="35"/>
      <c r="AB1428" s="35"/>
      <c r="AC1428" s="35"/>
      <c r="AD1428" s="35"/>
      <c r="AE1428" s="35"/>
      <c r="AU1428" s="20" t="s">
        <v>81</v>
      </c>
    </row>
    <row r="1429" spans="1:65" s="2" customFormat="1">
      <c r="A1429" s="35"/>
      <c r="B1429" s="36"/>
      <c r="C1429" s="35"/>
      <c r="D1429" s="166" t="s">
        <v>224</v>
      </c>
      <c r="E1429" s="35"/>
      <c r="F1429" s="190" t="s">
        <v>2407</v>
      </c>
      <c r="G1429" s="35"/>
      <c r="H1429" s="191">
        <v>4.5869999999999997</v>
      </c>
      <c r="I1429" s="35"/>
      <c r="J1429" s="35"/>
      <c r="K1429" s="35"/>
      <c r="L1429" s="36"/>
      <c r="M1429" s="163"/>
      <c r="N1429" s="164"/>
      <c r="O1429" s="56"/>
      <c r="P1429" s="56"/>
      <c r="Q1429" s="56"/>
      <c r="R1429" s="56"/>
      <c r="S1429" s="56"/>
      <c r="T1429" s="57"/>
      <c r="U1429" s="35"/>
      <c r="V1429" s="35"/>
      <c r="W1429" s="35"/>
      <c r="X1429" s="35"/>
      <c r="Y1429" s="35"/>
      <c r="Z1429" s="35"/>
      <c r="AA1429" s="35"/>
      <c r="AB1429" s="35"/>
      <c r="AC1429" s="35"/>
      <c r="AD1429" s="35"/>
      <c r="AE1429" s="35"/>
      <c r="AU1429" s="20" t="s">
        <v>81</v>
      </c>
    </row>
    <row r="1430" spans="1:65" s="2" customFormat="1">
      <c r="A1430" s="35"/>
      <c r="B1430" s="36"/>
      <c r="C1430" s="35"/>
      <c r="D1430" s="166" t="s">
        <v>224</v>
      </c>
      <c r="E1430" s="35"/>
      <c r="F1430" s="190" t="s">
        <v>2408</v>
      </c>
      <c r="G1430" s="35"/>
      <c r="H1430" s="191">
        <v>1.9139999999999999</v>
      </c>
      <c r="I1430" s="35"/>
      <c r="J1430" s="35"/>
      <c r="K1430" s="35"/>
      <c r="L1430" s="36"/>
      <c r="M1430" s="163"/>
      <c r="N1430" s="164"/>
      <c r="O1430" s="56"/>
      <c r="P1430" s="56"/>
      <c r="Q1430" s="56"/>
      <c r="R1430" s="56"/>
      <c r="S1430" s="56"/>
      <c r="T1430" s="57"/>
      <c r="U1430" s="35"/>
      <c r="V1430" s="35"/>
      <c r="W1430" s="35"/>
      <c r="X1430" s="35"/>
      <c r="Y1430" s="35"/>
      <c r="Z1430" s="35"/>
      <c r="AA1430" s="35"/>
      <c r="AB1430" s="35"/>
      <c r="AC1430" s="35"/>
      <c r="AD1430" s="35"/>
      <c r="AE1430" s="35"/>
      <c r="AU1430" s="20" t="s">
        <v>81</v>
      </c>
    </row>
    <row r="1431" spans="1:65" s="2" customFormat="1">
      <c r="A1431" s="35"/>
      <c r="B1431" s="36"/>
      <c r="C1431" s="35"/>
      <c r="D1431" s="166" t="s">
        <v>224</v>
      </c>
      <c r="E1431" s="35"/>
      <c r="F1431" s="190" t="s">
        <v>2409</v>
      </c>
      <c r="G1431" s="35"/>
      <c r="H1431" s="191">
        <v>1.738</v>
      </c>
      <c r="I1431" s="35"/>
      <c r="J1431" s="35"/>
      <c r="K1431" s="35"/>
      <c r="L1431" s="36"/>
      <c r="M1431" s="163"/>
      <c r="N1431" s="164"/>
      <c r="O1431" s="56"/>
      <c r="P1431" s="56"/>
      <c r="Q1431" s="56"/>
      <c r="R1431" s="56"/>
      <c r="S1431" s="56"/>
      <c r="T1431" s="57"/>
      <c r="U1431" s="35"/>
      <c r="V1431" s="35"/>
      <c r="W1431" s="35"/>
      <c r="X1431" s="35"/>
      <c r="Y1431" s="35"/>
      <c r="Z1431" s="35"/>
      <c r="AA1431" s="35"/>
      <c r="AB1431" s="35"/>
      <c r="AC1431" s="35"/>
      <c r="AD1431" s="35"/>
      <c r="AE1431" s="35"/>
      <c r="AU1431" s="20" t="s">
        <v>81</v>
      </c>
    </row>
    <row r="1432" spans="1:65" s="2" customFormat="1">
      <c r="A1432" s="35"/>
      <c r="B1432" s="36"/>
      <c r="C1432" s="35"/>
      <c r="D1432" s="166" t="s">
        <v>224</v>
      </c>
      <c r="E1432" s="35"/>
      <c r="F1432" s="190" t="s">
        <v>2410</v>
      </c>
      <c r="G1432" s="35"/>
      <c r="H1432" s="191">
        <v>1.837</v>
      </c>
      <c r="I1432" s="35"/>
      <c r="J1432" s="35"/>
      <c r="K1432" s="35"/>
      <c r="L1432" s="36"/>
      <c r="M1432" s="163"/>
      <c r="N1432" s="164"/>
      <c r="O1432" s="56"/>
      <c r="P1432" s="56"/>
      <c r="Q1432" s="56"/>
      <c r="R1432" s="56"/>
      <c r="S1432" s="56"/>
      <c r="T1432" s="57"/>
      <c r="U1432" s="35"/>
      <c r="V1432" s="35"/>
      <c r="W1432" s="35"/>
      <c r="X1432" s="35"/>
      <c r="Y1432" s="35"/>
      <c r="Z1432" s="35"/>
      <c r="AA1432" s="35"/>
      <c r="AB1432" s="35"/>
      <c r="AC1432" s="35"/>
      <c r="AD1432" s="35"/>
      <c r="AE1432" s="35"/>
      <c r="AU1432" s="20" t="s">
        <v>81</v>
      </c>
    </row>
    <row r="1433" spans="1:65" s="2" customFormat="1">
      <c r="A1433" s="35"/>
      <c r="B1433" s="36"/>
      <c r="C1433" s="35"/>
      <c r="D1433" s="166" t="s">
        <v>224</v>
      </c>
      <c r="E1433" s="35"/>
      <c r="F1433" s="190" t="s">
        <v>2411</v>
      </c>
      <c r="G1433" s="35"/>
      <c r="H1433" s="191">
        <v>1.859</v>
      </c>
      <c r="I1433" s="35"/>
      <c r="J1433" s="35"/>
      <c r="K1433" s="35"/>
      <c r="L1433" s="36"/>
      <c r="M1433" s="163"/>
      <c r="N1433" s="164"/>
      <c r="O1433" s="56"/>
      <c r="P1433" s="56"/>
      <c r="Q1433" s="56"/>
      <c r="R1433" s="56"/>
      <c r="S1433" s="56"/>
      <c r="T1433" s="57"/>
      <c r="U1433" s="35"/>
      <c r="V1433" s="35"/>
      <c r="W1433" s="35"/>
      <c r="X1433" s="35"/>
      <c r="Y1433" s="35"/>
      <c r="Z1433" s="35"/>
      <c r="AA1433" s="35"/>
      <c r="AB1433" s="35"/>
      <c r="AC1433" s="35"/>
      <c r="AD1433" s="35"/>
      <c r="AE1433" s="35"/>
      <c r="AU1433" s="20" t="s">
        <v>81</v>
      </c>
    </row>
    <row r="1434" spans="1:65" s="2" customFormat="1">
      <c r="A1434" s="35"/>
      <c r="B1434" s="36"/>
      <c r="C1434" s="35"/>
      <c r="D1434" s="166" t="s">
        <v>224</v>
      </c>
      <c r="E1434" s="35"/>
      <c r="F1434" s="190" t="s">
        <v>2412</v>
      </c>
      <c r="G1434" s="35"/>
      <c r="H1434" s="191">
        <v>1.76</v>
      </c>
      <c r="I1434" s="35"/>
      <c r="J1434" s="35"/>
      <c r="K1434" s="35"/>
      <c r="L1434" s="36"/>
      <c r="M1434" s="163"/>
      <c r="N1434" s="164"/>
      <c r="O1434" s="56"/>
      <c r="P1434" s="56"/>
      <c r="Q1434" s="56"/>
      <c r="R1434" s="56"/>
      <c r="S1434" s="56"/>
      <c r="T1434" s="57"/>
      <c r="U1434" s="35"/>
      <c r="V1434" s="35"/>
      <c r="W1434" s="35"/>
      <c r="X1434" s="35"/>
      <c r="Y1434" s="35"/>
      <c r="Z1434" s="35"/>
      <c r="AA1434" s="35"/>
      <c r="AB1434" s="35"/>
      <c r="AC1434" s="35"/>
      <c r="AD1434" s="35"/>
      <c r="AE1434" s="35"/>
      <c r="AU1434" s="20" t="s">
        <v>81</v>
      </c>
    </row>
    <row r="1435" spans="1:65" s="2" customFormat="1">
      <c r="A1435" s="35"/>
      <c r="B1435" s="36"/>
      <c r="C1435" s="35"/>
      <c r="D1435" s="166" t="s">
        <v>224</v>
      </c>
      <c r="E1435" s="35"/>
      <c r="F1435" s="190" t="s">
        <v>2413</v>
      </c>
      <c r="G1435" s="35"/>
      <c r="H1435" s="191">
        <v>1.8480000000000001</v>
      </c>
      <c r="I1435" s="35"/>
      <c r="J1435" s="35"/>
      <c r="K1435" s="35"/>
      <c r="L1435" s="36"/>
      <c r="M1435" s="163"/>
      <c r="N1435" s="164"/>
      <c r="O1435" s="56"/>
      <c r="P1435" s="56"/>
      <c r="Q1435" s="56"/>
      <c r="R1435" s="56"/>
      <c r="S1435" s="56"/>
      <c r="T1435" s="57"/>
      <c r="U1435" s="35"/>
      <c r="V1435" s="35"/>
      <c r="W1435" s="35"/>
      <c r="X1435" s="35"/>
      <c r="Y1435" s="35"/>
      <c r="Z1435" s="35"/>
      <c r="AA1435" s="35"/>
      <c r="AB1435" s="35"/>
      <c r="AC1435" s="35"/>
      <c r="AD1435" s="35"/>
      <c r="AE1435" s="35"/>
      <c r="AU1435" s="20" t="s">
        <v>81</v>
      </c>
    </row>
    <row r="1436" spans="1:65" s="2" customFormat="1">
      <c r="A1436" s="35"/>
      <c r="B1436" s="36"/>
      <c r="C1436" s="35"/>
      <c r="D1436" s="166" t="s">
        <v>224</v>
      </c>
      <c r="E1436" s="35"/>
      <c r="F1436" s="190" t="s">
        <v>213</v>
      </c>
      <c r="G1436" s="35"/>
      <c r="H1436" s="191">
        <v>23.077999999999999</v>
      </c>
      <c r="I1436" s="35"/>
      <c r="J1436" s="35"/>
      <c r="K1436" s="35"/>
      <c r="L1436" s="36"/>
      <c r="M1436" s="163"/>
      <c r="N1436" s="164"/>
      <c r="O1436" s="56"/>
      <c r="P1436" s="56"/>
      <c r="Q1436" s="56"/>
      <c r="R1436" s="56"/>
      <c r="S1436" s="56"/>
      <c r="T1436" s="57"/>
      <c r="U1436" s="35"/>
      <c r="V1436" s="35"/>
      <c r="W1436" s="35"/>
      <c r="X1436" s="35"/>
      <c r="Y1436" s="35"/>
      <c r="Z1436" s="35"/>
      <c r="AA1436" s="35"/>
      <c r="AB1436" s="35"/>
      <c r="AC1436" s="35"/>
      <c r="AD1436" s="35"/>
      <c r="AE1436" s="35"/>
      <c r="AU1436" s="20" t="s">
        <v>81</v>
      </c>
    </row>
    <row r="1437" spans="1:65" s="2" customFormat="1" ht="16.5" customHeight="1">
      <c r="A1437" s="35"/>
      <c r="B1437" s="146"/>
      <c r="C1437" s="147" t="s">
        <v>1801</v>
      </c>
      <c r="D1437" s="147" t="s">
        <v>184</v>
      </c>
      <c r="E1437" s="148" t="s">
        <v>1812</v>
      </c>
      <c r="F1437" s="149" t="s">
        <v>1813</v>
      </c>
      <c r="G1437" s="150" t="s">
        <v>238</v>
      </c>
      <c r="H1437" s="151">
        <v>3.7839999999999998</v>
      </c>
      <c r="I1437" s="152"/>
      <c r="J1437" s="153">
        <f>ROUND(I1437*H1437,2)</f>
        <v>0</v>
      </c>
      <c r="K1437" s="149" t="s">
        <v>222</v>
      </c>
      <c r="L1437" s="36"/>
      <c r="M1437" s="154" t="s">
        <v>3</v>
      </c>
      <c r="N1437" s="155" t="s">
        <v>44</v>
      </c>
      <c r="O1437" s="56"/>
      <c r="P1437" s="156">
        <f>O1437*H1437</f>
        <v>0</v>
      </c>
      <c r="Q1437" s="156">
        <v>0.12239999999999999</v>
      </c>
      <c r="R1437" s="156">
        <f>Q1437*H1437</f>
        <v>0.46316159999999995</v>
      </c>
      <c r="S1437" s="156">
        <v>0</v>
      </c>
      <c r="T1437" s="157">
        <f>S1437*H1437</f>
        <v>0</v>
      </c>
      <c r="U1437" s="35"/>
      <c r="V1437" s="35"/>
      <c r="W1437" s="35"/>
      <c r="X1437" s="35"/>
      <c r="Y1437" s="35"/>
      <c r="Z1437" s="35"/>
      <c r="AA1437" s="35"/>
      <c r="AB1437" s="35"/>
      <c r="AC1437" s="35"/>
      <c r="AD1437" s="35"/>
      <c r="AE1437" s="35"/>
      <c r="AR1437" s="158" t="s">
        <v>189</v>
      </c>
      <c r="AT1437" s="158" t="s">
        <v>184</v>
      </c>
      <c r="AU1437" s="158" t="s">
        <v>81</v>
      </c>
      <c r="AY1437" s="20" t="s">
        <v>182</v>
      </c>
      <c r="BE1437" s="159">
        <f>IF(N1437="základní",J1437,0)</f>
        <v>0</v>
      </c>
      <c r="BF1437" s="159">
        <f>IF(N1437="snížená",J1437,0)</f>
        <v>0</v>
      </c>
      <c r="BG1437" s="159">
        <f>IF(N1437="zákl. přenesená",J1437,0)</f>
        <v>0</v>
      </c>
      <c r="BH1437" s="159">
        <f>IF(N1437="sníž. přenesená",J1437,0)</f>
        <v>0</v>
      </c>
      <c r="BI1437" s="159">
        <f>IF(N1437="nulová",J1437,0)</f>
        <v>0</v>
      </c>
      <c r="BJ1437" s="20" t="s">
        <v>25</v>
      </c>
      <c r="BK1437" s="159">
        <f>ROUND(I1437*H1437,2)</f>
        <v>0</v>
      </c>
      <c r="BL1437" s="20" t="s">
        <v>189</v>
      </c>
      <c r="BM1437" s="158" t="s">
        <v>2565</v>
      </c>
    </row>
    <row r="1438" spans="1:65" s="13" customFormat="1">
      <c r="B1438" s="165"/>
      <c r="D1438" s="166" t="s">
        <v>193</v>
      </c>
      <c r="E1438" s="167" t="s">
        <v>3</v>
      </c>
      <c r="F1438" s="168" t="s">
        <v>2566</v>
      </c>
      <c r="H1438" s="167" t="s">
        <v>3</v>
      </c>
      <c r="I1438" s="169"/>
      <c r="L1438" s="165"/>
      <c r="M1438" s="170"/>
      <c r="N1438" s="171"/>
      <c r="O1438" s="171"/>
      <c r="P1438" s="171"/>
      <c r="Q1438" s="171"/>
      <c r="R1438" s="171"/>
      <c r="S1438" s="171"/>
      <c r="T1438" s="172"/>
      <c r="AT1438" s="167" t="s">
        <v>193</v>
      </c>
      <c r="AU1438" s="167" t="s">
        <v>81</v>
      </c>
      <c r="AV1438" s="13" t="s">
        <v>25</v>
      </c>
      <c r="AW1438" s="13" t="s">
        <v>34</v>
      </c>
      <c r="AX1438" s="13" t="s">
        <v>73</v>
      </c>
      <c r="AY1438" s="167" t="s">
        <v>182</v>
      </c>
    </row>
    <row r="1439" spans="1:65" s="14" customFormat="1">
      <c r="B1439" s="173"/>
      <c r="D1439" s="166" t="s">
        <v>193</v>
      </c>
      <c r="E1439" s="174" t="s">
        <v>3</v>
      </c>
      <c r="F1439" s="175" t="s">
        <v>2567</v>
      </c>
      <c r="H1439" s="176">
        <v>3.7839999999999998</v>
      </c>
      <c r="I1439" s="177"/>
      <c r="L1439" s="173"/>
      <c r="M1439" s="178"/>
      <c r="N1439" s="179"/>
      <c r="O1439" s="179"/>
      <c r="P1439" s="179"/>
      <c r="Q1439" s="179"/>
      <c r="R1439" s="179"/>
      <c r="S1439" s="179"/>
      <c r="T1439" s="180"/>
      <c r="AT1439" s="174" t="s">
        <v>193</v>
      </c>
      <c r="AU1439" s="174" t="s">
        <v>81</v>
      </c>
      <c r="AV1439" s="14" t="s">
        <v>81</v>
      </c>
      <c r="AW1439" s="14" t="s">
        <v>34</v>
      </c>
      <c r="AX1439" s="14" t="s">
        <v>25</v>
      </c>
      <c r="AY1439" s="174" t="s">
        <v>182</v>
      </c>
    </row>
    <row r="1440" spans="1:65" s="2" customFormat="1">
      <c r="A1440" s="35"/>
      <c r="B1440" s="36"/>
      <c r="C1440" s="35"/>
      <c r="D1440" s="166" t="s">
        <v>224</v>
      </c>
      <c r="E1440" s="35"/>
      <c r="F1440" s="189" t="s">
        <v>1780</v>
      </c>
      <c r="G1440" s="35"/>
      <c r="H1440" s="35"/>
      <c r="I1440" s="35"/>
      <c r="J1440" s="35"/>
      <c r="K1440" s="35"/>
      <c r="L1440" s="36"/>
      <c r="M1440" s="163"/>
      <c r="N1440" s="164"/>
      <c r="O1440" s="56"/>
      <c r="P1440" s="56"/>
      <c r="Q1440" s="56"/>
      <c r="R1440" s="56"/>
      <c r="S1440" s="56"/>
      <c r="T1440" s="57"/>
      <c r="U1440" s="35"/>
      <c r="V1440" s="35"/>
      <c r="W1440" s="35"/>
      <c r="X1440" s="35"/>
      <c r="Y1440" s="35"/>
      <c r="Z1440" s="35"/>
      <c r="AA1440" s="35"/>
      <c r="AB1440" s="35"/>
      <c r="AC1440" s="35"/>
      <c r="AD1440" s="35"/>
      <c r="AE1440" s="35"/>
      <c r="AU1440" s="20" t="s">
        <v>81</v>
      </c>
    </row>
    <row r="1441" spans="1:65" s="2" customFormat="1">
      <c r="A1441" s="35"/>
      <c r="B1441" s="36"/>
      <c r="C1441" s="35"/>
      <c r="D1441" s="166" t="s">
        <v>224</v>
      </c>
      <c r="E1441" s="35"/>
      <c r="F1441" s="190" t="s">
        <v>1396</v>
      </c>
      <c r="G1441" s="35"/>
      <c r="H1441" s="191">
        <v>0</v>
      </c>
      <c r="I1441" s="35"/>
      <c r="J1441" s="35"/>
      <c r="K1441" s="35"/>
      <c r="L1441" s="36"/>
      <c r="M1441" s="163"/>
      <c r="N1441" s="164"/>
      <c r="O1441" s="56"/>
      <c r="P1441" s="56"/>
      <c r="Q1441" s="56"/>
      <c r="R1441" s="56"/>
      <c r="S1441" s="56"/>
      <c r="T1441" s="57"/>
      <c r="U1441" s="35"/>
      <c r="V1441" s="35"/>
      <c r="W1441" s="35"/>
      <c r="X1441" s="35"/>
      <c r="Y1441" s="35"/>
      <c r="Z1441" s="35"/>
      <c r="AA1441" s="35"/>
      <c r="AB1441" s="35"/>
      <c r="AC1441" s="35"/>
      <c r="AD1441" s="35"/>
      <c r="AE1441" s="35"/>
      <c r="AU1441" s="20" t="s">
        <v>81</v>
      </c>
    </row>
    <row r="1442" spans="1:65" s="2" customFormat="1">
      <c r="A1442" s="35"/>
      <c r="B1442" s="36"/>
      <c r="C1442" s="35"/>
      <c r="D1442" s="166" t="s">
        <v>224</v>
      </c>
      <c r="E1442" s="35"/>
      <c r="F1442" s="190" t="s">
        <v>2286</v>
      </c>
      <c r="G1442" s="35"/>
      <c r="H1442" s="191">
        <v>1.87</v>
      </c>
      <c r="I1442" s="35"/>
      <c r="J1442" s="35"/>
      <c r="K1442" s="35"/>
      <c r="L1442" s="36"/>
      <c r="M1442" s="163"/>
      <c r="N1442" s="164"/>
      <c r="O1442" s="56"/>
      <c r="P1442" s="56"/>
      <c r="Q1442" s="56"/>
      <c r="R1442" s="56"/>
      <c r="S1442" s="56"/>
      <c r="T1442" s="57"/>
      <c r="U1442" s="35"/>
      <c r="V1442" s="35"/>
      <c r="W1442" s="35"/>
      <c r="X1442" s="35"/>
      <c r="Y1442" s="35"/>
      <c r="Z1442" s="35"/>
      <c r="AA1442" s="35"/>
      <c r="AB1442" s="35"/>
      <c r="AC1442" s="35"/>
      <c r="AD1442" s="35"/>
      <c r="AE1442" s="35"/>
      <c r="AU1442" s="20" t="s">
        <v>81</v>
      </c>
    </row>
    <row r="1443" spans="1:65" s="2" customFormat="1">
      <c r="A1443" s="35"/>
      <c r="B1443" s="36"/>
      <c r="C1443" s="35"/>
      <c r="D1443" s="166" t="s">
        <v>224</v>
      </c>
      <c r="E1443" s="35"/>
      <c r="F1443" s="190" t="s">
        <v>2287</v>
      </c>
      <c r="G1443" s="35"/>
      <c r="H1443" s="191">
        <v>1.9139999999999999</v>
      </c>
      <c r="I1443" s="35"/>
      <c r="J1443" s="35"/>
      <c r="K1443" s="35"/>
      <c r="L1443" s="36"/>
      <c r="M1443" s="163"/>
      <c r="N1443" s="164"/>
      <c r="O1443" s="56"/>
      <c r="P1443" s="56"/>
      <c r="Q1443" s="56"/>
      <c r="R1443" s="56"/>
      <c r="S1443" s="56"/>
      <c r="T1443" s="57"/>
      <c r="U1443" s="35"/>
      <c r="V1443" s="35"/>
      <c r="W1443" s="35"/>
      <c r="X1443" s="35"/>
      <c r="Y1443" s="35"/>
      <c r="Z1443" s="35"/>
      <c r="AA1443" s="35"/>
      <c r="AB1443" s="35"/>
      <c r="AC1443" s="35"/>
      <c r="AD1443" s="35"/>
      <c r="AE1443" s="35"/>
      <c r="AU1443" s="20" t="s">
        <v>81</v>
      </c>
    </row>
    <row r="1444" spans="1:65" s="2" customFormat="1">
      <c r="A1444" s="35"/>
      <c r="B1444" s="36"/>
      <c r="C1444" s="35"/>
      <c r="D1444" s="166" t="s">
        <v>224</v>
      </c>
      <c r="E1444" s="35"/>
      <c r="F1444" s="190" t="s">
        <v>259</v>
      </c>
      <c r="G1444" s="35"/>
      <c r="H1444" s="191">
        <v>3.7839999999999998</v>
      </c>
      <c r="I1444" s="35"/>
      <c r="J1444" s="35"/>
      <c r="K1444" s="35"/>
      <c r="L1444" s="36"/>
      <c r="M1444" s="163"/>
      <c r="N1444" s="164"/>
      <c r="O1444" s="56"/>
      <c r="P1444" s="56"/>
      <c r="Q1444" s="56"/>
      <c r="R1444" s="56"/>
      <c r="S1444" s="56"/>
      <c r="T1444" s="57"/>
      <c r="U1444" s="35"/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/>
      <c r="AU1444" s="20" t="s">
        <v>81</v>
      </c>
    </row>
    <row r="1445" spans="1:65" s="2" customFormat="1" ht="16.5" customHeight="1">
      <c r="A1445" s="35"/>
      <c r="B1445" s="146"/>
      <c r="C1445" s="147" t="s">
        <v>1806</v>
      </c>
      <c r="D1445" s="147" t="s">
        <v>184</v>
      </c>
      <c r="E1445" s="148" t="s">
        <v>1788</v>
      </c>
      <c r="F1445" s="149" t="s">
        <v>1789</v>
      </c>
      <c r="G1445" s="150" t="s">
        <v>238</v>
      </c>
      <c r="H1445" s="151">
        <v>3.7839999999999998</v>
      </c>
      <c r="I1445" s="152"/>
      <c r="J1445" s="153">
        <f>ROUND(I1445*H1445,2)</f>
        <v>0</v>
      </c>
      <c r="K1445" s="149" t="s">
        <v>188</v>
      </c>
      <c r="L1445" s="36"/>
      <c r="M1445" s="154" t="s">
        <v>3</v>
      </c>
      <c r="N1445" s="155" t="s">
        <v>44</v>
      </c>
      <c r="O1445" s="56"/>
      <c r="P1445" s="156">
        <f>O1445*H1445</f>
        <v>0</v>
      </c>
      <c r="Q1445" s="156">
        <v>2.1000000000000001E-4</v>
      </c>
      <c r="R1445" s="156">
        <f>Q1445*H1445</f>
        <v>7.9463999999999999E-4</v>
      </c>
      <c r="S1445" s="156">
        <v>0</v>
      </c>
      <c r="T1445" s="157">
        <f>S1445*H1445</f>
        <v>0</v>
      </c>
      <c r="U1445" s="35"/>
      <c r="V1445" s="35"/>
      <c r="W1445" s="35"/>
      <c r="X1445" s="35"/>
      <c r="Y1445" s="35"/>
      <c r="Z1445" s="35"/>
      <c r="AA1445" s="35"/>
      <c r="AB1445" s="35"/>
      <c r="AC1445" s="35"/>
      <c r="AD1445" s="35"/>
      <c r="AE1445" s="35"/>
      <c r="AR1445" s="158" t="s">
        <v>189</v>
      </c>
      <c r="AT1445" s="158" t="s">
        <v>184</v>
      </c>
      <c r="AU1445" s="158" t="s">
        <v>81</v>
      </c>
      <c r="AY1445" s="20" t="s">
        <v>182</v>
      </c>
      <c r="BE1445" s="159">
        <f>IF(N1445="základní",J1445,0)</f>
        <v>0</v>
      </c>
      <c r="BF1445" s="159">
        <f>IF(N1445="snížená",J1445,0)</f>
        <v>0</v>
      </c>
      <c r="BG1445" s="159">
        <f>IF(N1445="zákl. přenesená",J1445,0)</f>
        <v>0</v>
      </c>
      <c r="BH1445" s="159">
        <f>IF(N1445="sníž. přenesená",J1445,0)</f>
        <v>0</v>
      </c>
      <c r="BI1445" s="159">
        <f>IF(N1445="nulová",J1445,0)</f>
        <v>0</v>
      </c>
      <c r="BJ1445" s="20" t="s">
        <v>25</v>
      </c>
      <c r="BK1445" s="159">
        <f>ROUND(I1445*H1445,2)</f>
        <v>0</v>
      </c>
      <c r="BL1445" s="20" t="s">
        <v>189</v>
      </c>
      <c r="BM1445" s="158" t="s">
        <v>2568</v>
      </c>
    </row>
    <row r="1446" spans="1:65" s="2" customFormat="1">
      <c r="A1446" s="35"/>
      <c r="B1446" s="36"/>
      <c r="C1446" s="35"/>
      <c r="D1446" s="160" t="s">
        <v>191</v>
      </c>
      <c r="E1446" s="35"/>
      <c r="F1446" s="161" t="s">
        <v>1791</v>
      </c>
      <c r="G1446" s="35"/>
      <c r="H1446" s="35"/>
      <c r="I1446" s="162"/>
      <c r="J1446" s="35"/>
      <c r="K1446" s="35"/>
      <c r="L1446" s="36"/>
      <c r="M1446" s="163"/>
      <c r="N1446" s="164"/>
      <c r="O1446" s="56"/>
      <c r="P1446" s="56"/>
      <c r="Q1446" s="56"/>
      <c r="R1446" s="56"/>
      <c r="S1446" s="56"/>
      <c r="T1446" s="57"/>
      <c r="U1446" s="35"/>
      <c r="V1446" s="35"/>
      <c r="W1446" s="35"/>
      <c r="X1446" s="35"/>
      <c r="Y1446" s="35"/>
      <c r="Z1446" s="35"/>
      <c r="AA1446" s="35"/>
      <c r="AB1446" s="35"/>
      <c r="AC1446" s="35"/>
      <c r="AD1446" s="35"/>
      <c r="AE1446" s="35"/>
      <c r="AT1446" s="20" t="s">
        <v>191</v>
      </c>
      <c r="AU1446" s="20" t="s">
        <v>81</v>
      </c>
    </row>
    <row r="1447" spans="1:65" s="14" customFormat="1">
      <c r="B1447" s="173"/>
      <c r="D1447" s="166" t="s">
        <v>193</v>
      </c>
      <c r="E1447" s="174" t="s">
        <v>3</v>
      </c>
      <c r="F1447" s="175" t="s">
        <v>1815</v>
      </c>
      <c r="H1447" s="176">
        <v>3.7839999999999998</v>
      </c>
      <c r="I1447" s="177"/>
      <c r="L1447" s="173"/>
      <c r="M1447" s="178"/>
      <c r="N1447" s="179"/>
      <c r="O1447" s="179"/>
      <c r="P1447" s="179"/>
      <c r="Q1447" s="179"/>
      <c r="R1447" s="179"/>
      <c r="S1447" s="179"/>
      <c r="T1447" s="180"/>
      <c r="AT1447" s="174" t="s">
        <v>193</v>
      </c>
      <c r="AU1447" s="174" t="s">
        <v>81</v>
      </c>
      <c r="AV1447" s="14" t="s">
        <v>81</v>
      </c>
      <c r="AW1447" s="14" t="s">
        <v>34</v>
      </c>
      <c r="AX1447" s="14" t="s">
        <v>25</v>
      </c>
      <c r="AY1447" s="174" t="s">
        <v>182</v>
      </c>
    </row>
    <row r="1448" spans="1:65" s="2" customFormat="1">
      <c r="A1448" s="35"/>
      <c r="B1448" s="36"/>
      <c r="C1448" s="35"/>
      <c r="D1448" s="166" t="s">
        <v>224</v>
      </c>
      <c r="E1448" s="35"/>
      <c r="F1448" s="189" t="s">
        <v>1780</v>
      </c>
      <c r="G1448" s="35"/>
      <c r="H1448" s="35"/>
      <c r="I1448" s="35"/>
      <c r="J1448" s="35"/>
      <c r="K1448" s="35"/>
      <c r="L1448" s="36"/>
      <c r="M1448" s="163"/>
      <c r="N1448" s="164"/>
      <c r="O1448" s="56"/>
      <c r="P1448" s="56"/>
      <c r="Q1448" s="56"/>
      <c r="R1448" s="56"/>
      <c r="S1448" s="56"/>
      <c r="T1448" s="57"/>
      <c r="U1448" s="35"/>
      <c r="V1448" s="35"/>
      <c r="W1448" s="35"/>
      <c r="X1448" s="35"/>
      <c r="Y1448" s="35"/>
      <c r="Z1448" s="35"/>
      <c r="AA1448" s="35"/>
      <c r="AB1448" s="35"/>
      <c r="AC1448" s="35"/>
      <c r="AD1448" s="35"/>
      <c r="AE1448" s="35"/>
      <c r="AU1448" s="20" t="s">
        <v>81</v>
      </c>
    </row>
    <row r="1449" spans="1:65" s="2" customFormat="1">
      <c r="A1449" s="35"/>
      <c r="B1449" s="36"/>
      <c r="C1449" s="35"/>
      <c r="D1449" s="166" t="s">
        <v>224</v>
      </c>
      <c r="E1449" s="35"/>
      <c r="F1449" s="190" t="s">
        <v>1396</v>
      </c>
      <c r="G1449" s="35"/>
      <c r="H1449" s="191">
        <v>0</v>
      </c>
      <c r="I1449" s="35"/>
      <c r="J1449" s="35"/>
      <c r="K1449" s="35"/>
      <c r="L1449" s="36"/>
      <c r="M1449" s="163"/>
      <c r="N1449" s="164"/>
      <c r="O1449" s="56"/>
      <c r="P1449" s="56"/>
      <c r="Q1449" s="56"/>
      <c r="R1449" s="56"/>
      <c r="S1449" s="56"/>
      <c r="T1449" s="57"/>
      <c r="U1449" s="35"/>
      <c r="V1449" s="35"/>
      <c r="W1449" s="35"/>
      <c r="X1449" s="35"/>
      <c r="Y1449" s="35"/>
      <c r="Z1449" s="35"/>
      <c r="AA1449" s="35"/>
      <c r="AB1449" s="35"/>
      <c r="AC1449" s="35"/>
      <c r="AD1449" s="35"/>
      <c r="AE1449" s="35"/>
      <c r="AU1449" s="20" t="s">
        <v>81</v>
      </c>
    </row>
    <row r="1450" spans="1:65" s="2" customFormat="1">
      <c r="A1450" s="35"/>
      <c r="B1450" s="36"/>
      <c r="C1450" s="35"/>
      <c r="D1450" s="166" t="s">
        <v>224</v>
      </c>
      <c r="E1450" s="35"/>
      <c r="F1450" s="190" t="s">
        <v>2286</v>
      </c>
      <c r="G1450" s="35"/>
      <c r="H1450" s="191">
        <v>1.87</v>
      </c>
      <c r="I1450" s="35"/>
      <c r="J1450" s="35"/>
      <c r="K1450" s="35"/>
      <c r="L1450" s="36"/>
      <c r="M1450" s="163"/>
      <c r="N1450" s="164"/>
      <c r="O1450" s="56"/>
      <c r="P1450" s="56"/>
      <c r="Q1450" s="56"/>
      <c r="R1450" s="56"/>
      <c r="S1450" s="56"/>
      <c r="T1450" s="57"/>
      <c r="U1450" s="35"/>
      <c r="V1450" s="35"/>
      <c r="W1450" s="35"/>
      <c r="X1450" s="35"/>
      <c r="Y1450" s="35"/>
      <c r="Z1450" s="35"/>
      <c r="AA1450" s="35"/>
      <c r="AB1450" s="35"/>
      <c r="AC1450" s="35"/>
      <c r="AD1450" s="35"/>
      <c r="AE1450" s="35"/>
      <c r="AU1450" s="20" t="s">
        <v>81</v>
      </c>
    </row>
    <row r="1451" spans="1:65" s="2" customFormat="1">
      <c r="A1451" s="35"/>
      <c r="B1451" s="36"/>
      <c r="C1451" s="35"/>
      <c r="D1451" s="166" t="s">
        <v>224</v>
      </c>
      <c r="E1451" s="35"/>
      <c r="F1451" s="190" t="s">
        <v>2287</v>
      </c>
      <c r="G1451" s="35"/>
      <c r="H1451" s="191">
        <v>1.9139999999999999</v>
      </c>
      <c r="I1451" s="35"/>
      <c r="J1451" s="35"/>
      <c r="K1451" s="35"/>
      <c r="L1451" s="36"/>
      <c r="M1451" s="163"/>
      <c r="N1451" s="164"/>
      <c r="O1451" s="56"/>
      <c r="P1451" s="56"/>
      <c r="Q1451" s="56"/>
      <c r="R1451" s="56"/>
      <c r="S1451" s="56"/>
      <c r="T1451" s="57"/>
      <c r="U1451" s="35"/>
      <c r="V1451" s="35"/>
      <c r="W1451" s="35"/>
      <c r="X1451" s="35"/>
      <c r="Y1451" s="35"/>
      <c r="Z1451" s="35"/>
      <c r="AA1451" s="35"/>
      <c r="AB1451" s="35"/>
      <c r="AC1451" s="35"/>
      <c r="AD1451" s="35"/>
      <c r="AE1451" s="35"/>
      <c r="AU1451" s="20" t="s">
        <v>81</v>
      </c>
    </row>
    <row r="1452" spans="1:65" s="2" customFormat="1">
      <c r="A1452" s="35"/>
      <c r="B1452" s="36"/>
      <c r="C1452" s="35"/>
      <c r="D1452" s="166" t="s">
        <v>224</v>
      </c>
      <c r="E1452" s="35"/>
      <c r="F1452" s="190" t="s">
        <v>259</v>
      </c>
      <c r="G1452" s="35"/>
      <c r="H1452" s="191">
        <v>3.7839999999999998</v>
      </c>
      <c r="I1452" s="35"/>
      <c r="J1452" s="35"/>
      <c r="K1452" s="35"/>
      <c r="L1452" s="36"/>
      <c r="M1452" s="163"/>
      <c r="N1452" s="164"/>
      <c r="O1452" s="56"/>
      <c r="P1452" s="56"/>
      <c r="Q1452" s="56"/>
      <c r="R1452" s="56"/>
      <c r="S1452" s="56"/>
      <c r="T1452" s="57"/>
      <c r="U1452" s="35"/>
      <c r="V1452" s="35"/>
      <c r="W1452" s="35"/>
      <c r="X1452" s="35"/>
      <c r="Y1452" s="35"/>
      <c r="Z1452" s="35"/>
      <c r="AA1452" s="35"/>
      <c r="AB1452" s="35"/>
      <c r="AC1452" s="35"/>
      <c r="AD1452" s="35"/>
      <c r="AE1452" s="35"/>
      <c r="AU1452" s="20" t="s">
        <v>81</v>
      </c>
    </row>
    <row r="1453" spans="1:65" s="2" customFormat="1" ht="16.5" customHeight="1">
      <c r="A1453" s="35"/>
      <c r="B1453" s="146"/>
      <c r="C1453" s="147" t="s">
        <v>1811</v>
      </c>
      <c r="D1453" s="147" t="s">
        <v>184</v>
      </c>
      <c r="E1453" s="148" t="s">
        <v>1819</v>
      </c>
      <c r="F1453" s="149" t="s">
        <v>1799</v>
      </c>
      <c r="G1453" s="150" t="s">
        <v>238</v>
      </c>
      <c r="H1453" s="151">
        <v>3.7839999999999998</v>
      </c>
      <c r="I1453" s="152"/>
      <c r="J1453" s="153">
        <f>ROUND(I1453*H1453,2)</f>
        <v>0</v>
      </c>
      <c r="K1453" s="149" t="s">
        <v>222</v>
      </c>
      <c r="L1453" s="36"/>
      <c r="M1453" s="154" t="s">
        <v>3</v>
      </c>
      <c r="N1453" s="155" t="s">
        <v>44</v>
      </c>
      <c r="O1453" s="56"/>
      <c r="P1453" s="156">
        <f>O1453*H1453</f>
        <v>0</v>
      </c>
      <c r="Q1453" s="156">
        <v>0.26375999999999999</v>
      </c>
      <c r="R1453" s="156">
        <f>Q1453*H1453</f>
        <v>0.99806783999999993</v>
      </c>
      <c r="S1453" s="156">
        <v>0</v>
      </c>
      <c r="T1453" s="157">
        <f>S1453*H1453</f>
        <v>0</v>
      </c>
      <c r="U1453" s="35"/>
      <c r="V1453" s="35"/>
      <c r="W1453" s="35"/>
      <c r="X1453" s="35"/>
      <c r="Y1453" s="35"/>
      <c r="Z1453" s="35"/>
      <c r="AA1453" s="35"/>
      <c r="AB1453" s="35"/>
      <c r="AC1453" s="35"/>
      <c r="AD1453" s="35"/>
      <c r="AE1453" s="35"/>
      <c r="AR1453" s="158" t="s">
        <v>189</v>
      </c>
      <c r="AT1453" s="158" t="s">
        <v>184</v>
      </c>
      <c r="AU1453" s="158" t="s">
        <v>81</v>
      </c>
      <c r="AY1453" s="20" t="s">
        <v>182</v>
      </c>
      <c r="BE1453" s="159">
        <f>IF(N1453="základní",J1453,0)</f>
        <v>0</v>
      </c>
      <c r="BF1453" s="159">
        <f>IF(N1453="snížená",J1453,0)</f>
        <v>0</v>
      </c>
      <c r="BG1453" s="159">
        <f>IF(N1453="zákl. přenesená",J1453,0)</f>
        <v>0</v>
      </c>
      <c r="BH1453" s="159">
        <f>IF(N1453="sníž. přenesená",J1453,0)</f>
        <v>0</v>
      </c>
      <c r="BI1453" s="159">
        <f>IF(N1453="nulová",J1453,0)</f>
        <v>0</v>
      </c>
      <c r="BJ1453" s="20" t="s">
        <v>25</v>
      </c>
      <c r="BK1453" s="159">
        <f>ROUND(I1453*H1453,2)</f>
        <v>0</v>
      </c>
      <c r="BL1453" s="20" t="s">
        <v>189</v>
      </c>
      <c r="BM1453" s="158" t="s">
        <v>2569</v>
      </c>
    </row>
    <row r="1454" spans="1:65" s="14" customFormat="1">
      <c r="B1454" s="173"/>
      <c r="D1454" s="166" t="s">
        <v>193</v>
      </c>
      <c r="E1454" s="174" t="s">
        <v>3</v>
      </c>
      <c r="F1454" s="175" t="s">
        <v>1815</v>
      </c>
      <c r="H1454" s="176">
        <v>3.7839999999999998</v>
      </c>
      <c r="I1454" s="177"/>
      <c r="L1454" s="173"/>
      <c r="M1454" s="178"/>
      <c r="N1454" s="179"/>
      <c r="O1454" s="179"/>
      <c r="P1454" s="179"/>
      <c r="Q1454" s="179"/>
      <c r="R1454" s="179"/>
      <c r="S1454" s="179"/>
      <c r="T1454" s="180"/>
      <c r="AT1454" s="174" t="s">
        <v>193</v>
      </c>
      <c r="AU1454" s="174" t="s">
        <v>81</v>
      </c>
      <c r="AV1454" s="14" t="s">
        <v>81</v>
      </c>
      <c r="AW1454" s="14" t="s">
        <v>34</v>
      </c>
      <c r="AX1454" s="14" t="s">
        <v>25</v>
      </c>
      <c r="AY1454" s="174" t="s">
        <v>182</v>
      </c>
    </row>
    <row r="1455" spans="1:65" s="2" customFormat="1">
      <c r="A1455" s="35"/>
      <c r="B1455" s="36"/>
      <c r="C1455" s="35"/>
      <c r="D1455" s="166" t="s">
        <v>224</v>
      </c>
      <c r="E1455" s="35"/>
      <c r="F1455" s="189" t="s">
        <v>1780</v>
      </c>
      <c r="G1455" s="35"/>
      <c r="H1455" s="35"/>
      <c r="I1455" s="35"/>
      <c r="J1455" s="35"/>
      <c r="K1455" s="35"/>
      <c r="L1455" s="36"/>
      <c r="M1455" s="163"/>
      <c r="N1455" s="164"/>
      <c r="O1455" s="56"/>
      <c r="P1455" s="56"/>
      <c r="Q1455" s="56"/>
      <c r="R1455" s="56"/>
      <c r="S1455" s="56"/>
      <c r="T1455" s="57"/>
      <c r="U1455" s="35"/>
      <c r="V1455" s="35"/>
      <c r="W1455" s="35"/>
      <c r="X1455" s="35"/>
      <c r="Y1455" s="35"/>
      <c r="Z1455" s="35"/>
      <c r="AA1455" s="35"/>
      <c r="AB1455" s="35"/>
      <c r="AC1455" s="35"/>
      <c r="AD1455" s="35"/>
      <c r="AE1455" s="35"/>
      <c r="AU1455" s="20" t="s">
        <v>81</v>
      </c>
    </row>
    <row r="1456" spans="1:65" s="2" customFormat="1">
      <c r="A1456" s="35"/>
      <c r="B1456" s="36"/>
      <c r="C1456" s="35"/>
      <c r="D1456" s="166" t="s">
        <v>224</v>
      </c>
      <c r="E1456" s="35"/>
      <c r="F1456" s="190" t="s">
        <v>1396</v>
      </c>
      <c r="G1456" s="35"/>
      <c r="H1456" s="191">
        <v>0</v>
      </c>
      <c r="I1456" s="35"/>
      <c r="J1456" s="35"/>
      <c r="K1456" s="35"/>
      <c r="L1456" s="36"/>
      <c r="M1456" s="163"/>
      <c r="N1456" s="164"/>
      <c r="O1456" s="56"/>
      <c r="P1456" s="56"/>
      <c r="Q1456" s="56"/>
      <c r="R1456" s="56"/>
      <c r="S1456" s="56"/>
      <c r="T1456" s="57"/>
      <c r="U1456" s="35"/>
      <c r="V1456" s="35"/>
      <c r="W1456" s="35"/>
      <c r="X1456" s="35"/>
      <c r="Y1456" s="35"/>
      <c r="Z1456" s="35"/>
      <c r="AA1456" s="35"/>
      <c r="AB1456" s="35"/>
      <c r="AC1456" s="35"/>
      <c r="AD1456" s="35"/>
      <c r="AE1456" s="35"/>
      <c r="AU1456" s="20" t="s">
        <v>81</v>
      </c>
    </row>
    <row r="1457" spans="1:65" s="2" customFormat="1">
      <c r="A1457" s="35"/>
      <c r="B1457" s="36"/>
      <c r="C1457" s="35"/>
      <c r="D1457" s="166" t="s">
        <v>224</v>
      </c>
      <c r="E1457" s="35"/>
      <c r="F1457" s="190" t="s">
        <v>2286</v>
      </c>
      <c r="G1457" s="35"/>
      <c r="H1457" s="191">
        <v>1.87</v>
      </c>
      <c r="I1457" s="35"/>
      <c r="J1457" s="35"/>
      <c r="K1457" s="35"/>
      <c r="L1457" s="36"/>
      <c r="M1457" s="163"/>
      <c r="N1457" s="164"/>
      <c r="O1457" s="56"/>
      <c r="P1457" s="56"/>
      <c r="Q1457" s="56"/>
      <c r="R1457" s="56"/>
      <c r="S1457" s="56"/>
      <c r="T1457" s="57"/>
      <c r="U1457" s="35"/>
      <c r="V1457" s="35"/>
      <c r="W1457" s="35"/>
      <c r="X1457" s="35"/>
      <c r="Y1457" s="35"/>
      <c r="Z1457" s="35"/>
      <c r="AA1457" s="35"/>
      <c r="AB1457" s="35"/>
      <c r="AC1457" s="35"/>
      <c r="AD1457" s="35"/>
      <c r="AE1457" s="35"/>
      <c r="AU1457" s="20" t="s">
        <v>81</v>
      </c>
    </row>
    <row r="1458" spans="1:65" s="2" customFormat="1">
      <c r="A1458" s="35"/>
      <c r="B1458" s="36"/>
      <c r="C1458" s="35"/>
      <c r="D1458" s="166" t="s">
        <v>224</v>
      </c>
      <c r="E1458" s="35"/>
      <c r="F1458" s="190" t="s">
        <v>2287</v>
      </c>
      <c r="G1458" s="35"/>
      <c r="H1458" s="191">
        <v>1.9139999999999999</v>
      </c>
      <c r="I1458" s="35"/>
      <c r="J1458" s="35"/>
      <c r="K1458" s="35"/>
      <c r="L1458" s="36"/>
      <c r="M1458" s="163"/>
      <c r="N1458" s="164"/>
      <c r="O1458" s="56"/>
      <c r="P1458" s="56"/>
      <c r="Q1458" s="56"/>
      <c r="R1458" s="56"/>
      <c r="S1458" s="56"/>
      <c r="T1458" s="57"/>
      <c r="U1458" s="35"/>
      <c r="V1458" s="35"/>
      <c r="W1458" s="35"/>
      <c r="X1458" s="35"/>
      <c r="Y1458" s="35"/>
      <c r="Z1458" s="35"/>
      <c r="AA1458" s="35"/>
      <c r="AB1458" s="35"/>
      <c r="AC1458" s="35"/>
      <c r="AD1458" s="35"/>
      <c r="AE1458" s="35"/>
      <c r="AU1458" s="20" t="s">
        <v>81</v>
      </c>
    </row>
    <row r="1459" spans="1:65" s="2" customFormat="1">
      <c r="A1459" s="35"/>
      <c r="B1459" s="36"/>
      <c r="C1459" s="35"/>
      <c r="D1459" s="166" t="s">
        <v>224</v>
      </c>
      <c r="E1459" s="35"/>
      <c r="F1459" s="190" t="s">
        <v>259</v>
      </c>
      <c r="G1459" s="35"/>
      <c r="H1459" s="191">
        <v>3.7839999999999998</v>
      </c>
      <c r="I1459" s="35"/>
      <c r="J1459" s="35"/>
      <c r="K1459" s="35"/>
      <c r="L1459" s="36"/>
      <c r="M1459" s="163"/>
      <c r="N1459" s="164"/>
      <c r="O1459" s="56"/>
      <c r="P1459" s="56"/>
      <c r="Q1459" s="56"/>
      <c r="R1459" s="56"/>
      <c r="S1459" s="56"/>
      <c r="T1459" s="57"/>
      <c r="U1459" s="35"/>
      <c r="V1459" s="35"/>
      <c r="W1459" s="35"/>
      <c r="X1459" s="35"/>
      <c r="Y1459" s="35"/>
      <c r="Z1459" s="35"/>
      <c r="AA1459" s="35"/>
      <c r="AB1459" s="35"/>
      <c r="AC1459" s="35"/>
      <c r="AD1459" s="35"/>
      <c r="AE1459" s="35"/>
      <c r="AU1459" s="20" t="s">
        <v>81</v>
      </c>
    </row>
    <row r="1460" spans="1:65" s="2" customFormat="1" ht="16.5" customHeight="1">
      <c r="A1460" s="35"/>
      <c r="B1460" s="146"/>
      <c r="C1460" s="147" t="s">
        <v>1816</v>
      </c>
      <c r="D1460" s="147" t="s">
        <v>184</v>
      </c>
      <c r="E1460" s="148" t="s">
        <v>1802</v>
      </c>
      <c r="F1460" s="149" t="s">
        <v>1803</v>
      </c>
      <c r="G1460" s="150" t="s">
        <v>238</v>
      </c>
      <c r="H1460" s="151">
        <v>3.7839999999999998</v>
      </c>
      <c r="I1460" s="152"/>
      <c r="J1460" s="153">
        <f>ROUND(I1460*H1460,2)</f>
        <v>0</v>
      </c>
      <c r="K1460" s="149" t="s">
        <v>188</v>
      </c>
      <c r="L1460" s="36"/>
      <c r="M1460" s="154" t="s">
        <v>3</v>
      </c>
      <c r="N1460" s="155" t="s">
        <v>44</v>
      </c>
      <c r="O1460" s="56"/>
      <c r="P1460" s="156">
        <f>O1460*H1460</f>
        <v>0</v>
      </c>
      <c r="Q1460" s="156">
        <v>5.6100000000000004E-3</v>
      </c>
      <c r="R1460" s="156">
        <f>Q1460*H1460</f>
        <v>2.1228239999999999E-2</v>
      </c>
      <c r="S1460" s="156">
        <v>0</v>
      </c>
      <c r="T1460" s="157">
        <f>S1460*H1460</f>
        <v>0</v>
      </c>
      <c r="U1460" s="35"/>
      <c r="V1460" s="35"/>
      <c r="W1460" s="35"/>
      <c r="X1460" s="35"/>
      <c r="Y1460" s="35"/>
      <c r="Z1460" s="35"/>
      <c r="AA1460" s="35"/>
      <c r="AB1460" s="35"/>
      <c r="AC1460" s="35"/>
      <c r="AD1460" s="35"/>
      <c r="AE1460" s="35"/>
      <c r="AR1460" s="158" t="s">
        <v>189</v>
      </c>
      <c r="AT1460" s="158" t="s">
        <v>184</v>
      </c>
      <c r="AU1460" s="158" t="s">
        <v>81</v>
      </c>
      <c r="AY1460" s="20" t="s">
        <v>182</v>
      </c>
      <c r="BE1460" s="159">
        <f>IF(N1460="základní",J1460,0)</f>
        <v>0</v>
      </c>
      <c r="BF1460" s="159">
        <f>IF(N1460="snížená",J1460,0)</f>
        <v>0</v>
      </c>
      <c r="BG1460" s="159">
        <f>IF(N1460="zákl. přenesená",J1460,0)</f>
        <v>0</v>
      </c>
      <c r="BH1460" s="159">
        <f>IF(N1460="sníž. přenesená",J1460,0)</f>
        <v>0</v>
      </c>
      <c r="BI1460" s="159">
        <f>IF(N1460="nulová",J1460,0)</f>
        <v>0</v>
      </c>
      <c r="BJ1460" s="20" t="s">
        <v>25</v>
      </c>
      <c r="BK1460" s="159">
        <f>ROUND(I1460*H1460,2)</f>
        <v>0</v>
      </c>
      <c r="BL1460" s="20" t="s">
        <v>189</v>
      </c>
      <c r="BM1460" s="158" t="s">
        <v>2570</v>
      </c>
    </row>
    <row r="1461" spans="1:65" s="2" customFormat="1">
      <c r="A1461" s="35"/>
      <c r="B1461" s="36"/>
      <c r="C1461" s="35"/>
      <c r="D1461" s="160" t="s">
        <v>191</v>
      </c>
      <c r="E1461" s="35"/>
      <c r="F1461" s="161" t="s">
        <v>1805</v>
      </c>
      <c r="G1461" s="35"/>
      <c r="H1461" s="35"/>
      <c r="I1461" s="162"/>
      <c r="J1461" s="35"/>
      <c r="K1461" s="35"/>
      <c r="L1461" s="36"/>
      <c r="M1461" s="163"/>
      <c r="N1461" s="164"/>
      <c r="O1461" s="56"/>
      <c r="P1461" s="56"/>
      <c r="Q1461" s="56"/>
      <c r="R1461" s="56"/>
      <c r="S1461" s="56"/>
      <c r="T1461" s="57"/>
      <c r="U1461" s="35"/>
      <c r="V1461" s="35"/>
      <c r="W1461" s="35"/>
      <c r="X1461" s="35"/>
      <c r="Y1461" s="35"/>
      <c r="Z1461" s="35"/>
      <c r="AA1461" s="35"/>
      <c r="AB1461" s="35"/>
      <c r="AC1461" s="35"/>
      <c r="AD1461" s="35"/>
      <c r="AE1461" s="35"/>
      <c r="AT1461" s="20" t="s">
        <v>191</v>
      </c>
      <c r="AU1461" s="20" t="s">
        <v>81</v>
      </c>
    </row>
    <row r="1462" spans="1:65" s="14" customFormat="1">
      <c r="B1462" s="173"/>
      <c r="D1462" s="166" t="s">
        <v>193</v>
      </c>
      <c r="E1462" s="174" t="s">
        <v>3</v>
      </c>
      <c r="F1462" s="175" t="s">
        <v>1815</v>
      </c>
      <c r="H1462" s="176">
        <v>3.7839999999999998</v>
      </c>
      <c r="I1462" s="177"/>
      <c r="L1462" s="173"/>
      <c r="M1462" s="178"/>
      <c r="N1462" s="179"/>
      <c r="O1462" s="179"/>
      <c r="P1462" s="179"/>
      <c r="Q1462" s="179"/>
      <c r="R1462" s="179"/>
      <c r="S1462" s="179"/>
      <c r="T1462" s="180"/>
      <c r="AT1462" s="174" t="s">
        <v>193</v>
      </c>
      <c r="AU1462" s="174" t="s">
        <v>81</v>
      </c>
      <c r="AV1462" s="14" t="s">
        <v>81</v>
      </c>
      <c r="AW1462" s="14" t="s">
        <v>34</v>
      </c>
      <c r="AX1462" s="14" t="s">
        <v>25</v>
      </c>
      <c r="AY1462" s="174" t="s">
        <v>182</v>
      </c>
    </row>
    <row r="1463" spans="1:65" s="2" customFormat="1">
      <c r="A1463" s="35"/>
      <c r="B1463" s="36"/>
      <c r="C1463" s="35"/>
      <c r="D1463" s="166" t="s">
        <v>224</v>
      </c>
      <c r="E1463" s="35"/>
      <c r="F1463" s="189" t="s">
        <v>1780</v>
      </c>
      <c r="G1463" s="35"/>
      <c r="H1463" s="35"/>
      <c r="I1463" s="35"/>
      <c r="J1463" s="35"/>
      <c r="K1463" s="35"/>
      <c r="L1463" s="36"/>
      <c r="M1463" s="163"/>
      <c r="N1463" s="164"/>
      <c r="O1463" s="56"/>
      <c r="P1463" s="56"/>
      <c r="Q1463" s="56"/>
      <c r="R1463" s="56"/>
      <c r="S1463" s="56"/>
      <c r="T1463" s="57"/>
      <c r="U1463" s="35"/>
      <c r="V1463" s="35"/>
      <c r="W1463" s="35"/>
      <c r="X1463" s="35"/>
      <c r="Y1463" s="35"/>
      <c r="Z1463" s="35"/>
      <c r="AA1463" s="35"/>
      <c r="AB1463" s="35"/>
      <c r="AC1463" s="35"/>
      <c r="AD1463" s="35"/>
      <c r="AE1463" s="35"/>
      <c r="AU1463" s="20" t="s">
        <v>81</v>
      </c>
    </row>
    <row r="1464" spans="1:65" s="2" customFormat="1">
      <c r="A1464" s="35"/>
      <c r="B1464" s="36"/>
      <c r="C1464" s="35"/>
      <c r="D1464" s="166" t="s">
        <v>224</v>
      </c>
      <c r="E1464" s="35"/>
      <c r="F1464" s="190" t="s">
        <v>1396</v>
      </c>
      <c r="G1464" s="35"/>
      <c r="H1464" s="191">
        <v>0</v>
      </c>
      <c r="I1464" s="35"/>
      <c r="J1464" s="35"/>
      <c r="K1464" s="35"/>
      <c r="L1464" s="36"/>
      <c r="M1464" s="163"/>
      <c r="N1464" s="164"/>
      <c r="O1464" s="56"/>
      <c r="P1464" s="56"/>
      <c r="Q1464" s="56"/>
      <c r="R1464" s="56"/>
      <c r="S1464" s="56"/>
      <c r="T1464" s="57"/>
      <c r="U1464" s="35"/>
      <c r="V1464" s="35"/>
      <c r="W1464" s="35"/>
      <c r="X1464" s="35"/>
      <c r="Y1464" s="35"/>
      <c r="Z1464" s="35"/>
      <c r="AA1464" s="35"/>
      <c r="AB1464" s="35"/>
      <c r="AC1464" s="35"/>
      <c r="AD1464" s="35"/>
      <c r="AE1464" s="35"/>
      <c r="AU1464" s="20" t="s">
        <v>81</v>
      </c>
    </row>
    <row r="1465" spans="1:65" s="2" customFormat="1">
      <c r="A1465" s="35"/>
      <c r="B1465" s="36"/>
      <c r="C1465" s="35"/>
      <c r="D1465" s="166" t="s">
        <v>224</v>
      </c>
      <c r="E1465" s="35"/>
      <c r="F1465" s="190" t="s">
        <v>2286</v>
      </c>
      <c r="G1465" s="35"/>
      <c r="H1465" s="191">
        <v>1.87</v>
      </c>
      <c r="I1465" s="35"/>
      <c r="J1465" s="35"/>
      <c r="K1465" s="35"/>
      <c r="L1465" s="36"/>
      <c r="M1465" s="163"/>
      <c r="N1465" s="164"/>
      <c r="O1465" s="56"/>
      <c r="P1465" s="56"/>
      <c r="Q1465" s="56"/>
      <c r="R1465" s="56"/>
      <c r="S1465" s="56"/>
      <c r="T1465" s="57"/>
      <c r="U1465" s="35"/>
      <c r="V1465" s="35"/>
      <c r="W1465" s="35"/>
      <c r="X1465" s="35"/>
      <c r="Y1465" s="35"/>
      <c r="Z1465" s="35"/>
      <c r="AA1465" s="35"/>
      <c r="AB1465" s="35"/>
      <c r="AC1465" s="35"/>
      <c r="AD1465" s="35"/>
      <c r="AE1465" s="35"/>
      <c r="AU1465" s="20" t="s">
        <v>81</v>
      </c>
    </row>
    <row r="1466" spans="1:65" s="2" customFormat="1">
      <c r="A1466" s="35"/>
      <c r="B1466" s="36"/>
      <c r="C1466" s="35"/>
      <c r="D1466" s="166" t="s">
        <v>224</v>
      </c>
      <c r="E1466" s="35"/>
      <c r="F1466" s="190" t="s">
        <v>2287</v>
      </c>
      <c r="G1466" s="35"/>
      <c r="H1466" s="191">
        <v>1.9139999999999999</v>
      </c>
      <c r="I1466" s="35"/>
      <c r="J1466" s="35"/>
      <c r="K1466" s="35"/>
      <c r="L1466" s="36"/>
      <c r="M1466" s="163"/>
      <c r="N1466" s="164"/>
      <c r="O1466" s="56"/>
      <c r="P1466" s="56"/>
      <c r="Q1466" s="56"/>
      <c r="R1466" s="56"/>
      <c r="S1466" s="56"/>
      <c r="T1466" s="57"/>
      <c r="U1466" s="35"/>
      <c r="V1466" s="35"/>
      <c r="W1466" s="35"/>
      <c r="X1466" s="35"/>
      <c r="Y1466" s="35"/>
      <c r="Z1466" s="35"/>
      <c r="AA1466" s="35"/>
      <c r="AB1466" s="35"/>
      <c r="AC1466" s="35"/>
      <c r="AD1466" s="35"/>
      <c r="AE1466" s="35"/>
      <c r="AU1466" s="20" t="s">
        <v>81</v>
      </c>
    </row>
    <row r="1467" spans="1:65" s="2" customFormat="1">
      <c r="A1467" s="35"/>
      <c r="B1467" s="36"/>
      <c r="C1467" s="35"/>
      <c r="D1467" s="166" t="s">
        <v>224</v>
      </c>
      <c r="E1467" s="35"/>
      <c r="F1467" s="190" t="s">
        <v>259</v>
      </c>
      <c r="G1467" s="35"/>
      <c r="H1467" s="191">
        <v>3.7839999999999998</v>
      </c>
      <c r="I1467" s="35"/>
      <c r="J1467" s="35"/>
      <c r="K1467" s="35"/>
      <c r="L1467" s="36"/>
      <c r="M1467" s="163"/>
      <c r="N1467" s="164"/>
      <c r="O1467" s="56"/>
      <c r="P1467" s="56"/>
      <c r="Q1467" s="56"/>
      <c r="R1467" s="56"/>
      <c r="S1467" s="56"/>
      <c r="T1467" s="57"/>
      <c r="U1467" s="35"/>
      <c r="V1467" s="35"/>
      <c r="W1467" s="35"/>
      <c r="X1467" s="35"/>
      <c r="Y1467" s="35"/>
      <c r="Z1467" s="35"/>
      <c r="AA1467" s="35"/>
      <c r="AB1467" s="35"/>
      <c r="AC1467" s="35"/>
      <c r="AD1467" s="35"/>
      <c r="AE1467" s="35"/>
      <c r="AU1467" s="20" t="s">
        <v>81</v>
      </c>
    </row>
    <row r="1468" spans="1:65" s="2" customFormat="1" ht="33" customHeight="1">
      <c r="A1468" s="35"/>
      <c r="B1468" s="146"/>
      <c r="C1468" s="147" t="s">
        <v>1818</v>
      </c>
      <c r="D1468" s="147" t="s">
        <v>184</v>
      </c>
      <c r="E1468" s="148" t="s">
        <v>548</v>
      </c>
      <c r="F1468" s="149" t="s">
        <v>549</v>
      </c>
      <c r="G1468" s="150" t="s">
        <v>187</v>
      </c>
      <c r="H1468" s="151">
        <v>6.88</v>
      </c>
      <c r="I1468" s="152"/>
      <c r="J1468" s="153">
        <f>ROUND(I1468*H1468,2)</f>
        <v>0</v>
      </c>
      <c r="K1468" s="149" t="s">
        <v>188</v>
      </c>
      <c r="L1468" s="36"/>
      <c r="M1468" s="154" t="s">
        <v>3</v>
      </c>
      <c r="N1468" s="155" t="s">
        <v>44</v>
      </c>
      <c r="O1468" s="56"/>
      <c r="P1468" s="156">
        <f>O1468*H1468</f>
        <v>0</v>
      </c>
      <c r="Q1468" s="156">
        <v>6.0999999999999997E-4</v>
      </c>
      <c r="R1468" s="156">
        <f>Q1468*H1468</f>
        <v>4.1967999999999997E-3</v>
      </c>
      <c r="S1468" s="156">
        <v>0</v>
      </c>
      <c r="T1468" s="157">
        <f>S1468*H1468</f>
        <v>0</v>
      </c>
      <c r="U1468" s="35"/>
      <c r="V1468" s="35"/>
      <c r="W1468" s="35"/>
      <c r="X1468" s="35"/>
      <c r="Y1468" s="35"/>
      <c r="Z1468" s="35"/>
      <c r="AA1468" s="35"/>
      <c r="AB1468" s="35"/>
      <c r="AC1468" s="35"/>
      <c r="AD1468" s="35"/>
      <c r="AE1468" s="35"/>
      <c r="AR1468" s="158" t="s">
        <v>189</v>
      </c>
      <c r="AT1468" s="158" t="s">
        <v>184</v>
      </c>
      <c r="AU1468" s="158" t="s">
        <v>81</v>
      </c>
      <c r="AY1468" s="20" t="s">
        <v>182</v>
      </c>
      <c r="BE1468" s="159">
        <f>IF(N1468="základní",J1468,0)</f>
        <v>0</v>
      </c>
      <c r="BF1468" s="159">
        <f>IF(N1468="snížená",J1468,0)</f>
        <v>0</v>
      </c>
      <c r="BG1468" s="159">
        <f>IF(N1468="zákl. přenesená",J1468,0)</f>
        <v>0</v>
      </c>
      <c r="BH1468" s="159">
        <f>IF(N1468="sníž. přenesená",J1468,0)</f>
        <v>0</v>
      </c>
      <c r="BI1468" s="159">
        <f>IF(N1468="nulová",J1468,0)</f>
        <v>0</v>
      </c>
      <c r="BJ1468" s="20" t="s">
        <v>25</v>
      </c>
      <c r="BK1468" s="159">
        <f>ROUND(I1468*H1468,2)</f>
        <v>0</v>
      </c>
      <c r="BL1468" s="20" t="s">
        <v>189</v>
      </c>
      <c r="BM1468" s="158" t="s">
        <v>2571</v>
      </c>
    </row>
    <row r="1469" spans="1:65" s="2" customFormat="1">
      <c r="A1469" s="35"/>
      <c r="B1469" s="36"/>
      <c r="C1469" s="35"/>
      <c r="D1469" s="160" t="s">
        <v>191</v>
      </c>
      <c r="E1469" s="35"/>
      <c r="F1469" s="161" t="s">
        <v>551</v>
      </c>
      <c r="G1469" s="35"/>
      <c r="H1469" s="35"/>
      <c r="I1469" s="162"/>
      <c r="J1469" s="35"/>
      <c r="K1469" s="35"/>
      <c r="L1469" s="36"/>
      <c r="M1469" s="163"/>
      <c r="N1469" s="164"/>
      <c r="O1469" s="56"/>
      <c r="P1469" s="56"/>
      <c r="Q1469" s="56"/>
      <c r="R1469" s="56"/>
      <c r="S1469" s="56"/>
      <c r="T1469" s="57"/>
      <c r="U1469" s="35"/>
      <c r="V1469" s="35"/>
      <c r="W1469" s="35"/>
      <c r="X1469" s="35"/>
      <c r="Y1469" s="35"/>
      <c r="Z1469" s="35"/>
      <c r="AA1469" s="35"/>
      <c r="AB1469" s="35"/>
      <c r="AC1469" s="35"/>
      <c r="AD1469" s="35"/>
      <c r="AE1469" s="35"/>
      <c r="AT1469" s="20" t="s">
        <v>191</v>
      </c>
      <c r="AU1469" s="20" t="s">
        <v>81</v>
      </c>
    </row>
    <row r="1470" spans="1:65" s="13" customFormat="1">
      <c r="B1470" s="165"/>
      <c r="D1470" s="166" t="s">
        <v>193</v>
      </c>
      <c r="E1470" s="167" t="s">
        <v>3</v>
      </c>
      <c r="F1470" s="168" t="s">
        <v>2572</v>
      </c>
      <c r="H1470" s="167" t="s">
        <v>3</v>
      </c>
      <c r="I1470" s="169"/>
      <c r="L1470" s="165"/>
      <c r="M1470" s="170"/>
      <c r="N1470" s="171"/>
      <c r="O1470" s="171"/>
      <c r="P1470" s="171"/>
      <c r="Q1470" s="171"/>
      <c r="R1470" s="171"/>
      <c r="S1470" s="171"/>
      <c r="T1470" s="172"/>
      <c r="AT1470" s="167" t="s">
        <v>193</v>
      </c>
      <c r="AU1470" s="167" t="s">
        <v>81</v>
      </c>
      <c r="AV1470" s="13" t="s">
        <v>25</v>
      </c>
      <c r="AW1470" s="13" t="s">
        <v>34</v>
      </c>
      <c r="AX1470" s="13" t="s">
        <v>73</v>
      </c>
      <c r="AY1470" s="167" t="s">
        <v>182</v>
      </c>
    </row>
    <row r="1471" spans="1:65" s="14" customFormat="1">
      <c r="B1471" s="173"/>
      <c r="D1471" s="166" t="s">
        <v>193</v>
      </c>
      <c r="E1471" s="174" t="s">
        <v>3</v>
      </c>
      <c r="F1471" s="175" t="s">
        <v>2573</v>
      </c>
      <c r="H1471" s="176">
        <v>6.88</v>
      </c>
      <c r="I1471" s="177"/>
      <c r="L1471" s="173"/>
      <c r="M1471" s="178"/>
      <c r="N1471" s="179"/>
      <c r="O1471" s="179"/>
      <c r="P1471" s="179"/>
      <c r="Q1471" s="179"/>
      <c r="R1471" s="179"/>
      <c r="S1471" s="179"/>
      <c r="T1471" s="180"/>
      <c r="AT1471" s="174" t="s">
        <v>193</v>
      </c>
      <c r="AU1471" s="174" t="s">
        <v>81</v>
      </c>
      <c r="AV1471" s="14" t="s">
        <v>81</v>
      </c>
      <c r="AW1471" s="14" t="s">
        <v>34</v>
      </c>
      <c r="AX1471" s="14" t="s">
        <v>25</v>
      </c>
      <c r="AY1471" s="174" t="s">
        <v>182</v>
      </c>
    </row>
    <row r="1472" spans="1:65" s="2" customFormat="1" ht="24.2" customHeight="1">
      <c r="A1472" s="35"/>
      <c r="B1472" s="146"/>
      <c r="C1472" s="147" t="s">
        <v>1821</v>
      </c>
      <c r="D1472" s="147" t="s">
        <v>184</v>
      </c>
      <c r="E1472" s="148" t="s">
        <v>1827</v>
      </c>
      <c r="F1472" s="149" t="s">
        <v>1828</v>
      </c>
      <c r="G1472" s="150" t="s">
        <v>207</v>
      </c>
      <c r="H1472" s="151">
        <v>43.243000000000002</v>
      </c>
      <c r="I1472" s="152"/>
      <c r="J1472" s="153">
        <f>ROUND(I1472*H1472,2)</f>
        <v>0</v>
      </c>
      <c r="K1472" s="149" t="s">
        <v>188</v>
      </c>
      <c r="L1472" s="36"/>
      <c r="M1472" s="154" t="s">
        <v>3</v>
      </c>
      <c r="N1472" s="155" t="s">
        <v>44</v>
      </c>
      <c r="O1472" s="56"/>
      <c r="P1472" s="156">
        <f>O1472*H1472</f>
        <v>0</v>
      </c>
      <c r="Q1472" s="156">
        <v>0</v>
      </c>
      <c r="R1472" s="156">
        <f>Q1472*H1472</f>
        <v>0</v>
      </c>
      <c r="S1472" s="156">
        <v>0</v>
      </c>
      <c r="T1472" s="157">
        <f>S1472*H1472</f>
        <v>0</v>
      </c>
      <c r="U1472" s="35"/>
      <c r="V1472" s="35"/>
      <c r="W1472" s="35"/>
      <c r="X1472" s="35"/>
      <c r="Y1472" s="35"/>
      <c r="Z1472" s="35"/>
      <c r="AA1472" s="35"/>
      <c r="AB1472" s="35"/>
      <c r="AC1472" s="35"/>
      <c r="AD1472" s="35"/>
      <c r="AE1472" s="35"/>
      <c r="AR1472" s="158" t="s">
        <v>189</v>
      </c>
      <c r="AT1472" s="158" t="s">
        <v>184</v>
      </c>
      <c r="AU1472" s="158" t="s">
        <v>81</v>
      </c>
      <c r="AY1472" s="20" t="s">
        <v>182</v>
      </c>
      <c r="BE1472" s="159">
        <f>IF(N1472="základní",J1472,0)</f>
        <v>0</v>
      </c>
      <c r="BF1472" s="159">
        <f>IF(N1472="snížená",J1472,0)</f>
        <v>0</v>
      </c>
      <c r="BG1472" s="159">
        <f>IF(N1472="zákl. přenesená",J1472,0)</f>
        <v>0</v>
      </c>
      <c r="BH1472" s="159">
        <f>IF(N1472="sníž. přenesená",J1472,0)</f>
        <v>0</v>
      </c>
      <c r="BI1472" s="159">
        <f>IF(N1472="nulová",J1472,0)</f>
        <v>0</v>
      </c>
      <c r="BJ1472" s="20" t="s">
        <v>25</v>
      </c>
      <c r="BK1472" s="159">
        <f>ROUND(I1472*H1472,2)</f>
        <v>0</v>
      </c>
      <c r="BL1472" s="20" t="s">
        <v>189</v>
      </c>
      <c r="BM1472" s="158" t="s">
        <v>2574</v>
      </c>
    </row>
    <row r="1473" spans="1:65" s="2" customFormat="1">
      <c r="A1473" s="35"/>
      <c r="B1473" s="36"/>
      <c r="C1473" s="35"/>
      <c r="D1473" s="160" t="s">
        <v>191</v>
      </c>
      <c r="E1473" s="35"/>
      <c r="F1473" s="161" t="s">
        <v>1830</v>
      </c>
      <c r="G1473" s="35"/>
      <c r="H1473" s="35"/>
      <c r="I1473" s="162"/>
      <c r="J1473" s="35"/>
      <c r="K1473" s="35"/>
      <c r="L1473" s="36"/>
      <c r="M1473" s="163"/>
      <c r="N1473" s="164"/>
      <c r="O1473" s="56"/>
      <c r="P1473" s="56"/>
      <c r="Q1473" s="56"/>
      <c r="R1473" s="56"/>
      <c r="S1473" s="56"/>
      <c r="T1473" s="57"/>
      <c r="U1473" s="35"/>
      <c r="V1473" s="35"/>
      <c r="W1473" s="35"/>
      <c r="X1473" s="35"/>
      <c r="Y1473" s="35"/>
      <c r="Z1473" s="35"/>
      <c r="AA1473" s="35"/>
      <c r="AB1473" s="35"/>
      <c r="AC1473" s="35"/>
      <c r="AD1473" s="35"/>
      <c r="AE1473" s="35"/>
      <c r="AT1473" s="20" t="s">
        <v>191</v>
      </c>
      <c r="AU1473" s="20" t="s">
        <v>81</v>
      </c>
    </row>
    <row r="1474" spans="1:65" s="14" customFormat="1">
      <c r="B1474" s="173"/>
      <c r="D1474" s="166" t="s">
        <v>193</v>
      </c>
      <c r="E1474" s="174" t="s">
        <v>3</v>
      </c>
      <c r="F1474" s="175" t="s">
        <v>2575</v>
      </c>
      <c r="H1474" s="176">
        <v>43.243000000000002</v>
      </c>
      <c r="I1474" s="177"/>
      <c r="L1474" s="173"/>
      <c r="M1474" s="178"/>
      <c r="N1474" s="179"/>
      <c r="O1474" s="179"/>
      <c r="P1474" s="179"/>
      <c r="Q1474" s="179"/>
      <c r="R1474" s="179"/>
      <c r="S1474" s="179"/>
      <c r="T1474" s="180"/>
      <c r="AT1474" s="174" t="s">
        <v>193</v>
      </c>
      <c r="AU1474" s="174" t="s">
        <v>81</v>
      </c>
      <c r="AV1474" s="14" t="s">
        <v>81</v>
      </c>
      <c r="AW1474" s="14" t="s">
        <v>34</v>
      </c>
      <c r="AX1474" s="14" t="s">
        <v>25</v>
      </c>
      <c r="AY1474" s="174" t="s">
        <v>182</v>
      </c>
    </row>
    <row r="1475" spans="1:65" s="12" customFormat="1" ht="22.9" customHeight="1">
      <c r="B1475" s="133"/>
      <c r="D1475" s="134" t="s">
        <v>72</v>
      </c>
      <c r="E1475" s="144" t="s">
        <v>243</v>
      </c>
      <c r="F1475" s="144" t="s">
        <v>496</v>
      </c>
      <c r="I1475" s="136"/>
      <c r="J1475" s="145">
        <f>BK1475</f>
        <v>0</v>
      </c>
      <c r="L1475" s="133"/>
      <c r="M1475" s="138"/>
      <c r="N1475" s="139"/>
      <c r="O1475" s="139"/>
      <c r="P1475" s="140">
        <f>SUM(P1476:P1530)</f>
        <v>0</v>
      </c>
      <c r="Q1475" s="139"/>
      <c r="R1475" s="140">
        <f>SUM(R1476:R1530)</f>
        <v>0.86633877000000004</v>
      </c>
      <c r="S1475" s="139"/>
      <c r="T1475" s="141">
        <f>SUM(T1476:T1530)</f>
        <v>0</v>
      </c>
      <c r="AR1475" s="134" t="s">
        <v>25</v>
      </c>
      <c r="AT1475" s="142" t="s">
        <v>72</v>
      </c>
      <c r="AU1475" s="142" t="s">
        <v>25</v>
      </c>
      <c r="AY1475" s="134" t="s">
        <v>182</v>
      </c>
      <c r="BK1475" s="143">
        <f>SUM(BK1476:BK1530)</f>
        <v>0</v>
      </c>
    </row>
    <row r="1476" spans="1:65" s="2" customFormat="1" ht="24.2" customHeight="1">
      <c r="A1476" s="35"/>
      <c r="B1476" s="146"/>
      <c r="C1476" s="147" t="s">
        <v>1823</v>
      </c>
      <c r="D1476" s="147" t="s">
        <v>184</v>
      </c>
      <c r="E1476" s="148" t="s">
        <v>2576</v>
      </c>
      <c r="F1476" s="149" t="s">
        <v>2577</v>
      </c>
      <c r="G1476" s="150" t="s">
        <v>187</v>
      </c>
      <c r="H1476" s="151">
        <v>150.4</v>
      </c>
      <c r="I1476" s="152"/>
      <c r="J1476" s="153">
        <f>ROUND(I1476*H1476,2)</f>
        <v>0</v>
      </c>
      <c r="K1476" s="149" t="s">
        <v>188</v>
      </c>
      <c r="L1476" s="36"/>
      <c r="M1476" s="154" t="s">
        <v>3</v>
      </c>
      <c r="N1476" s="155" t="s">
        <v>44</v>
      </c>
      <c r="O1476" s="56"/>
      <c r="P1476" s="156">
        <f>O1476*H1476</f>
        <v>0</v>
      </c>
      <c r="Q1476" s="156">
        <v>0</v>
      </c>
      <c r="R1476" s="156">
        <f>Q1476*H1476</f>
        <v>0</v>
      </c>
      <c r="S1476" s="156">
        <v>0</v>
      </c>
      <c r="T1476" s="157">
        <f>S1476*H1476</f>
        <v>0</v>
      </c>
      <c r="U1476" s="35"/>
      <c r="V1476" s="35"/>
      <c r="W1476" s="35"/>
      <c r="X1476" s="35"/>
      <c r="Y1476" s="35"/>
      <c r="Z1476" s="35"/>
      <c r="AA1476" s="35"/>
      <c r="AB1476" s="35"/>
      <c r="AC1476" s="35"/>
      <c r="AD1476" s="35"/>
      <c r="AE1476" s="35"/>
      <c r="AR1476" s="158" t="s">
        <v>189</v>
      </c>
      <c r="AT1476" s="158" t="s">
        <v>184</v>
      </c>
      <c r="AU1476" s="158" t="s">
        <v>81</v>
      </c>
      <c r="AY1476" s="20" t="s">
        <v>182</v>
      </c>
      <c r="BE1476" s="159">
        <f>IF(N1476="základní",J1476,0)</f>
        <v>0</v>
      </c>
      <c r="BF1476" s="159">
        <f>IF(N1476="snížená",J1476,0)</f>
        <v>0</v>
      </c>
      <c r="BG1476" s="159">
        <f>IF(N1476="zákl. přenesená",J1476,0)</f>
        <v>0</v>
      </c>
      <c r="BH1476" s="159">
        <f>IF(N1476="sníž. přenesená",J1476,0)</f>
        <v>0</v>
      </c>
      <c r="BI1476" s="159">
        <f>IF(N1476="nulová",J1476,0)</f>
        <v>0</v>
      </c>
      <c r="BJ1476" s="20" t="s">
        <v>25</v>
      </c>
      <c r="BK1476" s="159">
        <f>ROUND(I1476*H1476,2)</f>
        <v>0</v>
      </c>
      <c r="BL1476" s="20" t="s">
        <v>189</v>
      </c>
      <c r="BM1476" s="158" t="s">
        <v>2578</v>
      </c>
    </row>
    <row r="1477" spans="1:65" s="2" customFormat="1">
      <c r="A1477" s="35"/>
      <c r="B1477" s="36"/>
      <c r="C1477" s="35"/>
      <c r="D1477" s="160" t="s">
        <v>191</v>
      </c>
      <c r="E1477" s="35"/>
      <c r="F1477" s="161" t="s">
        <v>2579</v>
      </c>
      <c r="G1477" s="35"/>
      <c r="H1477" s="35"/>
      <c r="I1477" s="162"/>
      <c r="J1477" s="35"/>
      <c r="K1477" s="35"/>
      <c r="L1477" s="36"/>
      <c r="M1477" s="163"/>
      <c r="N1477" s="164"/>
      <c r="O1477" s="56"/>
      <c r="P1477" s="56"/>
      <c r="Q1477" s="56"/>
      <c r="R1477" s="56"/>
      <c r="S1477" s="56"/>
      <c r="T1477" s="57"/>
      <c r="U1477" s="35"/>
      <c r="V1477" s="35"/>
      <c r="W1477" s="35"/>
      <c r="X1477" s="35"/>
      <c r="Y1477" s="35"/>
      <c r="Z1477" s="35"/>
      <c r="AA1477" s="35"/>
      <c r="AB1477" s="35"/>
      <c r="AC1477" s="35"/>
      <c r="AD1477" s="35"/>
      <c r="AE1477" s="35"/>
      <c r="AT1477" s="20" t="s">
        <v>191</v>
      </c>
      <c r="AU1477" s="20" t="s">
        <v>81</v>
      </c>
    </row>
    <row r="1478" spans="1:65" s="13" customFormat="1">
      <c r="B1478" s="165"/>
      <c r="D1478" s="166" t="s">
        <v>193</v>
      </c>
      <c r="E1478" s="167" t="s">
        <v>3</v>
      </c>
      <c r="F1478" s="168" t="s">
        <v>2343</v>
      </c>
      <c r="H1478" s="167" t="s">
        <v>3</v>
      </c>
      <c r="I1478" s="169"/>
      <c r="L1478" s="165"/>
      <c r="M1478" s="170"/>
      <c r="N1478" s="171"/>
      <c r="O1478" s="171"/>
      <c r="P1478" s="171"/>
      <c r="Q1478" s="171"/>
      <c r="R1478" s="171"/>
      <c r="S1478" s="171"/>
      <c r="T1478" s="172"/>
      <c r="AT1478" s="167" t="s">
        <v>193</v>
      </c>
      <c r="AU1478" s="167" t="s">
        <v>81</v>
      </c>
      <c r="AV1478" s="13" t="s">
        <v>25</v>
      </c>
      <c r="AW1478" s="13" t="s">
        <v>34</v>
      </c>
      <c r="AX1478" s="13" t="s">
        <v>73</v>
      </c>
      <c r="AY1478" s="167" t="s">
        <v>182</v>
      </c>
    </row>
    <row r="1479" spans="1:65" s="14" customFormat="1">
      <c r="B1479" s="173"/>
      <c r="D1479" s="166" t="s">
        <v>193</v>
      </c>
      <c r="E1479" s="174" t="s">
        <v>2226</v>
      </c>
      <c r="F1479" s="175" t="s">
        <v>2344</v>
      </c>
      <c r="H1479" s="176">
        <v>11.2</v>
      </c>
      <c r="I1479" s="177"/>
      <c r="L1479" s="173"/>
      <c r="M1479" s="178"/>
      <c r="N1479" s="179"/>
      <c r="O1479" s="179"/>
      <c r="P1479" s="179"/>
      <c r="Q1479" s="179"/>
      <c r="R1479" s="179"/>
      <c r="S1479" s="179"/>
      <c r="T1479" s="180"/>
      <c r="AT1479" s="174" t="s">
        <v>193</v>
      </c>
      <c r="AU1479" s="174" t="s">
        <v>81</v>
      </c>
      <c r="AV1479" s="14" t="s">
        <v>81</v>
      </c>
      <c r="AW1479" s="14" t="s">
        <v>34</v>
      </c>
      <c r="AX1479" s="14" t="s">
        <v>73</v>
      </c>
      <c r="AY1479" s="174" t="s">
        <v>182</v>
      </c>
    </row>
    <row r="1480" spans="1:65" s="14" customFormat="1">
      <c r="B1480" s="173"/>
      <c r="D1480" s="166" t="s">
        <v>193</v>
      </c>
      <c r="E1480" s="174" t="s">
        <v>2228</v>
      </c>
      <c r="F1480" s="175" t="s">
        <v>2478</v>
      </c>
      <c r="H1480" s="176">
        <v>88.04</v>
      </c>
      <c r="I1480" s="177"/>
      <c r="L1480" s="173"/>
      <c r="M1480" s="178"/>
      <c r="N1480" s="179"/>
      <c r="O1480" s="179"/>
      <c r="P1480" s="179"/>
      <c r="Q1480" s="179"/>
      <c r="R1480" s="179"/>
      <c r="S1480" s="179"/>
      <c r="T1480" s="180"/>
      <c r="AT1480" s="174" t="s">
        <v>193</v>
      </c>
      <c r="AU1480" s="174" t="s">
        <v>81</v>
      </c>
      <c r="AV1480" s="14" t="s">
        <v>81</v>
      </c>
      <c r="AW1480" s="14" t="s">
        <v>34</v>
      </c>
      <c r="AX1480" s="14" t="s">
        <v>73</v>
      </c>
      <c r="AY1480" s="174" t="s">
        <v>182</v>
      </c>
    </row>
    <row r="1481" spans="1:65" s="15" customFormat="1">
      <c r="B1481" s="181"/>
      <c r="D1481" s="166" t="s">
        <v>193</v>
      </c>
      <c r="E1481" s="182" t="s">
        <v>2224</v>
      </c>
      <c r="F1481" s="183" t="s">
        <v>213</v>
      </c>
      <c r="H1481" s="184">
        <v>99.24</v>
      </c>
      <c r="I1481" s="185"/>
      <c r="L1481" s="181"/>
      <c r="M1481" s="186"/>
      <c r="N1481" s="187"/>
      <c r="O1481" s="187"/>
      <c r="P1481" s="187"/>
      <c r="Q1481" s="187"/>
      <c r="R1481" s="187"/>
      <c r="S1481" s="187"/>
      <c r="T1481" s="188"/>
      <c r="AT1481" s="182" t="s">
        <v>193</v>
      </c>
      <c r="AU1481" s="182" t="s">
        <v>81</v>
      </c>
      <c r="AV1481" s="15" t="s">
        <v>189</v>
      </c>
      <c r="AW1481" s="15" t="s">
        <v>34</v>
      </c>
      <c r="AX1481" s="15" t="s">
        <v>73</v>
      </c>
      <c r="AY1481" s="182" t="s">
        <v>182</v>
      </c>
    </row>
    <row r="1482" spans="1:65" s="14" customFormat="1">
      <c r="B1482" s="173"/>
      <c r="D1482" s="166" t="s">
        <v>193</v>
      </c>
      <c r="E1482" s="174" t="s">
        <v>3</v>
      </c>
      <c r="F1482" s="175" t="s">
        <v>2580</v>
      </c>
      <c r="H1482" s="176">
        <v>150.4</v>
      </c>
      <c r="I1482" s="177"/>
      <c r="L1482" s="173"/>
      <c r="M1482" s="178"/>
      <c r="N1482" s="179"/>
      <c r="O1482" s="179"/>
      <c r="P1482" s="179"/>
      <c r="Q1482" s="179"/>
      <c r="R1482" s="179"/>
      <c r="S1482" s="179"/>
      <c r="T1482" s="180"/>
      <c r="AT1482" s="174" t="s">
        <v>193</v>
      </c>
      <c r="AU1482" s="174" t="s">
        <v>81</v>
      </c>
      <c r="AV1482" s="14" t="s">
        <v>81</v>
      </c>
      <c r="AW1482" s="14" t="s">
        <v>34</v>
      </c>
      <c r="AX1482" s="14" t="s">
        <v>73</v>
      </c>
      <c r="AY1482" s="174" t="s">
        <v>182</v>
      </c>
    </row>
    <row r="1483" spans="1:65" s="15" customFormat="1">
      <c r="B1483" s="181"/>
      <c r="D1483" s="166" t="s">
        <v>193</v>
      </c>
      <c r="E1483" s="182" t="s">
        <v>2581</v>
      </c>
      <c r="F1483" s="183" t="s">
        <v>213</v>
      </c>
      <c r="H1483" s="184">
        <v>150.4</v>
      </c>
      <c r="I1483" s="185"/>
      <c r="L1483" s="181"/>
      <c r="M1483" s="186"/>
      <c r="N1483" s="187"/>
      <c r="O1483" s="187"/>
      <c r="P1483" s="187"/>
      <c r="Q1483" s="187"/>
      <c r="R1483" s="187"/>
      <c r="S1483" s="187"/>
      <c r="T1483" s="188"/>
      <c r="AT1483" s="182" t="s">
        <v>193</v>
      </c>
      <c r="AU1483" s="182" t="s">
        <v>81</v>
      </c>
      <c r="AV1483" s="15" t="s">
        <v>189</v>
      </c>
      <c r="AW1483" s="15" t="s">
        <v>34</v>
      </c>
      <c r="AX1483" s="15" t="s">
        <v>25</v>
      </c>
      <c r="AY1483" s="182" t="s">
        <v>182</v>
      </c>
    </row>
    <row r="1484" spans="1:65" s="2" customFormat="1">
      <c r="A1484" s="35"/>
      <c r="B1484" s="36"/>
      <c r="C1484" s="35"/>
      <c r="D1484" s="166" t="s">
        <v>224</v>
      </c>
      <c r="E1484" s="35"/>
      <c r="F1484" s="189" t="s">
        <v>2342</v>
      </c>
      <c r="G1484" s="35"/>
      <c r="H1484" s="35"/>
      <c r="I1484" s="35"/>
      <c r="J1484" s="35"/>
      <c r="K1484" s="35"/>
      <c r="L1484" s="36"/>
      <c r="M1484" s="163"/>
      <c r="N1484" s="164"/>
      <c r="O1484" s="56"/>
      <c r="P1484" s="56"/>
      <c r="Q1484" s="56"/>
      <c r="R1484" s="56"/>
      <c r="S1484" s="56"/>
      <c r="T1484" s="57"/>
      <c r="U1484" s="35"/>
      <c r="V1484" s="35"/>
      <c r="W1484" s="35"/>
      <c r="X1484" s="35"/>
      <c r="Y1484" s="35"/>
      <c r="Z1484" s="35"/>
      <c r="AA1484" s="35"/>
      <c r="AB1484" s="35"/>
      <c r="AC1484" s="35"/>
      <c r="AD1484" s="35"/>
      <c r="AE1484" s="35"/>
      <c r="AU1484" s="20" t="s">
        <v>81</v>
      </c>
    </row>
    <row r="1485" spans="1:65" s="2" customFormat="1">
      <c r="A1485" s="35"/>
      <c r="B1485" s="36"/>
      <c r="C1485" s="35"/>
      <c r="D1485" s="166" t="s">
        <v>224</v>
      </c>
      <c r="E1485" s="35"/>
      <c r="F1485" s="190" t="s">
        <v>2343</v>
      </c>
      <c r="G1485" s="35"/>
      <c r="H1485" s="191">
        <v>0</v>
      </c>
      <c r="I1485" s="35"/>
      <c r="J1485" s="35"/>
      <c r="K1485" s="35"/>
      <c r="L1485" s="36"/>
      <c r="M1485" s="163"/>
      <c r="N1485" s="164"/>
      <c r="O1485" s="56"/>
      <c r="P1485" s="56"/>
      <c r="Q1485" s="56"/>
      <c r="R1485" s="56"/>
      <c r="S1485" s="56"/>
      <c r="T1485" s="57"/>
      <c r="U1485" s="35"/>
      <c r="V1485" s="35"/>
      <c r="W1485" s="35"/>
      <c r="X1485" s="35"/>
      <c r="Y1485" s="35"/>
      <c r="Z1485" s="35"/>
      <c r="AA1485" s="35"/>
      <c r="AB1485" s="35"/>
      <c r="AC1485" s="35"/>
      <c r="AD1485" s="35"/>
      <c r="AE1485" s="35"/>
      <c r="AU1485" s="20" t="s">
        <v>81</v>
      </c>
    </row>
    <row r="1486" spans="1:65" s="2" customFormat="1">
      <c r="A1486" s="35"/>
      <c r="B1486" s="36"/>
      <c r="C1486" s="35"/>
      <c r="D1486" s="166" t="s">
        <v>224</v>
      </c>
      <c r="E1486" s="35"/>
      <c r="F1486" s="190" t="s">
        <v>2344</v>
      </c>
      <c r="G1486" s="35"/>
      <c r="H1486" s="191">
        <v>11.2</v>
      </c>
      <c r="I1486" s="35"/>
      <c r="J1486" s="35"/>
      <c r="K1486" s="35"/>
      <c r="L1486" s="36"/>
      <c r="M1486" s="163"/>
      <c r="N1486" s="164"/>
      <c r="O1486" s="56"/>
      <c r="P1486" s="56"/>
      <c r="Q1486" s="56"/>
      <c r="R1486" s="56"/>
      <c r="S1486" s="56"/>
      <c r="T1486" s="57"/>
      <c r="U1486" s="35"/>
      <c r="V1486" s="35"/>
      <c r="W1486" s="35"/>
      <c r="X1486" s="35"/>
      <c r="Y1486" s="35"/>
      <c r="Z1486" s="35"/>
      <c r="AA1486" s="35"/>
      <c r="AB1486" s="35"/>
      <c r="AC1486" s="35"/>
      <c r="AD1486" s="35"/>
      <c r="AE1486" s="35"/>
      <c r="AU1486" s="20" t="s">
        <v>81</v>
      </c>
    </row>
    <row r="1487" spans="1:65" s="2" customFormat="1" ht="16.5" customHeight="1">
      <c r="A1487" s="35"/>
      <c r="B1487" s="146"/>
      <c r="C1487" s="202" t="s">
        <v>1826</v>
      </c>
      <c r="D1487" s="202" t="s">
        <v>413</v>
      </c>
      <c r="E1487" s="203" t="s">
        <v>2582</v>
      </c>
      <c r="F1487" s="204" t="s">
        <v>2583</v>
      </c>
      <c r="G1487" s="205" t="s">
        <v>187</v>
      </c>
      <c r="H1487" s="206">
        <v>152.65600000000001</v>
      </c>
      <c r="I1487" s="207"/>
      <c r="J1487" s="208">
        <f>ROUND(I1487*H1487,2)</f>
        <v>0</v>
      </c>
      <c r="K1487" s="204" t="s">
        <v>222</v>
      </c>
      <c r="L1487" s="209"/>
      <c r="M1487" s="210" t="s">
        <v>3</v>
      </c>
      <c r="N1487" s="211" t="s">
        <v>44</v>
      </c>
      <c r="O1487" s="56"/>
      <c r="P1487" s="156">
        <f>O1487*H1487</f>
        <v>0</v>
      </c>
      <c r="Q1487" s="156">
        <v>2.7E-4</v>
      </c>
      <c r="R1487" s="156">
        <f>Q1487*H1487</f>
        <v>4.1217120000000003E-2</v>
      </c>
      <c r="S1487" s="156">
        <v>0</v>
      </c>
      <c r="T1487" s="157">
        <f>S1487*H1487</f>
        <v>0</v>
      </c>
      <c r="U1487" s="35"/>
      <c r="V1487" s="35"/>
      <c r="W1487" s="35"/>
      <c r="X1487" s="35"/>
      <c r="Y1487" s="35"/>
      <c r="Z1487" s="35"/>
      <c r="AA1487" s="35"/>
      <c r="AB1487" s="35"/>
      <c r="AC1487" s="35"/>
      <c r="AD1487" s="35"/>
      <c r="AE1487" s="35"/>
      <c r="AR1487" s="158" t="s">
        <v>243</v>
      </c>
      <c r="AT1487" s="158" t="s">
        <v>413</v>
      </c>
      <c r="AU1487" s="158" t="s">
        <v>81</v>
      </c>
      <c r="AY1487" s="20" t="s">
        <v>182</v>
      </c>
      <c r="BE1487" s="159">
        <f>IF(N1487="základní",J1487,0)</f>
        <v>0</v>
      </c>
      <c r="BF1487" s="159">
        <f>IF(N1487="snížená",J1487,0)</f>
        <v>0</v>
      </c>
      <c r="BG1487" s="159">
        <f>IF(N1487="zákl. přenesená",J1487,0)</f>
        <v>0</v>
      </c>
      <c r="BH1487" s="159">
        <f>IF(N1487="sníž. přenesená",J1487,0)</f>
        <v>0</v>
      </c>
      <c r="BI1487" s="159">
        <f>IF(N1487="nulová",J1487,0)</f>
        <v>0</v>
      </c>
      <c r="BJ1487" s="20" t="s">
        <v>25</v>
      </c>
      <c r="BK1487" s="159">
        <f>ROUND(I1487*H1487,2)</f>
        <v>0</v>
      </c>
      <c r="BL1487" s="20" t="s">
        <v>189</v>
      </c>
      <c r="BM1487" s="158" t="s">
        <v>2584</v>
      </c>
    </row>
    <row r="1488" spans="1:65" s="14" customFormat="1">
      <c r="B1488" s="173"/>
      <c r="D1488" s="166" t="s">
        <v>193</v>
      </c>
      <c r="E1488" s="174" t="s">
        <v>3</v>
      </c>
      <c r="F1488" s="175" t="s">
        <v>2585</v>
      </c>
      <c r="H1488" s="176">
        <v>152.65600000000001</v>
      </c>
      <c r="I1488" s="177"/>
      <c r="L1488" s="173"/>
      <c r="M1488" s="178"/>
      <c r="N1488" s="179"/>
      <c r="O1488" s="179"/>
      <c r="P1488" s="179"/>
      <c r="Q1488" s="179"/>
      <c r="R1488" s="179"/>
      <c r="S1488" s="179"/>
      <c r="T1488" s="180"/>
      <c r="AT1488" s="174" t="s">
        <v>193</v>
      </c>
      <c r="AU1488" s="174" t="s">
        <v>81</v>
      </c>
      <c r="AV1488" s="14" t="s">
        <v>81</v>
      </c>
      <c r="AW1488" s="14" t="s">
        <v>34</v>
      </c>
      <c r="AX1488" s="14" t="s">
        <v>25</v>
      </c>
      <c r="AY1488" s="174" t="s">
        <v>182</v>
      </c>
    </row>
    <row r="1489" spans="1:65" s="2" customFormat="1" ht="16.5" customHeight="1">
      <c r="A1489" s="35"/>
      <c r="B1489" s="146"/>
      <c r="C1489" s="202" t="s">
        <v>1832</v>
      </c>
      <c r="D1489" s="202" t="s">
        <v>413</v>
      </c>
      <c r="E1489" s="203" t="s">
        <v>2190</v>
      </c>
      <c r="F1489" s="204" t="s">
        <v>2586</v>
      </c>
      <c r="G1489" s="205" t="s">
        <v>500</v>
      </c>
      <c r="H1489" s="206">
        <v>1.0149999999999999</v>
      </c>
      <c r="I1489" s="207"/>
      <c r="J1489" s="208">
        <f>ROUND(I1489*H1489,2)</f>
        <v>0</v>
      </c>
      <c r="K1489" s="204" t="s">
        <v>3</v>
      </c>
      <c r="L1489" s="209"/>
      <c r="M1489" s="210" t="s">
        <v>3</v>
      </c>
      <c r="N1489" s="211" t="s">
        <v>44</v>
      </c>
      <c r="O1489" s="56"/>
      <c r="P1489" s="156">
        <f>O1489*H1489</f>
        <v>0</v>
      </c>
      <c r="Q1489" s="156">
        <v>2.0000000000000001E-4</v>
      </c>
      <c r="R1489" s="156">
        <f>Q1489*H1489</f>
        <v>2.03E-4</v>
      </c>
      <c r="S1489" s="156">
        <v>0</v>
      </c>
      <c r="T1489" s="157">
        <f>S1489*H1489</f>
        <v>0</v>
      </c>
      <c r="U1489" s="35"/>
      <c r="V1489" s="35"/>
      <c r="W1489" s="35"/>
      <c r="X1489" s="35"/>
      <c r="Y1489" s="35"/>
      <c r="Z1489" s="35"/>
      <c r="AA1489" s="35"/>
      <c r="AB1489" s="35"/>
      <c r="AC1489" s="35"/>
      <c r="AD1489" s="35"/>
      <c r="AE1489" s="35"/>
      <c r="AR1489" s="158" t="s">
        <v>243</v>
      </c>
      <c r="AT1489" s="158" t="s">
        <v>413</v>
      </c>
      <c r="AU1489" s="158" t="s">
        <v>81</v>
      </c>
      <c r="AY1489" s="20" t="s">
        <v>182</v>
      </c>
      <c r="BE1489" s="159">
        <f>IF(N1489="základní",J1489,0)</f>
        <v>0</v>
      </c>
      <c r="BF1489" s="159">
        <f>IF(N1489="snížená",J1489,0)</f>
        <v>0</v>
      </c>
      <c r="BG1489" s="159">
        <f>IF(N1489="zákl. přenesená",J1489,0)</f>
        <v>0</v>
      </c>
      <c r="BH1489" s="159">
        <f>IF(N1489="sníž. přenesená",J1489,0)</f>
        <v>0</v>
      </c>
      <c r="BI1489" s="159">
        <f>IF(N1489="nulová",J1489,0)</f>
        <v>0</v>
      </c>
      <c r="BJ1489" s="20" t="s">
        <v>25</v>
      </c>
      <c r="BK1489" s="159">
        <f>ROUND(I1489*H1489,2)</f>
        <v>0</v>
      </c>
      <c r="BL1489" s="20" t="s">
        <v>189</v>
      </c>
      <c r="BM1489" s="158" t="s">
        <v>2587</v>
      </c>
    </row>
    <row r="1490" spans="1:65" s="14" customFormat="1">
      <c r="B1490" s="173"/>
      <c r="D1490" s="166" t="s">
        <v>193</v>
      </c>
      <c r="E1490" s="174" t="s">
        <v>3</v>
      </c>
      <c r="F1490" s="175" t="s">
        <v>2588</v>
      </c>
      <c r="H1490" s="176">
        <v>1.0149999999999999</v>
      </c>
      <c r="I1490" s="177"/>
      <c r="L1490" s="173"/>
      <c r="M1490" s="178"/>
      <c r="N1490" s="179"/>
      <c r="O1490" s="179"/>
      <c r="P1490" s="179"/>
      <c r="Q1490" s="179"/>
      <c r="R1490" s="179"/>
      <c r="S1490" s="179"/>
      <c r="T1490" s="180"/>
      <c r="AT1490" s="174" t="s">
        <v>193</v>
      </c>
      <c r="AU1490" s="174" t="s">
        <v>81</v>
      </c>
      <c r="AV1490" s="14" t="s">
        <v>81</v>
      </c>
      <c r="AW1490" s="14" t="s">
        <v>34</v>
      </c>
      <c r="AX1490" s="14" t="s">
        <v>73</v>
      </c>
      <c r="AY1490" s="174" t="s">
        <v>182</v>
      </c>
    </row>
    <row r="1491" spans="1:65" s="15" customFormat="1">
      <c r="B1491" s="181"/>
      <c r="D1491" s="166" t="s">
        <v>193</v>
      </c>
      <c r="E1491" s="182" t="s">
        <v>3</v>
      </c>
      <c r="F1491" s="183" t="s">
        <v>213</v>
      </c>
      <c r="H1491" s="184">
        <v>1.0149999999999999</v>
      </c>
      <c r="I1491" s="185"/>
      <c r="L1491" s="181"/>
      <c r="M1491" s="186"/>
      <c r="N1491" s="187"/>
      <c r="O1491" s="187"/>
      <c r="P1491" s="187"/>
      <c r="Q1491" s="187"/>
      <c r="R1491" s="187"/>
      <c r="S1491" s="187"/>
      <c r="T1491" s="188"/>
      <c r="AT1491" s="182" t="s">
        <v>193</v>
      </c>
      <c r="AU1491" s="182" t="s">
        <v>81</v>
      </c>
      <c r="AV1491" s="15" t="s">
        <v>189</v>
      </c>
      <c r="AW1491" s="15" t="s">
        <v>34</v>
      </c>
      <c r="AX1491" s="15" t="s">
        <v>25</v>
      </c>
      <c r="AY1491" s="182" t="s">
        <v>182</v>
      </c>
    </row>
    <row r="1492" spans="1:65" s="2" customFormat="1" ht="16.5" customHeight="1">
      <c r="A1492" s="35"/>
      <c r="B1492" s="146"/>
      <c r="C1492" s="202" t="s">
        <v>1836</v>
      </c>
      <c r="D1492" s="202" t="s">
        <v>413</v>
      </c>
      <c r="E1492" s="203" t="s">
        <v>2589</v>
      </c>
      <c r="F1492" s="204" t="s">
        <v>2590</v>
      </c>
      <c r="G1492" s="205" t="s">
        <v>500</v>
      </c>
      <c r="H1492" s="206">
        <v>27.405000000000001</v>
      </c>
      <c r="I1492" s="207"/>
      <c r="J1492" s="208">
        <f>ROUND(I1492*H1492,2)</f>
        <v>0</v>
      </c>
      <c r="K1492" s="204" t="s">
        <v>3</v>
      </c>
      <c r="L1492" s="209"/>
      <c r="M1492" s="210" t="s">
        <v>3</v>
      </c>
      <c r="N1492" s="211" t="s">
        <v>44</v>
      </c>
      <c r="O1492" s="56"/>
      <c r="P1492" s="156">
        <f>O1492*H1492</f>
        <v>0</v>
      </c>
      <c r="Q1492" s="156">
        <v>2.0000000000000001E-4</v>
      </c>
      <c r="R1492" s="156">
        <f>Q1492*H1492</f>
        <v>5.4810000000000006E-3</v>
      </c>
      <c r="S1492" s="156">
        <v>0</v>
      </c>
      <c r="T1492" s="157">
        <f>S1492*H1492</f>
        <v>0</v>
      </c>
      <c r="U1492" s="35"/>
      <c r="V1492" s="35"/>
      <c r="W1492" s="35"/>
      <c r="X1492" s="35"/>
      <c r="Y1492" s="35"/>
      <c r="Z1492" s="35"/>
      <c r="AA1492" s="35"/>
      <c r="AB1492" s="35"/>
      <c r="AC1492" s="35"/>
      <c r="AD1492" s="35"/>
      <c r="AE1492" s="35"/>
      <c r="AR1492" s="158" t="s">
        <v>243</v>
      </c>
      <c r="AT1492" s="158" t="s">
        <v>413</v>
      </c>
      <c r="AU1492" s="158" t="s">
        <v>81</v>
      </c>
      <c r="AY1492" s="20" t="s">
        <v>182</v>
      </c>
      <c r="BE1492" s="159">
        <f>IF(N1492="základní",J1492,0)</f>
        <v>0</v>
      </c>
      <c r="BF1492" s="159">
        <f>IF(N1492="snížená",J1492,0)</f>
        <v>0</v>
      </c>
      <c r="BG1492" s="159">
        <f>IF(N1492="zákl. přenesená",J1492,0)</f>
        <v>0</v>
      </c>
      <c r="BH1492" s="159">
        <f>IF(N1492="sníž. přenesená",J1492,0)</f>
        <v>0</v>
      </c>
      <c r="BI1492" s="159">
        <f>IF(N1492="nulová",J1492,0)</f>
        <v>0</v>
      </c>
      <c r="BJ1492" s="20" t="s">
        <v>25</v>
      </c>
      <c r="BK1492" s="159">
        <f>ROUND(I1492*H1492,2)</f>
        <v>0</v>
      </c>
      <c r="BL1492" s="20" t="s">
        <v>189</v>
      </c>
      <c r="BM1492" s="158" t="s">
        <v>2591</v>
      </c>
    </row>
    <row r="1493" spans="1:65" s="14" customFormat="1">
      <c r="B1493" s="173"/>
      <c r="D1493" s="166" t="s">
        <v>193</v>
      </c>
      <c r="E1493" s="174" t="s">
        <v>3</v>
      </c>
      <c r="F1493" s="175" t="s">
        <v>2592</v>
      </c>
      <c r="H1493" s="176">
        <v>27.405000000000001</v>
      </c>
      <c r="I1493" s="177"/>
      <c r="L1493" s="173"/>
      <c r="M1493" s="178"/>
      <c r="N1493" s="179"/>
      <c r="O1493" s="179"/>
      <c r="P1493" s="179"/>
      <c r="Q1493" s="179"/>
      <c r="R1493" s="179"/>
      <c r="S1493" s="179"/>
      <c r="T1493" s="180"/>
      <c r="AT1493" s="174" t="s">
        <v>193</v>
      </c>
      <c r="AU1493" s="174" t="s">
        <v>81</v>
      </c>
      <c r="AV1493" s="14" t="s">
        <v>81</v>
      </c>
      <c r="AW1493" s="14" t="s">
        <v>34</v>
      </c>
      <c r="AX1493" s="14" t="s">
        <v>73</v>
      </c>
      <c r="AY1493" s="174" t="s">
        <v>182</v>
      </c>
    </row>
    <row r="1494" spans="1:65" s="15" customFormat="1">
      <c r="B1494" s="181"/>
      <c r="D1494" s="166" t="s">
        <v>193</v>
      </c>
      <c r="E1494" s="182" t="s">
        <v>3</v>
      </c>
      <c r="F1494" s="183" t="s">
        <v>213</v>
      </c>
      <c r="H1494" s="184">
        <v>27.405000000000001</v>
      </c>
      <c r="I1494" s="185"/>
      <c r="L1494" s="181"/>
      <c r="M1494" s="186"/>
      <c r="N1494" s="187"/>
      <c r="O1494" s="187"/>
      <c r="P1494" s="187"/>
      <c r="Q1494" s="187"/>
      <c r="R1494" s="187"/>
      <c r="S1494" s="187"/>
      <c r="T1494" s="188"/>
      <c r="AT1494" s="182" t="s">
        <v>193</v>
      </c>
      <c r="AU1494" s="182" t="s">
        <v>81</v>
      </c>
      <c r="AV1494" s="15" t="s">
        <v>189</v>
      </c>
      <c r="AW1494" s="15" t="s">
        <v>34</v>
      </c>
      <c r="AX1494" s="15" t="s">
        <v>25</v>
      </c>
      <c r="AY1494" s="182" t="s">
        <v>182</v>
      </c>
    </row>
    <row r="1495" spans="1:65" s="2" customFormat="1" ht="16.5" customHeight="1">
      <c r="A1495" s="35"/>
      <c r="B1495" s="146"/>
      <c r="C1495" s="202" t="s">
        <v>1842</v>
      </c>
      <c r="D1495" s="202" t="s">
        <v>413</v>
      </c>
      <c r="E1495" s="203" t="s">
        <v>2593</v>
      </c>
      <c r="F1495" s="204" t="s">
        <v>2594</v>
      </c>
      <c r="G1495" s="205" t="s">
        <v>500</v>
      </c>
      <c r="H1495" s="206">
        <v>16.239999999999998</v>
      </c>
      <c r="I1495" s="207"/>
      <c r="J1495" s="208">
        <f>ROUND(I1495*H1495,2)</f>
        <v>0</v>
      </c>
      <c r="K1495" s="204" t="s">
        <v>3</v>
      </c>
      <c r="L1495" s="209"/>
      <c r="M1495" s="210" t="s">
        <v>3</v>
      </c>
      <c r="N1495" s="211" t="s">
        <v>44</v>
      </c>
      <c r="O1495" s="56"/>
      <c r="P1495" s="156">
        <f>O1495*H1495</f>
        <v>0</v>
      </c>
      <c r="Q1495" s="156">
        <v>5.2999999999999998E-4</v>
      </c>
      <c r="R1495" s="156">
        <f>Q1495*H1495</f>
        <v>8.6071999999999989E-3</v>
      </c>
      <c r="S1495" s="156">
        <v>0</v>
      </c>
      <c r="T1495" s="157">
        <f>S1495*H1495</f>
        <v>0</v>
      </c>
      <c r="U1495" s="35"/>
      <c r="V1495" s="35"/>
      <c r="W1495" s="35"/>
      <c r="X1495" s="35"/>
      <c r="Y1495" s="35"/>
      <c r="Z1495" s="35"/>
      <c r="AA1495" s="35"/>
      <c r="AB1495" s="35"/>
      <c r="AC1495" s="35"/>
      <c r="AD1495" s="35"/>
      <c r="AE1495" s="35"/>
      <c r="AR1495" s="158" t="s">
        <v>243</v>
      </c>
      <c r="AT1495" s="158" t="s">
        <v>413</v>
      </c>
      <c r="AU1495" s="158" t="s">
        <v>81</v>
      </c>
      <c r="AY1495" s="20" t="s">
        <v>182</v>
      </c>
      <c r="BE1495" s="159">
        <f>IF(N1495="základní",J1495,0)</f>
        <v>0</v>
      </c>
      <c r="BF1495" s="159">
        <f>IF(N1495="snížená",J1495,0)</f>
        <v>0</v>
      </c>
      <c r="BG1495" s="159">
        <f>IF(N1495="zákl. přenesená",J1495,0)</f>
        <v>0</v>
      </c>
      <c r="BH1495" s="159">
        <f>IF(N1495="sníž. přenesená",J1495,0)</f>
        <v>0</v>
      </c>
      <c r="BI1495" s="159">
        <f>IF(N1495="nulová",J1495,0)</f>
        <v>0</v>
      </c>
      <c r="BJ1495" s="20" t="s">
        <v>25</v>
      </c>
      <c r="BK1495" s="159">
        <f>ROUND(I1495*H1495,2)</f>
        <v>0</v>
      </c>
      <c r="BL1495" s="20" t="s">
        <v>189</v>
      </c>
      <c r="BM1495" s="158" t="s">
        <v>2595</v>
      </c>
    </row>
    <row r="1496" spans="1:65" s="14" customFormat="1">
      <c r="B1496" s="173"/>
      <c r="D1496" s="166" t="s">
        <v>193</v>
      </c>
      <c r="E1496" s="174" t="s">
        <v>3</v>
      </c>
      <c r="F1496" s="175" t="s">
        <v>2596</v>
      </c>
      <c r="H1496" s="176">
        <v>16.239999999999998</v>
      </c>
      <c r="I1496" s="177"/>
      <c r="L1496" s="173"/>
      <c r="M1496" s="178"/>
      <c r="N1496" s="179"/>
      <c r="O1496" s="179"/>
      <c r="P1496" s="179"/>
      <c r="Q1496" s="179"/>
      <c r="R1496" s="179"/>
      <c r="S1496" s="179"/>
      <c r="T1496" s="180"/>
      <c r="AT1496" s="174" t="s">
        <v>193</v>
      </c>
      <c r="AU1496" s="174" t="s">
        <v>81</v>
      </c>
      <c r="AV1496" s="14" t="s">
        <v>81</v>
      </c>
      <c r="AW1496" s="14" t="s">
        <v>34</v>
      </c>
      <c r="AX1496" s="14" t="s">
        <v>73</v>
      </c>
      <c r="AY1496" s="174" t="s">
        <v>182</v>
      </c>
    </row>
    <row r="1497" spans="1:65" s="15" customFormat="1">
      <c r="B1497" s="181"/>
      <c r="D1497" s="166" t="s">
        <v>193</v>
      </c>
      <c r="E1497" s="182" t="s">
        <v>3</v>
      </c>
      <c r="F1497" s="183" t="s">
        <v>213</v>
      </c>
      <c r="H1497" s="184">
        <v>16.239999999999998</v>
      </c>
      <c r="I1497" s="185"/>
      <c r="L1497" s="181"/>
      <c r="M1497" s="186"/>
      <c r="N1497" s="187"/>
      <c r="O1497" s="187"/>
      <c r="P1497" s="187"/>
      <c r="Q1497" s="187"/>
      <c r="R1497" s="187"/>
      <c r="S1497" s="187"/>
      <c r="T1497" s="188"/>
      <c r="AT1497" s="182" t="s">
        <v>193</v>
      </c>
      <c r="AU1497" s="182" t="s">
        <v>81</v>
      </c>
      <c r="AV1497" s="15" t="s">
        <v>189</v>
      </c>
      <c r="AW1497" s="15" t="s">
        <v>34</v>
      </c>
      <c r="AX1497" s="15" t="s">
        <v>25</v>
      </c>
      <c r="AY1497" s="182" t="s">
        <v>182</v>
      </c>
    </row>
    <row r="1498" spans="1:65" s="2" customFormat="1" ht="16.5" customHeight="1">
      <c r="A1498" s="35"/>
      <c r="B1498" s="146"/>
      <c r="C1498" s="202" t="s">
        <v>1848</v>
      </c>
      <c r="D1498" s="202" t="s">
        <v>413</v>
      </c>
      <c r="E1498" s="203" t="s">
        <v>2597</v>
      </c>
      <c r="F1498" s="204" t="s">
        <v>2598</v>
      </c>
      <c r="G1498" s="205" t="s">
        <v>500</v>
      </c>
      <c r="H1498" s="206">
        <v>13.195</v>
      </c>
      <c r="I1498" s="207"/>
      <c r="J1498" s="208">
        <f>ROUND(I1498*H1498,2)</f>
        <v>0</v>
      </c>
      <c r="K1498" s="204" t="s">
        <v>188</v>
      </c>
      <c r="L1498" s="209"/>
      <c r="M1498" s="210" t="s">
        <v>3</v>
      </c>
      <c r="N1498" s="211" t="s">
        <v>44</v>
      </c>
      <c r="O1498" s="56"/>
      <c r="P1498" s="156">
        <f>O1498*H1498</f>
        <v>0</v>
      </c>
      <c r="Q1498" s="156">
        <v>6.9999999999999994E-5</v>
      </c>
      <c r="R1498" s="156">
        <f>Q1498*H1498</f>
        <v>9.2364999999999993E-4</v>
      </c>
      <c r="S1498" s="156">
        <v>0</v>
      </c>
      <c r="T1498" s="157">
        <f>S1498*H1498</f>
        <v>0</v>
      </c>
      <c r="U1498" s="35"/>
      <c r="V1498" s="35"/>
      <c r="W1498" s="35"/>
      <c r="X1498" s="35"/>
      <c r="Y1498" s="35"/>
      <c r="Z1498" s="35"/>
      <c r="AA1498" s="35"/>
      <c r="AB1498" s="35"/>
      <c r="AC1498" s="35"/>
      <c r="AD1498" s="35"/>
      <c r="AE1498" s="35"/>
      <c r="AR1498" s="158" t="s">
        <v>243</v>
      </c>
      <c r="AT1498" s="158" t="s">
        <v>413</v>
      </c>
      <c r="AU1498" s="158" t="s">
        <v>81</v>
      </c>
      <c r="AY1498" s="20" t="s">
        <v>182</v>
      </c>
      <c r="BE1498" s="159">
        <f>IF(N1498="základní",J1498,0)</f>
        <v>0</v>
      </c>
      <c r="BF1498" s="159">
        <f>IF(N1498="snížená",J1498,0)</f>
        <v>0</v>
      </c>
      <c r="BG1498" s="159">
        <f>IF(N1498="zákl. přenesená",J1498,0)</f>
        <v>0</v>
      </c>
      <c r="BH1498" s="159">
        <f>IF(N1498="sníž. přenesená",J1498,0)</f>
        <v>0</v>
      </c>
      <c r="BI1498" s="159">
        <f>IF(N1498="nulová",J1498,0)</f>
        <v>0</v>
      </c>
      <c r="BJ1498" s="20" t="s">
        <v>25</v>
      </c>
      <c r="BK1498" s="159">
        <f>ROUND(I1498*H1498,2)</f>
        <v>0</v>
      </c>
      <c r="BL1498" s="20" t="s">
        <v>189</v>
      </c>
      <c r="BM1498" s="158" t="s">
        <v>2599</v>
      </c>
    </row>
    <row r="1499" spans="1:65" s="14" customFormat="1">
      <c r="B1499" s="173"/>
      <c r="D1499" s="166" t="s">
        <v>193</v>
      </c>
      <c r="E1499" s="174" t="s">
        <v>3</v>
      </c>
      <c r="F1499" s="175" t="s">
        <v>2600</v>
      </c>
      <c r="H1499" s="176">
        <v>13.195</v>
      </c>
      <c r="I1499" s="177"/>
      <c r="L1499" s="173"/>
      <c r="M1499" s="178"/>
      <c r="N1499" s="179"/>
      <c r="O1499" s="179"/>
      <c r="P1499" s="179"/>
      <c r="Q1499" s="179"/>
      <c r="R1499" s="179"/>
      <c r="S1499" s="179"/>
      <c r="T1499" s="180"/>
      <c r="AT1499" s="174" t="s">
        <v>193</v>
      </c>
      <c r="AU1499" s="174" t="s">
        <v>81</v>
      </c>
      <c r="AV1499" s="14" t="s">
        <v>81</v>
      </c>
      <c r="AW1499" s="14" t="s">
        <v>34</v>
      </c>
      <c r="AX1499" s="14" t="s">
        <v>73</v>
      </c>
      <c r="AY1499" s="174" t="s">
        <v>182</v>
      </c>
    </row>
    <row r="1500" spans="1:65" s="15" customFormat="1">
      <c r="B1500" s="181"/>
      <c r="D1500" s="166" t="s">
        <v>193</v>
      </c>
      <c r="E1500" s="182" t="s">
        <v>3</v>
      </c>
      <c r="F1500" s="183" t="s">
        <v>213</v>
      </c>
      <c r="H1500" s="184">
        <v>13.195</v>
      </c>
      <c r="I1500" s="185"/>
      <c r="L1500" s="181"/>
      <c r="M1500" s="186"/>
      <c r="N1500" s="187"/>
      <c r="O1500" s="187"/>
      <c r="P1500" s="187"/>
      <c r="Q1500" s="187"/>
      <c r="R1500" s="187"/>
      <c r="S1500" s="187"/>
      <c r="T1500" s="188"/>
      <c r="AT1500" s="182" t="s">
        <v>193</v>
      </c>
      <c r="AU1500" s="182" t="s">
        <v>81</v>
      </c>
      <c r="AV1500" s="15" t="s">
        <v>189</v>
      </c>
      <c r="AW1500" s="15" t="s">
        <v>34</v>
      </c>
      <c r="AX1500" s="15" t="s">
        <v>25</v>
      </c>
      <c r="AY1500" s="182" t="s">
        <v>182</v>
      </c>
    </row>
    <row r="1501" spans="1:65" s="2" customFormat="1" ht="16.5" customHeight="1">
      <c r="A1501" s="35"/>
      <c r="B1501" s="146"/>
      <c r="C1501" s="147" t="s">
        <v>1853</v>
      </c>
      <c r="D1501" s="147" t="s">
        <v>184</v>
      </c>
      <c r="E1501" s="148" t="s">
        <v>2601</v>
      </c>
      <c r="F1501" s="149" t="s">
        <v>2602</v>
      </c>
      <c r="G1501" s="150" t="s">
        <v>187</v>
      </c>
      <c r="H1501" s="151">
        <v>36</v>
      </c>
      <c r="I1501" s="152"/>
      <c r="J1501" s="153">
        <f>ROUND(I1501*H1501,2)</f>
        <v>0</v>
      </c>
      <c r="K1501" s="149" t="s">
        <v>3</v>
      </c>
      <c r="L1501" s="36"/>
      <c r="M1501" s="154" t="s">
        <v>3</v>
      </c>
      <c r="N1501" s="155" t="s">
        <v>44</v>
      </c>
      <c r="O1501" s="56"/>
      <c r="P1501" s="156">
        <f>O1501*H1501</f>
        <v>0</v>
      </c>
      <c r="Q1501" s="156">
        <v>0</v>
      </c>
      <c r="R1501" s="156">
        <f>Q1501*H1501</f>
        <v>0</v>
      </c>
      <c r="S1501" s="156">
        <v>0</v>
      </c>
      <c r="T1501" s="157">
        <f>S1501*H1501</f>
        <v>0</v>
      </c>
      <c r="U1501" s="35"/>
      <c r="V1501" s="35"/>
      <c r="W1501" s="35"/>
      <c r="X1501" s="35"/>
      <c r="Y1501" s="35"/>
      <c r="Z1501" s="35"/>
      <c r="AA1501" s="35"/>
      <c r="AB1501" s="35"/>
      <c r="AC1501" s="35"/>
      <c r="AD1501" s="35"/>
      <c r="AE1501" s="35"/>
      <c r="AR1501" s="158" t="s">
        <v>189</v>
      </c>
      <c r="AT1501" s="158" t="s">
        <v>184</v>
      </c>
      <c r="AU1501" s="158" t="s">
        <v>81</v>
      </c>
      <c r="AY1501" s="20" t="s">
        <v>182</v>
      </c>
      <c r="BE1501" s="159">
        <f>IF(N1501="základní",J1501,0)</f>
        <v>0</v>
      </c>
      <c r="BF1501" s="159">
        <f>IF(N1501="snížená",J1501,0)</f>
        <v>0</v>
      </c>
      <c r="BG1501" s="159">
        <f>IF(N1501="zákl. přenesená",J1501,0)</f>
        <v>0</v>
      </c>
      <c r="BH1501" s="159">
        <f>IF(N1501="sníž. přenesená",J1501,0)</f>
        <v>0</v>
      </c>
      <c r="BI1501" s="159">
        <f>IF(N1501="nulová",J1501,0)</f>
        <v>0</v>
      </c>
      <c r="BJ1501" s="20" t="s">
        <v>25</v>
      </c>
      <c r="BK1501" s="159">
        <f>ROUND(I1501*H1501,2)</f>
        <v>0</v>
      </c>
      <c r="BL1501" s="20" t="s">
        <v>189</v>
      </c>
      <c r="BM1501" s="158" t="s">
        <v>2603</v>
      </c>
    </row>
    <row r="1502" spans="1:65" s="14" customFormat="1">
      <c r="B1502" s="173"/>
      <c r="D1502" s="166" t="s">
        <v>193</v>
      </c>
      <c r="E1502" s="174" t="s">
        <v>3</v>
      </c>
      <c r="F1502" s="175" t="s">
        <v>418</v>
      </c>
      <c r="H1502" s="176">
        <v>36</v>
      </c>
      <c r="I1502" s="177"/>
      <c r="L1502" s="173"/>
      <c r="M1502" s="178"/>
      <c r="N1502" s="179"/>
      <c r="O1502" s="179"/>
      <c r="P1502" s="179"/>
      <c r="Q1502" s="179"/>
      <c r="R1502" s="179"/>
      <c r="S1502" s="179"/>
      <c r="T1502" s="180"/>
      <c r="AT1502" s="174" t="s">
        <v>193</v>
      </c>
      <c r="AU1502" s="174" t="s">
        <v>81</v>
      </c>
      <c r="AV1502" s="14" t="s">
        <v>81</v>
      </c>
      <c r="AW1502" s="14" t="s">
        <v>34</v>
      </c>
      <c r="AX1502" s="14" t="s">
        <v>25</v>
      </c>
      <c r="AY1502" s="174" t="s">
        <v>182</v>
      </c>
    </row>
    <row r="1503" spans="1:65" s="2" customFormat="1" ht="24.2" customHeight="1">
      <c r="A1503" s="35"/>
      <c r="B1503" s="146"/>
      <c r="C1503" s="147" t="s">
        <v>1857</v>
      </c>
      <c r="D1503" s="147" t="s">
        <v>184</v>
      </c>
      <c r="E1503" s="148" t="s">
        <v>2604</v>
      </c>
      <c r="F1503" s="149" t="s">
        <v>2605</v>
      </c>
      <c r="G1503" s="150" t="s">
        <v>500</v>
      </c>
      <c r="H1503" s="151">
        <v>11</v>
      </c>
      <c r="I1503" s="152"/>
      <c r="J1503" s="153">
        <f>ROUND(I1503*H1503,2)</f>
        <v>0</v>
      </c>
      <c r="K1503" s="149" t="s">
        <v>188</v>
      </c>
      <c r="L1503" s="36"/>
      <c r="M1503" s="154" t="s">
        <v>3</v>
      </c>
      <c r="N1503" s="155" t="s">
        <v>44</v>
      </c>
      <c r="O1503" s="56"/>
      <c r="P1503" s="156">
        <f>O1503*H1503</f>
        <v>0</v>
      </c>
      <c r="Q1503" s="156">
        <v>0</v>
      </c>
      <c r="R1503" s="156">
        <f>Q1503*H1503</f>
        <v>0</v>
      </c>
      <c r="S1503" s="156">
        <v>0</v>
      </c>
      <c r="T1503" s="157">
        <f>S1503*H1503</f>
        <v>0</v>
      </c>
      <c r="U1503" s="35"/>
      <c r="V1503" s="35"/>
      <c r="W1503" s="35"/>
      <c r="X1503" s="35"/>
      <c r="Y1503" s="35"/>
      <c r="Z1503" s="35"/>
      <c r="AA1503" s="35"/>
      <c r="AB1503" s="35"/>
      <c r="AC1503" s="35"/>
      <c r="AD1503" s="35"/>
      <c r="AE1503" s="35"/>
      <c r="AR1503" s="158" t="s">
        <v>189</v>
      </c>
      <c r="AT1503" s="158" t="s">
        <v>184</v>
      </c>
      <c r="AU1503" s="158" t="s">
        <v>81</v>
      </c>
      <c r="AY1503" s="20" t="s">
        <v>182</v>
      </c>
      <c r="BE1503" s="159">
        <f>IF(N1503="základní",J1503,0)</f>
        <v>0</v>
      </c>
      <c r="BF1503" s="159">
        <f>IF(N1503="snížená",J1503,0)</f>
        <v>0</v>
      </c>
      <c r="BG1503" s="159">
        <f>IF(N1503="zákl. přenesená",J1503,0)</f>
        <v>0</v>
      </c>
      <c r="BH1503" s="159">
        <f>IF(N1503="sníž. přenesená",J1503,0)</f>
        <v>0</v>
      </c>
      <c r="BI1503" s="159">
        <f>IF(N1503="nulová",J1503,0)</f>
        <v>0</v>
      </c>
      <c r="BJ1503" s="20" t="s">
        <v>25</v>
      </c>
      <c r="BK1503" s="159">
        <f>ROUND(I1503*H1503,2)</f>
        <v>0</v>
      </c>
      <c r="BL1503" s="20" t="s">
        <v>189</v>
      </c>
      <c r="BM1503" s="158" t="s">
        <v>2606</v>
      </c>
    </row>
    <row r="1504" spans="1:65" s="2" customFormat="1">
      <c r="A1504" s="35"/>
      <c r="B1504" s="36"/>
      <c r="C1504" s="35"/>
      <c r="D1504" s="160" t="s">
        <v>191</v>
      </c>
      <c r="E1504" s="35"/>
      <c r="F1504" s="161" t="s">
        <v>2607</v>
      </c>
      <c r="G1504" s="35"/>
      <c r="H1504" s="35"/>
      <c r="I1504" s="162"/>
      <c r="J1504" s="35"/>
      <c r="K1504" s="35"/>
      <c r="L1504" s="36"/>
      <c r="M1504" s="163"/>
      <c r="N1504" s="164"/>
      <c r="O1504" s="56"/>
      <c r="P1504" s="56"/>
      <c r="Q1504" s="56"/>
      <c r="R1504" s="56"/>
      <c r="S1504" s="56"/>
      <c r="T1504" s="57"/>
      <c r="U1504" s="35"/>
      <c r="V1504" s="35"/>
      <c r="W1504" s="35"/>
      <c r="X1504" s="35"/>
      <c r="Y1504" s="35"/>
      <c r="Z1504" s="35"/>
      <c r="AA1504" s="35"/>
      <c r="AB1504" s="35"/>
      <c r="AC1504" s="35"/>
      <c r="AD1504" s="35"/>
      <c r="AE1504" s="35"/>
      <c r="AT1504" s="20" t="s">
        <v>191</v>
      </c>
      <c r="AU1504" s="20" t="s">
        <v>81</v>
      </c>
    </row>
    <row r="1505" spans="1:65" s="2" customFormat="1" ht="24.2" customHeight="1">
      <c r="A1505" s="35"/>
      <c r="B1505" s="146"/>
      <c r="C1505" s="202" t="s">
        <v>1863</v>
      </c>
      <c r="D1505" s="202" t="s">
        <v>413</v>
      </c>
      <c r="E1505" s="203" t="s">
        <v>2608</v>
      </c>
      <c r="F1505" s="204" t="s">
        <v>2609</v>
      </c>
      <c r="G1505" s="205" t="s">
        <v>500</v>
      </c>
      <c r="H1505" s="206">
        <v>11.11</v>
      </c>
      <c r="I1505" s="207"/>
      <c r="J1505" s="208">
        <f>ROUND(I1505*H1505,2)</f>
        <v>0</v>
      </c>
      <c r="K1505" s="204" t="s">
        <v>222</v>
      </c>
      <c r="L1505" s="209"/>
      <c r="M1505" s="210" t="s">
        <v>3</v>
      </c>
      <c r="N1505" s="211" t="s">
        <v>44</v>
      </c>
      <c r="O1505" s="56"/>
      <c r="P1505" s="156">
        <f>O1505*H1505</f>
        <v>0</v>
      </c>
      <c r="Q1505" s="156">
        <v>6.3E-3</v>
      </c>
      <c r="R1505" s="156">
        <f>Q1505*H1505</f>
        <v>6.9993E-2</v>
      </c>
      <c r="S1505" s="156">
        <v>0</v>
      </c>
      <c r="T1505" s="157">
        <f>S1505*H1505</f>
        <v>0</v>
      </c>
      <c r="U1505" s="35"/>
      <c r="V1505" s="35"/>
      <c r="W1505" s="35"/>
      <c r="X1505" s="35"/>
      <c r="Y1505" s="35"/>
      <c r="Z1505" s="35"/>
      <c r="AA1505" s="35"/>
      <c r="AB1505" s="35"/>
      <c r="AC1505" s="35"/>
      <c r="AD1505" s="35"/>
      <c r="AE1505" s="35"/>
      <c r="AR1505" s="158" t="s">
        <v>243</v>
      </c>
      <c r="AT1505" s="158" t="s">
        <v>413</v>
      </c>
      <c r="AU1505" s="158" t="s">
        <v>81</v>
      </c>
      <c r="AY1505" s="20" t="s">
        <v>182</v>
      </c>
      <c r="BE1505" s="159">
        <f>IF(N1505="základní",J1505,0)</f>
        <v>0</v>
      </c>
      <c r="BF1505" s="159">
        <f>IF(N1505="snížená",J1505,0)</f>
        <v>0</v>
      </c>
      <c r="BG1505" s="159">
        <f>IF(N1505="zákl. přenesená",J1505,0)</f>
        <v>0</v>
      </c>
      <c r="BH1505" s="159">
        <f>IF(N1505="sníž. přenesená",J1505,0)</f>
        <v>0</v>
      </c>
      <c r="BI1505" s="159">
        <f>IF(N1505="nulová",J1505,0)</f>
        <v>0</v>
      </c>
      <c r="BJ1505" s="20" t="s">
        <v>25</v>
      </c>
      <c r="BK1505" s="159">
        <f>ROUND(I1505*H1505,2)</f>
        <v>0</v>
      </c>
      <c r="BL1505" s="20" t="s">
        <v>189</v>
      </c>
      <c r="BM1505" s="158" t="s">
        <v>2610</v>
      </c>
    </row>
    <row r="1506" spans="1:65" s="14" customFormat="1">
      <c r="B1506" s="173"/>
      <c r="D1506" s="166" t="s">
        <v>193</v>
      </c>
      <c r="E1506" s="174" t="s">
        <v>3</v>
      </c>
      <c r="F1506" s="175" t="s">
        <v>2611</v>
      </c>
      <c r="H1506" s="176">
        <v>11.11</v>
      </c>
      <c r="I1506" s="177"/>
      <c r="L1506" s="173"/>
      <c r="M1506" s="178"/>
      <c r="N1506" s="179"/>
      <c r="O1506" s="179"/>
      <c r="P1506" s="179"/>
      <c r="Q1506" s="179"/>
      <c r="R1506" s="179"/>
      <c r="S1506" s="179"/>
      <c r="T1506" s="180"/>
      <c r="AT1506" s="174" t="s">
        <v>193</v>
      </c>
      <c r="AU1506" s="174" t="s">
        <v>81</v>
      </c>
      <c r="AV1506" s="14" t="s">
        <v>81</v>
      </c>
      <c r="AW1506" s="14" t="s">
        <v>34</v>
      </c>
      <c r="AX1506" s="14" t="s">
        <v>73</v>
      </c>
      <c r="AY1506" s="174" t="s">
        <v>182</v>
      </c>
    </row>
    <row r="1507" spans="1:65" s="15" customFormat="1">
      <c r="B1507" s="181"/>
      <c r="D1507" s="166" t="s">
        <v>193</v>
      </c>
      <c r="E1507" s="182" t="s">
        <v>3</v>
      </c>
      <c r="F1507" s="183" t="s">
        <v>213</v>
      </c>
      <c r="H1507" s="184">
        <v>11.11</v>
      </c>
      <c r="I1507" s="185"/>
      <c r="L1507" s="181"/>
      <c r="M1507" s="186"/>
      <c r="N1507" s="187"/>
      <c r="O1507" s="187"/>
      <c r="P1507" s="187"/>
      <c r="Q1507" s="187"/>
      <c r="R1507" s="187"/>
      <c r="S1507" s="187"/>
      <c r="T1507" s="188"/>
      <c r="AT1507" s="182" t="s">
        <v>193</v>
      </c>
      <c r="AU1507" s="182" t="s">
        <v>81</v>
      </c>
      <c r="AV1507" s="15" t="s">
        <v>189</v>
      </c>
      <c r="AW1507" s="15" t="s">
        <v>34</v>
      </c>
      <c r="AX1507" s="15" t="s">
        <v>25</v>
      </c>
      <c r="AY1507" s="182" t="s">
        <v>182</v>
      </c>
    </row>
    <row r="1508" spans="1:65" s="2" customFormat="1" ht="24.2" customHeight="1">
      <c r="A1508" s="35"/>
      <c r="B1508" s="146"/>
      <c r="C1508" s="147" t="s">
        <v>1869</v>
      </c>
      <c r="D1508" s="147" t="s">
        <v>184</v>
      </c>
      <c r="E1508" s="148" t="s">
        <v>2612</v>
      </c>
      <c r="F1508" s="149" t="s">
        <v>2613</v>
      </c>
      <c r="G1508" s="150" t="s">
        <v>500</v>
      </c>
      <c r="H1508" s="151">
        <v>3</v>
      </c>
      <c r="I1508" s="152"/>
      <c r="J1508" s="153">
        <f>ROUND(I1508*H1508,2)</f>
        <v>0</v>
      </c>
      <c r="K1508" s="149" t="s">
        <v>188</v>
      </c>
      <c r="L1508" s="36"/>
      <c r="M1508" s="154" t="s">
        <v>3</v>
      </c>
      <c r="N1508" s="155" t="s">
        <v>44</v>
      </c>
      <c r="O1508" s="56"/>
      <c r="P1508" s="156">
        <f>O1508*H1508</f>
        <v>0</v>
      </c>
      <c r="Q1508" s="156">
        <v>0</v>
      </c>
      <c r="R1508" s="156">
        <f>Q1508*H1508</f>
        <v>0</v>
      </c>
      <c r="S1508" s="156">
        <v>0</v>
      </c>
      <c r="T1508" s="157">
        <f>S1508*H1508</f>
        <v>0</v>
      </c>
      <c r="U1508" s="35"/>
      <c r="V1508" s="35"/>
      <c r="W1508" s="35"/>
      <c r="X1508" s="35"/>
      <c r="Y1508" s="35"/>
      <c r="Z1508" s="35"/>
      <c r="AA1508" s="35"/>
      <c r="AB1508" s="35"/>
      <c r="AC1508" s="35"/>
      <c r="AD1508" s="35"/>
      <c r="AE1508" s="35"/>
      <c r="AR1508" s="158" t="s">
        <v>189</v>
      </c>
      <c r="AT1508" s="158" t="s">
        <v>184</v>
      </c>
      <c r="AU1508" s="158" t="s">
        <v>81</v>
      </c>
      <c r="AY1508" s="20" t="s">
        <v>182</v>
      </c>
      <c r="BE1508" s="159">
        <f>IF(N1508="základní",J1508,0)</f>
        <v>0</v>
      </c>
      <c r="BF1508" s="159">
        <f>IF(N1508="snížená",J1508,0)</f>
        <v>0</v>
      </c>
      <c r="BG1508" s="159">
        <f>IF(N1508="zákl. přenesená",J1508,0)</f>
        <v>0</v>
      </c>
      <c r="BH1508" s="159">
        <f>IF(N1508="sníž. přenesená",J1508,0)</f>
        <v>0</v>
      </c>
      <c r="BI1508" s="159">
        <f>IF(N1508="nulová",J1508,0)</f>
        <v>0</v>
      </c>
      <c r="BJ1508" s="20" t="s">
        <v>25</v>
      </c>
      <c r="BK1508" s="159">
        <f>ROUND(I1508*H1508,2)</f>
        <v>0</v>
      </c>
      <c r="BL1508" s="20" t="s">
        <v>189</v>
      </c>
      <c r="BM1508" s="158" t="s">
        <v>2614</v>
      </c>
    </row>
    <row r="1509" spans="1:65" s="2" customFormat="1">
      <c r="A1509" s="35"/>
      <c r="B1509" s="36"/>
      <c r="C1509" s="35"/>
      <c r="D1509" s="160" t="s">
        <v>191</v>
      </c>
      <c r="E1509" s="35"/>
      <c r="F1509" s="161" t="s">
        <v>2615</v>
      </c>
      <c r="G1509" s="35"/>
      <c r="H1509" s="35"/>
      <c r="I1509" s="162"/>
      <c r="J1509" s="35"/>
      <c r="K1509" s="35"/>
      <c r="L1509" s="36"/>
      <c r="M1509" s="163"/>
      <c r="N1509" s="164"/>
      <c r="O1509" s="56"/>
      <c r="P1509" s="56"/>
      <c r="Q1509" s="56"/>
      <c r="R1509" s="56"/>
      <c r="S1509" s="56"/>
      <c r="T1509" s="57"/>
      <c r="U1509" s="35"/>
      <c r="V1509" s="35"/>
      <c r="W1509" s="35"/>
      <c r="X1509" s="35"/>
      <c r="Y1509" s="35"/>
      <c r="Z1509" s="35"/>
      <c r="AA1509" s="35"/>
      <c r="AB1509" s="35"/>
      <c r="AC1509" s="35"/>
      <c r="AD1509" s="35"/>
      <c r="AE1509" s="35"/>
      <c r="AT1509" s="20" t="s">
        <v>191</v>
      </c>
      <c r="AU1509" s="20" t="s">
        <v>81</v>
      </c>
    </row>
    <row r="1510" spans="1:65" s="2" customFormat="1" ht="24.2" customHeight="1">
      <c r="A1510" s="35"/>
      <c r="B1510" s="146"/>
      <c r="C1510" s="202" t="s">
        <v>1874</v>
      </c>
      <c r="D1510" s="202" t="s">
        <v>413</v>
      </c>
      <c r="E1510" s="203" t="s">
        <v>2616</v>
      </c>
      <c r="F1510" s="204" t="s">
        <v>2609</v>
      </c>
      <c r="G1510" s="205" t="s">
        <v>500</v>
      </c>
      <c r="H1510" s="206">
        <v>3.03</v>
      </c>
      <c r="I1510" s="207"/>
      <c r="J1510" s="208">
        <f>ROUND(I1510*H1510,2)</f>
        <v>0</v>
      </c>
      <c r="K1510" s="204" t="s">
        <v>3</v>
      </c>
      <c r="L1510" s="209"/>
      <c r="M1510" s="210" t="s">
        <v>3</v>
      </c>
      <c r="N1510" s="211" t="s">
        <v>44</v>
      </c>
      <c r="O1510" s="56"/>
      <c r="P1510" s="156">
        <f>O1510*H1510</f>
        <v>0</v>
      </c>
      <c r="Q1510" s="156">
        <v>1.9E-3</v>
      </c>
      <c r="R1510" s="156">
        <f>Q1510*H1510</f>
        <v>5.757E-3</v>
      </c>
      <c r="S1510" s="156">
        <v>0</v>
      </c>
      <c r="T1510" s="157">
        <f>S1510*H1510</f>
        <v>0</v>
      </c>
      <c r="U1510" s="35"/>
      <c r="V1510" s="35"/>
      <c r="W1510" s="35"/>
      <c r="X1510" s="35"/>
      <c r="Y1510" s="35"/>
      <c r="Z1510" s="35"/>
      <c r="AA1510" s="35"/>
      <c r="AB1510" s="35"/>
      <c r="AC1510" s="35"/>
      <c r="AD1510" s="35"/>
      <c r="AE1510" s="35"/>
      <c r="AR1510" s="158" t="s">
        <v>243</v>
      </c>
      <c r="AT1510" s="158" t="s">
        <v>413</v>
      </c>
      <c r="AU1510" s="158" t="s">
        <v>81</v>
      </c>
      <c r="AY1510" s="20" t="s">
        <v>182</v>
      </c>
      <c r="BE1510" s="159">
        <f>IF(N1510="základní",J1510,0)</f>
        <v>0</v>
      </c>
      <c r="BF1510" s="159">
        <f>IF(N1510="snížená",J1510,0)</f>
        <v>0</v>
      </c>
      <c r="BG1510" s="159">
        <f>IF(N1510="zákl. přenesená",J1510,0)</f>
        <v>0</v>
      </c>
      <c r="BH1510" s="159">
        <f>IF(N1510="sníž. přenesená",J1510,0)</f>
        <v>0</v>
      </c>
      <c r="BI1510" s="159">
        <f>IF(N1510="nulová",J1510,0)</f>
        <v>0</v>
      </c>
      <c r="BJ1510" s="20" t="s">
        <v>25</v>
      </c>
      <c r="BK1510" s="159">
        <f>ROUND(I1510*H1510,2)</f>
        <v>0</v>
      </c>
      <c r="BL1510" s="20" t="s">
        <v>189</v>
      </c>
      <c r="BM1510" s="158" t="s">
        <v>2617</v>
      </c>
    </row>
    <row r="1511" spans="1:65" s="14" customFormat="1">
      <c r="B1511" s="173"/>
      <c r="D1511" s="166" t="s">
        <v>193</v>
      </c>
      <c r="E1511" s="174" t="s">
        <v>3</v>
      </c>
      <c r="F1511" s="175" t="s">
        <v>1896</v>
      </c>
      <c r="H1511" s="176">
        <v>3.03</v>
      </c>
      <c r="I1511" s="177"/>
      <c r="L1511" s="173"/>
      <c r="M1511" s="178"/>
      <c r="N1511" s="179"/>
      <c r="O1511" s="179"/>
      <c r="P1511" s="179"/>
      <c r="Q1511" s="179"/>
      <c r="R1511" s="179"/>
      <c r="S1511" s="179"/>
      <c r="T1511" s="180"/>
      <c r="AT1511" s="174" t="s">
        <v>193</v>
      </c>
      <c r="AU1511" s="174" t="s">
        <v>81</v>
      </c>
      <c r="AV1511" s="14" t="s">
        <v>81</v>
      </c>
      <c r="AW1511" s="14" t="s">
        <v>34</v>
      </c>
      <c r="AX1511" s="14" t="s">
        <v>73</v>
      </c>
      <c r="AY1511" s="174" t="s">
        <v>182</v>
      </c>
    </row>
    <row r="1512" spans="1:65" s="15" customFormat="1">
      <c r="B1512" s="181"/>
      <c r="D1512" s="166" t="s">
        <v>193</v>
      </c>
      <c r="E1512" s="182" t="s">
        <v>3</v>
      </c>
      <c r="F1512" s="183" t="s">
        <v>213</v>
      </c>
      <c r="H1512" s="184">
        <v>3.03</v>
      </c>
      <c r="I1512" s="185"/>
      <c r="L1512" s="181"/>
      <c r="M1512" s="186"/>
      <c r="N1512" s="187"/>
      <c r="O1512" s="187"/>
      <c r="P1512" s="187"/>
      <c r="Q1512" s="187"/>
      <c r="R1512" s="187"/>
      <c r="S1512" s="187"/>
      <c r="T1512" s="188"/>
      <c r="AT1512" s="182" t="s">
        <v>193</v>
      </c>
      <c r="AU1512" s="182" t="s">
        <v>81</v>
      </c>
      <c r="AV1512" s="15" t="s">
        <v>189</v>
      </c>
      <c r="AW1512" s="15" t="s">
        <v>34</v>
      </c>
      <c r="AX1512" s="15" t="s">
        <v>25</v>
      </c>
      <c r="AY1512" s="182" t="s">
        <v>182</v>
      </c>
    </row>
    <row r="1513" spans="1:65" s="2" customFormat="1" ht="16.5" customHeight="1">
      <c r="A1513" s="35"/>
      <c r="B1513" s="146"/>
      <c r="C1513" s="202" t="s">
        <v>1878</v>
      </c>
      <c r="D1513" s="202" t="s">
        <v>413</v>
      </c>
      <c r="E1513" s="203" t="s">
        <v>2618</v>
      </c>
      <c r="F1513" s="204" t="s">
        <v>2619</v>
      </c>
      <c r="G1513" s="205" t="s">
        <v>500</v>
      </c>
      <c r="H1513" s="206">
        <v>14.14</v>
      </c>
      <c r="I1513" s="207"/>
      <c r="J1513" s="208">
        <f>ROUND(I1513*H1513,2)</f>
        <v>0</v>
      </c>
      <c r="K1513" s="204" t="s">
        <v>3</v>
      </c>
      <c r="L1513" s="209"/>
      <c r="M1513" s="210" t="s">
        <v>3</v>
      </c>
      <c r="N1513" s="211" t="s">
        <v>44</v>
      </c>
      <c r="O1513" s="56"/>
      <c r="P1513" s="156">
        <f>O1513*H1513</f>
        <v>0</v>
      </c>
      <c r="Q1513" s="156">
        <v>3.5000000000000001E-3</v>
      </c>
      <c r="R1513" s="156">
        <f>Q1513*H1513</f>
        <v>4.9490000000000006E-2</v>
      </c>
      <c r="S1513" s="156">
        <v>0</v>
      </c>
      <c r="T1513" s="157">
        <f>S1513*H1513</f>
        <v>0</v>
      </c>
      <c r="U1513" s="35"/>
      <c r="V1513" s="35"/>
      <c r="W1513" s="35"/>
      <c r="X1513" s="35"/>
      <c r="Y1513" s="35"/>
      <c r="Z1513" s="35"/>
      <c r="AA1513" s="35"/>
      <c r="AB1513" s="35"/>
      <c r="AC1513" s="35"/>
      <c r="AD1513" s="35"/>
      <c r="AE1513" s="35"/>
      <c r="AR1513" s="158" t="s">
        <v>243</v>
      </c>
      <c r="AT1513" s="158" t="s">
        <v>413</v>
      </c>
      <c r="AU1513" s="158" t="s">
        <v>81</v>
      </c>
      <c r="AY1513" s="20" t="s">
        <v>182</v>
      </c>
      <c r="BE1513" s="159">
        <f>IF(N1513="základní",J1513,0)</f>
        <v>0</v>
      </c>
      <c r="BF1513" s="159">
        <f>IF(N1513="snížená",J1513,0)</f>
        <v>0</v>
      </c>
      <c r="BG1513" s="159">
        <f>IF(N1513="zákl. přenesená",J1513,0)</f>
        <v>0</v>
      </c>
      <c r="BH1513" s="159">
        <f>IF(N1513="sníž. přenesená",J1513,0)</f>
        <v>0</v>
      </c>
      <c r="BI1513" s="159">
        <f>IF(N1513="nulová",J1513,0)</f>
        <v>0</v>
      </c>
      <c r="BJ1513" s="20" t="s">
        <v>25</v>
      </c>
      <c r="BK1513" s="159">
        <f>ROUND(I1513*H1513,2)</f>
        <v>0</v>
      </c>
      <c r="BL1513" s="20" t="s">
        <v>189</v>
      </c>
      <c r="BM1513" s="158" t="s">
        <v>2620</v>
      </c>
    </row>
    <row r="1514" spans="1:65" s="14" customFormat="1">
      <c r="B1514" s="173"/>
      <c r="D1514" s="166" t="s">
        <v>193</v>
      </c>
      <c r="E1514" s="174" t="s">
        <v>3</v>
      </c>
      <c r="F1514" s="175" t="s">
        <v>2621</v>
      </c>
      <c r="H1514" s="176">
        <v>14.14</v>
      </c>
      <c r="I1514" s="177"/>
      <c r="L1514" s="173"/>
      <c r="M1514" s="178"/>
      <c r="N1514" s="179"/>
      <c r="O1514" s="179"/>
      <c r="P1514" s="179"/>
      <c r="Q1514" s="179"/>
      <c r="R1514" s="179"/>
      <c r="S1514" s="179"/>
      <c r="T1514" s="180"/>
      <c r="AT1514" s="174" t="s">
        <v>193</v>
      </c>
      <c r="AU1514" s="174" t="s">
        <v>81</v>
      </c>
      <c r="AV1514" s="14" t="s">
        <v>81</v>
      </c>
      <c r="AW1514" s="14" t="s">
        <v>34</v>
      </c>
      <c r="AX1514" s="14" t="s">
        <v>73</v>
      </c>
      <c r="AY1514" s="174" t="s">
        <v>182</v>
      </c>
    </row>
    <row r="1515" spans="1:65" s="15" customFormat="1">
      <c r="B1515" s="181"/>
      <c r="D1515" s="166" t="s">
        <v>193</v>
      </c>
      <c r="E1515" s="182" t="s">
        <v>3</v>
      </c>
      <c r="F1515" s="183" t="s">
        <v>213</v>
      </c>
      <c r="H1515" s="184">
        <v>14.14</v>
      </c>
      <c r="I1515" s="185"/>
      <c r="L1515" s="181"/>
      <c r="M1515" s="186"/>
      <c r="N1515" s="187"/>
      <c r="O1515" s="187"/>
      <c r="P1515" s="187"/>
      <c r="Q1515" s="187"/>
      <c r="R1515" s="187"/>
      <c r="S1515" s="187"/>
      <c r="T1515" s="188"/>
      <c r="AT1515" s="182" t="s">
        <v>193</v>
      </c>
      <c r="AU1515" s="182" t="s">
        <v>81</v>
      </c>
      <c r="AV1515" s="15" t="s">
        <v>189</v>
      </c>
      <c r="AW1515" s="15" t="s">
        <v>34</v>
      </c>
      <c r="AX1515" s="15" t="s">
        <v>25</v>
      </c>
      <c r="AY1515" s="182" t="s">
        <v>182</v>
      </c>
    </row>
    <row r="1516" spans="1:65" s="2" customFormat="1" ht="16.5" customHeight="1">
      <c r="A1516" s="35"/>
      <c r="B1516" s="146"/>
      <c r="C1516" s="147" t="s">
        <v>1882</v>
      </c>
      <c r="D1516" s="147" t="s">
        <v>184</v>
      </c>
      <c r="E1516" s="148" t="s">
        <v>2622</v>
      </c>
      <c r="F1516" s="149" t="s">
        <v>2623</v>
      </c>
      <c r="G1516" s="150" t="s">
        <v>500</v>
      </c>
      <c r="H1516" s="151">
        <v>14</v>
      </c>
      <c r="I1516" s="152"/>
      <c r="J1516" s="153">
        <f>ROUND(I1516*H1516,2)</f>
        <v>0</v>
      </c>
      <c r="K1516" s="149" t="s">
        <v>188</v>
      </c>
      <c r="L1516" s="36"/>
      <c r="M1516" s="154" t="s">
        <v>3</v>
      </c>
      <c r="N1516" s="155" t="s">
        <v>44</v>
      </c>
      <c r="O1516" s="56"/>
      <c r="P1516" s="156">
        <f>O1516*H1516</f>
        <v>0</v>
      </c>
      <c r="Q1516" s="156">
        <v>0.04</v>
      </c>
      <c r="R1516" s="156">
        <f>Q1516*H1516</f>
        <v>0.56000000000000005</v>
      </c>
      <c r="S1516" s="156">
        <v>0</v>
      </c>
      <c r="T1516" s="157">
        <f>S1516*H1516</f>
        <v>0</v>
      </c>
      <c r="U1516" s="35"/>
      <c r="V1516" s="35"/>
      <c r="W1516" s="35"/>
      <c r="X1516" s="35"/>
      <c r="Y1516" s="35"/>
      <c r="Z1516" s="35"/>
      <c r="AA1516" s="35"/>
      <c r="AB1516" s="35"/>
      <c r="AC1516" s="35"/>
      <c r="AD1516" s="35"/>
      <c r="AE1516" s="35"/>
      <c r="AR1516" s="158" t="s">
        <v>189</v>
      </c>
      <c r="AT1516" s="158" t="s">
        <v>184</v>
      </c>
      <c r="AU1516" s="158" t="s">
        <v>81</v>
      </c>
      <c r="AY1516" s="20" t="s">
        <v>182</v>
      </c>
      <c r="BE1516" s="159">
        <f>IF(N1516="základní",J1516,0)</f>
        <v>0</v>
      </c>
      <c r="BF1516" s="159">
        <f>IF(N1516="snížená",J1516,0)</f>
        <v>0</v>
      </c>
      <c r="BG1516" s="159">
        <f>IF(N1516="zákl. přenesená",J1516,0)</f>
        <v>0</v>
      </c>
      <c r="BH1516" s="159">
        <f>IF(N1516="sníž. přenesená",J1516,0)</f>
        <v>0</v>
      </c>
      <c r="BI1516" s="159">
        <f>IF(N1516="nulová",J1516,0)</f>
        <v>0</v>
      </c>
      <c r="BJ1516" s="20" t="s">
        <v>25</v>
      </c>
      <c r="BK1516" s="159">
        <f>ROUND(I1516*H1516,2)</f>
        <v>0</v>
      </c>
      <c r="BL1516" s="20" t="s">
        <v>189</v>
      </c>
      <c r="BM1516" s="158" t="s">
        <v>2624</v>
      </c>
    </row>
    <row r="1517" spans="1:65" s="2" customFormat="1">
      <c r="A1517" s="35"/>
      <c r="B1517" s="36"/>
      <c r="C1517" s="35"/>
      <c r="D1517" s="160" t="s">
        <v>191</v>
      </c>
      <c r="E1517" s="35"/>
      <c r="F1517" s="161" t="s">
        <v>2625</v>
      </c>
      <c r="G1517" s="35"/>
      <c r="H1517" s="35"/>
      <c r="I1517" s="162"/>
      <c r="J1517" s="35"/>
      <c r="K1517" s="35"/>
      <c r="L1517" s="36"/>
      <c r="M1517" s="163"/>
      <c r="N1517" s="164"/>
      <c r="O1517" s="56"/>
      <c r="P1517" s="56"/>
      <c r="Q1517" s="56"/>
      <c r="R1517" s="56"/>
      <c r="S1517" s="56"/>
      <c r="T1517" s="57"/>
      <c r="U1517" s="35"/>
      <c r="V1517" s="35"/>
      <c r="W1517" s="35"/>
      <c r="X1517" s="35"/>
      <c r="Y1517" s="35"/>
      <c r="Z1517" s="35"/>
      <c r="AA1517" s="35"/>
      <c r="AB1517" s="35"/>
      <c r="AC1517" s="35"/>
      <c r="AD1517" s="35"/>
      <c r="AE1517" s="35"/>
      <c r="AT1517" s="20" t="s">
        <v>191</v>
      </c>
      <c r="AU1517" s="20" t="s">
        <v>81</v>
      </c>
    </row>
    <row r="1518" spans="1:65" s="2" customFormat="1" ht="16.5" customHeight="1">
      <c r="A1518" s="35"/>
      <c r="B1518" s="146"/>
      <c r="C1518" s="202" t="s">
        <v>1887</v>
      </c>
      <c r="D1518" s="202" t="s">
        <v>413</v>
      </c>
      <c r="E1518" s="203" t="s">
        <v>2626</v>
      </c>
      <c r="F1518" s="204" t="s">
        <v>2627</v>
      </c>
      <c r="G1518" s="205" t="s">
        <v>500</v>
      </c>
      <c r="H1518" s="206">
        <v>14</v>
      </c>
      <c r="I1518" s="207"/>
      <c r="J1518" s="208">
        <f>ROUND(I1518*H1518,2)</f>
        <v>0</v>
      </c>
      <c r="K1518" s="204" t="s">
        <v>188</v>
      </c>
      <c r="L1518" s="209"/>
      <c r="M1518" s="210" t="s">
        <v>3</v>
      </c>
      <c r="N1518" s="211" t="s">
        <v>44</v>
      </c>
      <c r="O1518" s="56"/>
      <c r="P1518" s="156">
        <f>O1518*H1518</f>
        <v>0</v>
      </c>
      <c r="Q1518" s="156">
        <v>7.3000000000000001E-3</v>
      </c>
      <c r="R1518" s="156">
        <f>Q1518*H1518</f>
        <v>0.1022</v>
      </c>
      <c r="S1518" s="156">
        <v>0</v>
      </c>
      <c r="T1518" s="157">
        <f>S1518*H1518</f>
        <v>0</v>
      </c>
      <c r="U1518" s="35"/>
      <c r="V1518" s="35"/>
      <c r="W1518" s="35"/>
      <c r="X1518" s="35"/>
      <c r="Y1518" s="35"/>
      <c r="Z1518" s="35"/>
      <c r="AA1518" s="35"/>
      <c r="AB1518" s="35"/>
      <c r="AC1518" s="35"/>
      <c r="AD1518" s="35"/>
      <c r="AE1518" s="35"/>
      <c r="AR1518" s="158" t="s">
        <v>243</v>
      </c>
      <c r="AT1518" s="158" t="s">
        <v>413</v>
      </c>
      <c r="AU1518" s="158" t="s">
        <v>81</v>
      </c>
      <c r="AY1518" s="20" t="s">
        <v>182</v>
      </c>
      <c r="BE1518" s="159">
        <f>IF(N1518="základní",J1518,0)</f>
        <v>0</v>
      </c>
      <c r="BF1518" s="159">
        <f>IF(N1518="snížená",J1518,0)</f>
        <v>0</v>
      </c>
      <c r="BG1518" s="159">
        <f>IF(N1518="zákl. přenesená",J1518,0)</f>
        <v>0</v>
      </c>
      <c r="BH1518" s="159">
        <f>IF(N1518="sníž. přenesená",J1518,0)</f>
        <v>0</v>
      </c>
      <c r="BI1518" s="159">
        <f>IF(N1518="nulová",J1518,0)</f>
        <v>0</v>
      </c>
      <c r="BJ1518" s="20" t="s">
        <v>25</v>
      </c>
      <c r="BK1518" s="159">
        <f>ROUND(I1518*H1518,2)</f>
        <v>0</v>
      </c>
      <c r="BL1518" s="20" t="s">
        <v>189</v>
      </c>
      <c r="BM1518" s="158" t="s">
        <v>2628</v>
      </c>
    </row>
    <row r="1519" spans="1:65" s="14" customFormat="1">
      <c r="B1519" s="173"/>
      <c r="D1519" s="166" t="s">
        <v>193</v>
      </c>
      <c r="E1519" s="174" t="s">
        <v>3</v>
      </c>
      <c r="F1519" s="175" t="s">
        <v>287</v>
      </c>
      <c r="H1519" s="176">
        <v>14</v>
      </c>
      <c r="I1519" s="177"/>
      <c r="L1519" s="173"/>
      <c r="M1519" s="178"/>
      <c r="N1519" s="179"/>
      <c r="O1519" s="179"/>
      <c r="P1519" s="179"/>
      <c r="Q1519" s="179"/>
      <c r="R1519" s="179"/>
      <c r="S1519" s="179"/>
      <c r="T1519" s="180"/>
      <c r="AT1519" s="174" t="s">
        <v>193</v>
      </c>
      <c r="AU1519" s="174" t="s">
        <v>81</v>
      </c>
      <c r="AV1519" s="14" t="s">
        <v>81</v>
      </c>
      <c r="AW1519" s="14" t="s">
        <v>34</v>
      </c>
      <c r="AX1519" s="14" t="s">
        <v>25</v>
      </c>
      <c r="AY1519" s="174" t="s">
        <v>182</v>
      </c>
    </row>
    <row r="1520" spans="1:65" s="2" customFormat="1" ht="16.5" customHeight="1">
      <c r="A1520" s="35"/>
      <c r="B1520" s="146"/>
      <c r="C1520" s="202" t="s">
        <v>1892</v>
      </c>
      <c r="D1520" s="202" t="s">
        <v>413</v>
      </c>
      <c r="E1520" s="203" t="s">
        <v>2067</v>
      </c>
      <c r="F1520" s="204" t="s">
        <v>2068</v>
      </c>
      <c r="G1520" s="205" t="s">
        <v>2069</v>
      </c>
      <c r="H1520" s="206">
        <v>14</v>
      </c>
      <c r="I1520" s="207"/>
      <c r="J1520" s="208">
        <f>ROUND(I1520*H1520,2)</f>
        <v>0</v>
      </c>
      <c r="K1520" s="204" t="s">
        <v>3</v>
      </c>
      <c r="L1520" s="209"/>
      <c r="M1520" s="210" t="s">
        <v>3</v>
      </c>
      <c r="N1520" s="211" t="s">
        <v>44</v>
      </c>
      <c r="O1520" s="56"/>
      <c r="P1520" s="156">
        <f>O1520*H1520</f>
        <v>0</v>
      </c>
      <c r="Q1520" s="156">
        <v>0</v>
      </c>
      <c r="R1520" s="156">
        <f>Q1520*H1520</f>
        <v>0</v>
      </c>
      <c r="S1520" s="156">
        <v>0</v>
      </c>
      <c r="T1520" s="157">
        <f>S1520*H1520</f>
        <v>0</v>
      </c>
      <c r="U1520" s="35"/>
      <c r="V1520" s="35"/>
      <c r="W1520" s="35"/>
      <c r="X1520" s="35"/>
      <c r="Y1520" s="35"/>
      <c r="Z1520" s="35"/>
      <c r="AA1520" s="35"/>
      <c r="AB1520" s="35"/>
      <c r="AC1520" s="35"/>
      <c r="AD1520" s="35"/>
      <c r="AE1520" s="35"/>
      <c r="AR1520" s="158" t="s">
        <v>243</v>
      </c>
      <c r="AT1520" s="158" t="s">
        <v>413</v>
      </c>
      <c r="AU1520" s="158" t="s">
        <v>81</v>
      </c>
      <c r="AY1520" s="20" t="s">
        <v>182</v>
      </c>
      <c r="BE1520" s="159">
        <f>IF(N1520="základní",J1520,0)</f>
        <v>0</v>
      </c>
      <c r="BF1520" s="159">
        <f>IF(N1520="snížená",J1520,0)</f>
        <v>0</v>
      </c>
      <c r="BG1520" s="159">
        <f>IF(N1520="zákl. přenesená",J1520,0)</f>
        <v>0</v>
      </c>
      <c r="BH1520" s="159">
        <f>IF(N1520="sníž. přenesená",J1520,0)</f>
        <v>0</v>
      </c>
      <c r="BI1520" s="159">
        <f>IF(N1520="nulová",J1520,0)</f>
        <v>0</v>
      </c>
      <c r="BJ1520" s="20" t="s">
        <v>25</v>
      </c>
      <c r="BK1520" s="159">
        <f>ROUND(I1520*H1520,2)</f>
        <v>0</v>
      </c>
      <c r="BL1520" s="20" t="s">
        <v>189</v>
      </c>
      <c r="BM1520" s="158" t="s">
        <v>2629</v>
      </c>
    </row>
    <row r="1521" spans="1:65" s="14" customFormat="1">
      <c r="B1521" s="173"/>
      <c r="D1521" s="166" t="s">
        <v>193</v>
      </c>
      <c r="E1521" s="174" t="s">
        <v>3</v>
      </c>
      <c r="F1521" s="175" t="s">
        <v>287</v>
      </c>
      <c r="H1521" s="176">
        <v>14</v>
      </c>
      <c r="I1521" s="177"/>
      <c r="L1521" s="173"/>
      <c r="M1521" s="178"/>
      <c r="N1521" s="179"/>
      <c r="O1521" s="179"/>
      <c r="P1521" s="179"/>
      <c r="Q1521" s="179"/>
      <c r="R1521" s="179"/>
      <c r="S1521" s="179"/>
      <c r="T1521" s="180"/>
      <c r="AT1521" s="174" t="s">
        <v>193</v>
      </c>
      <c r="AU1521" s="174" t="s">
        <v>81</v>
      </c>
      <c r="AV1521" s="14" t="s">
        <v>81</v>
      </c>
      <c r="AW1521" s="14" t="s">
        <v>34</v>
      </c>
      <c r="AX1521" s="14" t="s">
        <v>25</v>
      </c>
      <c r="AY1521" s="174" t="s">
        <v>182</v>
      </c>
    </row>
    <row r="1522" spans="1:65" s="2" customFormat="1" ht="16.5" customHeight="1">
      <c r="A1522" s="35"/>
      <c r="B1522" s="146"/>
      <c r="C1522" s="147" t="s">
        <v>1897</v>
      </c>
      <c r="D1522" s="147" t="s">
        <v>184</v>
      </c>
      <c r="E1522" s="148" t="s">
        <v>2630</v>
      </c>
      <c r="F1522" s="149" t="s">
        <v>2631</v>
      </c>
      <c r="G1522" s="150" t="s">
        <v>500</v>
      </c>
      <c r="H1522" s="151">
        <v>14</v>
      </c>
      <c r="I1522" s="152"/>
      <c r="J1522" s="153">
        <f>ROUND(I1522*H1522,2)</f>
        <v>0</v>
      </c>
      <c r="K1522" s="149" t="s">
        <v>188</v>
      </c>
      <c r="L1522" s="36"/>
      <c r="M1522" s="154" t="s">
        <v>3</v>
      </c>
      <c r="N1522" s="155" t="s">
        <v>44</v>
      </c>
      <c r="O1522" s="56"/>
      <c r="P1522" s="156">
        <f>O1522*H1522</f>
        <v>0</v>
      </c>
      <c r="Q1522" s="156">
        <v>3.1E-4</v>
      </c>
      <c r="R1522" s="156">
        <f>Q1522*H1522</f>
        <v>4.3400000000000001E-3</v>
      </c>
      <c r="S1522" s="156">
        <v>0</v>
      </c>
      <c r="T1522" s="157">
        <f>S1522*H1522</f>
        <v>0</v>
      </c>
      <c r="U1522" s="35"/>
      <c r="V1522" s="35"/>
      <c r="W1522" s="35"/>
      <c r="X1522" s="35"/>
      <c r="Y1522" s="35"/>
      <c r="Z1522" s="35"/>
      <c r="AA1522" s="35"/>
      <c r="AB1522" s="35"/>
      <c r="AC1522" s="35"/>
      <c r="AD1522" s="35"/>
      <c r="AE1522" s="35"/>
      <c r="AR1522" s="158" t="s">
        <v>189</v>
      </c>
      <c r="AT1522" s="158" t="s">
        <v>184</v>
      </c>
      <c r="AU1522" s="158" t="s">
        <v>81</v>
      </c>
      <c r="AY1522" s="20" t="s">
        <v>182</v>
      </c>
      <c r="BE1522" s="159">
        <f>IF(N1522="základní",J1522,0)</f>
        <v>0</v>
      </c>
      <c r="BF1522" s="159">
        <f>IF(N1522="snížená",J1522,0)</f>
        <v>0</v>
      </c>
      <c r="BG1522" s="159">
        <f>IF(N1522="zákl. přenesená",J1522,0)</f>
        <v>0</v>
      </c>
      <c r="BH1522" s="159">
        <f>IF(N1522="sníž. přenesená",J1522,0)</f>
        <v>0</v>
      </c>
      <c r="BI1522" s="159">
        <f>IF(N1522="nulová",J1522,0)</f>
        <v>0</v>
      </c>
      <c r="BJ1522" s="20" t="s">
        <v>25</v>
      </c>
      <c r="BK1522" s="159">
        <f>ROUND(I1522*H1522,2)</f>
        <v>0</v>
      </c>
      <c r="BL1522" s="20" t="s">
        <v>189</v>
      </c>
      <c r="BM1522" s="158" t="s">
        <v>2632</v>
      </c>
    </row>
    <row r="1523" spans="1:65" s="2" customFormat="1">
      <c r="A1523" s="35"/>
      <c r="B1523" s="36"/>
      <c r="C1523" s="35"/>
      <c r="D1523" s="160" t="s">
        <v>191</v>
      </c>
      <c r="E1523" s="35"/>
      <c r="F1523" s="161" t="s">
        <v>2633</v>
      </c>
      <c r="G1523" s="35"/>
      <c r="H1523" s="35"/>
      <c r="I1523" s="162"/>
      <c r="J1523" s="35"/>
      <c r="K1523" s="35"/>
      <c r="L1523" s="36"/>
      <c r="M1523" s="163"/>
      <c r="N1523" s="164"/>
      <c r="O1523" s="56"/>
      <c r="P1523" s="56"/>
      <c r="Q1523" s="56"/>
      <c r="R1523" s="56"/>
      <c r="S1523" s="56"/>
      <c r="T1523" s="57"/>
      <c r="U1523" s="35"/>
      <c r="V1523" s="35"/>
      <c r="W1523" s="35"/>
      <c r="X1523" s="35"/>
      <c r="Y1523" s="35"/>
      <c r="Z1523" s="35"/>
      <c r="AA1523" s="35"/>
      <c r="AB1523" s="35"/>
      <c r="AC1523" s="35"/>
      <c r="AD1523" s="35"/>
      <c r="AE1523" s="35"/>
      <c r="AT1523" s="20" t="s">
        <v>191</v>
      </c>
      <c r="AU1523" s="20" t="s">
        <v>81</v>
      </c>
    </row>
    <row r="1524" spans="1:65" s="14" customFormat="1">
      <c r="B1524" s="173"/>
      <c r="D1524" s="166" t="s">
        <v>193</v>
      </c>
      <c r="E1524" s="174" t="s">
        <v>3</v>
      </c>
      <c r="F1524" s="175" t="s">
        <v>287</v>
      </c>
      <c r="H1524" s="176">
        <v>14</v>
      </c>
      <c r="I1524" s="177"/>
      <c r="L1524" s="173"/>
      <c r="M1524" s="178"/>
      <c r="N1524" s="179"/>
      <c r="O1524" s="179"/>
      <c r="P1524" s="179"/>
      <c r="Q1524" s="179"/>
      <c r="R1524" s="179"/>
      <c r="S1524" s="179"/>
      <c r="T1524" s="180"/>
      <c r="AT1524" s="174" t="s">
        <v>193</v>
      </c>
      <c r="AU1524" s="174" t="s">
        <v>81</v>
      </c>
      <c r="AV1524" s="14" t="s">
        <v>81</v>
      </c>
      <c r="AW1524" s="14" t="s">
        <v>34</v>
      </c>
      <c r="AX1524" s="14" t="s">
        <v>25</v>
      </c>
      <c r="AY1524" s="174" t="s">
        <v>182</v>
      </c>
    </row>
    <row r="1525" spans="1:65" s="2" customFormat="1" ht="16.5" customHeight="1">
      <c r="A1525" s="35"/>
      <c r="B1525" s="146"/>
      <c r="C1525" s="147" t="s">
        <v>1904</v>
      </c>
      <c r="D1525" s="147" t="s">
        <v>184</v>
      </c>
      <c r="E1525" s="148" t="s">
        <v>2101</v>
      </c>
      <c r="F1525" s="149" t="s">
        <v>2102</v>
      </c>
      <c r="G1525" s="150" t="s">
        <v>187</v>
      </c>
      <c r="H1525" s="151">
        <v>99.24</v>
      </c>
      <c r="I1525" s="152"/>
      <c r="J1525" s="153">
        <f>ROUND(I1525*H1525,2)</f>
        <v>0</v>
      </c>
      <c r="K1525" s="149" t="s">
        <v>188</v>
      </c>
      <c r="L1525" s="36"/>
      <c r="M1525" s="154" t="s">
        <v>3</v>
      </c>
      <c r="N1525" s="155" t="s">
        <v>44</v>
      </c>
      <c r="O1525" s="56"/>
      <c r="P1525" s="156">
        <f>O1525*H1525</f>
        <v>0</v>
      </c>
      <c r="Q1525" s="156">
        <v>6.9999999999999994E-5</v>
      </c>
      <c r="R1525" s="156">
        <f>Q1525*H1525</f>
        <v>6.9467999999999986E-3</v>
      </c>
      <c r="S1525" s="156">
        <v>0</v>
      </c>
      <c r="T1525" s="157">
        <f>S1525*H1525</f>
        <v>0</v>
      </c>
      <c r="U1525" s="35"/>
      <c r="V1525" s="35"/>
      <c r="W1525" s="35"/>
      <c r="X1525" s="35"/>
      <c r="Y1525" s="35"/>
      <c r="Z1525" s="35"/>
      <c r="AA1525" s="35"/>
      <c r="AB1525" s="35"/>
      <c r="AC1525" s="35"/>
      <c r="AD1525" s="35"/>
      <c r="AE1525" s="35"/>
      <c r="AR1525" s="158" t="s">
        <v>189</v>
      </c>
      <c r="AT1525" s="158" t="s">
        <v>184</v>
      </c>
      <c r="AU1525" s="158" t="s">
        <v>81</v>
      </c>
      <c r="AY1525" s="20" t="s">
        <v>182</v>
      </c>
      <c r="BE1525" s="159">
        <f>IF(N1525="základní",J1525,0)</f>
        <v>0</v>
      </c>
      <c r="BF1525" s="159">
        <f>IF(N1525="snížená",J1525,0)</f>
        <v>0</v>
      </c>
      <c r="BG1525" s="159">
        <f>IF(N1525="zákl. přenesená",J1525,0)</f>
        <v>0</v>
      </c>
      <c r="BH1525" s="159">
        <f>IF(N1525="sníž. přenesená",J1525,0)</f>
        <v>0</v>
      </c>
      <c r="BI1525" s="159">
        <f>IF(N1525="nulová",J1525,0)</f>
        <v>0</v>
      </c>
      <c r="BJ1525" s="20" t="s">
        <v>25</v>
      </c>
      <c r="BK1525" s="159">
        <f>ROUND(I1525*H1525,2)</f>
        <v>0</v>
      </c>
      <c r="BL1525" s="20" t="s">
        <v>189</v>
      </c>
      <c r="BM1525" s="158" t="s">
        <v>2634</v>
      </c>
    </row>
    <row r="1526" spans="1:65" s="2" customFormat="1">
      <c r="A1526" s="35"/>
      <c r="B1526" s="36"/>
      <c r="C1526" s="35"/>
      <c r="D1526" s="160" t="s">
        <v>191</v>
      </c>
      <c r="E1526" s="35"/>
      <c r="F1526" s="161" t="s">
        <v>2635</v>
      </c>
      <c r="G1526" s="35"/>
      <c r="H1526" s="35"/>
      <c r="I1526" s="162"/>
      <c r="J1526" s="35"/>
      <c r="K1526" s="35"/>
      <c r="L1526" s="36"/>
      <c r="M1526" s="163"/>
      <c r="N1526" s="164"/>
      <c r="O1526" s="56"/>
      <c r="P1526" s="56"/>
      <c r="Q1526" s="56"/>
      <c r="R1526" s="56"/>
      <c r="S1526" s="56"/>
      <c r="T1526" s="57"/>
      <c r="U1526" s="35"/>
      <c r="V1526" s="35"/>
      <c r="W1526" s="35"/>
      <c r="X1526" s="35"/>
      <c r="Y1526" s="35"/>
      <c r="Z1526" s="35"/>
      <c r="AA1526" s="35"/>
      <c r="AB1526" s="35"/>
      <c r="AC1526" s="35"/>
      <c r="AD1526" s="35"/>
      <c r="AE1526" s="35"/>
      <c r="AT1526" s="20" t="s">
        <v>191</v>
      </c>
      <c r="AU1526" s="20" t="s">
        <v>81</v>
      </c>
    </row>
    <row r="1527" spans="1:65" s="2" customFormat="1" ht="16.5" customHeight="1">
      <c r="A1527" s="35"/>
      <c r="B1527" s="146"/>
      <c r="C1527" s="147" t="s">
        <v>1909</v>
      </c>
      <c r="D1527" s="147" t="s">
        <v>184</v>
      </c>
      <c r="E1527" s="148" t="s">
        <v>2636</v>
      </c>
      <c r="F1527" s="149" t="s">
        <v>2637</v>
      </c>
      <c r="G1527" s="150" t="s">
        <v>500</v>
      </c>
      <c r="H1527" s="151">
        <v>26</v>
      </c>
      <c r="I1527" s="152"/>
      <c r="J1527" s="153">
        <f>ROUND(I1527*H1527,2)</f>
        <v>0</v>
      </c>
      <c r="K1527" s="149" t="s">
        <v>222</v>
      </c>
      <c r="L1527" s="36"/>
      <c r="M1527" s="154" t="s">
        <v>3</v>
      </c>
      <c r="N1527" s="155" t="s">
        <v>44</v>
      </c>
      <c r="O1527" s="56"/>
      <c r="P1527" s="156">
        <f>O1527*H1527</f>
        <v>0</v>
      </c>
      <c r="Q1527" s="156">
        <v>1.8000000000000001E-4</v>
      </c>
      <c r="R1527" s="156">
        <f>Q1527*H1527</f>
        <v>4.6800000000000001E-3</v>
      </c>
      <c r="S1527" s="156">
        <v>0</v>
      </c>
      <c r="T1527" s="157">
        <f>S1527*H1527</f>
        <v>0</v>
      </c>
      <c r="U1527" s="35"/>
      <c r="V1527" s="35"/>
      <c r="W1527" s="35"/>
      <c r="X1527" s="35"/>
      <c r="Y1527" s="35"/>
      <c r="Z1527" s="35"/>
      <c r="AA1527" s="35"/>
      <c r="AB1527" s="35"/>
      <c r="AC1527" s="35"/>
      <c r="AD1527" s="35"/>
      <c r="AE1527" s="35"/>
      <c r="AR1527" s="158" t="s">
        <v>189</v>
      </c>
      <c r="AT1527" s="158" t="s">
        <v>184</v>
      </c>
      <c r="AU1527" s="158" t="s">
        <v>81</v>
      </c>
      <c r="AY1527" s="20" t="s">
        <v>182</v>
      </c>
      <c r="BE1527" s="159">
        <f>IF(N1527="základní",J1527,0)</f>
        <v>0</v>
      </c>
      <c r="BF1527" s="159">
        <f>IF(N1527="snížená",J1527,0)</f>
        <v>0</v>
      </c>
      <c r="BG1527" s="159">
        <f>IF(N1527="zákl. přenesená",J1527,0)</f>
        <v>0</v>
      </c>
      <c r="BH1527" s="159">
        <f>IF(N1527="sníž. přenesená",J1527,0)</f>
        <v>0</v>
      </c>
      <c r="BI1527" s="159">
        <f>IF(N1527="nulová",J1527,0)</f>
        <v>0</v>
      </c>
      <c r="BJ1527" s="20" t="s">
        <v>25</v>
      </c>
      <c r="BK1527" s="159">
        <f>ROUND(I1527*H1527,2)</f>
        <v>0</v>
      </c>
      <c r="BL1527" s="20" t="s">
        <v>189</v>
      </c>
      <c r="BM1527" s="158" t="s">
        <v>2638</v>
      </c>
    </row>
    <row r="1528" spans="1:65" s="14" customFormat="1">
      <c r="B1528" s="173"/>
      <c r="D1528" s="166" t="s">
        <v>193</v>
      </c>
      <c r="E1528" s="174" t="s">
        <v>3</v>
      </c>
      <c r="F1528" s="175" t="s">
        <v>2639</v>
      </c>
      <c r="H1528" s="176">
        <v>26</v>
      </c>
      <c r="I1528" s="177"/>
      <c r="L1528" s="173"/>
      <c r="M1528" s="178"/>
      <c r="N1528" s="179"/>
      <c r="O1528" s="179"/>
      <c r="P1528" s="179"/>
      <c r="Q1528" s="179"/>
      <c r="R1528" s="179"/>
      <c r="S1528" s="179"/>
      <c r="T1528" s="180"/>
      <c r="AT1528" s="174" t="s">
        <v>193</v>
      </c>
      <c r="AU1528" s="174" t="s">
        <v>81</v>
      </c>
      <c r="AV1528" s="14" t="s">
        <v>81</v>
      </c>
      <c r="AW1528" s="14" t="s">
        <v>34</v>
      </c>
      <c r="AX1528" s="14" t="s">
        <v>25</v>
      </c>
      <c r="AY1528" s="174" t="s">
        <v>182</v>
      </c>
    </row>
    <row r="1529" spans="1:65" s="2" customFormat="1" ht="16.5" customHeight="1">
      <c r="A1529" s="35"/>
      <c r="B1529" s="146"/>
      <c r="C1529" s="147" t="s">
        <v>1914</v>
      </c>
      <c r="D1529" s="147" t="s">
        <v>184</v>
      </c>
      <c r="E1529" s="148" t="s">
        <v>2640</v>
      </c>
      <c r="F1529" s="149" t="s">
        <v>2641</v>
      </c>
      <c r="G1529" s="150" t="s">
        <v>500</v>
      </c>
      <c r="H1529" s="151">
        <v>13</v>
      </c>
      <c r="I1529" s="152"/>
      <c r="J1529" s="153">
        <f>ROUND(I1529*H1529,2)</f>
        <v>0</v>
      </c>
      <c r="K1529" s="149" t="s">
        <v>222</v>
      </c>
      <c r="L1529" s="36"/>
      <c r="M1529" s="154" t="s">
        <v>3</v>
      </c>
      <c r="N1529" s="155" t="s">
        <v>44</v>
      </c>
      <c r="O1529" s="56"/>
      <c r="P1529" s="156">
        <f>O1529*H1529</f>
        <v>0</v>
      </c>
      <c r="Q1529" s="156">
        <v>5.0000000000000001E-4</v>
      </c>
      <c r="R1529" s="156">
        <f>Q1529*H1529</f>
        <v>6.5000000000000006E-3</v>
      </c>
      <c r="S1529" s="156">
        <v>0</v>
      </c>
      <c r="T1529" s="157">
        <f>S1529*H1529</f>
        <v>0</v>
      </c>
      <c r="U1529" s="35"/>
      <c r="V1529" s="35"/>
      <c r="W1529" s="35"/>
      <c r="X1529" s="35"/>
      <c r="Y1529" s="35"/>
      <c r="Z1529" s="35"/>
      <c r="AA1529" s="35"/>
      <c r="AB1529" s="35"/>
      <c r="AC1529" s="35"/>
      <c r="AD1529" s="35"/>
      <c r="AE1529" s="35"/>
      <c r="AR1529" s="158" t="s">
        <v>189</v>
      </c>
      <c r="AT1529" s="158" t="s">
        <v>184</v>
      </c>
      <c r="AU1529" s="158" t="s">
        <v>81</v>
      </c>
      <c r="AY1529" s="20" t="s">
        <v>182</v>
      </c>
      <c r="BE1529" s="159">
        <f>IF(N1529="základní",J1529,0)</f>
        <v>0</v>
      </c>
      <c r="BF1529" s="159">
        <f>IF(N1529="snížená",J1529,0)</f>
        <v>0</v>
      </c>
      <c r="BG1529" s="159">
        <f>IF(N1529="zákl. přenesená",J1529,0)</f>
        <v>0</v>
      </c>
      <c r="BH1529" s="159">
        <f>IF(N1529="sníž. přenesená",J1529,0)</f>
        <v>0</v>
      </c>
      <c r="BI1529" s="159">
        <f>IF(N1529="nulová",J1529,0)</f>
        <v>0</v>
      </c>
      <c r="BJ1529" s="20" t="s">
        <v>25</v>
      </c>
      <c r="BK1529" s="159">
        <f>ROUND(I1529*H1529,2)</f>
        <v>0</v>
      </c>
      <c r="BL1529" s="20" t="s">
        <v>189</v>
      </c>
      <c r="BM1529" s="158" t="s">
        <v>2642</v>
      </c>
    </row>
    <row r="1530" spans="1:65" s="14" customFormat="1">
      <c r="B1530" s="173"/>
      <c r="D1530" s="166" t="s">
        <v>193</v>
      </c>
      <c r="E1530" s="174" t="s">
        <v>3</v>
      </c>
      <c r="F1530" s="175" t="s">
        <v>280</v>
      </c>
      <c r="H1530" s="176">
        <v>13</v>
      </c>
      <c r="I1530" s="177"/>
      <c r="L1530" s="173"/>
      <c r="M1530" s="178"/>
      <c r="N1530" s="179"/>
      <c r="O1530" s="179"/>
      <c r="P1530" s="179"/>
      <c r="Q1530" s="179"/>
      <c r="R1530" s="179"/>
      <c r="S1530" s="179"/>
      <c r="T1530" s="180"/>
      <c r="AT1530" s="174" t="s">
        <v>193</v>
      </c>
      <c r="AU1530" s="174" t="s">
        <v>81</v>
      </c>
      <c r="AV1530" s="14" t="s">
        <v>81</v>
      </c>
      <c r="AW1530" s="14" t="s">
        <v>34</v>
      </c>
      <c r="AX1530" s="14" t="s">
        <v>25</v>
      </c>
      <c r="AY1530" s="174" t="s">
        <v>182</v>
      </c>
    </row>
    <row r="1531" spans="1:65" s="12" customFormat="1" ht="22.9" customHeight="1">
      <c r="B1531" s="133"/>
      <c r="D1531" s="134" t="s">
        <v>72</v>
      </c>
      <c r="E1531" s="144" t="s">
        <v>250</v>
      </c>
      <c r="F1531" s="144" t="s">
        <v>2643</v>
      </c>
      <c r="I1531" s="136"/>
      <c r="J1531" s="145">
        <f>BK1531</f>
        <v>0</v>
      </c>
      <c r="L1531" s="133"/>
      <c r="M1531" s="138"/>
      <c r="N1531" s="139"/>
      <c r="O1531" s="139"/>
      <c r="P1531" s="140">
        <f>SUM(P1532:P1538)</f>
        <v>0</v>
      </c>
      <c r="Q1531" s="139"/>
      <c r="R1531" s="140">
        <f>SUM(R1532:R1538)</f>
        <v>2.0699999999999998</v>
      </c>
      <c r="S1531" s="139"/>
      <c r="T1531" s="141">
        <f>SUM(T1532:T1538)</f>
        <v>0.115</v>
      </c>
      <c r="AR1531" s="134" t="s">
        <v>25</v>
      </c>
      <c r="AT1531" s="142" t="s">
        <v>72</v>
      </c>
      <c r="AU1531" s="142" t="s">
        <v>25</v>
      </c>
      <c r="AY1531" s="134" t="s">
        <v>182</v>
      </c>
      <c r="BK1531" s="143">
        <f>SUM(BK1532:BK1538)</f>
        <v>0</v>
      </c>
    </row>
    <row r="1532" spans="1:65" s="2" customFormat="1" ht="16.5" customHeight="1">
      <c r="A1532" s="35"/>
      <c r="B1532" s="146"/>
      <c r="C1532" s="147" t="s">
        <v>1919</v>
      </c>
      <c r="D1532" s="147" t="s">
        <v>184</v>
      </c>
      <c r="E1532" s="148" t="s">
        <v>2644</v>
      </c>
      <c r="F1532" s="149" t="s">
        <v>2645</v>
      </c>
      <c r="G1532" s="150" t="s">
        <v>500</v>
      </c>
      <c r="H1532" s="151">
        <v>23</v>
      </c>
      <c r="I1532" s="152"/>
      <c r="J1532" s="153">
        <f>ROUND(I1532*H1532,2)</f>
        <v>0</v>
      </c>
      <c r="K1532" s="149" t="s">
        <v>222</v>
      </c>
      <c r="L1532" s="36"/>
      <c r="M1532" s="154" t="s">
        <v>3</v>
      </c>
      <c r="N1532" s="155" t="s">
        <v>44</v>
      </c>
      <c r="O1532" s="56"/>
      <c r="P1532" s="156">
        <f>O1532*H1532</f>
        <v>0</v>
      </c>
      <c r="Q1532" s="156">
        <v>0.09</v>
      </c>
      <c r="R1532" s="156">
        <f>Q1532*H1532</f>
        <v>2.0699999999999998</v>
      </c>
      <c r="S1532" s="156">
        <v>5.0000000000000001E-3</v>
      </c>
      <c r="T1532" s="157">
        <f>S1532*H1532</f>
        <v>0.115</v>
      </c>
      <c r="U1532" s="35"/>
      <c r="V1532" s="35"/>
      <c r="W1532" s="35"/>
      <c r="X1532" s="35"/>
      <c r="Y1532" s="35"/>
      <c r="Z1532" s="35"/>
      <c r="AA1532" s="35"/>
      <c r="AB1532" s="35"/>
      <c r="AC1532" s="35"/>
      <c r="AD1532" s="35"/>
      <c r="AE1532" s="35"/>
      <c r="AR1532" s="158" t="s">
        <v>189</v>
      </c>
      <c r="AT1532" s="158" t="s">
        <v>184</v>
      </c>
      <c r="AU1532" s="158" t="s">
        <v>81</v>
      </c>
      <c r="AY1532" s="20" t="s">
        <v>182</v>
      </c>
      <c r="BE1532" s="159">
        <f>IF(N1532="základní",J1532,0)</f>
        <v>0</v>
      </c>
      <c r="BF1532" s="159">
        <f>IF(N1532="snížená",J1532,0)</f>
        <v>0</v>
      </c>
      <c r="BG1532" s="159">
        <f>IF(N1532="zákl. přenesená",J1532,0)</f>
        <v>0</v>
      </c>
      <c r="BH1532" s="159">
        <f>IF(N1532="sníž. přenesená",J1532,0)</f>
        <v>0</v>
      </c>
      <c r="BI1532" s="159">
        <f>IF(N1532="nulová",J1532,0)</f>
        <v>0</v>
      </c>
      <c r="BJ1532" s="20" t="s">
        <v>25</v>
      </c>
      <c r="BK1532" s="159">
        <f>ROUND(I1532*H1532,2)</f>
        <v>0</v>
      </c>
      <c r="BL1532" s="20" t="s">
        <v>189</v>
      </c>
      <c r="BM1532" s="158" t="s">
        <v>2646</v>
      </c>
    </row>
    <row r="1533" spans="1:65" s="2" customFormat="1" ht="21.75" customHeight="1">
      <c r="A1533" s="35"/>
      <c r="B1533" s="146"/>
      <c r="C1533" s="147" t="s">
        <v>581</v>
      </c>
      <c r="D1533" s="147" t="s">
        <v>184</v>
      </c>
      <c r="E1533" s="148" t="s">
        <v>682</v>
      </c>
      <c r="F1533" s="149" t="s">
        <v>683</v>
      </c>
      <c r="G1533" s="150" t="s">
        <v>207</v>
      </c>
      <c r="H1533" s="151">
        <v>0.115</v>
      </c>
      <c r="I1533" s="152"/>
      <c r="J1533" s="153">
        <f>ROUND(I1533*H1533,2)</f>
        <v>0</v>
      </c>
      <c r="K1533" s="149" t="s">
        <v>188</v>
      </c>
      <c r="L1533" s="36"/>
      <c r="M1533" s="154" t="s">
        <v>3</v>
      </c>
      <c r="N1533" s="155" t="s">
        <v>44</v>
      </c>
      <c r="O1533" s="56"/>
      <c r="P1533" s="156">
        <f>O1533*H1533</f>
        <v>0</v>
      </c>
      <c r="Q1533" s="156">
        <v>0</v>
      </c>
      <c r="R1533" s="156">
        <f>Q1533*H1533</f>
        <v>0</v>
      </c>
      <c r="S1533" s="156">
        <v>0</v>
      </c>
      <c r="T1533" s="157">
        <f>S1533*H1533</f>
        <v>0</v>
      </c>
      <c r="U1533" s="35"/>
      <c r="V1533" s="35"/>
      <c r="W1533" s="35"/>
      <c r="X1533" s="35"/>
      <c r="Y1533" s="35"/>
      <c r="Z1533" s="35"/>
      <c r="AA1533" s="35"/>
      <c r="AB1533" s="35"/>
      <c r="AC1533" s="35"/>
      <c r="AD1533" s="35"/>
      <c r="AE1533" s="35"/>
      <c r="AR1533" s="158" t="s">
        <v>189</v>
      </c>
      <c r="AT1533" s="158" t="s">
        <v>184</v>
      </c>
      <c r="AU1533" s="158" t="s">
        <v>81</v>
      </c>
      <c r="AY1533" s="20" t="s">
        <v>182</v>
      </c>
      <c r="BE1533" s="159">
        <f>IF(N1533="základní",J1533,0)</f>
        <v>0</v>
      </c>
      <c r="BF1533" s="159">
        <f>IF(N1533="snížená",J1533,0)</f>
        <v>0</v>
      </c>
      <c r="BG1533" s="159">
        <f>IF(N1533="zákl. přenesená",J1533,0)</f>
        <v>0</v>
      </c>
      <c r="BH1533" s="159">
        <f>IF(N1533="sníž. přenesená",J1533,0)</f>
        <v>0</v>
      </c>
      <c r="BI1533" s="159">
        <f>IF(N1533="nulová",J1533,0)</f>
        <v>0</v>
      </c>
      <c r="BJ1533" s="20" t="s">
        <v>25</v>
      </c>
      <c r="BK1533" s="159">
        <f>ROUND(I1533*H1533,2)</f>
        <v>0</v>
      </c>
      <c r="BL1533" s="20" t="s">
        <v>189</v>
      </c>
      <c r="BM1533" s="158" t="s">
        <v>2647</v>
      </c>
    </row>
    <row r="1534" spans="1:65" s="2" customFormat="1">
      <c r="A1534" s="35"/>
      <c r="B1534" s="36"/>
      <c r="C1534" s="35"/>
      <c r="D1534" s="160" t="s">
        <v>191</v>
      </c>
      <c r="E1534" s="35"/>
      <c r="F1534" s="161" t="s">
        <v>685</v>
      </c>
      <c r="G1534" s="35"/>
      <c r="H1534" s="35"/>
      <c r="I1534" s="162"/>
      <c r="J1534" s="35"/>
      <c r="K1534" s="35"/>
      <c r="L1534" s="36"/>
      <c r="M1534" s="163"/>
      <c r="N1534" s="164"/>
      <c r="O1534" s="56"/>
      <c r="P1534" s="56"/>
      <c r="Q1534" s="56"/>
      <c r="R1534" s="56"/>
      <c r="S1534" s="56"/>
      <c r="T1534" s="57"/>
      <c r="U1534" s="35"/>
      <c r="V1534" s="35"/>
      <c r="W1534" s="35"/>
      <c r="X1534" s="35"/>
      <c r="Y1534" s="35"/>
      <c r="Z1534" s="35"/>
      <c r="AA1534" s="35"/>
      <c r="AB1534" s="35"/>
      <c r="AC1534" s="35"/>
      <c r="AD1534" s="35"/>
      <c r="AE1534" s="35"/>
      <c r="AT1534" s="20" t="s">
        <v>191</v>
      </c>
      <c r="AU1534" s="20" t="s">
        <v>81</v>
      </c>
    </row>
    <row r="1535" spans="1:65" s="2" customFormat="1" ht="24.2" customHeight="1">
      <c r="A1535" s="35"/>
      <c r="B1535" s="146"/>
      <c r="C1535" s="147" t="s">
        <v>1927</v>
      </c>
      <c r="D1535" s="147" t="s">
        <v>184</v>
      </c>
      <c r="E1535" s="148" t="s">
        <v>686</v>
      </c>
      <c r="F1535" s="149" t="s">
        <v>687</v>
      </c>
      <c r="G1535" s="150" t="s">
        <v>207</v>
      </c>
      <c r="H1535" s="151">
        <v>0.92</v>
      </c>
      <c r="I1535" s="152"/>
      <c r="J1535" s="153">
        <f>ROUND(I1535*H1535,2)</f>
        <v>0</v>
      </c>
      <c r="K1535" s="149" t="s">
        <v>188</v>
      </c>
      <c r="L1535" s="36"/>
      <c r="M1535" s="154" t="s">
        <v>3</v>
      </c>
      <c r="N1535" s="155" t="s">
        <v>44</v>
      </c>
      <c r="O1535" s="56"/>
      <c r="P1535" s="156">
        <f>O1535*H1535</f>
        <v>0</v>
      </c>
      <c r="Q1535" s="156">
        <v>0</v>
      </c>
      <c r="R1535" s="156">
        <f>Q1535*H1535</f>
        <v>0</v>
      </c>
      <c r="S1535" s="156">
        <v>0</v>
      </c>
      <c r="T1535" s="157">
        <f>S1535*H1535</f>
        <v>0</v>
      </c>
      <c r="U1535" s="35"/>
      <c r="V1535" s="35"/>
      <c r="W1535" s="35"/>
      <c r="X1535" s="35"/>
      <c r="Y1535" s="35"/>
      <c r="Z1535" s="35"/>
      <c r="AA1535" s="35"/>
      <c r="AB1535" s="35"/>
      <c r="AC1535" s="35"/>
      <c r="AD1535" s="35"/>
      <c r="AE1535" s="35"/>
      <c r="AR1535" s="158" t="s">
        <v>189</v>
      </c>
      <c r="AT1535" s="158" t="s">
        <v>184</v>
      </c>
      <c r="AU1535" s="158" t="s">
        <v>81</v>
      </c>
      <c r="AY1535" s="20" t="s">
        <v>182</v>
      </c>
      <c r="BE1535" s="159">
        <f>IF(N1535="základní",J1535,0)</f>
        <v>0</v>
      </c>
      <c r="BF1535" s="159">
        <f>IF(N1535="snížená",J1535,0)</f>
        <v>0</v>
      </c>
      <c r="BG1535" s="159">
        <f>IF(N1535="zákl. přenesená",J1535,0)</f>
        <v>0</v>
      </c>
      <c r="BH1535" s="159">
        <f>IF(N1535="sníž. přenesená",J1535,0)</f>
        <v>0</v>
      </c>
      <c r="BI1535" s="159">
        <f>IF(N1535="nulová",J1535,0)</f>
        <v>0</v>
      </c>
      <c r="BJ1535" s="20" t="s">
        <v>25</v>
      </c>
      <c r="BK1535" s="159">
        <f>ROUND(I1535*H1535,2)</f>
        <v>0</v>
      </c>
      <c r="BL1535" s="20" t="s">
        <v>189</v>
      </c>
      <c r="BM1535" s="158" t="s">
        <v>2648</v>
      </c>
    </row>
    <row r="1536" spans="1:65" s="2" customFormat="1">
      <c r="A1536" s="35"/>
      <c r="B1536" s="36"/>
      <c r="C1536" s="35"/>
      <c r="D1536" s="160" t="s">
        <v>191</v>
      </c>
      <c r="E1536" s="35"/>
      <c r="F1536" s="161" t="s">
        <v>689</v>
      </c>
      <c r="G1536" s="35"/>
      <c r="H1536" s="35"/>
      <c r="I1536" s="162"/>
      <c r="J1536" s="35"/>
      <c r="K1536" s="35"/>
      <c r="L1536" s="36"/>
      <c r="M1536" s="163"/>
      <c r="N1536" s="164"/>
      <c r="O1536" s="56"/>
      <c r="P1536" s="56"/>
      <c r="Q1536" s="56"/>
      <c r="R1536" s="56"/>
      <c r="S1536" s="56"/>
      <c r="T1536" s="57"/>
      <c r="U1536" s="35"/>
      <c r="V1536" s="35"/>
      <c r="W1536" s="35"/>
      <c r="X1536" s="35"/>
      <c r="Y1536" s="35"/>
      <c r="Z1536" s="35"/>
      <c r="AA1536" s="35"/>
      <c r="AB1536" s="35"/>
      <c r="AC1536" s="35"/>
      <c r="AD1536" s="35"/>
      <c r="AE1536" s="35"/>
      <c r="AT1536" s="20" t="s">
        <v>191</v>
      </c>
      <c r="AU1536" s="20" t="s">
        <v>81</v>
      </c>
    </row>
    <row r="1537" spans="1:65" s="14" customFormat="1">
      <c r="B1537" s="173"/>
      <c r="D1537" s="166" t="s">
        <v>193</v>
      </c>
      <c r="E1537" s="174" t="s">
        <v>3</v>
      </c>
      <c r="F1537" s="175" t="s">
        <v>2649</v>
      </c>
      <c r="H1537" s="176">
        <v>0.92</v>
      </c>
      <c r="I1537" s="177"/>
      <c r="L1537" s="173"/>
      <c r="M1537" s="178"/>
      <c r="N1537" s="179"/>
      <c r="O1537" s="179"/>
      <c r="P1537" s="179"/>
      <c r="Q1537" s="179"/>
      <c r="R1537" s="179"/>
      <c r="S1537" s="179"/>
      <c r="T1537" s="180"/>
      <c r="AT1537" s="174" t="s">
        <v>193</v>
      </c>
      <c r="AU1537" s="174" t="s">
        <v>81</v>
      </c>
      <c r="AV1537" s="14" t="s">
        <v>81</v>
      </c>
      <c r="AW1537" s="14" t="s">
        <v>34</v>
      </c>
      <c r="AX1537" s="14" t="s">
        <v>25</v>
      </c>
      <c r="AY1537" s="174" t="s">
        <v>182</v>
      </c>
    </row>
    <row r="1538" spans="1:65" s="2" customFormat="1" ht="16.5" customHeight="1">
      <c r="A1538" s="35"/>
      <c r="B1538" s="146"/>
      <c r="C1538" s="147" t="s">
        <v>1931</v>
      </c>
      <c r="D1538" s="147" t="s">
        <v>184</v>
      </c>
      <c r="E1538" s="148" t="s">
        <v>691</v>
      </c>
      <c r="F1538" s="149" t="s">
        <v>692</v>
      </c>
      <c r="G1538" s="150" t="s">
        <v>207</v>
      </c>
      <c r="H1538" s="151">
        <v>0.115</v>
      </c>
      <c r="I1538" s="152"/>
      <c r="J1538" s="153">
        <f>ROUND(I1538*H1538,2)</f>
        <v>0</v>
      </c>
      <c r="K1538" s="149" t="s">
        <v>222</v>
      </c>
      <c r="L1538" s="36"/>
      <c r="M1538" s="154" t="s">
        <v>3</v>
      </c>
      <c r="N1538" s="155" t="s">
        <v>44</v>
      </c>
      <c r="O1538" s="56"/>
      <c r="P1538" s="156">
        <f>O1538*H1538</f>
        <v>0</v>
      </c>
      <c r="Q1538" s="156">
        <v>0</v>
      </c>
      <c r="R1538" s="156">
        <f>Q1538*H1538</f>
        <v>0</v>
      </c>
      <c r="S1538" s="156">
        <v>0</v>
      </c>
      <c r="T1538" s="157">
        <f>S1538*H1538</f>
        <v>0</v>
      </c>
      <c r="U1538" s="35"/>
      <c r="V1538" s="35"/>
      <c r="W1538" s="35"/>
      <c r="X1538" s="35"/>
      <c r="Y1538" s="35"/>
      <c r="Z1538" s="35"/>
      <c r="AA1538" s="35"/>
      <c r="AB1538" s="35"/>
      <c r="AC1538" s="35"/>
      <c r="AD1538" s="35"/>
      <c r="AE1538" s="35"/>
      <c r="AR1538" s="158" t="s">
        <v>189</v>
      </c>
      <c r="AT1538" s="158" t="s">
        <v>184</v>
      </c>
      <c r="AU1538" s="158" t="s">
        <v>81</v>
      </c>
      <c r="AY1538" s="20" t="s">
        <v>182</v>
      </c>
      <c r="BE1538" s="159">
        <f>IF(N1538="základní",J1538,0)</f>
        <v>0</v>
      </c>
      <c r="BF1538" s="159">
        <f>IF(N1538="snížená",J1538,0)</f>
        <v>0</v>
      </c>
      <c r="BG1538" s="159">
        <f>IF(N1538="zákl. přenesená",J1538,0)</f>
        <v>0</v>
      </c>
      <c r="BH1538" s="159">
        <f>IF(N1538="sníž. přenesená",J1538,0)</f>
        <v>0</v>
      </c>
      <c r="BI1538" s="159">
        <f>IF(N1538="nulová",J1538,0)</f>
        <v>0</v>
      </c>
      <c r="BJ1538" s="20" t="s">
        <v>25</v>
      </c>
      <c r="BK1538" s="159">
        <f>ROUND(I1538*H1538,2)</f>
        <v>0</v>
      </c>
      <c r="BL1538" s="20" t="s">
        <v>189</v>
      </c>
      <c r="BM1538" s="158" t="s">
        <v>2650</v>
      </c>
    </row>
    <row r="1539" spans="1:65" s="12" customFormat="1" ht="22.9" customHeight="1">
      <c r="B1539" s="133"/>
      <c r="D1539" s="134" t="s">
        <v>72</v>
      </c>
      <c r="E1539" s="144" t="s">
        <v>556</v>
      </c>
      <c r="F1539" s="144" t="s">
        <v>557</v>
      </c>
      <c r="I1539" s="136"/>
      <c r="J1539" s="145">
        <f>BK1539</f>
        <v>0</v>
      </c>
      <c r="L1539" s="133"/>
      <c r="M1539" s="138"/>
      <c r="N1539" s="139"/>
      <c r="O1539" s="139"/>
      <c r="P1539" s="140">
        <f>SUM(P1540:P1541)</f>
        <v>0</v>
      </c>
      <c r="Q1539" s="139"/>
      <c r="R1539" s="140">
        <f>SUM(R1540:R1541)</f>
        <v>0</v>
      </c>
      <c r="S1539" s="139"/>
      <c r="T1539" s="141">
        <f>SUM(T1540:T1541)</f>
        <v>0</v>
      </c>
      <c r="AR1539" s="134" t="s">
        <v>25</v>
      </c>
      <c r="AT1539" s="142" t="s">
        <v>72</v>
      </c>
      <c r="AU1539" s="142" t="s">
        <v>25</v>
      </c>
      <c r="AY1539" s="134" t="s">
        <v>182</v>
      </c>
      <c r="BK1539" s="143">
        <f>SUM(BK1540:BK1541)</f>
        <v>0</v>
      </c>
    </row>
    <row r="1540" spans="1:65" s="2" customFormat="1" ht="24.2" customHeight="1">
      <c r="A1540" s="35"/>
      <c r="B1540" s="146"/>
      <c r="C1540" s="147" t="s">
        <v>1936</v>
      </c>
      <c r="D1540" s="147" t="s">
        <v>184</v>
      </c>
      <c r="E1540" s="148" t="s">
        <v>2651</v>
      </c>
      <c r="F1540" s="149" t="s">
        <v>2652</v>
      </c>
      <c r="G1540" s="150" t="s">
        <v>207</v>
      </c>
      <c r="H1540" s="151">
        <v>9.5649999999999995</v>
      </c>
      <c r="I1540" s="152"/>
      <c r="J1540" s="153">
        <f>ROUND(I1540*H1540,2)</f>
        <v>0</v>
      </c>
      <c r="K1540" s="149" t="s">
        <v>188</v>
      </c>
      <c r="L1540" s="36"/>
      <c r="M1540" s="154" t="s">
        <v>3</v>
      </c>
      <c r="N1540" s="155" t="s">
        <v>44</v>
      </c>
      <c r="O1540" s="56"/>
      <c r="P1540" s="156">
        <f>O1540*H1540</f>
        <v>0</v>
      </c>
      <c r="Q1540" s="156">
        <v>0</v>
      </c>
      <c r="R1540" s="156">
        <f>Q1540*H1540</f>
        <v>0</v>
      </c>
      <c r="S1540" s="156">
        <v>0</v>
      </c>
      <c r="T1540" s="157">
        <f>S1540*H1540</f>
        <v>0</v>
      </c>
      <c r="U1540" s="35"/>
      <c r="V1540" s="35"/>
      <c r="W1540" s="35"/>
      <c r="X1540" s="35"/>
      <c r="Y1540" s="35"/>
      <c r="Z1540" s="35"/>
      <c r="AA1540" s="35"/>
      <c r="AB1540" s="35"/>
      <c r="AC1540" s="35"/>
      <c r="AD1540" s="35"/>
      <c r="AE1540" s="35"/>
      <c r="AR1540" s="158" t="s">
        <v>189</v>
      </c>
      <c r="AT1540" s="158" t="s">
        <v>184</v>
      </c>
      <c r="AU1540" s="158" t="s">
        <v>81</v>
      </c>
      <c r="AY1540" s="20" t="s">
        <v>182</v>
      </c>
      <c r="BE1540" s="159">
        <f>IF(N1540="základní",J1540,0)</f>
        <v>0</v>
      </c>
      <c r="BF1540" s="159">
        <f>IF(N1540="snížená",J1540,0)</f>
        <v>0</v>
      </c>
      <c r="BG1540" s="159">
        <f>IF(N1540="zákl. přenesená",J1540,0)</f>
        <v>0</v>
      </c>
      <c r="BH1540" s="159">
        <f>IF(N1540="sníž. přenesená",J1540,0)</f>
        <v>0</v>
      </c>
      <c r="BI1540" s="159">
        <f>IF(N1540="nulová",J1540,0)</f>
        <v>0</v>
      </c>
      <c r="BJ1540" s="20" t="s">
        <v>25</v>
      </c>
      <c r="BK1540" s="159">
        <f>ROUND(I1540*H1540,2)</f>
        <v>0</v>
      </c>
      <c r="BL1540" s="20" t="s">
        <v>189</v>
      </c>
      <c r="BM1540" s="158" t="s">
        <v>2653</v>
      </c>
    </row>
    <row r="1541" spans="1:65" s="2" customFormat="1">
      <c r="A1541" s="35"/>
      <c r="B1541" s="36"/>
      <c r="C1541" s="35"/>
      <c r="D1541" s="160" t="s">
        <v>191</v>
      </c>
      <c r="E1541" s="35"/>
      <c r="F1541" s="161" t="s">
        <v>2654</v>
      </c>
      <c r="G1541" s="35"/>
      <c r="H1541" s="35"/>
      <c r="I1541" s="162"/>
      <c r="J1541" s="35"/>
      <c r="K1541" s="35"/>
      <c r="L1541" s="36"/>
      <c r="M1541" s="163"/>
      <c r="N1541" s="164"/>
      <c r="O1541" s="56"/>
      <c r="P1541" s="56"/>
      <c r="Q1541" s="56"/>
      <c r="R1541" s="56"/>
      <c r="S1541" s="56"/>
      <c r="T1541" s="57"/>
      <c r="U1541" s="35"/>
      <c r="V1541" s="35"/>
      <c r="W1541" s="35"/>
      <c r="X1541" s="35"/>
      <c r="Y1541" s="35"/>
      <c r="Z1541" s="35"/>
      <c r="AA1541" s="35"/>
      <c r="AB1541" s="35"/>
      <c r="AC1541" s="35"/>
      <c r="AD1541" s="35"/>
      <c r="AE1541" s="35"/>
      <c r="AT1541" s="20" t="s">
        <v>191</v>
      </c>
      <c r="AU1541" s="20" t="s">
        <v>81</v>
      </c>
    </row>
    <row r="1542" spans="1:65" s="12" customFormat="1" ht="25.9" customHeight="1">
      <c r="B1542" s="133"/>
      <c r="D1542" s="134" t="s">
        <v>72</v>
      </c>
      <c r="E1542" s="135" t="s">
        <v>2655</v>
      </c>
      <c r="F1542" s="135" t="s">
        <v>2656</v>
      </c>
      <c r="I1542" s="136"/>
      <c r="J1542" s="137">
        <f>BK1542</f>
        <v>0</v>
      </c>
      <c r="L1542" s="133"/>
      <c r="M1542" s="138"/>
      <c r="N1542" s="139"/>
      <c r="O1542" s="139"/>
      <c r="P1542" s="140">
        <f>P1543</f>
        <v>0</v>
      </c>
      <c r="Q1542" s="139"/>
      <c r="R1542" s="140">
        <f>R1543</f>
        <v>8.7100000000000007E-3</v>
      </c>
      <c r="S1542" s="139"/>
      <c r="T1542" s="141">
        <f>T1543</f>
        <v>0</v>
      </c>
      <c r="AR1542" s="134" t="s">
        <v>81</v>
      </c>
      <c r="AT1542" s="142" t="s">
        <v>72</v>
      </c>
      <c r="AU1542" s="142" t="s">
        <v>73</v>
      </c>
      <c r="AY1542" s="134" t="s">
        <v>182</v>
      </c>
      <c r="BK1542" s="143">
        <f>BK1543</f>
        <v>0</v>
      </c>
    </row>
    <row r="1543" spans="1:65" s="12" customFormat="1" ht="22.9" customHeight="1">
      <c r="B1543" s="133"/>
      <c r="D1543" s="134" t="s">
        <v>72</v>
      </c>
      <c r="E1543" s="144" t="s">
        <v>2657</v>
      </c>
      <c r="F1543" s="144" t="s">
        <v>2658</v>
      </c>
      <c r="I1543" s="136"/>
      <c r="J1543" s="145">
        <f>BK1543</f>
        <v>0</v>
      </c>
      <c r="L1543" s="133"/>
      <c r="M1543" s="138"/>
      <c r="N1543" s="139"/>
      <c r="O1543" s="139"/>
      <c r="P1543" s="140">
        <f>SUM(P1544:P1550)</f>
        <v>0</v>
      </c>
      <c r="Q1543" s="139"/>
      <c r="R1543" s="140">
        <f>SUM(R1544:R1550)</f>
        <v>8.7100000000000007E-3</v>
      </c>
      <c r="S1543" s="139"/>
      <c r="T1543" s="141">
        <f>SUM(T1544:T1550)</f>
        <v>0</v>
      </c>
      <c r="AR1543" s="134" t="s">
        <v>81</v>
      </c>
      <c r="AT1543" s="142" t="s">
        <v>72</v>
      </c>
      <c r="AU1543" s="142" t="s">
        <v>25</v>
      </c>
      <c r="AY1543" s="134" t="s">
        <v>182</v>
      </c>
      <c r="BK1543" s="143">
        <f>SUM(BK1544:BK1550)</f>
        <v>0</v>
      </c>
    </row>
    <row r="1544" spans="1:65" s="2" customFormat="1" ht="16.5" customHeight="1">
      <c r="A1544" s="35"/>
      <c r="B1544" s="146"/>
      <c r="C1544" s="147" t="s">
        <v>1940</v>
      </c>
      <c r="D1544" s="147" t="s">
        <v>184</v>
      </c>
      <c r="E1544" s="148" t="s">
        <v>2659</v>
      </c>
      <c r="F1544" s="149" t="s">
        <v>2660</v>
      </c>
      <c r="G1544" s="150" t="s">
        <v>500</v>
      </c>
      <c r="H1544" s="151">
        <v>0</v>
      </c>
      <c r="I1544" s="152"/>
      <c r="J1544" s="153">
        <f>ROUND(I1544*H1544,2)</f>
        <v>0</v>
      </c>
      <c r="K1544" s="149" t="s">
        <v>3</v>
      </c>
      <c r="L1544" s="36"/>
      <c r="M1544" s="154" t="s">
        <v>3</v>
      </c>
      <c r="N1544" s="155" t="s">
        <v>44</v>
      </c>
      <c r="O1544" s="56"/>
      <c r="P1544" s="156">
        <f>O1544*H1544</f>
        <v>0</v>
      </c>
      <c r="Q1544" s="156">
        <v>3.0000000000000001E-5</v>
      </c>
      <c r="R1544" s="156">
        <f>Q1544*H1544</f>
        <v>0</v>
      </c>
      <c r="S1544" s="156">
        <v>3.0000000000000001E-5</v>
      </c>
      <c r="T1544" s="157">
        <f>S1544*H1544</f>
        <v>0</v>
      </c>
      <c r="U1544" s="35"/>
      <c r="V1544" s="35"/>
      <c r="W1544" s="35"/>
      <c r="X1544" s="35"/>
      <c r="Y1544" s="35"/>
      <c r="Z1544" s="35"/>
      <c r="AA1544" s="35"/>
      <c r="AB1544" s="35"/>
      <c r="AC1544" s="35"/>
      <c r="AD1544" s="35"/>
      <c r="AE1544" s="35"/>
      <c r="AR1544" s="158" t="s">
        <v>297</v>
      </c>
      <c r="AT1544" s="158" t="s">
        <v>184</v>
      </c>
      <c r="AU1544" s="158" t="s">
        <v>81</v>
      </c>
      <c r="AY1544" s="20" t="s">
        <v>182</v>
      </c>
      <c r="BE1544" s="159">
        <f>IF(N1544="základní",J1544,0)</f>
        <v>0</v>
      </c>
      <c r="BF1544" s="159">
        <f>IF(N1544="snížená",J1544,0)</f>
        <v>0</v>
      </c>
      <c r="BG1544" s="159">
        <f>IF(N1544="zákl. přenesená",J1544,0)</f>
        <v>0</v>
      </c>
      <c r="BH1544" s="159">
        <f>IF(N1544="sníž. přenesená",J1544,0)</f>
        <v>0</v>
      </c>
      <c r="BI1544" s="159">
        <f>IF(N1544="nulová",J1544,0)</f>
        <v>0</v>
      </c>
      <c r="BJ1544" s="20" t="s">
        <v>25</v>
      </c>
      <c r="BK1544" s="159">
        <f>ROUND(I1544*H1544,2)</f>
        <v>0</v>
      </c>
      <c r="BL1544" s="20" t="s">
        <v>297</v>
      </c>
      <c r="BM1544" s="158" t="s">
        <v>2661</v>
      </c>
    </row>
    <row r="1545" spans="1:65" s="13" customFormat="1">
      <c r="B1545" s="165"/>
      <c r="D1545" s="166" t="s">
        <v>193</v>
      </c>
      <c r="E1545" s="167" t="s">
        <v>3</v>
      </c>
      <c r="F1545" s="168" t="s">
        <v>2662</v>
      </c>
      <c r="H1545" s="167" t="s">
        <v>3</v>
      </c>
      <c r="I1545" s="169"/>
      <c r="L1545" s="165"/>
      <c r="M1545" s="170"/>
      <c r="N1545" s="171"/>
      <c r="O1545" s="171"/>
      <c r="P1545" s="171"/>
      <c r="Q1545" s="171"/>
      <c r="R1545" s="171"/>
      <c r="S1545" s="171"/>
      <c r="T1545" s="172"/>
      <c r="AT1545" s="167" t="s">
        <v>193</v>
      </c>
      <c r="AU1545" s="167" t="s">
        <v>81</v>
      </c>
      <c r="AV1545" s="13" t="s">
        <v>25</v>
      </c>
      <c r="AW1545" s="13" t="s">
        <v>34</v>
      </c>
      <c r="AX1545" s="13" t="s">
        <v>73</v>
      </c>
      <c r="AY1545" s="167" t="s">
        <v>182</v>
      </c>
    </row>
    <row r="1546" spans="1:65" s="14" customFormat="1">
      <c r="B1546" s="173"/>
      <c r="D1546" s="166" t="s">
        <v>193</v>
      </c>
      <c r="E1546" s="174" t="s">
        <v>3</v>
      </c>
      <c r="F1546" s="175" t="s">
        <v>73</v>
      </c>
      <c r="H1546" s="176">
        <v>0</v>
      </c>
      <c r="I1546" s="177"/>
      <c r="L1546" s="173"/>
      <c r="M1546" s="178"/>
      <c r="N1546" s="179"/>
      <c r="O1546" s="179"/>
      <c r="P1546" s="179"/>
      <c r="Q1546" s="179"/>
      <c r="R1546" s="179"/>
      <c r="S1546" s="179"/>
      <c r="T1546" s="180"/>
      <c r="AT1546" s="174" t="s">
        <v>193</v>
      </c>
      <c r="AU1546" s="174" t="s">
        <v>81</v>
      </c>
      <c r="AV1546" s="14" t="s">
        <v>81</v>
      </c>
      <c r="AW1546" s="14" t="s">
        <v>34</v>
      </c>
      <c r="AX1546" s="14" t="s">
        <v>25</v>
      </c>
      <c r="AY1546" s="174" t="s">
        <v>182</v>
      </c>
    </row>
    <row r="1547" spans="1:65" s="2" customFormat="1" ht="16.5" customHeight="1">
      <c r="A1547" s="35"/>
      <c r="B1547" s="146"/>
      <c r="C1547" s="147" t="s">
        <v>1945</v>
      </c>
      <c r="D1547" s="147" t="s">
        <v>184</v>
      </c>
      <c r="E1547" s="148" t="s">
        <v>2663</v>
      </c>
      <c r="F1547" s="149" t="s">
        <v>2664</v>
      </c>
      <c r="G1547" s="150" t="s">
        <v>2665</v>
      </c>
      <c r="H1547" s="151">
        <v>13</v>
      </c>
      <c r="I1547" s="152"/>
      <c r="J1547" s="153">
        <f>ROUND(I1547*H1547,2)</f>
        <v>0</v>
      </c>
      <c r="K1547" s="149" t="s">
        <v>3</v>
      </c>
      <c r="L1547" s="36"/>
      <c r="M1547" s="154" t="s">
        <v>3</v>
      </c>
      <c r="N1547" s="155" t="s">
        <v>44</v>
      </c>
      <c r="O1547" s="56"/>
      <c r="P1547" s="156">
        <f>O1547*H1547</f>
        <v>0</v>
      </c>
      <c r="Q1547" s="156">
        <v>6.7000000000000002E-4</v>
      </c>
      <c r="R1547" s="156">
        <f>Q1547*H1547</f>
        <v>8.7100000000000007E-3</v>
      </c>
      <c r="S1547" s="156">
        <v>0</v>
      </c>
      <c r="T1547" s="157">
        <f>S1547*H1547</f>
        <v>0</v>
      </c>
      <c r="U1547" s="35"/>
      <c r="V1547" s="35"/>
      <c r="W1547" s="35"/>
      <c r="X1547" s="35"/>
      <c r="Y1547" s="35"/>
      <c r="Z1547" s="35"/>
      <c r="AA1547" s="35"/>
      <c r="AB1547" s="35"/>
      <c r="AC1547" s="35"/>
      <c r="AD1547" s="35"/>
      <c r="AE1547" s="35"/>
      <c r="AR1547" s="158" t="s">
        <v>297</v>
      </c>
      <c r="AT1547" s="158" t="s">
        <v>184</v>
      </c>
      <c r="AU1547" s="158" t="s">
        <v>81</v>
      </c>
      <c r="AY1547" s="20" t="s">
        <v>182</v>
      </c>
      <c r="BE1547" s="159">
        <f>IF(N1547="základní",J1547,0)</f>
        <v>0</v>
      </c>
      <c r="BF1547" s="159">
        <f>IF(N1547="snížená",J1547,0)</f>
        <v>0</v>
      </c>
      <c r="BG1547" s="159">
        <f>IF(N1547="zákl. přenesená",J1547,0)</f>
        <v>0</v>
      </c>
      <c r="BH1547" s="159">
        <f>IF(N1547="sníž. přenesená",J1547,0)</f>
        <v>0</v>
      </c>
      <c r="BI1547" s="159">
        <f>IF(N1547="nulová",J1547,0)</f>
        <v>0</v>
      </c>
      <c r="BJ1547" s="20" t="s">
        <v>25</v>
      </c>
      <c r="BK1547" s="159">
        <f>ROUND(I1547*H1547,2)</f>
        <v>0</v>
      </c>
      <c r="BL1547" s="20" t="s">
        <v>297</v>
      </c>
      <c r="BM1547" s="158" t="s">
        <v>2666</v>
      </c>
    </row>
    <row r="1548" spans="1:65" s="14" customFormat="1">
      <c r="B1548" s="173"/>
      <c r="D1548" s="166" t="s">
        <v>193</v>
      </c>
      <c r="E1548" s="174" t="s">
        <v>3</v>
      </c>
      <c r="F1548" s="175" t="s">
        <v>280</v>
      </c>
      <c r="H1548" s="176">
        <v>13</v>
      </c>
      <c r="I1548" s="177"/>
      <c r="L1548" s="173"/>
      <c r="M1548" s="178"/>
      <c r="N1548" s="179"/>
      <c r="O1548" s="179"/>
      <c r="P1548" s="179"/>
      <c r="Q1548" s="179"/>
      <c r="R1548" s="179"/>
      <c r="S1548" s="179"/>
      <c r="T1548" s="180"/>
      <c r="AT1548" s="174" t="s">
        <v>193</v>
      </c>
      <c r="AU1548" s="174" t="s">
        <v>81</v>
      </c>
      <c r="AV1548" s="14" t="s">
        <v>81</v>
      </c>
      <c r="AW1548" s="14" t="s">
        <v>34</v>
      </c>
      <c r="AX1548" s="14" t="s">
        <v>25</v>
      </c>
      <c r="AY1548" s="174" t="s">
        <v>182</v>
      </c>
    </row>
    <row r="1549" spans="1:65" s="2" customFormat="1" ht="24.2" customHeight="1">
      <c r="A1549" s="35"/>
      <c r="B1549" s="146"/>
      <c r="C1549" s="147" t="s">
        <v>1949</v>
      </c>
      <c r="D1549" s="147" t="s">
        <v>184</v>
      </c>
      <c r="E1549" s="148" t="s">
        <v>2667</v>
      </c>
      <c r="F1549" s="149" t="s">
        <v>2668</v>
      </c>
      <c r="G1549" s="150" t="s">
        <v>207</v>
      </c>
      <c r="H1549" s="151">
        <v>2.3E-2</v>
      </c>
      <c r="I1549" s="152"/>
      <c r="J1549" s="153">
        <f>ROUND(I1549*H1549,2)</f>
        <v>0</v>
      </c>
      <c r="K1549" s="149" t="s">
        <v>188</v>
      </c>
      <c r="L1549" s="36"/>
      <c r="M1549" s="154" t="s">
        <v>3</v>
      </c>
      <c r="N1549" s="155" t="s">
        <v>44</v>
      </c>
      <c r="O1549" s="56"/>
      <c r="P1549" s="156">
        <f>O1549*H1549</f>
        <v>0</v>
      </c>
      <c r="Q1549" s="156">
        <v>0</v>
      </c>
      <c r="R1549" s="156">
        <f>Q1549*H1549</f>
        <v>0</v>
      </c>
      <c r="S1549" s="156">
        <v>0</v>
      </c>
      <c r="T1549" s="157">
        <f>S1549*H1549</f>
        <v>0</v>
      </c>
      <c r="U1549" s="35"/>
      <c r="V1549" s="35"/>
      <c r="W1549" s="35"/>
      <c r="X1549" s="35"/>
      <c r="Y1549" s="35"/>
      <c r="Z1549" s="35"/>
      <c r="AA1549" s="35"/>
      <c r="AB1549" s="35"/>
      <c r="AC1549" s="35"/>
      <c r="AD1549" s="35"/>
      <c r="AE1549" s="35"/>
      <c r="AR1549" s="158" t="s">
        <v>297</v>
      </c>
      <c r="AT1549" s="158" t="s">
        <v>184</v>
      </c>
      <c r="AU1549" s="158" t="s">
        <v>81</v>
      </c>
      <c r="AY1549" s="20" t="s">
        <v>182</v>
      </c>
      <c r="BE1549" s="159">
        <f>IF(N1549="základní",J1549,0)</f>
        <v>0</v>
      </c>
      <c r="BF1549" s="159">
        <f>IF(N1549="snížená",J1549,0)</f>
        <v>0</v>
      </c>
      <c r="BG1549" s="159">
        <f>IF(N1549="zákl. přenesená",J1549,0)</f>
        <v>0</v>
      </c>
      <c r="BH1549" s="159">
        <f>IF(N1549="sníž. přenesená",J1549,0)</f>
        <v>0</v>
      </c>
      <c r="BI1549" s="159">
        <f>IF(N1549="nulová",J1549,0)</f>
        <v>0</v>
      </c>
      <c r="BJ1549" s="20" t="s">
        <v>25</v>
      </c>
      <c r="BK1549" s="159">
        <f>ROUND(I1549*H1549,2)</f>
        <v>0</v>
      </c>
      <c r="BL1549" s="20" t="s">
        <v>297</v>
      </c>
      <c r="BM1549" s="158" t="s">
        <v>2669</v>
      </c>
    </row>
    <row r="1550" spans="1:65" s="2" customFormat="1">
      <c r="A1550" s="35"/>
      <c r="B1550" s="36"/>
      <c r="C1550" s="35"/>
      <c r="D1550" s="160" t="s">
        <v>191</v>
      </c>
      <c r="E1550" s="35"/>
      <c r="F1550" s="161" t="s">
        <v>2670</v>
      </c>
      <c r="G1550" s="35"/>
      <c r="H1550" s="35"/>
      <c r="I1550" s="162"/>
      <c r="J1550" s="35"/>
      <c r="K1550" s="35"/>
      <c r="L1550" s="36"/>
      <c r="M1550" s="212"/>
      <c r="N1550" s="213"/>
      <c r="O1550" s="214"/>
      <c r="P1550" s="214"/>
      <c r="Q1550" s="214"/>
      <c r="R1550" s="214"/>
      <c r="S1550" s="214"/>
      <c r="T1550" s="215"/>
      <c r="U1550" s="35"/>
      <c r="V1550" s="35"/>
      <c r="W1550" s="35"/>
      <c r="X1550" s="35"/>
      <c r="Y1550" s="35"/>
      <c r="Z1550" s="35"/>
      <c r="AA1550" s="35"/>
      <c r="AB1550" s="35"/>
      <c r="AC1550" s="35"/>
      <c r="AD1550" s="35"/>
      <c r="AE1550" s="35"/>
      <c r="AT1550" s="20" t="s">
        <v>191</v>
      </c>
      <c r="AU1550" s="20" t="s">
        <v>81</v>
      </c>
    </row>
    <row r="1551" spans="1:65" s="2" customFormat="1" ht="6.95" customHeight="1">
      <c r="A1551" s="35"/>
      <c r="B1551" s="45"/>
      <c r="C1551" s="46"/>
      <c r="D1551" s="46"/>
      <c r="E1551" s="46"/>
      <c r="F1551" s="46"/>
      <c r="G1551" s="46"/>
      <c r="H1551" s="46"/>
      <c r="I1551" s="46"/>
      <c r="J1551" s="46"/>
      <c r="K1551" s="46"/>
      <c r="L1551" s="36"/>
      <c r="M1551" s="35"/>
      <c r="O1551" s="35"/>
      <c r="P1551" s="35"/>
      <c r="Q1551" s="35"/>
      <c r="R1551" s="35"/>
      <c r="S1551" s="35"/>
      <c r="T1551" s="35"/>
      <c r="U1551" s="35"/>
      <c r="V1551" s="35"/>
      <c r="W1551" s="35"/>
      <c r="X1551" s="35"/>
      <c r="Y1551" s="35"/>
      <c r="Z1551" s="35"/>
      <c r="AA1551" s="35"/>
      <c r="AB1551" s="35"/>
      <c r="AC1551" s="35"/>
      <c r="AD1551" s="35"/>
      <c r="AE1551" s="35"/>
    </row>
  </sheetData>
  <autoFilter ref="C95:K1550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4" r:id="rId1"/>
    <hyperlink ref="F124" r:id="rId2"/>
    <hyperlink ref="F128" r:id="rId3"/>
    <hyperlink ref="F132" r:id="rId4"/>
    <hyperlink ref="F142" r:id="rId5"/>
    <hyperlink ref="F149" r:id="rId6"/>
    <hyperlink ref="F167" r:id="rId7"/>
    <hyperlink ref="F176" r:id="rId8"/>
    <hyperlink ref="F185" r:id="rId9"/>
    <hyperlink ref="F194" r:id="rId10"/>
    <hyperlink ref="F196" r:id="rId11"/>
    <hyperlink ref="F213" r:id="rId12"/>
    <hyperlink ref="F220" r:id="rId13"/>
    <hyperlink ref="F226" r:id="rId14"/>
    <hyperlink ref="F228" r:id="rId15"/>
    <hyperlink ref="F232" r:id="rId16"/>
    <hyperlink ref="F236" r:id="rId17"/>
    <hyperlink ref="F246" r:id="rId18"/>
    <hyperlink ref="F279" r:id="rId19"/>
    <hyperlink ref="F300" r:id="rId20"/>
    <hyperlink ref="F335" r:id="rId21"/>
    <hyperlink ref="F341" r:id="rId22"/>
    <hyperlink ref="F347" r:id="rId23"/>
    <hyperlink ref="F393" r:id="rId24"/>
    <hyperlink ref="F534" r:id="rId25"/>
    <hyperlink ref="F578" r:id="rId26"/>
    <hyperlink ref="F581" r:id="rId27"/>
    <hyperlink ref="F595" r:id="rId28"/>
    <hyperlink ref="F599" r:id="rId29"/>
    <hyperlink ref="F609" r:id="rId30"/>
    <hyperlink ref="F633" r:id="rId31"/>
    <hyperlink ref="F651" r:id="rId32"/>
    <hyperlink ref="F668" r:id="rId33"/>
    <hyperlink ref="F685" r:id="rId34"/>
    <hyperlink ref="F702" r:id="rId35"/>
    <hyperlink ref="F719" r:id="rId36"/>
    <hyperlink ref="F726" r:id="rId37"/>
    <hyperlink ref="F733" r:id="rId38"/>
    <hyperlink ref="F735" r:id="rId39"/>
    <hyperlink ref="F739" r:id="rId40"/>
    <hyperlink ref="F755" r:id="rId41"/>
    <hyperlink ref="F770" r:id="rId42"/>
    <hyperlink ref="F775" r:id="rId43"/>
    <hyperlink ref="F779" r:id="rId44"/>
    <hyperlink ref="F781" r:id="rId45"/>
    <hyperlink ref="F785" r:id="rId46"/>
    <hyperlink ref="F789" r:id="rId47"/>
    <hyperlink ref="F799" r:id="rId48"/>
    <hyperlink ref="F820" r:id="rId49"/>
    <hyperlink ref="F873" r:id="rId50"/>
    <hyperlink ref="F887" r:id="rId51"/>
    <hyperlink ref="F889" r:id="rId52"/>
    <hyperlink ref="F900" r:id="rId53"/>
    <hyperlink ref="F903" r:id="rId54"/>
    <hyperlink ref="F905" r:id="rId55"/>
    <hyperlink ref="F917" r:id="rId56"/>
    <hyperlink ref="F925" r:id="rId57"/>
    <hyperlink ref="F996" r:id="rId58"/>
    <hyperlink ref="F1212" r:id="rId59"/>
    <hyperlink ref="F1278" r:id="rId60"/>
    <hyperlink ref="F1281" r:id="rId61"/>
    <hyperlink ref="F1300" r:id="rId62"/>
    <hyperlink ref="F1304" r:id="rId63"/>
    <hyperlink ref="F1308" r:id="rId64"/>
    <hyperlink ref="F1311" r:id="rId65"/>
    <hyperlink ref="F1318" r:id="rId66"/>
    <hyperlink ref="F1345" r:id="rId67"/>
    <hyperlink ref="F1375" r:id="rId68"/>
    <hyperlink ref="F1407" r:id="rId69"/>
    <hyperlink ref="F1414" r:id="rId70"/>
    <hyperlink ref="F1446" r:id="rId71"/>
    <hyperlink ref="F1461" r:id="rId72"/>
    <hyperlink ref="F1469" r:id="rId73"/>
    <hyperlink ref="F1473" r:id="rId74"/>
    <hyperlink ref="F1477" r:id="rId75"/>
    <hyperlink ref="F1504" r:id="rId76"/>
    <hyperlink ref="F1509" r:id="rId77"/>
    <hyperlink ref="F1517" r:id="rId78"/>
    <hyperlink ref="F1523" r:id="rId79"/>
    <hyperlink ref="F1526" r:id="rId80"/>
    <hyperlink ref="F1534" r:id="rId81"/>
    <hyperlink ref="F1536" r:id="rId82"/>
    <hyperlink ref="F1541" r:id="rId83"/>
    <hyperlink ref="F1550" r:id="rId8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workbookViewId="0">
      <selection activeCell="F13" sqref="F1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6" t="s">
        <v>6</v>
      </c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20" t="s">
        <v>119</v>
      </c>
    </row>
    <row r="3" spans="1:4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pans="1:46" s="1" customFormat="1" ht="24.95" customHeight="1">
      <c r="B4" s="23"/>
      <c r="D4" s="24" t="s">
        <v>129</v>
      </c>
      <c r="L4" s="23"/>
      <c r="M4" s="97" t="s">
        <v>11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69" t="str">
        <f>'Rekapitulace stavby'!K6</f>
        <v>BRNO, TOUŠKOVA, SVATOPLUKOVA I – REKONSTRUKCE KANALIZACE A VODOVODU</v>
      </c>
      <c r="F7" s="370"/>
      <c r="G7" s="370"/>
      <c r="H7" s="370"/>
      <c r="L7" s="23"/>
    </row>
    <row r="8" spans="1:46" s="1" customFormat="1" ht="12" customHeight="1">
      <c r="B8" s="23"/>
      <c r="D8" s="30" t="s">
        <v>138</v>
      </c>
      <c r="L8" s="23"/>
    </row>
    <row r="9" spans="1:46" s="2" customFormat="1" ht="16.5" customHeight="1">
      <c r="A9" s="35"/>
      <c r="B9" s="36"/>
      <c r="C9" s="35"/>
      <c r="D9" s="35"/>
      <c r="E9" s="369" t="s">
        <v>2671</v>
      </c>
      <c r="F9" s="368"/>
      <c r="G9" s="368"/>
      <c r="H9" s="368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30" t="s">
        <v>144</v>
      </c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64" t="s">
        <v>2672</v>
      </c>
      <c r="F11" s="368"/>
      <c r="G11" s="368"/>
      <c r="H11" s="368"/>
      <c r="I11" s="35"/>
      <c r="J11" s="35"/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30" t="s">
        <v>20</v>
      </c>
      <c r="E13" s="35"/>
      <c r="F13" s="28" t="s">
        <v>120</v>
      </c>
      <c r="G13" s="35"/>
      <c r="H13" s="35"/>
      <c r="I13" s="30" t="s">
        <v>21</v>
      </c>
      <c r="J13" s="28"/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22</v>
      </c>
      <c r="E14" s="35"/>
      <c r="F14" s="28" t="s">
        <v>36</v>
      </c>
      <c r="G14" s="35"/>
      <c r="H14" s="35"/>
      <c r="I14" s="30" t="s">
        <v>24</v>
      </c>
      <c r="J14" s="53"/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30" t="s">
        <v>26</v>
      </c>
      <c r="E16" s="35"/>
      <c r="F16" s="35"/>
      <c r="G16" s="35"/>
      <c r="H16" s="35"/>
      <c r="I16" s="30" t="s">
        <v>27</v>
      </c>
      <c r="J16" s="28" t="s">
        <v>3</v>
      </c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8" t="s">
        <v>28</v>
      </c>
      <c r="F17" s="35"/>
      <c r="G17" s="35"/>
      <c r="H17" s="35"/>
      <c r="I17" s="30" t="s">
        <v>29</v>
      </c>
      <c r="J17" s="28" t="s">
        <v>3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30" t="s">
        <v>30</v>
      </c>
      <c r="E19" s="35"/>
      <c r="F19" s="35"/>
      <c r="G19" s="35"/>
      <c r="H19" s="35"/>
      <c r="I19" s="30" t="s">
        <v>27</v>
      </c>
      <c r="J19" s="31" t="str">
        <f>'Rekapitulace stavby'!AN13</f>
        <v>Vyplň údaj</v>
      </c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71" t="str">
        <f>'Rekapitulace stavby'!E14</f>
        <v>Vyplň údaj</v>
      </c>
      <c r="F20" s="353"/>
      <c r="G20" s="353"/>
      <c r="H20" s="353"/>
      <c r="I20" s="30" t="s">
        <v>29</v>
      </c>
      <c r="J20" s="31" t="str">
        <f>'Rekapitulace stavby'!AN14</f>
        <v>Vyplň údaj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30" t="s">
        <v>32</v>
      </c>
      <c r="E22" s="35"/>
      <c r="F22" s="35"/>
      <c r="G22" s="35"/>
      <c r="H22" s="35"/>
      <c r="I22" s="30" t="s">
        <v>27</v>
      </c>
      <c r="J22" s="28" t="s">
        <v>3</v>
      </c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8" t="s">
        <v>33</v>
      </c>
      <c r="F23" s="35"/>
      <c r="G23" s="35"/>
      <c r="H23" s="35"/>
      <c r="I23" s="30" t="s">
        <v>29</v>
      </c>
      <c r="J23" s="28" t="s">
        <v>3</v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30" t="s">
        <v>35</v>
      </c>
      <c r="E25" s="35"/>
      <c r="F25" s="35"/>
      <c r="G25" s="35"/>
      <c r="H25" s="35"/>
      <c r="I25" s="30" t="s">
        <v>27</v>
      </c>
      <c r="J25" s="28" t="str">
        <f>IF('Rekapitulace stavby'!AN19="","",'Rekapitulace stavby'!AN19)</f>
        <v/>
      </c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8" t="str">
        <f>IF('Rekapitulace stavby'!E20="","",'Rekapitulace stavby'!E20)</f>
        <v xml:space="preserve"> </v>
      </c>
      <c r="F26" s="35"/>
      <c r="G26" s="35"/>
      <c r="H26" s="35"/>
      <c r="I26" s="30" t="s">
        <v>29</v>
      </c>
      <c r="J26" s="28" t="str">
        <f>IF('Rekapitulace stavby'!AN20="","",'Rekapitulace stavby'!AN20)</f>
        <v/>
      </c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30" t="s">
        <v>37</v>
      </c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99"/>
      <c r="B29" s="100"/>
      <c r="C29" s="99"/>
      <c r="D29" s="99"/>
      <c r="E29" s="357" t="s">
        <v>3</v>
      </c>
      <c r="F29" s="357"/>
      <c r="G29" s="357"/>
      <c r="H29" s="35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02" t="s">
        <v>39</v>
      </c>
      <c r="E32" s="35"/>
      <c r="F32" s="35"/>
      <c r="G32" s="35"/>
      <c r="H32" s="35"/>
      <c r="I32" s="35"/>
      <c r="J32" s="69">
        <f>ROUND(J87, 0)</f>
        <v>0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41</v>
      </c>
      <c r="G34" s="35"/>
      <c r="H34" s="35"/>
      <c r="I34" s="39" t="s">
        <v>40</v>
      </c>
      <c r="J34" s="39" t="s">
        <v>42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03" t="s">
        <v>43</v>
      </c>
      <c r="E35" s="30" t="s">
        <v>44</v>
      </c>
      <c r="F35" s="104">
        <f>ROUND((SUM(BE87:BE117)),  0)</f>
        <v>0</v>
      </c>
      <c r="G35" s="35"/>
      <c r="H35" s="35"/>
      <c r="I35" s="105">
        <v>0.21</v>
      </c>
      <c r="J35" s="104">
        <f>ROUND(((SUM(BE87:BE117))*I35),  0)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0" t="s">
        <v>45</v>
      </c>
      <c r="F36" s="104">
        <f>ROUND((SUM(BF87:BF117)),  0)</f>
        <v>0</v>
      </c>
      <c r="G36" s="35"/>
      <c r="H36" s="35"/>
      <c r="I36" s="105">
        <v>0.12</v>
      </c>
      <c r="J36" s="104">
        <f>ROUND(((SUM(BF87:BF117))*I36),  0)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46</v>
      </c>
      <c r="F37" s="104">
        <f>ROUND((SUM(BG87:BG117)),  0)</f>
        <v>0</v>
      </c>
      <c r="G37" s="35"/>
      <c r="H37" s="35"/>
      <c r="I37" s="105">
        <v>0.21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30" t="s">
        <v>47</v>
      </c>
      <c r="F38" s="104">
        <f>ROUND((SUM(BH87:BH117)),  0)</f>
        <v>0</v>
      </c>
      <c r="G38" s="35"/>
      <c r="H38" s="35"/>
      <c r="I38" s="105">
        <v>0.12</v>
      </c>
      <c r="J38" s="104">
        <f>0</f>
        <v>0</v>
      </c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30" t="s">
        <v>48</v>
      </c>
      <c r="F39" s="104">
        <f>ROUND((SUM(BI87:BI117)),  0)</f>
        <v>0</v>
      </c>
      <c r="G39" s="35"/>
      <c r="H39" s="35"/>
      <c r="I39" s="105">
        <v>0</v>
      </c>
      <c r="J39" s="104">
        <f>0</f>
        <v>0</v>
      </c>
      <c r="K39" s="35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6"/>
      <c r="D41" s="107" t="s">
        <v>49</v>
      </c>
      <c r="E41" s="58"/>
      <c r="F41" s="58"/>
      <c r="G41" s="108" t="s">
        <v>50</v>
      </c>
      <c r="H41" s="109" t="s">
        <v>51</v>
      </c>
      <c r="I41" s="58"/>
      <c r="J41" s="110">
        <f>SUM(J32:J39)</f>
        <v>0</v>
      </c>
      <c r="K41" s="111"/>
      <c r="L41" s="9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154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69" t="str">
        <f>E7</f>
        <v>BRNO, TOUŠKOVA, SVATOPLUKOVA I – REKONSTRUKCE KANALIZACE A VODOVODU</v>
      </c>
      <c r="F50" s="370"/>
      <c r="G50" s="370"/>
      <c r="H50" s="370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3"/>
      <c r="C51" s="30" t="s">
        <v>138</v>
      </c>
      <c r="L51" s="23"/>
    </row>
    <row r="52" spans="1:47" s="2" customFormat="1" ht="16.5" customHeight="1">
      <c r="A52" s="35"/>
      <c r="B52" s="36"/>
      <c r="C52" s="35"/>
      <c r="D52" s="35"/>
      <c r="E52" s="369" t="s">
        <v>2671</v>
      </c>
      <c r="F52" s="368"/>
      <c r="G52" s="368"/>
      <c r="H52" s="368"/>
      <c r="I52" s="35"/>
      <c r="J52" s="35"/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144</v>
      </c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364" t="str">
        <f>E11</f>
        <v>SO 810 - NÁHRADNÍ VÝSADBA ZELENĚ, SADOVÉ ÚPRAVY</v>
      </c>
      <c r="F54" s="368"/>
      <c r="G54" s="368"/>
      <c r="H54" s="368"/>
      <c r="I54" s="35"/>
      <c r="J54" s="35"/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22</v>
      </c>
      <c r="D56" s="35"/>
      <c r="E56" s="35"/>
      <c r="F56" s="28" t="str">
        <f>F14</f>
        <v xml:space="preserve"> </v>
      </c>
      <c r="G56" s="35"/>
      <c r="H56" s="35"/>
      <c r="I56" s="30" t="s">
        <v>24</v>
      </c>
      <c r="J56" s="53" t="str">
        <f>IF(J14="","",J14)</f>
        <v/>
      </c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" customHeight="1">
      <c r="A58" s="35"/>
      <c r="B58" s="36"/>
      <c r="C58" s="30" t="s">
        <v>26</v>
      </c>
      <c r="D58" s="35"/>
      <c r="E58" s="35"/>
      <c r="F58" s="28" t="str">
        <f>E17</f>
        <v>Statutární město Brno</v>
      </c>
      <c r="G58" s="35"/>
      <c r="H58" s="35"/>
      <c r="I58" s="30" t="s">
        <v>32</v>
      </c>
      <c r="J58" s="33" t="str">
        <f>E23</f>
        <v>JV PROJEKT VH s.r.o.</v>
      </c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30</v>
      </c>
      <c r="D59" s="35"/>
      <c r="E59" s="35"/>
      <c r="F59" s="28" t="str">
        <f>IF(E20="","",E20)</f>
        <v>Vyplň údaj</v>
      </c>
      <c r="G59" s="35"/>
      <c r="H59" s="35"/>
      <c r="I59" s="30" t="s">
        <v>35</v>
      </c>
      <c r="J59" s="33" t="str">
        <f>E26</f>
        <v xml:space="preserve"> 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2" t="s">
        <v>155</v>
      </c>
      <c r="D61" s="106"/>
      <c r="E61" s="106"/>
      <c r="F61" s="106"/>
      <c r="G61" s="106"/>
      <c r="H61" s="106"/>
      <c r="I61" s="106"/>
      <c r="J61" s="113" t="s">
        <v>156</v>
      </c>
      <c r="K61" s="106"/>
      <c r="L61" s="9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14" t="s">
        <v>71</v>
      </c>
      <c r="D63" s="35"/>
      <c r="E63" s="35"/>
      <c r="F63" s="35"/>
      <c r="G63" s="35"/>
      <c r="H63" s="35"/>
      <c r="I63" s="35"/>
      <c r="J63" s="69">
        <f>J87</f>
        <v>0</v>
      </c>
      <c r="K63" s="35"/>
      <c r="L63" s="9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20" t="s">
        <v>157</v>
      </c>
    </row>
    <row r="64" spans="1:47" s="9" customFormat="1" ht="24.95" customHeight="1">
      <c r="B64" s="115"/>
      <c r="D64" s="116" t="s">
        <v>2673</v>
      </c>
      <c r="E64" s="117"/>
      <c r="F64" s="117"/>
      <c r="G64" s="117"/>
      <c r="H64" s="117"/>
      <c r="I64" s="117"/>
      <c r="J64" s="118">
        <f>J88</f>
        <v>0</v>
      </c>
      <c r="L64" s="115"/>
    </row>
    <row r="65" spans="1:31" s="9" customFormat="1" ht="24.95" customHeight="1">
      <c r="B65" s="115"/>
      <c r="D65" s="116" t="s">
        <v>2674</v>
      </c>
      <c r="E65" s="117"/>
      <c r="F65" s="117"/>
      <c r="G65" s="117"/>
      <c r="H65" s="117"/>
      <c r="I65" s="117"/>
      <c r="J65" s="118">
        <f>J109</f>
        <v>0</v>
      </c>
      <c r="L65" s="115"/>
    </row>
    <row r="66" spans="1:31" s="2" customFormat="1" ht="21.75" customHeight="1">
      <c r="A66" s="35"/>
      <c r="B66" s="36"/>
      <c r="C66" s="35"/>
      <c r="D66" s="35"/>
      <c r="E66" s="35"/>
      <c r="F66" s="35"/>
      <c r="G66" s="35"/>
      <c r="H66" s="35"/>
      <c r="I66" s="35"/>
      <c r="J66" s="35"/>
      <c r="K66" s="35"/>
      <c r="L66" s="98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98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9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167</v>
      </c>
      <c r="D72" s="35"/>
      <c r="E72" s="35"/>
      <c r="F72" s="35"/>
      <c r="G72" s="35"/>
      <c r="H72" s="35"/>
      <c r="I72" s="35"/>
      <c r="J72" s="35"/>
      <c r="K72" s="35"/>
      <c r="L72" s="9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17</v>
      </c>
      <c r="D74" s="35"/>
      <c r="E74" s="35"/>
      <c r="F74" s="35"/>
      <c r="G74" s="35"/>
      <c r="H74" s="35"/>
      <c r="I74" s="35"/>
      <c r="J74" s="35"/>
      <c r="K74" s="35"/>
      <c r="L74" s="9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5"/>
      <c r="D75" s="35"/>
      <c r="E75" s="369" t="str">
        <f>E7</f>
        <v>BRNO, TOUŠKOVA, SVATOPLUKOVA I – REKONSTRUKCE KANALIZACE A VODOVODU</v>
      </c>
      <c r="F75" s="370"/>
      <c r="G75" s="370"/>
      <c r="H75" s="370"/>
      <c r="I75" s="35"/>
      <c r="J75" s="35"/>
      <c r="K75" s="35"/>
      <c r="L75" s="9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1" customFormat="1" ht="12" customHeight="1">
      <c r="B76" s="23"/>
      <c r="C76" s="30" t="s">
        <v>138</v>
      </c>
      <c r="L76" s="23"/>
    </row>
    <row r="77" spans="1:31" s="2" customFormat="1" ht="16.5" customHeight="1">
      <c r="A77" s="35"/>
      <c r="B77" s="36"/>
      <c r="C77" s="35"/>
      <c r="D77" s="35"/>
      <c r="E77" s="369" t="s">
        <v>2671</v>
      </c>
      <c r="F77" s="368"/>
      <c r="G77" s="368"/>
      <c r="H77" s="368"/>
      <c r="I77" s="35"/>
      <c r="J77" s="35"/>
      <c r="K77" s="35"/>
      <c r="L77" s="9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144</v>
      </c>
      <c r="D78" s="35"/>
      <c r="E78" s="35"/>
      <c r="F78" s="35"/>
      <c r="G78" s="35"/>
      <c r="H78" s="35"/>
      <c r="I78" s="35"/>
      <c r="J78" s="35"/>
      <c r="K78" s="35"/>
      <c r="L78" s="9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5"/>
      <c r="D79" s="35"/>
      <c r="E79" s="364" t="str">
        <f>E11</f>
        <v>SO 810 - NÁHRADNÍ VÝSADBA ZELENĚ, SADOVÉ ÚPRAVY</v>
      </c>
      <c r="F79" s="368"/>
      <c r="G79" s="368"/>
      <c r="H79" s="368"/>
      <c r="I79" s="35"/>
      <c r="J79" s="35"/>
      <c r="K79" s="35"/>
      <c r="L79" s="9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22</v>
      </c>
      <c r="D81" s="35"/>
      <c r="E81" s="35"/>
      <c r="F81" s="28" t="str">
        <f>F14</f>
        <v xml:space="preserve"> </v>
      </c>
      <c r="G81" s="35"/>
      <c r="H81" s="35"/>
      <c r="I81" s="30" t="s">
        <v>24</v>
      </c>
      <c r="J81" s="53" t="str">
        <f>IF(J14="","",J14)</f>
        <v/>
      </c>
      <c r="K81" s="35"/>
      <c r="L81" s="9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5"/>
      <c r="D82" s="35"/>
      <c r="E82" s="35"/>
      <c r="F82" s="35"/>
      <c r="G82" s="35"/>
      <c r="H82" s="35"/>
      <c r="I82" s="35"/>
      <c r="J82" s="35"/>
      <c r="K82" s="35"/>
      <c r="L82" s="9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7" customHeight="1">
      <c r="A83" s="35"/>
      <c r="B83" s="36"/>
      <c r="C83" s="30" t="s">
        <v>26</v>
      </c>
      <c r="D83" s="35"/>
      <c r="E83" s="35"/>
      <c r="F83" s="28" t="str">
        <f>E17</f>
        <v>Statutární město Brno</v>
      </c>
      <c r="G83" s="35"/>
      <c r="H83" s="35"/>
      <c r="I83" s="30" t="s">
        <v>32</v>
      </c>
      <c r="J83" s="33" t="str">
        <f>E23</f>
        <v>JV PROJEKT VH s.r.o.</v>
      </c>
      <c r="K83" s="35"/>
      <c r="L83" s="9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30</v>
      </c>
      <c r="D84" s="35"/>
      <c r="E84" s="35"/>
      <c r="F84" s="28" t="str">
        <f>IF(E20="","",E20)</f>
        <v>Vyplň údaj</v>
      </c>
      <c r="G84" s="35"/>
      <c r="H84" s="35"/>
      <c r="I84" s="30" t="s">
        <v>35</v>
      </c>
      <c r="J84" s="33" t="str">
        <f>E26</f>
        <v xml:space="preserve"> </v>
      </c>
      <c r="K84" s="35"/>
      <c r="L84" s="9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23"/>
      <c r="B86" s="124"/>
      <c r="C86" s="125" t="s">
        <v>168</v>
      </c>
      <c r="D86" s="126" t="s">
        <v>58</v>
      </c>
      <c r="E86" s="126" t="s">
        <v>54</v>
      </c>
      <c r="F86" s="126" t="s">
        <v>55</v>
      </c>
      <c r="G86" s="126" t="s">
        <v>169</v>
      </c>
      <c r="H86" s="126" t="s">
        <v>170</v>
      </c>
      <c r="I86" s="126" t="s">
        <v>171</v>
      </c>
      <c r="J86" s="126" t="s">
        <v>156</v>
      </c>
      <c r="K86" s="127" t="s">
        <v>172</v>
      </c>
      <c r="L86" s="128"/>
      <c r="M86" s="60" t="s">
        <v>3</v>
      </c>
      <c r="N86" s="61" t="s">
        <v>43</v>
      </c>
      <c r="O86" s="61" t="s">
        <v>173</v>
      </c>
      <c r="P86" s="61" t="s">
        <v>174</v>
      </c>
      <c r="Q86" s="61" t="s">
        <v>175</v>
      </c>
      <c r="R86" s="61" t="s">
        <v>176</v>
      </c>
      <c r="S86" s="61" t="s">
        <v>177</v>
      </c>
      <c r="T86" s="62" t="s">
        <v>178</v>
      </c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</row>
    <row r="87" spans="1:65" s="2" customFormat="1" ht="22.9" customHeight="1">
      <c r="A87" s="35"/>
      <c r="B87" s="36"/>
      <c r="C87" s="67" t="s">
        <v>179</v>
      </c>
      <c r="D87" s="35"/>
      <c r="E87" s="35"/>
      <c r="F87" s="35"/>
      <c r="G87" s="35"/>
      <c r="H87" s="35"/>
      <c r="I87" s="35"/>
      <c r="J87" s="129">
        <f>BK87</f>
        <v>0</v>
      </c>
      <c r="K87" s="35"/>
      <c r="L87" s="36"/>
      <c r="M87" s="63"/>
      <c r="N87" s="54"/>
      <c r="O87" s="64"/>
      <c r="P87" s="130">
        <f>P88+P109</f>
        <v>0</v>
      </c>
      <c r="Q87" s="64"/>
      <c r="R87" s="130">
        <f>R88+R109</f>
        <v>0</v>
      </c>
      <c r="S87" s="64"/>
      <c r="T87" s="131">
        <f>T88+T109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20" t="s">
        <v>72</v>
      </c>
      <c r="AU87" s="20" t="s">
        <v>157</v>
      </c>
      <c r="BK87" s="132">
        <f>BK88+BK109</f>
        <v>0</v>
      </c>
    </row>
    <row r="88" spans="1:65" s="12" customFormat="1" ht="25.9" customHeight="1">
      <c r="B88" s="133"/>
      <c r="D88" s="134" t="s">
        <v>72</v>
      </c>
      <c r="E88" s="135" t="s">
        <v>2675</v>
      </c>
      <c r="F88" s="135" t="s">
        <v>2676</v>
      </c>
      <c r="I88" s="136"/>
      <c r="J88" s="137">
        <f>BK88</f>
        <v>0</v>
      </c>
      <c r="L88" s="133"/>
      <c r="M88" s="138"/>
      <c r="N88" s="139"/>
      <c r="O88" s="139"/>
      <c r="P88" s="140">
        <f>SUM(P89:P108)</f>
        <v>0</v>
      </c>
      <c r="Q88" s="139"/>
      <c r="R88" s="140">
        <f>SUM(R89:R108)</f>
        <v>0</v>
      </c>
      <c r="S88" s="139"/>
      <c r="T88" s="141">
        <f>SUM(T89:T108)</f>
        <v>0</v>
      </c>
      <c r="AR88" s="134" t="s">
        <v>25</v>
      </c>
      <c r="AT88" s="142" t="s">
        <v>72</v>
      </c>
      <c r="AU88" s="142" t="s">
        <v>73</v>
      </c>
      <c r="AY88" s="134" t="s">
        <v>182</v>
      </c>
      <c r="BK88" s="143">
        <f>SUM(BK89:BK108)</f>
        <v>0</v>
      </c>
    </row>
    <row r="89" spans="1:65" s="2" customFormat="1" ht="16.5" customHeight="1">
      <c r="A89" s="35"/>
      <c r="B89" s="146"/>
      <c r="C89" s="147" t="s">
        <v>25</v>
      </c>
      <c r="D89" s="147" t="s">
        <v>184</v>
      </c>
      <c r="E89" s="148" t="s">
        <v>2677</v>
      </c>
      <c r="F89" s="149" t="s">
        <v>2678</v>
      </c>
      <c r="G89" s="150" t="s">
        <v>338</v>
      </c>
      <c r="H89" s="151">
        <v>1.5</v>
      </c>
      <c r="I89" s="152"/>
      <c r="J89" s="153">
        <f>ROUND(I89*H89,2)</f>
        <v>0</v>
      </c>
      <c r="K89" s="149" t="s">
        <v>3</v>
      </c>
      <c r="L89" s="36"/>
      <c r="M89" s="154" t="s">
        <v>3</v>
      </c>
      <c r="N89" s="155" t="s">
        <v>44</v>
      </c>
      <c r="O89" s="56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58" t="s">
        <v>189</v>
      </c>
      <c r="AT89" s="158" t="s">
        <v>184</v>
      </c>
      <c r="AU89" s="158" t="s">
        <v>25</v>
      </c>
      <c r="AY89" s="20" t="s">
        <v>182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20" t="s">
        <v>25</v>
      </c>
      <c r="BK89" s="159">
        <f>ROUND(I89*H89,2)</f>
        <v>0</v>
      </c>
      <c r="BL89" s="20" t="s">
        <v>189</v>
      </c>
      <c r="BM89" s="158" t="s">
        <v>2679</v>
      </c>
    </row>
    <row r="90" spans="1:65" s="14" customFormat="1">
      <c r="B90" s="173"/>
      <c r="D90" s="166" t="s">
        <v>193</v>
      </c>
      <c r="E90" s="174" t="s">
        <v>3</v>
      </c>
      <c r="F90" s="175" t="s">
        <v>2680</v>
      </c>
      <c r="H90" s="176">
        <v>1.5</v>
      </c>
      <c r="I90" s="177"/>
      <c r="L90" s="173"/>
      <c r="M90" s="178"/>
      <c r="N90" s="179"/>
      <c r="O90" s="179"/>
      <c r="P90" s="179"/>
      <c r="Q90" s="179"/>
      <c r="R90" s="179"/>
      <c r="S90" s="179"/>
      <c r="T90" s="180"/>
      <c r="AT90" s="174" t="s">
        <v>193</v>
      </c>
      <c r="AU90" s="174" t="s">
        <v>25</v>
      </c>
      <c r="AV90" s="14" t="s">
        <v>81</v>
      </c>
      <c r="AW90" s="14" t="s">
        <v>34</v>
      </c>
      <c r="AX90" s="14" t="s">
        <v>25</v>
      </c>
      <c r="AY90" s="174" t="s">
        <v>182</v>
      </c>
    </row>
    <row r="91" spans="1:65" s="2" customFormat="1" ht="16.5" customHeight="1">
      <c r="A91" s="35"/>
      <c r="B91" s="146"/>
      <c r="C91" s="147" t="s">
        <v>81</v>
      </c>
      <c r="D91" s="147" t="s">
        <v>184</v>
      </c>
      <c r="E91" s="148" t="s">
        <v>2681</v>
      </c>
      <c r="F91" s="149" t="s">
        <v>2682</v>
      </c>
      <c r="G91" s="150" t="s">
        <v>338</v>
      </c>
      <c r="H91" s="151">
        <v>1.5</v>
      </c>
      <c r="I91" s="152"/>
      <c r="J91" s="153">
        <f t="shared" ref="J91:J108" si="0">ROUND(I91*H91,2)</f>
        <v>0</v>
      </c>
      <c r="K91" s="149" t="s">
        <v>3</v>
      </c>
      <c r="L91" s="36"/>
      <c r="M91" s="154" t="s">
        <v>3</v>
      </c>
      <c r="N91" s="155" t="s">
        <v>44</v>
      </c>
      <c r="O91" s="56"/>
      <c r="P91" s="156">
        <f t="shared" ref="P91:P108" si="1">O91*H91</f>
        <v>0</v>
      </c>
      <c r="Q91" s="156">
        <v>0</v>
      </c>
      <c r="R91" s="156">
        <f t="shared" ref="R91:R108" si="2">Q91*H91</f>
        <v>0</v>
      </c>
      <c r="S91" s="156">
        <v>0</v>
      </c>
      <c r="T91" s="157">
        <f t="shared" ref="T91:T108" si="3"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58" t="s">
        <v>189</v>
      </c>
      <c r="AT91" s="158" t="s">
        <v>184</v>
      </c>
      <c r="AU91" s="158" t="s">
        <v>25</v>
      </c>
      <c r="AY91" s="20" t="s">
        <v>182</v>
      </c>
      <c r="BE91" s="159">
        <f t="shared" ref="BE91:BE108" si="4">IF(N91="základní",J91,0)</f>
        <v>0</v>
      </c>
      <c r="BF91" s="159">
        <f t="shared" ref="BF91:BF108" si="5">IF(N91="snížená",J91,0)</f>
        <v>0</v>
      </c>
      <c r="BG91" s="159">
        <f t="shared" ref="BG91:BG108" si="6">IF(N91="zákl. přenesená",J91,0)</f>
        <v>0</v>
      </c>
      <c r="BH91" s="159">
        <f t="shared" ref="BH91:BH108" si="7">IF(N91="sníž. přenesená",J91,0)</f>
        <v>0</v>
      </c>
      <c r="BI91" s="159">
        <f t="shared" ref="BI91:BI108" si="8">IF(N91="nulová",J91,0)</f>
        <v>0</v>
      </c>
      <c r="BJ91" s="20" t="s">
        <v>25</v>
      </c>
      <c r="BK91" s="159">
        <f t="shared" ref="BK91:BK108" si="9">ROUND(I91*H91,2)</f>
        <v>0</v>
      </c>
      <c r="BL91" s="20" t="s">
        <v>189</v>
      </c>
      <c r="BM91" s="158" t="s">
        <v>2683</v>
      </c>
    </row>
    <row r="92" spans="1:65" s="2" customFormat="1" ht="16.5" customHeight="1">
      <c r="A92" s="35"/>
      <c r="B92" s="146"/>
      <c r="C92" s="147" t="s">
        <v>204</v>
      </c>
      <c r="D92" s="147" t="s">
        <v>184</v>
      </c>
      <c r="E92" s="148" t="s">
        <v>2684</v>
      </c>
      <c r="F92" s="149" t="s">
        <v>2685</v>
      </c>
      <c r="G92" s="150" t="s">
        <v>338</v>
      </c>
      <c r="H92" s="151">
        <v>1.5</v>
      </c>
      <c r="I92" s="152"/>
      <c r="J92" s="153">
        <f t="shared" si="0"/>
        <v>0</v>
      </c>
      <c r="K92" s="149" t="s">
        <v>3</v>
      </c>
      <c r="L92" s="36"/>
      <c r="M92" s="154" t="s">
        <v>3</v>
      </c>
      <c r="N92" s="155" t="s">
        <v>44</v>
      </c>
      <c r="O92" s="56"/>
      <c r="P92" s="156">
        <f t="shared" si="1"/>
        <v>0</v>
      </c>
      <c r="Q92" s="156">
        <v>0</v>
      </c>
      <c r="R92" s="156">
        <f t="shared" si="2"/>
        <v>0</v>
      </c>
      <c r="S92" s="156">
        <v>0</v>
      </c>
      <c r="T92" s="157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58" t="s">
        <v>189</v>
      </c>
      <c r="AT92" s="158" t="s">
        <v>184</v>
      </c>
      <c r="AU92" s="158" t="s">
        <v>25</v>
      </c>
      <c r="AY92" s="20" t="s">
        <v>182</v>
      </c>
      <c r="BE92" s="159">
        <f t="shared" si="4"/>
        <v>0</v>
      </c>
      <c r="BF92" s="159">
        <f t="shared" si="5"/>
        <v>0</v>
      </c>
      <c r="BG92" s="159">
        <f t="shared" si="6"/>
        <v>0</v>
      </c>
      <c r="BH92" s="159">
        <f t="shared" si="7"/>
        <v>0</v>
      </c>
      <c r="BI92" s="159">
        <f t="shared" si="8"/>
        <v>0</v>
      </c>
      <c r="BJ92" s="20" t="s">
        <v>25</v>
      </c>
      <c r="BK92" s="159">
        <f t="shared" si="9"/>
        <v>0</v>
      </c>
      <c r="BL92" s="20" t="s">
        <v>189</v>
      </c>
      <c r="BM92" s="158" t="s">
        <v>2686</v>
      </c>
    </row>
    <row r="93" spans="1:65" s="2" customFormat="1" ht="16.5" customHeight="1">
      <c r="A93" s="35"/>
      <c r="B93" s="146"/>
      <c r="C93" s="147" t="s">
        <v>189</v>
      </c>
      <c r="D93" s="147" t="s">
        <v>184</v>
      </c>
      <c r="E93" s="148" t="s">
        <v>2687</v>
      </c>
      <c r="F93" s="149" t="s">
        <v>2688</v>
      </c>
      <c r="G93" s="150" t="s">
        <v>2069</v>
      </c>
      <c r="H93" s="151">
        <v>4</v>
      </c>
      <c r="I93" s="152"/>
      <c r="J93" s="153">
        <f t="shared" si="0"/>
        <v>0</v>
      </c>
      <c r="K93" s="149" t="s">
        <v>3</v>
      </c>
      <c r="L93" s="36"/>
      <c r="M93" s="154" t="s">
        <v>3</v>
      </c>
      <c r="N93" s="155" t="s">
        <v>44</v>
      </c>
      <c r="O93" s="56"/>
      <c r="P93" s="156">
        <f t="shared" si="1"/>
        <v>0</v>
      </c>
      <c r="Q93" s="156">
        <v>0</v>
      </c>
      <c r="R93" s="156">
        <f t="shared" si="2"/>
        <v>0</v>
      </c>
      <c r="S93" s="156">
        <v>0</v>
      </c>
      <c r="T93" s="157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58" t="s">
        <v>189</v>
      </c>
      <c r="AT93" s="158" t="s">
        <v>184</v>
      </c>
      <c r="AU93" s="158" t="s">
        <v>25</v>
      </c>
      <c r="AY93" s="20" t="s">
        <v>182</v>
      </c>
      <c r="BE93" s="159">
        <f t="shared" si="4"/>
        <v>0</v>
      </c>
      <c r="BF93" s="159">
        <f t="shared" si="5"/>
        <v>0</v>
      </c>
      <c r="BG93" s="159">
        <f t="shared" si="6"/>
        <v>0</v>
      </c>
      <c r="BH93" s="159">
        <f t="shared" si="7"/>
        <v>0</v>
      </c>
      <c r="BI93" s="159">
        <f t="shared" si="8"/>
        <v>0</v>
      </c>
      <c r="BJ93" s="20" t="s">
        <v>25</v>
      </c>
      <c r="BK93" s="159">
        <f t="shared" si="9"/>
        <v>0</v>
      </c>
      <c r="BL93" s="20" t="s">
        <v>189</v>
      </c>
      <c r="BM93" s="158" t="s">
        <v>2689</v>
      </c>
    </row>
    <row r="94" spans="1:65" s="2" customFormat="1" ht="16.5" customHeight="1">
      <c r="A94" s="35"/>
      <c r="B94" s="146"/>
      <c r="C94" s="147" t="s">
        <v>219</v>
      </c>
      <c r="D94" s="147" t="s">
        <v>184</v>
      </c>
      <c r="E94" s="148" t="s">
        <v>2690</v>
      </c>
      <c r="F94" s="149" t="s">
        <v>2691</v>
      </c>
      <c r="G94" s="150" t="s">
        <v>2069</v>
      </c>
      <c r="H94" s="151">
        <v>4</v>
      </c>
      <c r="I94" s="152"/>
      <c r="J94" s="153">
        <f t="shared" si="0"/>
        <v>0</v>
      </c>
      <c r="K94" s="149" t="s">
        <v>3</v>
      </c>
      <c r="L94" s="36"/>
      <c r="M94" s="154" t="s">
        <v>3</v>
      </c>
      <c r="N94" s="155" t="s">
        <v>44</v>
      </c>
      <c r="O94" s="56"/>
      <c r="P94" s="156">
        <f t="shared" si="1"/>
        <v>0</v>
      </c>
      <c r="Q94" s="156">
        <v>0</v>
      </c>
      <c r="R94" s="156">
        <f t="shared" si="2"/>
        <v>0</v>
      </c>
      <c r="S94" s="156">
        <v>0</v>
      </c>
      <c r="T94" s="157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8" t="s">
        <v>189</v>
      </c>
      <c r="AT94" s="158" t="s">
        <v>184</v>
      </c>
      <c r="AU94" s="158" t="s">
        <v>25</v>
      </c>
      <c r="AY94" s="20" t="s">
        <v>182</v>
      </c>
      <c r="BE94" s="159">
        <f t="shared" si="4"/>
        <v>0</v>
      </c>
      <c r="BF94" s="159">
        <f t="shared" si="5"/>
        <v>0</v>
      </c>
      <c r="BG94" s="159">
        <f t="shared" si="6"/>
        <v>0</v>
      </c>
      <c r="BH94" s="159">
        <f t="shared" si="7"/>
        <v>0</v>
      </c>
      <c r="BI94" s="159">
        <f t="shared" si="8"/>
        <v>0</v>
      </c>
      <c r="BJ94" s="20" t="s">
        <v>25</v>
      </c>
      <c r="BK94" s="159">
        <f t="shared" si="9"/>
        <v>0</v>
      </c>
      <c r="BL94" s="20" t="s">
        <v>189</v>
      </c>
      <c r="BM94" s="158" t="s">
        <v>2692</v>
      </c>
    </row>
    <row r="95" spans="1:65" s="2" customFormat="1" ht="16.5" customHeight="1">
      <c r="A95" s="35"/>
      <c r="B95" s="146"/>
      <c r="C95" s="147" t="s">
        <v>226</v>
      </c>
      <c r="D95" s="147" t="s">
        <v>184</v>
      </c>
      <c r="E95" s="148" t="s">
        <v>2693</v>
      </c>
      <c r="F95" s="149" t="s">
        <v>2694</v>
      </c>
      <c r="G95" s="150" t="s">
        <v>1137</v>
      </c>
      <c r="H95" s="151">
        <v>0.48</v>
      </c>
      <c r="I95" s="152"/>
      <c r="J95" s="153">
        <f t="shared" si="0"/>
        <v>0</v>
      </c>
      <c r="K95" s="149" t="s">
        <v>3</v>
      </c>
      <c r="L95" s="36"/>
      <c r="M95" s="154" t="s">
        <v>3</v>
      </c>
      <c r="N95" s="155" t="s">
        <v>44</v>
      </c>
      <c r="O95" s="56"/>
      <c r="P95" s="156">
        <f t="shared" si="1"/>
        <v>0</v>
      </c>
      <c r="Q95" s="156">
        <v>0</v>
      </c>
      <c r="R95" s="156">
        <f t="shared" si="2"/>
        <v>0</v>
      </c>
      <c r="S95" s="156">
        <v>0</v>
      </c>
      <c r="T95" s="157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8" t="s">
        <v>189</v>
      </c>
      <c r="AT95" s="158" t="s">
        <v>184</v>
      </c>
      <c r="AU95" s="158" t="s">
        <v>25</v>
      </c>
      <c r="AY95" s="20" t="s">
        <v>182</v>
      </c>
      <c r="BE95" s="159">
        <f t="shared" si="4"/>
        <v>0</v>
      </c>
      <c r="BF95" s="159">
        <f t="shared" si="5"/>
        <v>0</v>
      </c>
      <c r="BG95" s="159">
        <f t="shared" si="6"/>
        <v>0</v>
      </c>
      <c r="BH95" s="159">
        <f t="shared" si="7"/>
        <v>0</v>
      </c>
      <c r="BI95" s="159">
        <f t="shared" si="8"/>
        <v>0</v>
      </c>
      <c r="BJ95" s="20" t="s">
        <v>25</v>
      </c>
      <c r="BK95" s="159">
        <f t="shared" si="9"/>
        <v>0</v>
      </c>
      <c r="BL95" s="20" t="s">
        <v>189</v>
      </c>
      <c r="BM95" s="158" t="s">
        <v>2695</v>
      </c>
    </row>
    <row r="96" spans="1:65" s="2" customFormat="1" ht="16.5" customHeight="1">
      <c r="A96" s="35"/>
      <c r="B96" s="146"/>
      <c r="C96" s="147" t="s">
        <v>235</v>
      </c>
      <c r="D96" s="147" t="s">
        <v>184</v>
      </c>
      <c r="E96" s="148" t="s">
        <v>2696</v>
      </c>
      <c r="F96" s="149" t="s">
        <v>2697</v>
      </c>
      <c r="G96" s="150" t="s">
        <v>2069</v>
      </c>
      <c r="H96" s="151">
        <v>4</v>
      </c>
      <c r="I96" s="152"/>
      <c r="J96" s="153">
        <f t="shared" si="0"/>
        <v>0</v>
      </c>
      <c r="K96" s="149" t="s">
        <v>3</v>
      </c>
      <c r="L96" s="36"/>
      <c r="M96" s="154" t="s">
        <v>3</v>
      </c>
      <c r="N96" s="155" t="s">
        <v>44</v>
      </c>
      <c r="O96" s="56"/>
      <c r="P96" s="156">
        <f t="shared" si="1"/>
        <v>0</v>
      </c>
      <c r="Q96" s="156">
        <v>0</v>
      </c>
      <c r="R96" s="156">
        <f t="shared" si="2"/>
        <v>0</v>
      </c>
      <c r="S96" s="156">
        <v>0</v>
      </c>
      <c r="T96" s="157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58" t="s">
        <v>189</v>
      </c>
      <c r="AT96" s="158" t="s">
        <v>184</v>
      </c>
      <c r="AU96" s="158" t="s">
        <v>25</v>
      </c>
      <c r="AY96" s="20" t="s">
        <v>182</v>
      </c>
      <c r="BE96" s="159">
        <f t="shared" si="4"/>
        <v>0</v>
      </c>
      <c r="BF96" s="159">
        <f t="shared" si="5"/>
        <v>0</v>
      </c>
      <c r="BG96" s="159">
        <f t="shared" si="6"/>
        <v>0</v>
      </c>
      <c r="BH96" s="159">
        <f t="shared" si="7"/>
        <v>0</v>
      </c>
      <c r="BI96" s="159">
        <f t="shared" si="8"/>
        <v>0</v>
      </c>
      <c r="BJ96" s="20" t="s">
        <v>25</v>
      </c>
      <c r="BK96" s="159">
        <f t="shared" si="9"/>
        <v>0</v>
      </c>
      <c r="BL96" s="20" t="s">
        <v>189</v>
      </c>
      <c r="BM96" s="158" t="s">
        <v>2698</v>
      </c>
    </row>
    <row r="97" spans="1:65" s="2" customFormat="1" ht="16.5" customHeight="1">
      <c r="A97" s="35"/>
      <c r="B97" s="146"/>
      <c r="C97" s="147" t="s">
        <v>243</v>
      </c>
      <c r="D97" s="147" t="s">
        <v>184</v>
      </c>
      <c r="E97" s="148" t="s">
        <v>2699</v>
      </c>
      <c r="F97" s="149" t="s">
        <v>2700</v>
      </c>
      <c r="G97" s="150" t="s">
        <v>2069</v>
      </c>
      <c r="H97" s="151">
        <v>4</v>
      </c>
      <c r="I97" s="152"/>
      <c r="J97" s="153">
        <f t="shared" si="0"/>
        <v>0</v>
      </c>
      <c r="K97" s="149" t="s">
        <v>3</v>
      </c>
      <c r="L97" s="36"/>
      <c r="M97" s="154" t="s">
        <v>3</v>
      </c>
      <c r="N97" s="155" t="s">
        <v>44</v>
      </c>
      <c r="O97" s="56"/>
      <c r="P97" s="156">
        <f t="shared" si="1"/>
        <v>0</v>
      </c>
      <c r="Q97" s="156">
        <v>0</v>
      </c>
      <c r="R97" s="156">
        <f t="shared" si="2"/>
        <v>0</v>
      </c>
      <c r="S97" s="156">
        <v>0</v>
      </c>
      <c r="T97" s="157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8" t="s">
        <v>189</v>
      </c>
      <c r="AT97" s="158" t="s">
        <v>184</v>
      </c>
      <c r="AU97" s="158" t="s">
        <v>25</v>
      </c>
      <c r="AY97" s="20" t="s">
        <v>182</v>
      </c>
      <c r="BE97" s="159">
        <f t="shared" si="4"/>
        <v>0</v>
      </c>
      <c r="BF97" s="159">
        <f t="shared" si="5"/>
        <v>0</v>
      </c>
      <c r="BG97" s="159">
        <f t="shared" si="6"/>
        <v>0</v>
      </c>
      <c r="BH97" s="159">
        <f t="shared" si="7"/>
        <v>0</v>
      </c>
      <c r="BI97" s="159">
        <f t="shared" si="8"/>
        <v>0</v>
      </c>
      <c r="BJ97" s="20" t="s">
        <v>25</v>
      </c>
      <c r="BK97" s="159">
        <f t="shared" si="9"/>
        <v>0</v>
      </c>
      <c r="BL97" s="20" t="s">
        <v>189</v>
      </c>
      <c r="BM97" s="158" t="s">
        <v>2701</v>
      </c>
    </row>
    <row r="98" spans="1:65" s="2" customFormat="1" ht="16.5" customHeight="1">
      <c r="A98" s="35"/>
      <c r="B98" s="146"/>
      <c r="C98" s="147" t="s">
        <v>250</v>
      </c>
      <c r="D98" s="147" t="s">
        <v>184</v>
      </c>
      <c r="E98" s="148" t="s">
        <v>2702</v>
      </c>
      <c r="F98" s="149" t="s">
        <v>2703</v>
      </c>
      <c r="G98" s="150" t="s">
        <v>2069</v>
      </c>
      <c r="H98" s="151">
        <v>4</v>
      </c>
      <c r="I98" s="152"/>
      <c r="J98" s="153">
        <f t="shared" si="0"/>
        <v>0</v>
      </c>
      <c r="K98" s="149" t="s">
        <v>3</v>
      </c>
      <c r="L98" s="36"/>
      <c r="M98" s="154" t="s">
        <v>3</v>
      </c>
      <c r="N98" s="155" t="s">
        <v>44</v>
      </c>
      <c r="O98" s="56"/>
      <c r="P98" s="156">
        <f t="shared" si="1"/>
        <v>0</v>
      </c>
      <c r="Q98" s="156">
        <v>0</v>
      </c>
      <c r="R98" s="156">
        <f t="shared" si="2"/>
        <v>0</v>
      </c>
      <c r="S98" s="156">
        <v>0</v>
      </c>
      <c r="T98" s="157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8" t="s">
        <v>189</v>
      </c>
      <c r="AT98" s="158" t="s">
        <v>184</v>
      </c>
      <c r="AU98" s="158" t="s">
        <v>25</v>
      </c>
      <c r="AY98" s="20" t="s">
        <v>182</v>
      </c>
      <c r="BE98" s="159">
        <f t="shared" si="4"/>
        <v>0</v>
      </c>
      <c r="BF98" s="159">
        <f t="shared" si="5"/>
        <v>0</v>
      </c>
      <c r="BG98" s="159">
        <f t="shared" si="6"/>
        <v>0</v>
      </c>
      <c r="BH98" s="159">
        <f t="shared" si="7"/>
        <v>0</v>
      </c>
      <c r="BI98" s="159">
        <f t="shared" si="8"/>
        <v>0</v>
      </c>
      <c r="BJ98" s="20" t="s">
        <v>25</v>
      </c>
      <c r="BK98" s="159">
        <f t="shared" si="9"/>
        <v>0</v>
      </c>
      <c r="BL98" s="20" t="s">
        <v>189</v>
      </c>
      <c r="BM98" s="158" t="s">
        <v>2704</v>
      </c>
    </row>
    <row r="99" spans="1:65" s="2" customFormat="1" ht="16.5" customHeight="1">
      <c r="A99" s="35"/>
      <c r="B99" s="146"/>
      <c r="C99" s="147" t="s">
        <v>260</v>
      </c>
      <c r="D99" s="147" t="s">
        <v>184</v>
      </c>
      <c r="E99" s="148" t="s">
        <v>2705</v>
      </c>
      <c r="F99" s="149" t="s">
        <v>2706</v>
      </c>
      <c r="G99" s="150" t="s">
        <v>238</v>
      </c>
      <c r="H99" s="151">
        <v>4</v>
      </c>
      <c r="I99" s="152"/>
      <c r="J99" s="153">
        <f t="shared" si="0"/>
        <v>0</v>
      </c>
      <c r="K99" s="149" t="s">
        <v>3</v>
      </c>
      <c r="L99" s="36"/>
      <c r="M99" s="154" t="s">
        <v>3</v>
      </c>
      <c r="N99" s="155" t="s">
        <v>44</v>
      </c>
      <c r="O99" s="56"/>
      <c r="P99" s="156">
        <f t="shared" si="1"/>
        <v>0</v>
      </c>
      <c r="Q99" s="156">
        <v>0</v>
      </c>
      <c r="R99" s="156">
        <f t="shared" si="2"/>
        <v>0</v>
      </c>
      <c r="S99" s="156">
        <v>0</v>
      </c>
      <c r="T99" s="157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8" t="s">
        <v>189</v>
      </c>
      <c r="AT99" s="158" t="s">
        <v>184</v>
      </c>
      <c r="AU99" s="158" t="s">
        <v>25</v>
      </c>
      <c r="AY99" s="20" t="s">
        <v>182</v>
      </c>
      <c r="BE99" s="159">
        <f t="shared" si="4"/>
        <v>0</v>
      </c>
      <c r="BF99" s="159">
        <f t="shared" si="5"/>
        <v>0</v>
      </c>
      <c r="BG99" s="159">
        <f t="shared" si="6"/>
        <v>0</v>
      </c>
      <c r="BH99" s="159">
        <f t="shared" si="7"/>
        <v>0</v>
      </c>
      <c r="BI99" s="159">
        <f t="shared" si="8"/>
        <v>0</v>
      </c>
      <c r="BJ99" s="20" t="s">
        <v>25</v>
      </c>
      <c r="BK99" s="159">
        <f t="shared" si="9"/>
        <v>0</v>
      </c>
      <c r="BL99" s="20" t="s">
        <v>189</v>
      </c>
      <c r="BM99" s="158" t="s">
        <v>2707</v>
      </c>
    </row>
    <row r="100" spans="1:65" s="2" customFormat="1" ht="21.75" customHeight="1">
      <c r="A100" s="35"/>
      <c r="B100" s="146"/>
      <c r="C100" s="147" t="s">
        <v>266</v>
      </c>
      <c r="D100" s="147" t="s">
        <v>184</v>
      </c>
      <c r="E100" s="148" t="s">
        <v>2708</v>
      </c>
      <c r="F100" s="149" t="s">
        <v>2709</v>
      </c>
      <c r="G100" s="150" t="s">
        <v>338</v>
      </c>
      <c r="H100" s="151">
        <v>12.8</v>
      </c>
      <c r="I100" s="152"/>
      <c r="J100" s="153">
        <f t="shared" si="0"/>
        <v>0</v>
      </c>
      <c r="K100" s="149" t="s">
        <v>3</v>
      </c>
      <c r="L100" s="36"/>
      <c r="M100" s="154" t="s">
        <v>3</v>
      </c>
      <c r="N100" s="155" t="s">
        <v>44</v>
      </c>
      <c r="O100" s="56"/>
      <c r="P100" s="156">
        <f t="shared" si="1"/>
        <v>0</v>
      </c>
      <c r="Q100" s="156">
        <v>0</v>
      </c>
      <c r="R100" s="156">
        <f t="shared" si="2"/>
        <v>0</v>
      </c>
      <c r="S100" s="156">
        <v>0</v>
      </c>
      <c r="T100" s="157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8" t="s">
        <v>189</v>
      </c>
      <c r="AT100" s="158" t="s">
        <v>184</v>
      </c>
      <c r="AU100" s="158" t="s">
        <v>25</v>
      </c>
      <c r="AY100" s="20" t="s">
        <v>182</v>
      </c>
      <c r="BE100" s="159">
        <f t="shared" si="4"/>
        <v>0</v>
      </c>
      <c r="BF100" s="159">
        <f t="shared" si="5"/>
        <v>0</v>
      </c>
      <c r="BG100" s="159">
        <f t="shared" si="6"/>
        <v>0</v>
      </c>
      <c r="BH100" s="159">
        <f t="shared" si="7"/>
        <v>0</v>
      </c>
      <c r="BI100" s="159">
        <f t="shared" si="8"/>
        <v>0</v>
      </c>
      <c r="BJ100" s="20" t="s">
        <v>25</v>
      </c>
      <c r="BK100" s="159">
        <f t="shared" si="9"/>
        <v>0</v>
      </c>
      <c r="BL100" s="20" t="s">
        <v>189</v>
      </c>
      <c r="BM100" s="158" t="s">
        <v>2710</v>
      </c>
    </row>
    <row r="101" spans="1:65" s="2" customFormat="1" ht="16.5" customHeight="1">
      <c r="A101" s="35"/>
      <c r="B101" s="146"/>
      <c r="C101" s="147" t="s">
        <v>9</v>
      </c>
      <c r="D101" s="147" t="s">
        <v>184</v>
      </c>
      <c r="E101" s="148" t="s">
        <v>2711</v>
      </c>
      <c r="F101" s="149" t="s">
        <v>2712</v>
      </c>
      <c r="G101" s="150" t="s">
        <v>338</v>
      </c>
      <c r="H101" s="151">
        <v>12.8</v>
      </c>
      <c r="I101" s="152"/>
      <c r="J101" s="153">
        <f t="shared" si="0"/>
        <v>0</v>
      </c>
      <c r="K101" s="149" t="s">
        <v>3</v>
      </c>
      <c r="L101" s="36"/>
      <c r="M101" s="154" t="s">
        <v>3</v>
      </c>
      <c r="N101" s="155" t="s">
        <v>44</v>
      </c>
      <c r="O101" s="56"/>
      <c r="P101" s="156">
        <f t="shared" si="1"/>
        <v>0</v>
      </c>
      <c r="Q101" s="156">
        <v>0</v>
      </c>
      <c r="R101" s="156">
        <f t="shared" si="2"/>
        <v>0</v>
      </c>
      <c r="S101" s="156">
        <v>0</v>
      </c>
      <c r="T101" s="157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58" t="s">
        <v>189</v>
      </c>
      <c r="AT101" s="158" t="s">
        <v>184</v>
      </c>
      <c r="AU101" s="158" t="s">
        <v>25</v>
      </c>
      <c r="AY101" s="20" t="s">
        <v>182</v>
      </c>
      <c r="BE101" s="159">
        <f t="shared" si="4"/>
        <v>0</v>
      </c>
      <c r="BF101" s="159">
        <f t="shared" si="5"/>
        <v>0</v>
      </c>
      <c r="BG101" s="159">
        <f t="shared" si="6"/>
        <v>0</v>
      </c>
      <c r="BH101" s="159">
        <f t="shared" si="7"/>
        <v>0</v>
      </c>
      <c r="BI101" s="159">
        <f t="shared" si="8"/>
        <v>0</v>
      </c>
      <c r="BJ101" s="20" t="s">
        <v>25</v>
      </c>
      <c r="BK101" s="159">
        <f t="shared" si="9"/>
        <v>0</v>
      </c>
      <c r="BL101" s="20" t="s">
        <v>189</v>
      </c>
      <c r="BM101" s="158" t="s">
        <v>2713</v>
      </c>
    </row>
    <row r="102" spans="1:65" s="2" customFormat="1" ht="16.5" customHeight="1">
      <c r="A102" s="35"/>
      <c r="B102" s="146"/>
      <c r="C102" s="147" t="s">
        <v>280</v>
      </c>
      <c r="D102" s="147" t="s">
        <v>184</v>
      </c>
      <c r="E102" s="148" t="s">
        <v>2714</v>
      </c>
      <c r="F102" s="149" t="s">
        <v>2715</v>
      </c>
      <c r="G102" s="150" t="s">
        <v>338</v>
      </c>
      <c r="H102" s="151">
        <v>128</v>
      </c>
      <c r="I102" s="152"/>
      <c r="J102" s="153">
        <f t="shared" si="0"/>
        <v>0</v>
      </c>
      <c r="K102" s="149" t="s">
        <v>3</v>
      </c>
      <c r="L102" s="36"/>
      <c r="M102" s="154" t="s">
        <v>3</v>
      </c>
      <c r="N102" s="155" t="s">
        <v>44</v>
      </c>
      <c r="O102" s="56"/>
      <c r="P102" s="156">
        <f t="shared" si="1"/>
        <v>0</v>
      </c>
      <c r="Q102" s="156">
        <v>0</v>
      </c>
      <c r="R102" s="156">
        <f t="shared" si="2"/>
        <v>0</v>
      </c>
      <c r="S102" s="156">
        <v>0</v>
      </c>
      <c r="T102" s="157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8" t="s">
        <v>189</v>
      </c>
      <c r="AT102" s="158" t="s">
        <v>184</v>
      </c>
      <c r="AU102" s="158" t="s">
        <v>25</v>
      </c>
      <c r="AY102" s="20" t="s">
        <v>182</v>
      </c>
      <c r="BE102" s="159">
        <f t="shared" si="4"/>
        <v>0</v>
      </c>
      <c r="BF102" s="159">
        <f t="shared" si="5"/>
        <v>0</v>
      </c>
      <c r="BG102" s="159">
        <f t="shared" si="6"/>
        <v>0</v>
      </c>
      <c r="BH102" s="159">
        <f t="shared" si="7"/>
        <v>0</v>
      </c>
      <c r="BI102" s="159">
        <f t="shared" si="8"/>
        <v>0</v>
      </c>
      <c r="BJ102" s="20" t="s">
        <v>25</v>
      </c>
      <c r="BK102" s="159">
        <f t="shared" si="9"/>
        <v>0</v>
      </c>
      <c r="BL102" s="20" t="s">
        <v>189</v>
      </c>
      <c r="BM102" s="158" t="s">
        <v>2716</v>
      </c>
    </row>
    <row r="103" spans="1:65" s="2" customFormat="1" ht="16.5" customHeight="1">
      <c r="A103" s="35"/>
      <c r="B103" s="146"/>
      <c r="C103" s="147" t="s">
        <v>287</v>
      </c>
      <c r="D103" s="147" t="s">
        <v>184</v>
      </c>
      <c r="E103" s="148" t="s">
        <v>2717</v>
      </c>
      <c r="F103" s="149" t="s">
        <v>2718</v>
      </c>
      <c r="G103" s="150" t="s">
        <v>2069</v>
      </c>
      <c r="H103" s="151">
        <v>8</v>
      </c>
      <c r="I103" s="152"/>
      <c r="J103" s="153">
        <f t="shared" si="0"/>
        <v>0</v>
      </c>
      <c r="K103" s="149" t="s">
        <v>3</v>
      </c>
      <c r="L103" s="36"/>
      <c r="M103" s="154" t="s">
        <v>3</v>
      </c>
      <c r="N103" s="155" t="s">
        <v>44</v>
      </c>
      <c r="O103" s="56"/>
      <c r="P103" s="156">
        <f t="shared" si="1"/>
        <v>0</v>
      </c>
      <c r="Q103" s="156">
        <v>0</v>
      </c>
      <c r="R103" s="156">
        <f t="shared" si="2"/>
        <v>0</v>
      </c>
      <c r="S103" s="156">
        <v>0</v>
      </c>
      <c r="T103" s="157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8" t="s">
        <v>189</v>
      </c>
      <c r="AT103" s="158" t="s">
        <v>184</v>
      </c>
      <c r="AU103" s="158" t="s">
        <v>25</v>
      </c>
      <c r="AY103" s="20" t="s">
        <v>182</v>
      </c>
      <c r="BE103" s="159">
        <f t="shared" si="4"/>
        <v>0</v>
      </c>
      <c r="BF103" s="159">
        <f t="shared" si="5"/>
        <v>0</v>
      </c>
      <c r="BG103" s="159">
        <f t="shared" si="6"/>
        <v>0</v>
      </c>
      <c r="BH103" s="159">
        <f t="shared" si="7"/>
        <v>0</v>
      </c>
      <c r="BI103" s="159">
        <f t="shared" si="8"/>
        <v>0</v>
      </c>
      <c r="BJ103" s="20" t="s">
        <v>25</v>
      </c>
      <c r="BK103" s="159">
        <f t="shared" si="9"/>
        <v>0</v>
      </c>
      <c r="BL103" s="20" t="s">
        <v>189</v>
      </c>
      <c r="BM103" s="158" t="s">
        <v>2719</v>
      </c>
    </row>
    <row r="104" spans="1:65" s="2" customFormat="1" ht="16.5" customHeight="1">
      <c r="A104" s="35"/>
      <c r="B104" s="146"/>
      <c r="C104" s="147" t="s">
        <v>292</v>
      </c>
      <c r="D104" s="147" t="s">
        <v>184</v>
      </c>
      <c r="E104" s="148" t="s">
        <v>2720</v>
      </c>
      <c r="F104" s="149" t="s">
        <v>2721</v>
      </c>
      <c r="G104" s="150" t="s">
        <v>2069</v>
      </c>
      <c r="H104" s="151">
        <v>16</v>
      </c>
      <c r="I104" s="152"/>
      <c r="J104" s="153">
        <f t="shared" si="0"/>
        <v>0</v>
      </c>
      <c r="K104" s="149" t="s">
        <v>3</v>
      </c>
      <c r="L104" s="36"/>
      <c r="M104" s="154" t="s">
        <v>3</v>
      </c>
      <c r="N104" s="155" t="s">
        <v>44</v>
      </c>
      <c r="O104" s="56"/>
      <c r="P104" s="156">
        <f t="shared" si="1"/>
        <v>0</v>
      </c>
      <c r="Q104" s="156">
        <v>0</v>
      </c>
      <c r="R104" s="156">
        <f t="shared" si="2"/>
        <v>0</v>
      </c>
      <c r="S104" s="156">
        <v>0</v>
      </c>
      <c r="T104" s="157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8" t="s">
        <v>189</v>
      </c>
      <c r="AT104" s="158" t="s">
        <v>184</v>
      </c>
      <c r="AU104" s="158" t="s">
        <v>25</v>
      </c>
      <c r="AY104" s="20" t="s">
        <v>182</v>
      </c>
      <c r="BE104" s="159">
        <f t="shared" si="4"/>
        <v>0</v>
      </c>
      <c r="BF104" s="159">
        <f t="shared" si="5"/>
        <v>0</v>
      </c>
      <c r="BG104" s="159">
        <f t="shared" si="6"/>
        <v>0</v>
      </c>
      <c r="BH104" s="159">
        <f t="shared" si="7"/>
        <v>0</v>
      </c>
      <c r="BI104" s="159">
        <f t="shared" si="8"/>
        <v>0</v>
      </c>
      <c r="BJ104" s="20" t="s">
        <v>25</v>
      </c>
      <c r="BK104" s="159">
        <f t="shared" si="9"/>
        <v>0</v>
      </c>
      <c r="BL104" s="20" t="s">
        <v>189</v>
      </c>
      <c r="BM104" s="158" t="s">
        <v>2722</v>
      </c>
    </row>
    <row r="105" spans="1:65" s="2" customFormat="1" ht="16.5" customHeight="1">
      <c r="A105" s="35"/>
      <c r="B105" s="146"/>
      <c r="C105" s="147" t="s">
        <v>297</v>
      </c>
      <c r="D105" s="147" t="s">
        <v>184</v>
      </c>
      <c r="E105" s="148" t="s">
        <v>2723</v>
      </c>
      <c r="F105" s="149" t="s">
        <v>2724</v>
      </c>
      <c r="G105" s="150" t="s">
        <v>2069</v>
      </c>
      <c r="H105" s="151">
        <v>4</v>
      </c>
      <c r="I105" s="152"/>
      <c r="J105" s="153">
        <f t="shared" si="0"/>
        <v>0</v>
      </c>
      <c r="K105" s="149" t="s">
        <v>3</v>
      </c>
      <c r="L105" s="36"/>
      <c r="M105" s="154" t="s">
        <v>3</v>
      </c>
      <c r="N105" s="155" t="s">
        <v>44</v>
      </c>
      <c r="O105" s="56"/>
      <c r="P105" s="156">
        <f t="shared" si="1"/>
        <v>0</v>
      </c>
      <c r="Q105" s="156">
        <v>0</v>
      </c>
      <c r="R105" s="156">
        <f t="shared" si="2"/>
        <v>0</v>
      </c>
      <c r="S105" s="156">
        <v>0</v>
      </c>
      <c r="T105" s="157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8" t="s">
        <v>189</v>
      </c>
      <c r="AT105" s="158" t="s">
        <v>184</v>
      </c>
      <c r="AU105" s="158" t="s">
        <v>25</v>
      </c>
      <c r="AY105" s="20" t="s">
        <v>182</v>
      </c>
      <c r="BE105" s="159">
        <f t="shared" si="4"/>
        <v>0</v>
      </c>
      <c r="BF105" s="159">
        <f t="shared" si="5"/>
        <v>0</v>
      </c>
      <c r="BG105" s="159">
        <f t="shared" si="6"/>
        <v>0</v>
      </c>
      <c r="BH105" s="159">
        <f t="shared" si="7"/>
        <v>0</v>
      </c>
      <c r="BI105" s="159">
        <f t="shared" si="8"/>
        <v>0</v>
      </c>
      <c r="BJ105" s="20" t="s">
        <v>25</v>
      </c>
      <c r="BK105" s="159">
        <f t="shared" si="9"/>
        <v>0</v>
      </c>
      <c r="BL105" s="20" t="s">
        <v>189</v>
      </c>
      <c r="BM105" s="158" t="s">
        <v>2725</v>
      </c>
    </row>
    <row r="106" spans="1:65" s="2" customFormat="1" ht="16.5" customHeight="1">
      <c r="A106" s="35"/>
      <c r="B106" s="146"/>
      <c r="C106" s="147" t="s">
        <v>299</v>
      </c>
      <c r="D106" s="147" t="s">
        <v>184</v>
      </c>
      <c r="E106" s="148" t="s">
        <v>2726</v>
      </c>
      <c r="F106" s="149" t="s">
        <v>2727</v>
      </c>
      <c r="G106" s="150" t="s">
        <v>2069</v>
      </c>
      <c r="H106" s="151">
        <v>4</v>
      </c>
      <c r="I106" s="152"/>
      <c r="J106" s="153">
        <f t="shared" si="0"/>
        <v>0</v>
      </c>
      <c r="K106" s="149" t="s">
        <v>3</v>
      </c>
      <c r="L106" s="36"/>
      <c r="M106" s="154" t="s">
        <v>3</v>
      </c>
      <c r="N106" s="155" t="s">
        <v>44</v>
      </c>
      <c r="O106" s="56"/>
      <c r="P106" s="156">
        <f t="shared" si="1"/>
        <v>0</v>
      </c>
      <c r="Q106" s="156">
        <v>0</v>
      </c>
      <c r="R106" s="156">
        <f t="shared" si="2"/>
        <v>0</v>
      </c>
      <c r="S106" s="156">
        <v>0</v>
      </c>
      <c r="T106" s="157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58" t="s">
        <v>189</v>
      </c>
      <c r="AT106" s="158" t="s">
        <v>184</v>
      </c>
      <c r="AU106" s="158" t="s">
        <v>25</v>
      </c>
      <c r="AY106" s="20" t="s">
        <v>182</v>
      </c>
      <c r="BE106" s="159">
        <f t="shared" si="4"/>
        <v>0</v>
      </c>
      <c r="BF106" s="159">
        <f t="shared" si="5"/>
        <v>0</v>
      </c>
      <c r="BG106" s="159">
        <f t="shared" si="6"/>
        <v>0</v>
      </c>
      <c r="BH106" s="159">
        <f t="shared" si="7"/>
        <v>0</v>
      </c>
      <c r="BI106" s="159">
        <f t="shared" si="8"/>
        <v>0</v>
      </c>
      <c r="BJ106" s="20" t="s">
        <v>25</v>
      </c>
      <c r="BK106" s="159">
        <f t="shared" si="9"/>
        <v>0</v>
      </c>
      <c r="BL106" s="20" t="s">
        <v>189</v>
      </c>
      <c r="BM106" s="158" t="s">
        <v>2728</v>
      </c>
    </row>
    <row r="107" spans="1:65" s="2" customFormat="1" ht="16.5" customHeight="1">
      <c r="A107" s="35"/>
      <c r="B107" s="146"/>
      <c r="C107" s="147" t="s">
        <v>304</v>
      </c>
      <c r="D107" s="147" t="s">
        <v>184</v>
      </c>
      <c r="E107" s="148" t="s">
        <v>2729</v>
      </c>
      <c r="F107" s="149" t="s">
        <v>2730</v>
      </c>
      <c r="G107" s="150" t="s">
        <v>338</v>
      </c>
      <c r="H107" s="151">
        <v>1.5</v>
      </c>
      <c r="I107" s="152"/>
      <c r="J107" s="153">
        <f t="shared" si="0"/>
        <v>0</v>
      </c>
      <c r="K107" s="149" t="s">
        <v>3</v>
      </c>
      <c r="L107" s="36"/>
      <c r="M107" s="154" t="s">
        <v>3</v>
      </c>
      <c r="N107" s="155" t="s">
        <v>44</v>
      </c>
      <c r="O107" s="56"/>
      <c r="P107" s="156">
        <f t="shared" si="1"/>
        <v>0</v>
      </c>
      <c r="Q107" s="156">
        <v>0</v>
      </c>
      <c r="R107" s="156">
        <f t="shared" si="2"/>
        <v>0</v>
      </c>
      <c r="S107" s="156">
        <v>0</v>
      </c>
      <c r="T107" s="157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8" t="s">
        <v>189</v>
      </c>
      <c r="AT107" s="158" t="s">
        <v>184</v>
      </c>
      <c r="AU107" s="158" t="s">
        <v>25</v>
      </c>
      <c r="AY107" s="20" t="s">
        <v>182</v>
      </c>
      <c r="BE107" s="159">
        <f t="shared" si="4"/>
        <v>0</v>
      </c>
      <c r="BF107" s="159">
        <f t="shared" si="5"/>
        <v>0</v>
      </c>
      <c r="BG107" s="159">
        <f t="shared" si="6"/>
        <v>0</v>
      </c>
      <c r="BH107" s="159">
        <f t="shared" si="7"/>
        <v>0</v>
      </c>
      <c r="BI107" s="159">
        <f t="shared" si="8"/>
        <v>0</v>
      </c>
      <c r="BJ107" s="20" t="s">
        <v>25</v>
      </c>
      <c r="BK107" s="159">
        <f t="shared" si="9"/>
        <v>0</v>
      </c>
      <c r="BL107" s="20" t="s">
        <v>189</v>
      </c>
      <c r="BM107" s="158" t="s">
        <v>2731</v>
      </c>
    </row>
    <row r="108" spans="1:65" s="2" customFormat="1" ht="16.5" customHeight="1">
      <c r="A108" s="35"/>
      <c r="B108" s="146"/>
      <c r="C108" s="147" t="s">
        <v>308</v>
      </c>
      <c r="D108" s="147" t="s">
        <v>184</v>
      </c>
      <c r="E108" s="148" t="s">
        <v>2732</v>
      </c>
      <c r="F108" s="149" t="s">
        <v>2733</v>
      </c>
      <c r="G108" s="150" t="s">
        <v>207</v>
      </c>
      <c r="H108" s="151">
        <v>3.5</v>
      </c>
      <c r="I108" s="152"/>
      <c r="J108" s="153">
        <f t="shared" si="0"/>
        <v>0</v>
      </c>
      <c r="K108" s="149" t="s">
        <v>3</v>
      </c>
      <c r="L108" s="36"/>
      <c r="M108" s="154" t="s">
        <v>3</v>
      </c>
      <c r="N108" s="155" t="s">
        <v>44</v>
      </c>
      <c r="O108" s="56"/>
      <c r="P108" s="156">
        <f t="shared" si="1"/>
        <v>0</v>
      </c>
      <c r="Q108" s="156">
        <v>0</v>
      </c>
      <c r="R108" s="156">
        <f t="shared" si="2"/>
        <v>0</v>
      </c>
      <c r="S108" s="156">
        <v>0</v>
      </c>
      <c r="T108" s="157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58" t="s">
        <v>189</v>
      </c>
      <c r="AT108" s="158" t="s">
        <v>184</v>
      </c>
      <c r="AU108" s="158" t="s">
        <v>25</v>
      </c>
      <c r="AY108" s="20" t="s">
        <v>182</v>
      </c>
      <c r="BE108" s="159">
        <f t="shared" si="4"/>
        <v>0</v>
      </c>
      <c r="BF108" s="159">
        <f t="shared" si="5"/>
        <v>0</v>
      </c>
      <c r="BG108" s="159">
        <f t="shared" si="6"/>
        <v>0</v>
      </c>
      <c r="BH108" s="159">
        <f t="shared" si="7"/>
        <v>0</v>
      </c>
      <c r="BI108" s="159">
        <f t="shared" si="8"/>
        <v>0</v>
      </c>
      <c r="BJ108" s="20" t="s">
        <v>25</v>
      </c>
      <c r="BK108" s="159">
        <f t="shared" si="9"/>
        <v>0</v>
      </c>
      <c r="BL108" s="20" t="s">
        <v>189</v>
      </c>
      <c r="BM108" s="158" t="s">
        <v>2734</v>
      </c>
    </row>
    <row r="109" spans="1:65" s="12" customFormat="1" ht="25.9" customHeight="1">
      <c r="B109" s="133"/>
      <c r="D109" s="134" t="s">
        <v>72</v>
      </c>
      <c r="E109" s="135" t="s">
        <v>2735</v>
      </c>
      <c r="F109" s="135" t="s">
        <v>2736</v>
      </c>
      <c r="I109" s="136"/>
      <c r="J109" s="137">
        <f>BK109</f>
        <v>0</v>
      </c>
      <c r="L109" s="133"/>
      <c r="M109" s="138"/>
      <c r="N109" s="139"/>
      <c r="O109" s="139"/>
      <c r="P109" s="140">
        <f>SUM(P110:P117)</f>
        <v>0</v>
      </c>
      <c r="Q109" s="139"/>
      <c r="R109" s="140">
        <f>SUM(R110:R117)</f>
        <v>0</v>
      </c>
      <c r="S109" s="139"/>
      <c r="T109" s="141">
        <f>SUM(T110:T117)</f>
        <v>0</v>
      </c>
      <c r="AR109" s="134" t="s">
        <v>25</v>
      </c>
      <c r="AT109" s="142" t="s">
        <v>72</v>
      </c>
      <c r="AU109" s="142" t="s">
        <v>73</v>
      </c>
      <c r="AY109" s="134" t="s">
        <v>182</v>
      </c>
      <c r="BK109" s="143">
        <f>SUM(BK110:BK117)</f>
        <v>0</v>
      </c>
    </row>
    <row r="110" spans="1:65" s="2" customFormat="1" ht="16.5" customHeight="1">
      <c r="A110" s="35"/>
      <c r="B110" s="146"/>
      <c r="C110" s="202" t="s">
        <v>314</v>
      </c>
      <c r="D110" s="202" t="s">
        <v>413</v>
      </c>
      <c r="E110" s="203" t="s">
        <v>2737</v>
      </c>
      <c r="F110" s="204" t="s">
        <v>2738</v>
      </c>
      <c r="G110" s="205" t="s">
        <v>2069</v>
      </c>
      <c r="H110" s="206">
        <v>4</v>
      </c>
      <c r="I110" s="207"/>
      <c r="J110" s="208">
        <f t="shared" ref="J110:J117" si="10">ROUND(I110*H110,2)</f>
        <v>0</v>
      </c>
      <c r="K110" s="204" t="s">
        <v>3</v>
      </c>
      <c r="L110" s="209"/>
      <c r="M110" s="210" t="s">
        <v>3</v>
      </c>
      <c r="N110" s="211" t="s">
        <v>44</v>
      </c>
      <c r="O110" s="56"/>
      <c r="P110" s="156">
        <f t="shared" ref="P110:P117" si="11">O110*H110</f>
        <v>0</v>
      </c>
      <c r="Q110" s="156">
        <v>0</v>
      </c>
      <c r="R110" s="156">
        <f t="shared" ref="R110:R117" si="12">Q110*H110</f>
        <v>0</v>
      </c>
      <c r="S110" s="156">
        <v>0</v>
      </c>
      <c r="T110" s="157">
        <f t="shared" ref="T110:T117" si="13"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8" t="s">
        <v>243</v>
      </c>
      <c r="AT110" s="158" t="s">
        <v>413</v>
      </c>
      <c r="AU110" s="158" t="s">
        <v>25</v>
      </c>
      <c r="AY110" s="20" t="s">
        <v>182</v>
      </c>
      <c r="BE110" s="159">
        <f t="shared" ref="BE110:BE117" si="14">IF(N110="základní",J110,0)</f>
        <v>0</v>
      </c>
      <c r="BF110" s="159">
        <f t="shared" ref="BF110:BF117" si="15">IF(N110="snížená",J110,0)</f>
        <v>0</v>
      </c>
      <c r="BG110" s="159">
        <f t="shared" ref="BG110:BG117" si="16">IF(N110="zákl. přenesená",J110,0)</f>
        <v>0</v>
      </c>
      <c r="BH110" s="159">
        <f t="shared" ref="BH110:BH117" si="17">IF(N110="sníž. přenesená",J110,0)</f>
        <v>0</v>
      </c>
      <c r="BI110" s="159">
        <f t="shared" ref="BI110:BI117" si="18">IF(N110="nulová",J110,0)</f>
        <v>0</v>
      </c>
      <c r="BJ110" s="20" t="s">
        <v>25</v>
      </c>
      <c r="BK110" s="159">
        <f t="shared" ref="BK110:BK117" si="19">ROUND(I110*H110,2)</f>
        <v>0</v>
      </c>
      <c r="BL110" s="20" t="s">
        <v>189</v>
      </c>
      <c r="BM110" s="158" t="s">
        <v>2739</v>
      </c>
    </row>
    <row r="111" spans="1:65" s="2" customFormat="1" ht="16.5" customHeight="1">
      <c r="A111" s="35"/>
      <c r="B111" s="146"/>
      <c r="C111" s="202" t="s">
        <v>8</v>
      </c>
      <c r="D111" s="202" t="s">
        <v>413</v>
      </c>
      <c r="E111" s="203" t="s">
        <v>2740</v>
      </c>
      <c r="F111" s="204" t="s">
        <v>2741</v>
      </c>
      <c r="G111" s="205" t="s">
        <v>1137</v>
      </c>
      <c r="H111" s="206">
        <v>0.48</v>
      </c>
      <c r="I111" s="207"/>
      <c r="J111" s="208">
        <f t="shared" si="10"/>
        <v>0</v>
      </c>
      <c r="K111" s="204" t="s">
        <v>3</v>
      </c>
      <c r="L111" s="209"/>
      <c r="M111" s="210" t="s">
        <v>3</v>
      </c>
      <c r="N111" s="211" t="s">
        <v>44</v>
      </c>
      <c r="O111" s="56"/>
      <c r="P111" s="156">
        <f t="shared" si="11"/>
        <v>0</v>
      </c>
      <c r="Q111" s="156">
        <v>0</v>
      </c>
      <c r="R111" s="156">
        <f t="shared" si="12"/>
        <v>0</v>
      </c>
      <c r="S111" s="156">
        <v>0</v>
      </c>
      <c r="T111" s="157">
        <f t="shared" si="1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8" t="s">
        <v>243</v>
      </c>
      <c r="AT111" s="158" t="s">
        <v>413</v>
      </c>
      <c r="AU111" s="158" t="s">
        <v>25</v>
      </c>
      <c r="AY111" s="20" t="s">
        <v>182</v>
      </c>
      <c r="BE111" s="159">
        <f t="shared" si="14"/>
        <v>0</v>
      </c>
      <c r="BF111" s="159">
        <f t="shared" si="15"/>
        <v>0</v>
      </c>
      <c r="BG111" s="159">
        <f t="shared" si="16"/>
        <v>0</v>
      </c>
      <c r="BH111" s="159">
        <f t="shared" si="17"/>
        <v>0</v>
      </c>
      <c r="BI111" s="159">
        <f t="shared" si="18"/>
        <v>0</v>
      </c>
      <c r="BJ111" s="20" t="s">
        <v>25</v>
      </c>
      <c r="BK111" s="159">
        <f t="shared" si="19"/>
        <v>0</v>
      </c>
      <c r="BL111" s="20" t="s">
        <v>189</v>
      </c>
      <c r="BM111" s="158" t="s">
        <v>2742</v>
      </c>
    </row>
    <row r="112" spans="1:65" s="2" customFormat="1" ht="16.5" customHeight="1">
      <c r="A112" s="35"/>
      <c r="B112" s="146"/>
      <c r="C112" s="202" t="s">
        <v>326</v>
      </c>
      <c r="D112" s="202" t="s">
        <v>413</v>
      </c>
      <c r="E112" s="203" t="s">
        <v>2743</v>
      </c>
      <c r="F112" s="204" t="s">
        <v>2744</v>
      </c>
      <c r="G112" s="205" t="s">
        <v>1137</v>
      </c>
      <c r="H112" s="206">
        <v>4</v>
      </c>
      <c r="I112" s="207"/>
      <c r="J112" s="208">
        <f t="shared" si="10"/>
        <v>0</v>
      </c>
      <c r="K112" s="204" t="s">
        <v>3</v>
      </c>
      <c r="L112" s="209"/>
      <c r="M112" s="210" t="s">
        <v>3</v>
      </c>
      <c r="N112" s="211" t="s">
        <v>44</v>
      </c>
      <c r="O112" s="56"/>
      <c r="P112" s="156">
        <f t="shared" si="11"/>
        <v>0</v>
      </c>
      <c r="Q112" s="156">
        <v>0</v>
      </c>
      <c r="R112" s="156">
        <f t="shared" si="12"/>
        <v>0</v>
      </c>
      <c r="S112" s="156">
        <v>0</v>
      </c>
      <c r="T112" s="157">
        <f t="shared" si="1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8" t="s">
        <v>243</v>
      </c>
      <c r="AT112" s="158" t="s">
        <v>413</v>
      </c>
      <c r="AU112" s="158" t="s">
        <v>25</v>
      </c>
      <c r="AY112" s="20" t="s">
        <v>182</v>
      </c>
      <c r="BE112" s="159">
        <f t="shared" si="14"/>
        <v>0</v>
      </c>
      <c r="BF112" s="159">
        <f t="shared" si="15"/>
        <v>0</v>
      </c>
      <c r="BG112" s="159">
        <f t="shared" si="16"/>
        <v>0</v>
      </c>
      <c r="BH112" s="159">
        <f t="shared" si="17"/>
        <v>0</v>
      </c>
      <c r="BI112" s="159">
        <f t="shared" si="18"/>
        <v>0</v>
      </c>
      <c r="BJ112" s="20" t="s">
        <v>25</v>
      </c>
      <c r="BK112" s="159">
        <f t="shared" si="19"/>
        <v>0</v>
      </c>
      <c r="BL112" s="20" t="s">
        <v>189</v>
      </c>
      <c r="BM112" s="158" t="s">
        <v>2745</v>
      </c>
    </row>
    <row r="113" spans="1:65" s="2" customFormat="1" ht="16.5" customHeight="1">
      <c r="A113" s="35"/>
      <c r="B113" s="146"/>
      <c r="C113" s="202" t="s">
        <v>328</v>
      </c>
      <c r="D113" s="202" t="s">
        <v>413</v>
      </c>
      <c r="E113" s="203" t="s">
        <v>2746</v>
      </c>
      <c r="F113" s="204" t="s">
        <v>2747</v>
      </c>
      <c r="G113" s="205" t="s">
        <v>338</v>
      </c>
      <c r="H113" s="206">
        <v>0.4</v>
      </c>
      <c r="I113" s="207"/>
      <c r="J113" s="208">
        <f t="shared" si="10"/>
        <v>0</v>
      </c>
      <c r="K113" s="204" t="s">
        <v>3</v>
      </c>
      <c r="L113" s="209"/>
      <c r="M113" s="210" t="s">
        <v>3</v>
      </c>
      <c r="N113" s="211" t="s">
        <v>44</v>
      </c>
      <c r="O113" s="56"/>
      <c r="P113" s="156">
        <f t="shared" si="11"/>
        <v>0</v>
      </c>
      <c r="Q113" s="156">
        <v>0</v>
      </c>
      <c r="R113" s="156">
        <f t="shared" si="12"/>
        <v>0</v>
      </c>
      <c r="S113" s="156">
        <v>0</v>
      </c>
      <c r="T113" s="157">
        <f t="shared" si="1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8" t="s">
        <v>243</v>
      </c>
      <c r="AT113" s="158" t="s">
        <v>413</v>
      </c>
      <c r="AU113" s="158" t="s">
        <v>25</v>
      </c>
      <c r="AY113" s="20" t="s">
        <v>182</v>
      </c>
      <c r="BE113" s="159">
        <f t="shared" si="14"/>
        <v>0</v>
      </c>
      <c r="BF113" s="159">
        <f t="shared" si="15"/>
        <v>0</v>
      </c>
      <c r="BG113" s="159">
        <f t="shared" si="16"/>
        <v>0</v>
      </c>
      <c r="BH113" s="159">
        <f t="shared" si="17"/>
        <v>0</v>
      </c>
      <c r="BI113" s="159">
        <f t="shared" si="18"/>
        <v>0</v>
      </c>
      <c r="BJ113" s="20" t="s">
        <v>25</v>
      </c>
      <c r="BK113" s="159">
        <f t="shared" si="19"/>
        <v>0</v>
      </c>
      <c r="BL113" s="20" t="s">
        <v>189</v>
      </c>
      <c r="BM113" s="158" t="s">
        <v>2748</v>
      </c>
    </row>
    <row r="114" spans="1:65" s="2" customFormat="1" ht="16.5" customHeight="1">
      <c r="A114" s="35"/>
      <c r="B114" s="146"/>
      <c r="C114" s="202" t="s">
        <v>331</v>
      </c>
      <c r="D114" s="202" t="s">
        <v>413</v>
      </c>
      <c r="E114" s="203" t="s">
        <v>2749</v>
      </c>
      <c r="F114" s="204" t="s">
        <v>2750</v>
      </c>
      <c r="G114" s="205" t="s">
        <v>2069</v>
      </c>
      <c r="H114" s="206">
        <v>4</v>
      </c>
      <c r="I114" s="207"/>
      <c r="J114" s="208">
        <f t="shared" si="10"/>
        <v>0</v>
      </c>
      <c r="K114" s="204" t="s">
        <v>3</v>
      </c>
      <c r="L114" s="209"/>
      <c r="M114" s="210" t="s">
        <v>3</v>
      </c>
      <c r="N114" s="211" t="s">
        <v>44</v>
      </c>
      <c r="O114" s="56"/>
      <c r="P114" s="156">
        <f t="shared" si="11"/>
        <v>0</v>
      </c>
      <c r="Q114" s="156">
        <v>0</v>
      </c>
      <c r="R114" s="156">
        <f t="shared" si="12"/>
        <v>0</v>
      </c>
      <c r="S114" s="156">
        <v>0</v>
      </c>
      <c r="T114" s="157">
        <f t="shared" si="1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58" t="s">
        <v>243</v>
      </c>
      <c r="AT114" s="158" t="s">
        <v>413</v>
      </c>
      <c r="AU114" s="158" t="s">
        <v>25</v>
      </c>
      <c r="AY114" s="20" t="s">
        <v>182</v>
      </c>
      <c r="BE114" s="159">
        <f t="shared" si="14"/>
        <v>0</v>
      </c>
      <c r="BF114" s="159">
        <f t="shared" si="15"/>
        <v>0</v>
      </c>
      <c r="BG114" s="159">
        <f t="shared" si="16"/>
        <v>0</v>
      </c>
      <c r="BH114" s="159">
        <f t="shared" si="17"/>
        <v>0</v>
      </c>
      <c r="BI114" s="159">
        <f t="shared" si="18"/>
        <v>0</v>
      </c>
      <c r="BJ114" s="20" t="s">
        <v>25</v>
      </c>
      <c r="BK114" s="159">
        <f t="shared" si="19"/>
        <v>0</v>
      </c>
      <c r="BL114" s="20" t="s">
        <v>189</v>
      </c>
      <c r="BM114" s="158" t="s">
        <v>2751</v>
      </c>
    </row>
    <row r="115" spans="1:65" s="2" customFormat="1" ht="16.5" customHeight="1">
      <c r="A115" s="35"/>
      <c r="B115" s="146"/>
      <c r="C115" s="202" t="s">
        <v>335</v>
      </c>
      <c r="D115" s="202" t="s">
        <v>413</v>
      </c>
      <c r="E115" s="203" t="s">
        <v>2752</v>
      </c>
      <c r="F115" s="204" t="s">
        <v>2753</v>
      </c>
      <c r="G115" s="205" t="s">
        <v>2069</v>
      </c>
      <c r="H115" s="206">
        <v>12</v>
      </c>
      <c r="I115" s="207"/>
      <c r="J115" s="208">
        <f t="shared" si="10"/>
        <v>0</v>
      </c>
      <c r="K115" s="204" t="s">
        <v>3</v>
      </c>
      <c r="L115" s="209"/>
      <c r="M115" s="210" t="s">
        <v>3</v>
      </c>
      <c r="N115" s="211" t="s">
        <v>44</v>
      </c>
      <c r="O115" s="56"/>
      <c r="P115" s="156">
        <f t="shared" si="11"/>
        <v>0</v>
      </c>
      <c r="Q115" s="156">
        <v>0</v>
      </c>
      <c r="R115" s="156">
        <f t="shared" si="12"/>
        <v>0</v>
      </c>
      <c r="S115" s="156">
        <v>0</v>
      </c>
      <c r="T115" s="157">
        <f t="shared" si="1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58" t="s">
        <v>243</v>
      </c>
      <c r="AT115" s="158" t="s">
        <v>413</v>
      </c>
      <c r="AU115" s="158" t="s">
        <v>25</v>
      </c>
      <c r="AY115" s="20" t="s">
        <v>182</v>
      </c>
      <c r="BE115" s="159">
        <f t="shared" si="14"/>
        <v>0</v>
      </c>
      <c r="BF115" s="159">
        <f t="shared" si="15"/>
        <v>0</v>
      </c>
      <c r="BG115" s="159">
        <f t="shared" si="16"/>
        <v>0</v>
      </c>
      <c r="BH115" s="159">
        <f t="shared" si="17"/>
        <v>0</v>
      </c>
      <c r="BI115" s="159">
        <f t="shared" si="18"/>
        <v>0</v>
      </c>
      <c r="BJ115" s="20" t="s">
        <v>25</v>
      </c>
      <c r="BK115" s="159">
        <f t="shared" si="19"/>
        <v>0</v>
      </c>
      <c r="BL115" s="20" t="s">
        <v>189</v>
      </c>
      <c r="BM115" s="158" t="s">
        <v>2754</v>
      </c>
    </row>
    <row r="116" spans="1:65" s="2" customFormat="1" ht="16.5" customHeight="1">
      <c r="A116" s="35"/>
      <c r="B116" s="146"/>
      <c r="C116" s="202" t="s">
        <v>347</v>
      </c>
      <c r="D116" s="202" t="s">
        <v>413</v>
      </c>
      <c r="E116" s="203" t="s">
        <v>2755</v>
      </c>
      <c r="F116" s="204" t="s">
        <v>2756</v>
      </c>
      <c r="G116" s="205" t="s">
        <v>2069</v>
      </c>
      <c r="H116" s="206">
        <v>12</v>
      </c>
      <c r="I116" s="207"/>
      <c r="J116" s="208">
        <f t="shared" si="10"/>
        <v>0</v>
      </c>
      <c r="K116" s="204" t="s">
        <v>3</v>
      </c>
      <c r="L116" s="209"/>
      <c r="M116" s="210" t="s">
        <v>3</v>
      </c>
      <c r="N116" s="211" t="s">
        <v>44</v>
      </c>
      <c r="O116" s="56"/>
      <c r="P116" s="156">
        <f t="shared" si="11"/>
        <v>0</v>
      </c>
      <c r="Q116" s="156">
        <v>0</v>
      </c>
      <c r="R116" s="156">
        <f t="shared" si="12"/>
        <v>0</v>
      </c>
      <c r="S116" s="156">
        <v>0</v>
      </c>
      <c r="T116" s="157">
        <f t="shared" si="1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8" t="s">
        <v>243</v>
      </c>
      <c r="AT116" s="158" t="s">
        <v>413</v>
      </c>
      <c r="AU116" s="158" t="s">
        <v>25</v>
      </c>
      <c r="AY116" s="20" t="s">
        <v>182</v>
      </c>
      <c r="BE116" s="159">
        <f t="shared" si="14"/>
        <v>0</v>
      </c>
      <c r="BF116" s="159">
        <f t="shared" si="15"/>
        <v>0</v>
      </c>
      <c r="BG116" s="159">
        <f t="shared" si="16"/>
        <v>0</v>
      </c>
      <c r="BH116" s="159">
        <f t="shared" si="17"/>
        <v>0</v>
      </c>
      <c r="BI116" s="159">
        <f t="shared" si="18"/>
        <v>0</v>
      </c>
      <c r="BJ116" s="20" t="s">
        <v>25</v>
      </c>
      <c r="BK116" s="159">
        <f t="shared" si="19"/>
        <v>0</v>
      </c>
      <c r="BL116" s="20" t="s">
        <v>189</v>
      </c>
      <c r="BM116" s="158" t="s">
        <v>2757</v>
      </c>
    </row>
    <row r="117" spans="1:65" s="2" customFormat="1" ht="16.5" customHeight="1">
      <c r="A117" s="35"/>
      <c r="B117" s="146"/>
      <c r="C117" s="202" t="s">
        <v>354</v>
      </c>
      <c r="D117" s="202" t="s">
        <v>413</v>
      </c>
      <c r="E117" s="203" t="s">
        <v>2758</v>
      </c>
      <c r="F117" s="204" t="s">
        <v>2759</v>
      </c>
      <c r="G117" s="205" t="s">
        <v>207</v>
      </c>
      <c r="H117" s="206">
        <v>1.5</v>
      </c>
      <c r="I117" s="207"/>
      <c r="J117" s="208">
        <f t="shared" si="10"/>
        <v>0</v>
      </c>
      <c r="K117" s="204" t="s">
        <v>3</v>
      </c>
      <c r="L117" s="209"/>
      <c r="M117" s="229" t="s">
        <v>3</v>
      </c>
      <c r="N117" s="230" t="s">
        <v>44</v>
      </c>
      <c r="O117" s="214"/>
      <c r="P117" s="223">
        <f t="shared" si="11"/>
        <v>0</v>
      </c>
      <c r="Q117" s="223">
        <v>0</v>
      </c>
      <c r="R117" s="223">
        <f t="shared" si="12"/>
        <v>0</v>
      </c>
      <c r="S117" s="223">
        <v>0</v>
      </c>
      <c r="T117" s="224">
        <f t="shared" si="1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8" t="s">
        <v>243</v>
      </c>
      <c r="AT117" s="158" t="s">
        <v>413</v>
      </c>
      <c r="AU117" s="158" t="s">
        <v>25</v>
      </c>
      <c r="AY117" s="20" t="s">
        <v>182</v>
      </c>
      <c r="BE117" s="159">
        <f t="shared" si="14"/>
        <v>0</v>
      </c>
      <c r="BF117" s="159">
        <f t="shared" si="15"/>
        <v>0</v>
      </c>
      <c r="BG117" s="159">
        <f t="shared" si="16"/>
        <v>0</v>
      </c>
      <c r="BH117" s="159">
        <f t="shared" si="17"/>
        <v>0</v>
      </c>
      <c r="BI117" s="159">
        <f t="shared" si="18"/>
        <v>0</v>
      </c>
      <c r="BJ117" s="20" t="s">
        <v>25</v>
      </c>
      <c r="BK117" s="159">
        <f t="shared" si="19"/>
        <v>0</v>
      </c>
      <c r="BL117" s="20" t="s">
        <v>189</v>
      </c>
      <c r="BM117" s="158" t="s">
        <v>2760</v>
      </c>
    </row>
    <row r="118" spans="1:65" s="2" customFormat="1" ht="6.95" customHeight="1">
      <c r="A118" s="35"/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36"/>
      <c r="M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</sheetData>
  <autoFilter ref="C86:K117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6" t="s">
        <v>6</v>
      </c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20" t="s">
        <v>124</v>
      </c>
      <c r="AZ2" s="96" t="s">
        <v>2761</v>
      </c>
      <c r="BA2" s="96" t="s">
        <v>3</v>
      </c>
      <c r="BB2" s="96" t="s">
        <v>3</v>
      </c>
      <c r="BC2" s="96" t="s">
        <v>314</v>
      </c>
      <c r="BD2" s="96" t="s">
        <v>81</v>
      </c>
    </row>
    <row r="3" spans="1:5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</row>
    <row r="4" spans="1:56" s="1" customFormat="1" ht="24.95" customHeight="1">
      <c r="B4" s="23"/>
      <c r="D4" s="24" t="s">
        <v>129</v>
      </c>
      <c r="L4" s="23"/>
      <c r="M4" s="97" t="s">
        <v>11</v>
      </c>
      <c r="AT4" s="20" t="s">
        <v>4</v>
      </c>
    </row>
    <row r="5" spans="1:56" s="1" customFormat="1" ht="6.95" customHeight="1">
      <c r="B5" s="23"/>
      <c r="L5" s="23"/>
    </row>
    <row r="6" spans="1:56" s="1" customFormat="1" ht="12" customHeight="1">
      <c r="B6" s="23"/>
      <c r="D6" s="30" t="s">
        <v>17</v>
      </c>
      <c r="L6" s="23"/>
    </row>
    <row r="7" spans="1:56" s="1" customFormat="1" ht="16.5" customHeight="1">
      <c r="B7" s="23"/>
      <c r="E7" s="369" t="str">
        <f>'Rekapitulace stavby'!K6</f>
        <v>BRNO, TOUŠKOVA, SVATOPLUKOVA I – REKONSTRUKCE KANALIZACE A VODOVODU</v>
      </c>
      <c r="F7" s="370"/>
      <c r="G7" s="370"/>
      <c r="H7" s="370"/>
      <c r="L7" s="23"/>
    </row>
    <row r="8" spans="1:56" s="2" customFormat="1" ht="12" customHeight="1">
      <c r="A8" s="35"/>
      <c r="B8" s="36"/>
      <c r="C8" s="35"/>
      <c r="D8" s="30" t="s">
        <v>138</v>
      </c>
      <c r="E8" s="35"/>
      <c r="F8" s="35"/>
      <c r="G8" s="35"/>
      <c r="H8" s="35"/>
      <c r="I8" s="35"/>
      <c r="J8" s="35"/>
      <c r="K8" s="35"/>
      <c r="L8" s="9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36"/>
      <c r="C9" s="35"/>
      <c r="D9" s="35"/>
      <c r="E9" s="364" t="s">
        <v>2762</v>
      </c>
      <c r="F9" s="368"/>
      <c r="G9" s="368"/>
      <c r="H9" s="368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36"/>
      <c r="C11" s="35"/>
      <c r="D11" s="30" t="s">
        <v>20</v>
      </c>
      <c r="E11" s="35"/>
      <c r="F11" s="28" t="s">
        <v>3</v>
      </c>
      <c r="G11" s="35"/>
      <c r="H11" s="35"/>
      <c r="I11" s="30" t="s">
        <v>21</v>
      </c>
      <c r="J11" s="28" t="s">
        <v>3</v>
      </c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36"/>
      <c r="C12" s="35"/>
      <c r="D12" s="30" t="s">
        <v>22</v>
      </c>
      <c r="E12" s="35"/>
      <c r="F12" s="28" t="s">
        <v>23</v>
      </c>
      <c r="G12" s="35"/>
      <c r="H12" s="35"/>
      <c r="I12" s="30" t="s">
        <v>24</v>
      </c>
      <c r="J12" s="53"/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6"/>
      <c r="C14" s="35"/>
      <c r="D14" s="30" t="s">
        <v>26</v>
      </c>
      <c r="E14" s="35"/>
      <c r="F14" s="35"/>
      <c r="G14" s="35"/>
      <c r="H14" s="35"/>
      <c r="I14" s="30" t="s">
        <v>27</v>
      </c>
      <c r="J14" s="28" t="s">
        <v>3</v>
      </c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36"/>
      <c r="C15" s="35"/>
      <c r="D15" s="35"/>
      <c r="E15" s="28" t="s">
        <v>28</v>
      </c>
      <c r="F15" s="35"/>
      <c r="G15" s="35"/>
      <c r="H15" s="35"/>
      <c r="I15" s="30" t="s">
        <v>29</v>
      </c>
      <c r="J15" s="28" t="s">
        <v>3</v>
      </c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30" t="s">
        <v>30</v>
      </c>
      <c r="E17" s="35"/>
      <c r="F17" s="35"/>
      <c r="G17" s="35"/>
      <c r="H17" s="35"/>
      <c r="I17" s="30" t="s">
        <v>27</v>
      </c>
      <c r="J17" s="31" t="str">
        <f>'Rekapitulace stavby'!AN13</f>
        <v>Vyplň údaj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71" t="str">
        <f>'Rekapitulace stavby'!E14</f>
        <v>Vyplň údaj</v>
      </c>
      <c r="F18" s="353"/>
      <c r="G18" s="353"/>
      <c r="H18" s="353"/>
      <c r="I18" s="30" t="s">
        <v>29</v>
      </c>
      <c r="J18" s="31" t="str">
        <f>'Rekapitulace stavby'!AN14</f>
        <v>Vyplň údaj</v>
      </c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30" t="s">
        <v>32</v>
      </c>
      <c r="E20" s="35"/>
      <c r="F20" s="35"/>
      <c r="G20" s="35"/>
      <c r="H20" s="35"/>
      <c r="I20" s="30" t="s">
        <v>27</v>
      </c>
      <c r="J20" s="28" t="s">
        <v>3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8" t="s">
        <v>33</v>
      </c>
      <c r="F21" s="35"/>
      <c r="G21" s="35"/>
      <c r="H21" s="35"/>
      <c r="I21" s="30" t="s">
        <v>29</v>
      </c>
      <c r="J21" s="28" t="s">
        <v>3</v>
      </c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30" t="s">
        <v>35</v>
      </c>
      <c r="E23" s="35"/>
      <c r="F23" s="35"/>
      <c r="G23" s="35"/>
      <c r="H23" s="35"/>
      <c r="I23" s="30" t="s">
        <v>27</v>
      </c>
      <c r="J23" s="28" t="str">
        <f>IF('Rekapitulace stavby'!AN19="","",'Rekapitulace stavby'!AN19)</f>
        <v/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8" t="str">
        <f>IF('Rekapitulace stavby'!E20="","",'Rekapitulace stavby'!E20)</f>
        <v xml:space="preserve"> </v>
      </c>
      <c r="F24" s="35"/>
      <c r="G24" s="35"/>
      <c r="H24" s="35"/>
      <c r="I24" s="30" t="s">
        <v>29</v>
      </c>
      <c r="J24" s="28" t="str">
        <f>IF('Rekapitulace stavby'!AN20="","",'Rekapitulace stavby'!AN20)</f>
        <v/>
      </c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30" t="s">
        <v>37</v>
      </c>
      <c r="E26" s="35"/>
      <c r="F26" s="35"/>
      <c r="G26" s="35"/>
      <c r="H26" s="35"/>
      <c r="I26" s="35"/>
      <c r="J26" s="35"/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9"/>
      <c r="B27" s="100"/>
      <c r="C27" s="99"/>
      <c r="D27" s="99"/>
      <c r="E27" s="357" t="s">
        <v>3</v>
      </c>
      <c r="F27" s="357"/>
      <c r="G27" s="357"/>
      <c r="H27" s="357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6"/>
      <c r="C30" s="35"/>
      <c r="D30" s="102" t="s">
        <v>39</v>
      </c>
      <c r="E30" s="35"/>
      <c r="F30" s="35"/>
      <c r="G30" s="35"/>
      <c r="H30" s="35"/>
      <c r="I30" s="35"/>
      <c r="J30" s="69">
        <f>ROUND(J81, 0)</f>
        <v>0</v>
      </c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5"/>
      <c r="E32" s="35"/>
      <c r="F32" s="39" t="s">
        <v>41</v>
      </c>
      <c r="G32" s="35"/>
      <c r="H32" s="35"/>
      <c r="I32" s="39" t="s">
        <v>40</v>
      </c>
      <c r="J32" s="39" t="s">
        <v>42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103" t="s">
        <v>43</v>
      </c>
      <c r="E33" s="30" t="s">
        <v>44</v>
      </c>
      <c r="F33" s="104">
        <f>ROUND((SUM(BE81:BE162)),  0)</f>
        <v>0</v>
      </c>
      <c r="G33" s="35"/>
      <c r="H33" s="35"/>
      <c r="I33" s="105">
        <v>0.21</v>
      </c>
      <c r="J33" s="104">
        <f>ROUND(((SUM(BE81:BE162))*I33),  0)</f>
        <v>0</v>
      </c>
      <c r="K33" s="35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0" t="s">
        <v>45</v>
      </c>
      <c r="F34" s="104">
        <f>ROUND((SUM(BF81:BF162)),  0)</f>
        <v>0</v>
      </c>
      <c r="G34" s="35"/>
      <c r="H34" s="35"/>
      <c r="I34" s="105">
        <v>0.12</v>
      </c>
      <c r="J34" s="104">
        <f>ROUND(((SUM(BF81:BF162))*I34),  0)</f>
        <v>0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6"/>
      <c r="C35" s="35"/>
      <c r="D35" s="35"/>
      <c r="E35" s="30" t="s">
        <v>46</v>
      </c>
      <c r="F35" s="104">
        <f>ROUND((SUM(BG81:BG162)),  0)</f>
        <v>0</v>
      </c>
      <c r="G35" s="35"/>
      <c r="H35" s="35"/>
      <c r="I35" s="105">
        <v>0.21</v>
      </c>
      <c r="J35" s="104">
        <f>0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6"/>
      <c r="C36" s="35"/>
      <c r="D36" s="35"/>
      <c r="E36" s="30" t="s">
        <v>47</v>
      </c>
      <c r="F36" s="104">
        <f>ROUND((SUM(BH81:BH162)),  0)</f>
        <v>0</v>
      </c>
      <c r="G36" s="35"/>
      <c r="H36" s="35"/>
      <c r="I36" s="105">
        <v>0.12</v>
      </c>
      <c r="J36" s="104">
        <f>0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48</v>
      </c>
      <c r="F37" s="104">
        <f>ROUND((SUM(BI81:BI162)),  0)</f>
        <v>0</v>
      </c>
      <c r="G37" s="35"/>
      <c r="H37" s="35"/>
      <c r="I37" s="105">
        <v>0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6"/>
      <c r="D39" s="107" t="s">
        <v>49</v>
      </c>
      <c r="E39" s="58"/>
      <c r="F39" s="58"/>
      <c r="G39" s="108" t="s">
        <v>50</v>
      </c>
      <c r="H39" s="109" t="s">
        <v>51</v>
      </c>
      <c r="I39" s="58"/>
      <c r="J39" s="110">
        <f>SUM(J30:J37)</f>
        <v>0</v>
      </c>
      <c r="K39" s="111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154</v>
      </c>
      <c r="D45" s="35"/>
      <c r="E45" s="35"/>
      <c r="F45" s="35"/>
      <c r="G45" s="35"/>
      <c r="H45" s="35"/>
      <c r="I45" s="35"/>
      <c r="J45" s="35"/>
      <c r="K45" s="35"/>
      <c r="L45" s="9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69" t="str">
        <f>E7</f>
        <v>BRNO, TOUŠKOVA, SVATOPLUKOVA I – REKONSTRUKCE KANALIZACE A VODOVODU</v>
      </c>
      <c r="F48" s="370"/>
      <c r="G48" s="370"/>
      <c r="H48" s="370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138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64" t="str">
        <f>E9</f>
        <v>99 - OSTATNÍ NÁKLADY</v>
      </c>
      <c r="F50" s="368"/>
      <c r="G50" s="368"/>
      <c r="H50" s="368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5"/>
      <c r="E52" s="35"/>
      <c r="F52" s="28" t="str">
        <f>F12</f>
        <v>BRNO</v>
      </c>
      <c r="G52" s="35"/>
      <c r="H52" s="35"/>
      <c r="I52" s="30" t="s">
        <v>24</v>
      </c>
      <c r="J52" s="53" t="str">
        <f>IF(J12="","",J12)</f>
        <v/>
      </c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26</v>
      </c>
      <c r="D54" s="35"/>
      <c r="E54" s="35"/>
      <c r="F54" s="28" t="str">
        <f>E15</f>
        <v>Statutární město Brno</v>
      </c>
      <c r="G54" s="35"/>
      <c r="H54" s="35"/>
      <c r="I54" s="30" t="s">
        <v>32</v>
      </c>
      <c r="J54" s="33" t="str">
        <f>E21</f>
        <v>JV PROJEKT VH s.r.o.</v>
      </c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5"/>
      <c r="E55" s="35"/>
      <c r="F55" s="28" t="str">
        <f>IF(E18="","",E18)</f>
        <v>Vyplň údaj</v>
      </c>
      <c r="G55" s="35"/>
      <c r="H55" s="35"/>
      <c r="I55" s="30" t="s">
        <v>35</v>
      </c>
      <c r="J55" s="33" t="str">
        <f>E24</f>
        <v xml:space="preserve"> </v>
      </c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12" t="s">
        <v>155</v>
      </c>
      <c r="D57" s="106"/>
      <c r="E57" s="106"/>
      <c r="F57" s="106"/>
      <c r="G57" s="106"/>
      <c r="H57" s="106"/>
      <c r="I57" s="106"/>
      <c r="J57" s="113" t="s">
        <v>156</v>
      </c>
      <c r="K57" s="106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14" t="s">
        <v>71</v>
      </c>
      <c r="D59" s="35"/>
      <c r="E59" s="35"/>
      <c r="F59" s="35"/>
      <c r="G59" s="35"/>
      <c r="H59" s="35"/>
      <c r="I59" s="35"/>
      <c r="J59" s="69">
        <f>J81</f>
        <v>0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157</v>
      </c>
    </row>
    <row r="60" spans="1:47" s="9" customFormat="1" ht="24.95" customHeight="1">
      <c r="B60" s="115"/>
      <c r="D60" s="116" t="s">
        <v>158</v>
      </c>
      <c r="E60" s="117"/>
      <c r="F60" s="117"/>
      <c r="G60" s="117"/>
      <c r="H60" s="117"/>
      <c r="I60" s="117"/>
      <c r="J60" s="118">
        <f>J82</f>
        <v>0</v>
      </c>
      <c r="L60" s="115"/>
    </row>
    <row r="61" spans="1:47" s="10" customFormat="1" ht="19.899999999999999" customHeight="1">
      <c r="B61" s="119"/>
      <c r="D61" s="120" t="s">
        <v>2763</v>
      </c>
      <c r="E61" s="121"/>
      <c r="F61" s="121"/>
      <c r="G61" s="121"/>
      <c r="H61" s="121"/>
      <c r="I61" s="121"/>
      <c r="J61" s="122">
        <f>J83</f>
        <v>0</v>
      </c>
      <c r="L61" s="119"/>
    </row>
    <row r="62" spans="1:47" s="2" customFormat="1" ht="21.7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9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98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167</v>
      </c>
      <c r="D68" s="35"/>
      <c r="E68" s="35"/>
      <c r="F68" s="35"/>
      <c r="G68" s="35"/>
      <c r="H68" s="35"/>
      <c r="I68" s="35"/>
      <c r="J68" s="35"/>
      <c r="K68" s="35"/>
      <c r="L68" s="98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5"/>
      <c r="D69" s="35"/>
      <c r="E69" s="35"/>
      <c r="F69" s="35"/>
      <c r="G69" s="35"/>
      <c r="H69" s="35"/>
      <c r="I69" s="35"/>
      <c r="J69" s="35"/>
      <c r="K69" s="35"/>
      <c r="L69" s="98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17</v>
      </c>
      <c r="D70" s="35"/>
      <c r="E70" s="35"/>
      <c r="F70" s="35"/>
      <c r="G70" s="35"/>
      <c r="H70" s="35"/>
      <c r="I70" s="35"/>
      <c r="J70" s="35"/>
      <c r="K70" s="35"/>
      <c r="L70" s="9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5"/>
      <c r="D71" s="35"/>
      <c r="E71" s="369" t="str">
        <f>E7</f>
        <v>BRNO, TOUŠKOVA, SVATOPLUKOVA I – REKONSTRUKCE KANALIZACE A VODOVODU</v>
      </c>
      <c r="F71" s="370"/>
      <c r="G71" s="370"/>
      <c r="H71" s="370"/>
      <c r="I71" s="35"/>
      <c r="J71" s="35"/>
      <c r="K71" s="35"/>
      <c r="L71" s="9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138</v>
      </c>
      <c r="D72" s="35"/>
      <c r="E72" s="35"/>
      <c r="F72" s="35"/>
      <c r="G72" s="35"/>
      <c r="H72" s="35"/>
      <c r="I72" s="35"/>
      <c r="J72" s="35"/>
      <c r="K72" s="35"/>
      <c r="L72" s="9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5"/>
      <c r="D73" s="35"/>
      <c r="E73" s="364" t="str">
        <f>E9</f>
        <v>99 - OSTATNÍ NÁKLADY</v>
      </c>
      <c r="F73" s="368"/>
      <c r="G73" s="368"/>
      <c r="H73" s="368"/>
      <c r="I73" s="35"/>
      <c r="J73" s="35"/>
      <c r="K73" s="35"/>
      <c r="L73" s="9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5"/>
      <c r="D74" s="35"/>
      <c r="E74" s="35"/>
      <c r="F74" s="35"/>
      <c r="G74" s="35"/>
      <c r="H74" s="35"/>
      <c r="I74" s="35"/>
      <c r="J74" s="35"/>
      <c r="K74" s="35"/>
      <c r="L74" s="9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22</v>
      </c>
      <c r="D75" s="35"/>
      <c r="E75" s="35"/>
      <c r="F75" s="28" t="str">
        <f>F12</f>
        <v>BRNO</v>
      </c>
      <c r="G75" s="35"/>
      <c r="H75" s="35"/>
      <c r="I75" s="30" t="s">
        <v>24</v>
      </c>
      <c r="J75" s="53" t="str">
        <f>IF(J12="","",J12)</f>
        <v/>
      </c>
      <c r="K75" s="35"/>
      <c r="L75" s="9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9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.7" customHeight="1">
      <c r="A77" s="35"/>
      <c r="B77" s="36"/>
      <c r="C77" s="30" t="s">
        <v>26</v>
      </c>
      <c r="D77" s="35"/>
      <c r="E77" s="35"/>
      <c r="F77" s="28" t="str">
        <f>E15</f>
        <v>Statutární město Brno</v>
      </c>
      <c r="G77" s="35"/>
      <c r="H77" s="35"/>
      <c r="I77" s="30" t="s">
        <v>32</v>
      </c>
      <c r="J77" s="33" t="str">
        <f>E21</f>
        <v>JV PROJEKT VH s.r.o.</v>
      </c>
      <c r="K77" s="35"/>
      <c r="L77" s="9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2" customHeight="1">
      <c r="A78" s="35"/>
      <c r="B78" s="36"/>
      <c r="C78" s="30" t="s">
        <v>30</v>
      </c>
      <c r="D78" s="35"/>
      <c r="E78" s="35"/>
      <c r="F78" s="28" t="str">
        <f>IF(E18="","",E18)</f>
        <v>Vyplň údaj</v>
      </c>
      <c r="G78" s="35"/>
      <c r="H78" s="35"/>
      <c r="I78" s="30" t="s">
        <v>35</v>
      </c>
      <c r="J78" s="33" t="str">
        <f>E24</f>
        <v xml:space="preserve"> </v>
      </c>
      <c r="K78" s="35"/>
      <c r="L78" s="9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5"/>
      <c r="D79" s="35"/>
      <c r="E79" s="35"/>
      <c r="F79" s="35"/>
      <c r="G79" s="35"/>
      <c r="H79" s="35"/>
      <c r="I79" s="35"/>
      <c r="J79" s="35"/>
      <c r="K79" s="35"/>
      <c r="L79" s="9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23"/>
      <c r="B80" s="124"/>
      <c r="C80" s="125" t="s">
        <v>168</v>
      </c>
      <c r="D80" s="126" t="s">
        <v>58</v>
      </c>
      <c r="E80" s="126" t="s">
        <v>54</v>
      </c>
      <c r="F80" s="126" t="s">
        <v>55</v>
      </c>
      <c r="G80" s="126" t="s">
        <v>169</v>
      </c>
      <c r="H80" s="126" t="s">
        <v>170</v>
      </c>
      <c r="I80" s="126" t="s">
        <v>171</v>
      </c>
      <c r="J80" s="126" t="s">
        <v>156</v>
      </c>
      <c r="K80" s="127" t="s">
        <v>172</v>
      </c>
      <c r="L80" s="128"/>
      <c r="M80" s="60" t="s">
        <v>3</v>
      </c>
      <c r="N80" s="61" t="s">
        <v>43</v>
      </c>
      <c r="O80" s="61" t="s">
        <v>173</v>
      </c>
      <c r="P80" s="61" t="s">
        <v>174</v>
      </c>
      <c r="Q80" s="61" t="s">
        <v>175</v>
      </c>
      <c r="R80" s="61" t="s">
        <v>176</v>
      </c>
      <c r="S80" s="61" t="s">
        <v>177</v>
      </c>
      <c r="T80" s="62" t="s">
        <v>178</v>
      </c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</row>
    <row r="81" spans="1:65" s="2" customFormat="1" ht="22.9" customHeight="1">
      <c r="A81" s="35"/>
      <c r="B81" s="36"/>
      <c r="C81" s="67" t="s">
        <v>179</v>
      </c>
      <c r="D81" s="35"/>
      <c r="E81" s="35"/>
      <c r="F81" s="35"/>
      <c r="G81" s="35"/>
      <c r="H81" s="35"/>
      <c r="I81" s="35"/>
      <c r="J81" s="129">
        <f>BK81</f>
        <v>0</v>
      </c>
      <c r="K81" s="35"/>
      <c r="L81" s="36"/>
      <c r="M81" s="63"/>
      <c r="N81" s="54"/>
      <c r="O81" s="64"/>
      <c r="P81" s="130">
        <f>P82</f>
        <v>0</v>
      </c>
      <c r="Q81" s="64"/>
      <c r="R81" s="130">
        <f>R82</f>
        <v>2.0000000000000002E-5</v>
      </c>
      <c r="S81" s="64"/>
      <c r="T81" s="131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20" t="s">
        <v>72</v>
      </c>
      <c r="AU81" s="20" t="s">
        <v>157</v>
      </c>
      <c r="BK81" s="132">
        <f>BK82</f>
        <v>0</v>
      </c>
    </row>
    <row r="82" spans="1:65" s="12" customFormat="1" ht="25.9" customHeight="1">
      <c r="B82" s="133"/>
      <c r="D82" s="134" t="s">
        <v>72</v>
      </c>
      <c r="E82" s="135" t="s">
        <v>180</v>
      </c>
      <c r="F82" s="135" t="s">
        <v>181</v>
      </c>
      <c r="I82" s="136"/>
      <c r="J82" s="137">
        <f>BK82</f>
        <v>0</v>
      </c>
      <c r="L82" s="133"/>
      <c r="M82" s="138"/>
      <c r="N82" s="139"/>
      <c r="O82" s="139"/>
      <c r="P82" s="140">
        <f>P83</f>
        <v>0</v>
      </c>
      <c r="Q82" s="139"/>
      <c r="R82" s="140">
        <f>R83</f>
        <v>2.0000000000000002E-5</v>
      </c>
      <c r="S82" s="139"/>
      <c r="T82" s="141">
        <f>T83</f>
        <v>0</v>
      </c>
      <c r="AR82" s="134" t="s">
        <v>25</v>
      </c>
      <c r="AT82" s="142" t="s">
        <v>72</v>
      </c>
      <c r="AU82" s="142" t="s">
        <v>73</v>
      </c>
      <c r="AY82" s="134" t="s">
        <v>182</v>
      </c>
      <c r="BK82" s="143">
        <f>BK83</f>
        <v>0</v>
      </c>
    </row>
    <row r="83" spans="1:65" s="12" customFormat="1" ht="22.9" customHeight="1">
      <c r="B83" s="133"/>
      <c r="D83" s="134" t="s">
        <v>72</v>
      </c>
      <c r="E83" s="144" t="s">
        <v>250</v>
      </c>
      <c r="F83" s="144" t="s">
        <v>2764</v>
      </c>
      <c r="I83" s="136"/>
      <c r="J83" s="145">
        <f>BK83</f>
        <v>0</v>
      </c>
      <c r="L83" s="133"/>
      <c r="M83" s="138"/>
      <c r="N83" s="139"/>
      <c r="O83" s="139"/>
      <c r="P83" s="140">
        <f>SUM(P84:P162)</f>
        <v>0</v>
      </c>
      <c r="Q83" s="139"/>
      <c r="R83" s="140">
        <f>SUM(R84:R162)</f>
        <v>2.0000000000000002E-5</v>
      </c>
      <c r="S83" s="139"/>
      <c r="T83" s="141">
        <f>SUM(T84:T162)</f>
        <v>0</v>
      </c>
      <c r="AR83" s="134" t="s">
        <v>25</v>
      </c>
      <c r="AT83" s="142" t="s">
        <v>72</v>
      </c>
      <c r="AU83" s="142" t="s">
        <v>25</v>
      </c>
      <c r="AY83" s="134" t="s">
        <v>182</v>
      </c>
      <c r="BK83" s="143">
        <f>SUM(BK84:BK162)</f>
        <v>0</v>
      </c>
    </row>
    <row r="84" spans="1:65" s="2" customFormat="1" ht="16.5" customHeight="1">
      <c r="A84" s="35"/>
      <c r="B84" s="146"/>
      <c r="C84" s="147" t="s">
        <v>25</v>
      </c>
      <c r="D84" s="147" t="s">
        <v>184</v>
      </c>
      <c r="E84" s="148" t="s">
        <v>2765</v>
      </c>
      <c r="F84" s="149" t="s">
        <v>2766</v>
      </c>
      <c r="G84" s="150" t="s">
        <v>507</v>
      </c>
      <c r="H84" s="151">
        <v>1</v>
      </c>
      <c r="I84" s="152"/>
      <c r="J84" s="153">
        <f>ROUND(I84*H84,2)</f>
        <v>0</v>
      </c>
      <c r="K84" s="149" t="s">
        <v>3</v>
      </c>
      <c r="L84" s="36"/>
      <c r="M84" s="154" t="s">
        <v>3</v>
      </c>
      <c r="N84" s="155" t="s">
        <v>44</v>
      </c>
      <c r="O84" s="56"/>
      <c r="P84" s="156">
        <f>O84*H84</f>
        <v>0</v>
      </c>
      <c r="Q84" s="156">
        <v>0</v>
      </c>
      <c r="R84" s="156">
        <f>Q84*H84</f>
        <v>0</v>
      </c>
      <c r="S84" s="156">
        <v>0</v>
      </c>
      <c r="T84" s="157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58" t="s">
        <v>189</v>
      </c>
      <c r="AT84" s="158" t="s">
        <v>184</v>
      </c>
      <c r="AU84" s="158" t="s">
        <v>81</v>
      </c>
      <c r="AY84" s="20" t="s">
        <v>182</v>
      </c>
      <c r="BE84" s="159">
        <f>IF(N84="základní",J84,0)</f>
        <v>0</v>
      </c>
      <c r="BF84" s="159">
        <f>IF(N84="snížená",J84,0)</f>
        <v>0</v>
      </c>
      <c r="BG84" s="159">
        <f>IF(N84="zákl. přenesená",J84,0)</f>
        <v>0</v>
      </c>
      <c r="BH84" s="159">
        <f>IF(N84="sníž. přenesená",J84,0)</f>
        <v>0</v>
      </c>
      <c r="BI84" s="159">
        <f>IF(N84="nulová",J84,0)</f>
        <v>0</v>
      </c>
      <c r="BJ84" s="20" t="s">
        <v>25</v>
      </c>
      <c r="BK84" s="159">
        <f>ROUND(I84*H84,2)</f>
        <v>0</v>
      </c>
      <c r="BL84" s="20" t="s">
        <v>189</v>
      </c>
      <c r="BM84" s="158" t="s">
        <v>2767</v>
      </c>
    </row>
    <row r="85" spans="1:65" s="13" customFormat="1" ht="22.5">
      <c r="B85" s="165"/>
      <c r="D85" s="166" t="s">
        <v>193</v>
      </c>
      <c r="E85" s="167" t="s">
        <v>3</v>
      </c>
      <c r="F85" s="168" t="s">
        <v>2768</v>
      </c>
      <c r="H85" s="167" t="s">
        <v>3</v>
      </c>
      <c r="I85" s="169"/>
      <c r="L85" s="165"/>
      <c r="M85" s="170"/>
      <c r="N85" s="171"/>
      <c r="O85" s="171"/>
      <c r="P85" s="171"/>
      <c r="Q85" s="171"/>
      <c r="R85" s="171"/>
      <c r="S85" s="171"/>
      <c r="T85" s="172"/>
      <c r="AT85" s="167" t="s">
        <v>193</v>
      </c>
      <c r="AU85" s="167" t="s">
        <v>81</v>
      </c>
      <c r="AV85" s="13" t="s">
        <v>25</v>
      </c>
      <c r="AW85" s="13" t="s">
        <v>34</v>
      </c>
      <c r="AX85" s="13" t="s">
        <v>73</v>
      </c>
      <c r="AY85" s="167" t="s">
        <v>182</v>
      </c>
    </row>
    <row r="86" spans="1:65" s="13" customFormat="1">
      <c r="B86" s="165"/>
      <c r="D86" s="166" t="s">
        <v>193</v>
      </c>
      <c r="E86" s="167" t="s">
        <v>3</v>
      </c>
      <c r="F86" s="168" t="s">
        <v>2769</v>
      </c>
      <c r="H86" s="167" t="s">
        <v>3</v>
      </c>
      <c r="I86" s="169"/>
      <c r="L86" s="165"/>
      <c r="M86" s="170"/>
      <c r="N86" s="171"/>
      <c r="O86" s="171"/>
      <c r="P86" s="171"/>
      <c r="Q86" s="171"/>
      <c r="R86" s="171"/>
      <c r="S86" s="171"/>
      <c r="T86" s="172"/>
      <c r="AT86" s="167" t="s">
        <v>193</v>
      </c>
      <c r="AU86" s="167" t="s">
        <v>81</v>
      </c>
      <c r="AV86" s="13" t="s">
        <v>25</v>
      </c>
      <c r="AW86" s="13" t="s">
        <v>34</v>
      </c>
      <c r="AX86" s="13" t="s">
        <v>73</v>
      </c>
      <c r="AY86" s="167" t="s">
        <v>182</v>
      </c>
    </row>
    <row r="87" spans="1:65" s="14" customFormat="1">
      <c r="B87" s="173"/>
      <c r="D87" s="166" t="s">
        <v>193</v>
      </c>
      <c r="E87" s="174" t="s">
        <v>3</v>
      </c>
      <c r="F87" s="175" t="s">
        <v>25</v>
      </c>
      <c r="H87" s="176">
        <v>1</v>
      </c>
      <c r="I87" s="177"/>
      <c r="L87" s="173"/>
      <c r="M87" s="178"/>
      <c r="N87" s="179"/>
      <c r="O87" s="179"/>
      <c r="P87" s="179"/>
      <c r="Q87" s="179"/>
      <c r="R87" s="179"/>
      <c r="S87" s="179"/>
      <c r="T87" s="180"/>
      <c r="AT87" s="174" t="s">
        <v>193</v>
      </c>
      <c r="AU87" s="174" t="s">
        <v>81</v>
      </c>
      <c r="AV87" s="14" t="s">
        <v>81</v>
      </c>
      <c r="AW87" s="14" t="s">
        <v>34</v>
      </c>
      <c r="AX87" s="14" t="s">
        <v>25</v>
      </c>
      <c r="AY87" s="174" t="s">
        <v>182</v>
      </c>
    </row>
    <row r="88" spans="1:65" s="2" customFormat="1" ht="16.5" customHeight="1">
      <c r="A88" s="35"/>
      <c r="B88" s="146"/>
      <c r="C88" s="147" t="s">
        <v>81</v>
      </c>
      <c r="D88" s="147" t="s">
        <v>184</v>
      </c>
      <c r="E88" s="148" t="s">
        <v>2770</v>
      </c>
      <c r="F88" s="149" t="s">
        <v>2771</v>
      </c>
      <c r="G88" s="150" t="s">
        <v>507</v>
      </c>
      <c r="H88" s="151">
        <v>1</v>
      </c>
      <c r="I88" s="152"/>
      <c r="J88" s="153">
        <f>ROUND(I88*H88,2)</f>
        <v>0</v>
      </c>
      <c r="K88" s="149" t="s">
        <v>3</v>
      </c>
      <c r="L88" s="36"/>
      <c r="M88" s="154" t="s">
        <v>3</v>
      </c>
      <c r="N88" s="155" t="s">
        <v>44</v>
      </c>
      <c r="O88" s="56"/>
      <c r="P88" s="156">
        <f>O88*H88</f>
        <v>0</v>
      </c>
      <c r="Q88" s="156">
        <v>0</v>
      </c>
      <c r="R88" s="156">
        <f>Q88*H88</f>
        <v>0</v>
      </c>
      <c r="S88" s="156">
        <v>0</v>
      </c>
      <c r="T88" s="157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58" t="s">
        <v>189</v>
      </c>
      <c r="AT88" s="158" t="s">
        <v>184</v>
      </c>
      <c r="AU88" s="158" t="s">
        <v>81</v>
      </c>
      <c r="AY88" s="20" t="s">
        <v>182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20" t="s">
        <v>25</v>
      </c>
      <c r="BK88" s="159">
        <f>ROUND(I88*H88,2)</f>
        <v>0</v>
      </c>
      <c r="BL88" s="20" t="s">
        <v>189</v>
      </c>
      <c r="BM88" s="158" t="s">
        <v>2772</v>
      </c>
    </row>
    <row r="89" spans="1:65" s="14" customFormat="1">
      <c r="B89" s="173"/>
      <c r="D89" s="166" t="s">
        <v>193</v>
      </c>
      <c r="E89" s="174" t="s">
        <v>3</v>
      </c>
      <c r="F89" s="175" t="s">
        <v>25</v>
      </c>
      <c r="H89" s="176">
        <v>1</v>
      </c>
      <c r="I89" s="177"/>
      <c r="L89" s="173"/>
      <c r="M89" s="178"/>
      <c r="N89" s="179"/>
      <c r="O89" s="179"/>
      <c r="P89" s="179"/>
      <c r="Q89" s="179"/>
      <c r="R89" s="179"/>
      <c r="S89" s="179"/>
      <c r="T89" s="180"/>
      <c r="AT89" s="174" t="s">
        <v>193</v>
      </c>
      <c r="AU89" s="174" t="s">
        <v>81</v>
      </c>
      <c r="AV89" s="14" t="s">
        <v>81</v>
      </c>
      <c r="AW89" s="14" t="s">
        <v>34</v>
      </c>
      <c r="AX89" s="14" t="s">
        <v>25</v>
      </c>
      <c r="AY89" s="174" t="s">
        <v>182</v>
      </c>
    </row>
    <row r="90" spans="1:65" s="2" customFormat="1" ht="16.5" customHeight="1">
      <c r="A90" s="35"/>
      <c r="B90" s="146"/>
      <c r="C90" s="147" t="s">
        <v>204</v>
      </c>
      <c r="D90" s="147" t="s">
        <v>184</v>
      </c>
      <c r="E90" s="148" t="s">
        <v>2773</v>
      </c>
      <c r="F90" s="149" t="s">
        <v>2774</v>
      </c>
      <c r="G90" s="150" t="s">
        <v>507</v>
      </c>
      <c r="H90" s="151">
        <v>1</v>
      </c>
      <c r="I90" s="152"/>
      <c r="J90" s="153">
        <f>ROUND(I90*H90,2)</f>
        <v>0</v>
      </c>
      <c r="K90" s="149" t="s">
        <v>3</v>
      </c>
      <c r="L90" s="36"/>
      <c r="M90" s="154" t="s">
        <v>3</v>
      </c>
      <c r="N90" s="155" t="s">
        <v>44</v>
      </c>
      <c r="O90" s="56"/>
      <c r="P90" s="156">
        <f>O90*H90</f>
        <v>0</v>
      </c>
      <c r="Q90" s="156">
        <v>0</v>
      </c>
      <c r="R90" s="156">
        <f>Q90*H90</f>
        <v>0</v>
      </c>
      <c r="S90" s="156">
        <v>0</v>
      </c>
      <c r="T90" s="157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58" t="s">
        <v>189</v>
      </c>
      <c r="AT90" s="158" t="s">
        <v>184</v>
      </c>
      <c r="AU90" s="158" t="s">
        <v>81</v>
      </c>
      <c r="AY90" s="20" t="s">
        <v>182</v>
      </c>
      <c r="BE90" s="159">
        <f>IF(N90="základní",J90,0)</f>
        <v>0</v>
      </c>
      <c r="BF90" s="159">
        <f>IF(N90="snížená",J90,0)</f>
        <v>0</v>
      </c>
      <c r="BG90" s="159">
        <f>IF(N90="zákl. přenesená",J90,0)</f>
        <v>0</v>
      </c>
      <c r="BH90" s="159">
        <f>IF(N90="sníž. přenesená",J90,0)</f>
        <v>0</v>
      </c>
      <c r="BI90" s="159">
        <f>IF(N90="nulová",J90,0)</f>
        <v>0</v>
      </c>
      <c r="BJ90" s="20" t="s">
        <v>25</v>
      </c>
      <c r="BK90" s="159">
        <f>ROUND(I90*H90,2)</f>
        <v>0</v>
      </c>
      <c r="BL90" s="20" t="s">
        <v>189</v>
      </c>
      <c r="BM90" s="158" t="s">
        <v>2775</v>
      </c>
    </row>
    <row r="91" spans="1:65" s="13" customFormat="1">
      <c r="B91" s="165"/>
      <c r="D91" s="166" t="s">
        <v>193</v>
      </c>
      <c r="E91" s="167" t="s">
        <v>3</v>
      </c>
      <c r="F91" s="168" t="s">
        <v>2776</v>
      </c>
      <c r="H91" s="167" t="s">
        <v>3</v>
      </c>
      <c r="I91" s="169"/>
      <c r="L91" s="165"/>
      <c r="M91" s="170"/>
      <c r="N91" s="171"/>
      <c r="O91" s="171"/>
      <c r="P91" s="171"/>
      <c r="Q91" s="171"/>
      <c r="R91" s="171"/>
      <c r="S91" s="171"/>
      <c r="T91" s="172"/>
      <c r="AT91" s="167" t="s">
        <v>193</v>
      </c>
      <c r="AU91" s="167" t="s">
        <v>81</v>
      </c>
      <c r="AV91" s="13" t="s">
        <v>25</v>
      </c>
      <c r="AW91" s="13" t="s">
        <v>34</v>
      </c>
      <c r="AX91" s="13" t="s">
        <v>73</v>
      </c>
      <c r="AY91" s="167" t="s">
        <v>182</v>
      </c>
    </row>
    <row r="92" spans="1:65" s="13" customFormat="1">
      <c r="B92" s="165"/>
      <c r="D92" s="166" t="s">
        <v>193</v>
      </c>
      <c r="E92" s="167" t="s">
        <v>3</v>
      </c>
      <c r="F92" s="168" t="s">
        <v>2777</v>
      </c>
      <c r="H92" s="167" t="s">
        <v>3</v>
      </c>
      <c r="I92" s="169"/>
      <c r="L92" s="165"/>
      <c r="M92" s="170"/>
      <c r="N92" s="171"/>
      <c r="O92" s="171"/>
      <c r="P92" s="171"/>
      <c r="Q92" s="171"/>
      <c r="R92" s="171"/>
      <c r="S92" s="171"/>
      <c r="T92" s="172"/>
      <c r="AT92" s="167" t="s">
        <v>193</v>
      </c>
      <c r="AU92" s="167" t="s">
        <v>81</v>
      </c>
      <c r="AV92" s="13" t="s">
        <v>25</v>
      </c>
      <c r="AW92" s="13" t="s">
        <v>34</v>
      </c>
      <c r="AX92" s="13" t="s">
        <v>73</v>
      </c>
      <c r="AY92" s="167" t="s">
        <v>182</v>
      </c>
    </row>
    <row r="93" spans="1:65" s="14" customFormat="1">
      <c r="B93" s="173"/>
      <c r="D93" s="166" t="s">
        <v>193</v>
      </c>
      <c r="E93" s="174" t="s">
        <v>3</v>
      </c>
      <c r="F93" s="175" t="s">
        <v>25</v>
      </c>
      <c r="H93" s="176">
        <v>1</v>
      </c>
      <c r="I93" s="177"/>
      <c r="L93" s="173"/>
      <c r="M93" s="178"/>
      <c r="N93" s="179"/>
      <c r="O93" s="179"/>
      <c r="P93" s="179"/>
      <c r="Q93" s="179"/>
      <c r="R93" s="179"/>
      <c r="S93" s="179"/>
      <c r="T93" s="180"/>
      <c r="AT93" s="174" t="s">
        <v>193</v>
      </c>
      <c r="AU93" s="174" t="s">
        <v>81</v>
      </c>
      <c r="AV93" s="14" t="s">
        <v>81</v>
      </c>
      <c r="AW93" s="14" t="s">
        <v>34</v>
      </c>
      <c r="AX93" s="14" t="s">
        <v>25</v>
      </c>
      <c r="AY93" s="174" t="s">
        <v>182</v>
      </c>
    </row>
    <row r="94" spans="1:65" s="2" customFormat="1" ht="16.5" customHeight="1">
      <c r="A94" s="35"/>
      <c r="B94" s="146"/>
      <c r="C94" s="147" t="s">
        <v>189</v>
      </c>
      <c r="D94" s="147" t="s">
        <v>184</v>
      </c>
      <c r="E94" s="148" t="s">
        <v>2778</v>
      </c>
      <c r="F94" s="149" t="s">
        <v>2779</v>
      </c>
      <c r="G94" s="150" t="s">
        <v>507</v>
      </c>
      <c r="H94" s="151">
        <v>1</v>
      </c>
      <c r="I94" s="152"/>
      <c r="J94" s="153">
        <f>ROUND(I94*H94,2)</f>
        <v>0</v>
      </c>
      <c r="K94" s="149" t="s">
        <v>3</v>
      </c>
      <c r="L94" s="36"/>
      <c r="M94" s="154" t="s">
        <v>3</v>
      </c>
      <c r="N94" s="155" t="s">
        <v>44</v>
      </c>
      <c r="O94" s="56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8" t="s">
        <v>189</v>
      </c>
      <c r="AT94" s="158" t="s">
        <v>184</v>
      </c>
      <c r="AU94" s="158" t="s">
        <v>81</v>
      </c>
      <c r="AY94" s="20" t="s">
        <v>182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20" t="s">
        <v>25</v>
      </c>
      <c r="BK94" s="159">
        <f>ROUND(I94*H94,2)</f>
        <v>0</v>
      </c>
      <c r="BL94" s="20" t="s">
        <v>189</v>
      </c>
      <c r="BM94" s="158" t="s">
        <v>2780</v>
      </c>
    </row>
    <row r="95" spans="1:65" s="14" customFormat="1">
      <c r="B95" s="173"/>
      <c r="D95" s="166" t="s">
        <v>193</v>
      </c>
      <c r="E95" s="174" t="s">
        <v>3</v>
      </c>
      <c r="F95" s="175" t="s">
        <v>25</v>
      </c>
      <c r="H95" s="176">
        <v>1</v>
      </c>
      <c r="I95" s="177"/>
      <c r="L95" s="173"/>
      <c r="M95" s="178"/>
      <c r="N95" s="179"/>
      <c r="O95" s="179"/>
      <c r="P95" s="179"/>
      <c r="Q95" s="179"/>
      <c r="R95" s="179"/>
      <c r="S95" s="179"/>
      <c r="T95" s="180"/>
      <c r="AT95" s="174" t="s">
        <v>193</v>
      </c>
      <c r="AU95" s="174" t="s">
        <v>81</v>
      </c>
      <c r="AV95" s="14" t="s">
        <v>81</v>
      </c>
      <c r="AW95" s="14" t="s">
        <v>34</v>
      </c>
      <c r="AX95" s="14" t="s">
        <v>25</v>
      </c>
      <c r="AY95" s="174" t="s">
        <v>182</v>
      </c>
    </row>
    <row r="96" spans="1:65" s="2" customFormat="1" ht="16.5" customHeight="1">
      <c r="A96" s="35"/>
      <c r="B96" s="146"/>
      <c r="C96" s="147" t="s">
        <v>219</v>
      </c>
      <c r="D96" s="147" t="s">
        <v>184</v>
      </c>
      <c r="E96" s="148" t="s">
        <v>2781</v>
      </c>
      <c r="F96" s="149" t="s">
        <v>2782</v>
      </c>
      <c r="G96" s="150" t="s">
        <v>187</v>
      </c>
      <c r="H96" s="151">
        <v>0</v>
      </c>
      <c r="I96" s="152"/>
      <c r="J96" s="153">
        <f>ROUND(I96*H96,2)</f>
        <v>0</v>
      </c>
      <c r="K96" s="149" t="s">
        <v>3</v>
      </c>
      <c r="L96" s="36"/>
      <c r="M96" s="154" t="s">
        <v>3</v>
      </c>
      <c r="N96" s="155" t="s">
        <v>44</v>
      </c>
      <c r="O96" s="56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58" t="s">
        <v>189</v>
      </c>
      <c r="AT96" s="158" t="s">
        <v>184</v>
      </c>
      <c r="AU96" s="158" t="s">
        <v>81</v>
      </c>
      <c r="AY96" s="20" t="s">
        <v>182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20" t="s">
        <v>25</v>
      </c>
      <c r="BK96" s="159">
        <f>ROUND(I96*H96,2)</f>
        <v>0</v>
      </c>
      <c r="BL96" s="20" t="s">
        <v>189</v>
      </c>
      <c r="BM96" s="158" t="s">
        <v>2783</v>
      </c>
    </row>
    <row r="97" spans="1:65" s="13" customFormat="1">
      <c r="B97" s="165"/>
      <c r="D97" s="166" t="s">
        <v>193</v>
      </c>
      <c r="E97" s="167" t="s">
        <v>3</v>
      </c>
      <c r="F97" s="168" t="s">
        <v>101</v>
      </c>
      <c r="H97" s="167" t="s">
        <v>3</v>
      </c>
      <c r="I97" s="169"/>
      <c r="L97" s="165"/>
      <c r="M97" s="170"/>
      <c r="N97" s="171"/>
      <c r="O97" s="171"/>
      <c r="P97" s="171"/>
      <c r="Q97" s="171"/>
      <c r="R97" s="171"/>
      <c r="S97" s="171"/>
      <c r="T97" s="172"/>
      <c r="AT97" s="167" t="s">
        <v>193</v>
      </c>
      <c r="AU97" s="167" t="s">
        <v>81</v>
      </c>
      <c r="AV97" s="13" t="s">
        <v>25</v>
      </c>
      <c r="AW97" s="13" t="s">
        <v>34</v>
      </c>
      <c r="AX97" s="13" t="s">
        <v>73</v>
      </c>
      <c r="AY97" s="167" t="s">
        <v>182</v>
      </c>
    </row>
    <row r="98" spans="1:65" s="14" customFormat="1">
      <c r="B98" s="173"/>
      <c r="D98" s="166" t="s">
        <v>193</v>
      </c>
      <c r="E98" s="174" t="s">
        <v>3</v>
      </c>
      <c r="F98" s="175" t="s">
        <v>73</v>
      </c>
      <c r="H98" s="176">
        <v>0</v>
      </c>
      <c r="I98" s="177"/>
      <c r="L98" s="173"/>
      <c r="M98" s="178"/>
      <c r="N98" s="179"/>
      <c r="O98" s="179"/>
      <c r="P98" s="179"/>
      <c r="Q98" s="179"/>
      <c r="R98" s="179"/>
      <c r="S98" s="179"/>
      <c r="T98" s="180"/>
      <c r="AT98" s="174" t="s">
        <v>193</v>
      </c>
      <c r="AU98" s="174" t="s">
        <v>81</v>
      </c>
      <c r="AV98" s="14" t="s">
        <v>81</v>
      </c>
      <c r="AW98" s="14" t="s">
        <v>34</v>
      </c>
      <c r="AX98" s="14" t="s">
        <v>73</v>
      </c>
      <c r="AY98" s="174" t="s">
        <v>182</v>
      </c>
    </row>
    <row r="99" spans="1:65" s="13" customFormat="1">
      <c r="B99" s="165"/>
      <c r="D99" s="166" t="s">
        <v>193</v>
      </c>
      <c r="E99" s="167" t="s">
        <v>3</v>
      </c>
      <c r="F99" s="168" t="s">
        <v>104</v>
      </c>
      <c r="H99" s="167" t="s">
        <v>3</v>
      </c>
      <c r="I99" s="169"/>
      <c r="L99" s="165"/>
      <c r="M99" s="170"/>
      <c r="N99" s="171"/>
      <c r="O99" s="171"/>
      <c r="P99" s="171"/>
      <c r="Q99" s="171"/>
      <c r="R99" s="171"/>
      <c r="S99" s="171"/>
      <c r="T99" s="172"/>
      <c r="AT99" s="167" t="s">
        <v>193</v>
      </c>
      <c r="AU99" s="167" t="s">
        <v>81</v>
      </c>
      <c r="AV99" s="13" t="s">
        <v>25</v>
      </c>
      <c r="AW99" s="13" t="s">
        <v>34</v>
      </c>
      <c r="AX99" s="13" t="s">
        <v>73</v>
      </c>
      <c r="AY99" s="167" t="s">
        <v>182</v>
      </c>
    </row>
    <row r="100" spans="1:65" s="14" customFormat="1">
      <c r="B100" s="173"/>
      <c r="D100" s="166" t="s">
        <v>193</v>
      </c>
      <c r="E100" s="174" t="s">
        <v>3</v>
      </c>
      <c r="F100" s="175" t="s">
        <v>73</v>
      </c>
      <c r="H100" s="176">
        <v>0</v>
      </c>
      <c r="I100" s="177"/>
      <c r="L100" s="173"/>
      <c r="M100" s="178"/>
      <c r="N100" s="179"/>
      <c r="O100" s="179"/>
      <c r="P100" s="179"/>
      <c r="Q100" s="179"/>
      <c r="R100" s="179"/>
      <c r="S100" s="179"/>
      <c r="T100" s="180"/>
      <c r="AT100" s="174" t="s">
        <v>193</v>
      </c>
      <c r="AU100" s="174" t="s">
        <v>81</v>
      </c>
      <c r="AV100" s="14" t="s">
        <v>81</v>
      </c>
      <c r="AW100" s="14" t="s">
        <v>34</v>
      </c>
      <c r="AX100" s="14" t="s">
        <v>73</v>
      </c>
      <c r="AY100" s="174" t="s">
        <v>182</v>
      </c>
    </row>
    <row r="101" spans="1:65" s="13" customFormat="1">
      <c r="B101" s="165"/>
      <c r="D101" s="166" t="s">
        <v>193</v>
      </c>
      <c r="E101" s="167" t="s">
        <v>3</v>
      </c>
      <c r="F101" s="168" t="s">
        <v>88</v>
      </c>
      <c r="H101" s="167" t="s">
        <v>3</v>
      </c>
      <c r="I101" s="169"/>
      <c r="L101" s="165"/>
      <c r="M101" s="170"/>
      <c r="N101" s="171"/>
      <c r="O101" s="171"/>
      <c r="P101" s="171"/>
      <c r="Q101" s="171"/>
      <c r="R101" s="171"/>
      <c r="S101" s="171"/>
      <c r="T101" s="172"/>
      <c r="AT101" s="167" t="s">
        <v>193</v>
      </c>
      <c r="AU101" s="167" t="s">
        <v>81</v>
      </c>
      <c r="AV101" s="13" t="s">
        <v>25</v>
      </c>
      <c r="AW101" s="13" t="s">
        <v>34</v>
      </c>
      <c r="AX101" s="13" t="s">
        <v>73</v>
      </c>
      <c r="AY101" s="167" t="s">
        <v>182</v>
      </c>
    </row>
    <row r="102" spans="1:65" s="14" customFormat="1">
      <c r="B102" s="173"/>
      <c r="D102" s="166" t="s">
        <v>193</v>
      </c>
      <c r="E102" s="174" t="s">
        <v>3</v>
      </c>
      <c r="F102" s="175" t="s">
        <v>73</v>
      </c>
      <c r="H102" s="176">
        <v>0</v>
      </c>
      <c r="I102" s="177"/>
      <c r="L102" s="173"/>
      <c r="M102" s="178"/>
      <c r="N102" s="179"/>
      <c r="O102" s="179"/>
      <c r="P102" s="179"/>
      <c r="Q102" s="179"/>
      <c r="R102" s="179"/>
      <c r="S102" s="179"/>
      <c r="T102" s="180"/>
      <c r="AT102" s="174" t="s">
        <v>193</v>
      </c>
      <c r="AU102" s="174" t="s">
        <v>81</v>
      </c>
      <c r="AV102" s="14" t="s">
        <v>81</v>
      </c>
      <c r="AW102" s="14" t="s">
        <v>34</v>
      </c>
      <c r="AX102" s="14" t="s">
        <v>73</v>
      </c>
      <c r="AY102" s="174" t="s">
        <v>182</v>
      </c>
    </row>
    <row r="103" spans="1:65" s="15" customFormat="1">
      <c r="B103" s="181"/>
      <c r="D103" s="166" t="s">
        <v>193</v>
      </c>
      <c r="E103" s="182" t="s">
        <v>3</v>
      </c>
      <c r="F103" s="183" t="s">
        <v>213</v>
      </c>
      <c r="H103" s="184">
        <v>0</v>
      </c>
      <c r="I103" s="185"/>
      <c r="L103" s="181"/>
      <c r="M103" s="186"/>
      <c r="N103" s="187"/>
      <c r="O103" s="187"/>
      <c r="P103" s="187"/>
      <c r="Q103" s="187"/>
      <c r="R103" s="187"/>
      <c r="S103" s="187"/>
      <c r="T103" s="188"/>
      <c r="AT103" s="182" t="s">
        <v>193</v>
      </c>
      <c r="AU103" s="182" t="s">
        <v>81</v>
      </c>
      <c r="AV103" s="15" t="s">
        <v>189</v>
      </c>
      <c r="AW103" s="15" t="s">
        <v>34</v>
      </c>
      <c r="AX103" s="15" t="s">
        <v>25</v>
      </c>
      <c r="AY103" s="182" t="s">
        <v>182</v>
      </c>
    </row>
    <row r="104" spans="1:65" s="13" customFormat="1">
      <c r="B104" s="165"/>
      <c r="D104" s="166" t="s">
        <v>193</v>
      </c>
      <c r="E104" s="167" t="s">
        <v>3</v>
      </c>
      <c r="F104" s="168" t="s">
        <v>2784</v>
      </c>
      <c r="H104" s="167" t="s">
        <v>3</v>
      </c>
      <c r="I104" s="169"/>
      <c r="L104" s="165"/>
      <c r="M104" s="170"/>
      <c r="N104" s="171"/>
      <c r="O104" s="171"/>
      <c r="P104" s="171"/>
      <c r="Q104" s="171"/>
      <c r="R104" s="171"/>
      <c r="S104" s="171"/>
      <c r="T104" s="172"/>
      <c r="AT104" s="167" t="s">
        <v>193</v>
      </c>
      <c r="AU104" s="167" t="s">
        <v>81</v>
      </c>
      <c r="AV104" s="13" t="s">
        <v>25</v>
      </c>
      <c r="AW104" s="13" t="s">
        <v>34</v>
      </c>
      <c r="AX104" s="13" t="s">
        <v>73</v>
      </c>
      <c r="AY104" s="167" t="s">
        <v>182</v>
      </c>
    </row>
    <row r="105" spans="1:65" s="2" customFormat="1" ht="16.5" customHeight="1">
      <c r="A105" s="35"/>
      <c r="B105" s="146"/>
      <c r="C105" s="147" t="s">
        <v>226</v>
      </c>
      <c r="D105" s="147" t="s">
        <v>184</v>
      </c>
      <c r="E105" s="148" t="s">
        <v>2785</v>
      </c>
      <c r="F105" s="149" t="s">
        <v>2786</v>
      </c>
      <c r="G105" s="150" t="s">
        <v>507</v>
      </c>
      <c r="H105" s="151">
        <v>1</v>
      </c>
      <c r="I105" s="152"/>
      <c r="J105" s="153">
        <f>ROUND(I105*H105,2)</f>
        <v>0</v>
      </c>
      <c r="K105" s="149" t="s">
        <v>3</v>
      </c>
      <c r="L105" s="36"/>
      <c r="M105" s="154" t="s">
        <v>3</v>
      </c>
      <c r="N105" s="155" t="s">
        <v>44</v>
      </c>
      <c r="O105" s="56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8" t="s">
        <v>189</v>
      </c>
      <c r="AT105" s="158" t="s">
        <v>184</v>
      </c>
      <c r="AU105" s="158" t="s">
        <v>81</v>
      </c>
      <c r="AY105" s="20" t="s">
        <v>182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20" t="s">
        <v>25</v>
      </c>
      <c r="BK105" s="159">
        <f>ROUND(I105*H105,2)</f>
        <v>0</v>
      </c>
      <c r="BL105" s="20" t="s">
        <v>189</v>
      </c>
      <c r="BM105" s="158" t="s">
        <v>2787</v>
      </c>
    </row>
    <row r="106" spans="1:65" s="14" customFormat="1">
      <c r="B106" s="173"/>
      <c r="D106" s="166" t="s">
        <v>193</v>
      </c>
      <c r="E106" s="174" t="s">
        <v>3</v>
      </c>
      <c r="F106" s="175" t="s">
        <v>25</v>
      </c>
      <c r="H106" s="176">
        <v>1</v>
      </c>
      <c r="I106" s="177"/>
      <c r="L106" s="173"/>
      <c r="M106" s="178"/>
      <c r="N106" s="179"/>
      <c r="O106" s="179"/>
      <c r="P106" s="179"/>
      <c r="Q106" s="179"/>
      <c r="R106" s="179"/>
      <c r="S106" s="179"/>
      <c r="T106" s="180"/>
      <c r="AT106" s="174" t="s">
        <v>193</v>
      </c>
      <c r="AU106" s="174" t="s">
        <v>81</v>
      </c>
      <c r="AV106" s="14" t="s">
        <v>81</v>
      </c>
      <c r="AW106" s="14" t="s">
        <v>34</v>
      </c>
      <c r="AX106" s="14" t="s">
        <v>25</v>
      </c>
      <c r="AY106" s="174" t="s">
        <v>182</v>
      </c>
    </row>
    <row r="107" spans="1:65" s="2" customFormat="1" ht="16.5" customHeight="1">
      <c r="A107" s="35"/>
      <c r="B107" s="146"/>
      <c r="C107" s="147" t="s">
        <v>235</v>
      </c>
      <c r="D107" s="147" t="s">
        <v>184</v>
      </c>
      <c r="E107" s="148" t="s">
        <v>2788</v>
      </c>
      <c r="F107" s="149" t="s">
        <v>2789</v>
      </c>
      <c r="G107" s="150" t="s">
        <v>507</v>
      </c>
      <c r="H107" s="151">
        <v>1</v>
      </c>
      <c r="I107" s="152"/>
      <c r="J107" s="153">
        <f>ROUND(I107*H107,2)</f>
        <v>0</v>
      </c>
      <c r="K107" s="149" t="s">
        <v>3</v>
      </c>
      <c r="L107" s="36"/>
      <c r="M107" s="154" t="s">
        <v>3</v>
      </c>
      <c r="N107" s="155" t="s">
        <v>44</v>
      </c>
      <c r="O107" s="56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8" t="s">
        <v>189</v>
      </c>
      <c r="AT107" s="158" t="s">
        <v>184</v>
      </c>
      <c r="AU107" s="158" t="s">
        <v>81</v>
      </c>
      <c r="AY107" s="20" t="s">
        <v>182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20" t="s">
        <v>25</v>
      </c>
      <c r="BK107" s="159">
        <f>ROUND(I107*H107,2)</f>
        <v>0</v>
      </c>
      <c r="BL107" s="20" t="s">
        <v>189</v>
      </c>
      <c r="BM107" s="158" t="s">
        <v>2790</v>
      </c>
    </row>
    <row r="108" spans="1:65" s="14" customFormat="1">
      <c r="B108" s="173"/>
      <c r="D108" s="166" t="s">
        <v>193</v>
      </c>
      <c r="E108" s="174" t="s">
        <v>3</v>
      </c>
      <c r="F108" s="175" t="s">
        <v>25</v>
      </c>
      <c r="H108" s="176">
        <v>1</v>
      </c>
      <c r="I108" s="177"/>
      <c r="L108" s="173"/>
      <c r="M108" s="178"/>
      <c r="N108" s="179"/>
      <c r="O108" s="179"/>
      <c r="P108" s="179"/>
      <c r="Q108" s="179"/>
      <c r="R108" s="179"/>
      <c r="S108" s="179"/>
      <c r="T108" s="180"/>
      <c r="AT108" s="174" t="s">
        <v>193</v>
      </c>
      <c r="AU108" s="174" t="s">
        <v>81</v>
      </c>
      <c r="AV108" s="14" t="s">
        <v>81</v>
      </c>
      <c r="AW108" s="14" t="s">
        <v>34</v>
      </c>
      <c r="AX108" s="14" t="s">
        <v>25</v>
      </c>
      <c r="AY108" s="174" t="s">
        <v>182</v>
      </c>
    </row>
    <row r="109" spans="1:65" s="2" customFormat="1" ht="16.5" customHeight="1">
      <c r="A109" s="35"/>
      <c r="B109" s="146"/>
      <c r="C109" s="147" t="s">
        <v>243</v>
      </c>
      <c r="D109" s="147" t="s">
        <v>184</v>
      </c>
      <c r="E109" s="148" t="s">
        <v>2791</v>
      </c>
      <c r="F109" s="149" t="s">
        <v>2792</v>
      </c>
      <c r="G109" s="150" t="s">
        <v>2793</v>
      </c>
      <c r="H109" s="151">
        <v>1</v>
      </c>
      <c r="I109" s="152"/>
      <c r="J109" s="153">
        <f>ROUND(I109*H109,2)</f>
        <v>0</v>
      </c>
      <c r="K109" s="149" t="s">
        <v>3</v>
      </c>
      <c r="L109" s="36"/>
      <c r="M109" s="154" t="s">
        <v>3</v>
      </c>
      <c r="N109" s="155" t="s">
        <v>44</v>
      </c>
      <c r="O109" s="56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8" t="s">
        <v>189</v>
      </c>
      <c r="AT109" s="158" t="s">
        <v>184</v>
      </c>
      <c r="AU109" s="158" t="s">
        <v>81</v>
      </c>
      <c r="AY109" s="20" t="s">
        <v>182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20" t="s">
        <v>25</v>
      </c>
      <c r="BK109" s="159">
        <f>ROUND(I109*H109,2)</f>
        <v>0</v>
      </c>
      <c r="BL109" s="20" t="s">
        <v>189</v>
      </c>
      <c r="BM109" s="158" t="s">
        <v>2794</v>
      </c>
    </row>
    <row r="110" spans="1:65" s="14" customFormat="1">
      <c r="B110" s="173"/>
      <c r="D110" s="166" t="s">
        <v>193</v>
      </c>
      <c r="E110" s="174" t="s">
        <v>3</v>
      </c>
      <c r="F110" s="175" t="s">
        <v>25</v>
      </c>
      <c r="H110" s="176">
        <v>1</v>
      </c>
      <c r="I110" s="177"/>
      <c r="L110" s="173"/>
      <c r="M110" s="178"/>
      <c r="N110" s="179"/>
      <c r="O110" s="179"/>
      <c r="P110" s="179"/>
      <c r="Q110" s="179"/>
      <c r="R110" s="179"/>
      <c r="S110" s="179"/>
      <c r="T110" s="180"/>
      <c r="AT110" s="174" t="s">
        <v>193</v>
      </c>
      <c r="AU110" s="174" t="s">
        <v>81</v>
      </c>
      <c r="AV110" s="14" t="s">
        <v>81</v>
      </c>
      <c r="AW110" s="14" t="s">
        <v>34</v>
      </c>
      <c r="AX110" s="14" t="s">
        <v>25</v>
      </c>
      <c r="AY110" s="174" t="s">
        <v>182</v>
      </c>
    </row>
    <row r="111" spans="1:65" s="2" customFormat="1" ht="16.5" customHeight="1">
      <c r="A111" s="35"/>
      <c r="B111" s="146"/>
      <c r="C111" s="147" t="s">
        <v>250</v>
      </c>
      <c r="D111" s="147" t="s">
        <v>184</v>
      </c>
      <c r="E111" s="148" t="s">
        <v>2795</v>
      </c>
      <c r="F111" s="149" t="s">
        <v>2796</v>
      </c>
      <c r="G111" s="150" t="s">
        <v>507</v>
      </c>
      <c r="H111" s="151">
        <v>1</v>
      </c>
      <c r="I111" s="152"/>
      <c r="J111" s="153">
        <f>ROUND(I111*H111,2)</f>
        <v>0</v>
      </c>
      <c r="K111" s="149" t="s">
        <v>3</v>
      </c>
      <c r="L111" s="36"/>
      <c r="M111" s="154" t="s">
        <v>3</v>
      </c>
      <c r="N111" s="155" t="s">
        <v>44</v>
      </c>
      <c r="O111" s="56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8" t="s">
        <v>189</v>
      </c>
      <c r="AT111" s="158" t="s">
        <v>184</v>
      </c>
      <c r="AU111" s="158" t="s">
        <v>81</v>
      </c>
      <c r="AY111" s="20" t="s">
        <v>182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20" t="s">
        <v>25</v>
      </c>
      <c r="BK111" s="159">
        <f>ROUND(I111*H111,2)</f>
        <v>0</v>
      </c>
      <c r="BL111" s="20" t="s">
        <v>189</v>
      </c>
      <c r="BM111" s="158" t="s">
        <v>2797</v>
      </c>
    </row>
    <row r="112" spans="1:65" s="14" customFormat="1">
      <c r="B112" s="173"/>
      <c r="D112" s="166" t="s">
        <v>193</v>
      </c>
      <c r="E112" s="174" t="s">
        <v>3</v>
      </c>
      <c r="F112" s="175" t="s">
        <v>25</v>
      </c>
      <c r="H112" s="176">
        <v>1</v>
      </c>
      <c r="I112" s="177"/>
      <c r="L112" s="173"/>
      <c r="M112" s="178"/>
      <c r="N112" s="179"/>
      <c r="O112" s="179"/>
      <c r="P112" s="179"/>
      <c r="Q112" s="179"/>
      <c r="R112" s="179"/>
      <c r="S112" s="179"/>
      <c r="T112" s="180"/>
      <c r="AT112" s="174" t="s">
        <v>193</v>
      </c>
      <c r="AU112" s="174" t="s">
        <v>81</v>
      </c>
      <c r="AV112" s="14" t="s">
        <v>81</v>
      </c>
      <c r="AW112" s="14" t="s">
        <v>34</v>
      </c>
      <c r="AX112" s="14" t="s">
        <v>25</v>
      </c>
      <c r="AY112" s="174" t="s">
        <v>182</v>
      </c>
    </row>
    <row r="113" spans="1:65" s="2" customFormat="1" ht="16.5" customHeight="1">
      <c r="A113" s="35"/>
      <c r="B113" s="146"/>
      <c r="C113" s="147" t="s">
        <v>260</v>
      </c>
      <c r="D113" s="147" t="s">
        <v>184</v>
      </c>
      <c r="E113" s="148" t="s">
        <v>2798</v>
      </c>
      <c r="F113" s="149" t="s">
        <v>2799</v>
      </c>
      <c r="G113" s="150" t="s">
        <v>500</v>
      </c>
      <c r="H113" s="151">
        <v>1</v>
      </c>
      <c r="I113" s="152"/>
      <c r="J113" s="153">
        <f>ROUND(I113*H113,2)</f>
        <v>0</v>
      </c>
      <c r="K113" s="149" t="s">
        <v>3</v>
      </c>
      <c r="L113" s="36"/>
      <c r="M113" s="154" t="s">
        <v>3</v>
      </c>
      <c r="N113" s="155" t="s">
        <v>44</v>
      </c>
      <c r="O113" s="56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8" t="s">
        <v>189</v>
      </c>
      <c r="AT113" s="158" t="s">
        <v>184</v>
      </c>
      <c r="AU113" s="158" t="s">
        <v>81</v>
      </c>
      <c r="AY113" s="20" t="s">
        <v>182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20" t="s">
        <v>25</v>
      </c>
      <c r="BK113" s="159">
        <f>ROUND(I113*H113,2)</f>
        <v>0</v>
      </c>
      <c r="BL113" s="20" t="s">
        <v>189</v>
      </c>
      <c r="BM113" s="158" t="s">
        <v>2800</v>
      </c>
    </row>
    <row r="114" spans="1:65" s="14" customFormat="1">
      <c r="B114" s="173"/>
      <c r="D114" s="166" t="s">
        <v>193</v>
      </c>
      <c r="E114" s="174" t="s">
        <v>3</v>
      </c>
      <c r="F114" s="175" t="s">
        <v>25</v>
      </c>
      <c r="H114" s="176">
        <v>1</v>
      </c>
      <c r="I114" s="177"/>
      <c r="L114" s="173"/>
      <c r="M114" s="178"/>
      <c r="N114" s="179"/>
      <c r="O114" s="179"/>
      <c r="P114" s="179"/>
      <c r="Q114" s="179"/>
      <c r="R114" s="179"/>
      <c r="S114" s="179"/>
      <c r="T114" s="180"/>
      <c r="AT114" s="174" t="s">
        <v>193</v>
      </c>
      <c r="AU114" s="174" t="s">
        <v>81</v>
      </c>
      <c r="AV114" s="14" t="s">
        <v>81</v>
      </c>
      <c r="AW114" s="14" t="s">
        <v>34</v>
      </c>
      <c r="AX114" s="14" t="s">
        <v>25</v>
      </c>
      <c r="AY114" s="174" t="s">
        <v>182</v>
      </c>
    </row>
    <row r="115" spans="1:65" s="2" customFormat="1" ht="16.5" customHeight="1">
      <c r="A115" s="35"/>
      <c r="B115" s="146"/>
      <c r="C115" s="147" t="s">
        <v>266</v>
      </c>
      <c r="D115" s="147" t="s">
        <v>184</v>
      </c>
      <c r="E115" s="148" t="s">
        <v>2801</v>
      </c>
      <c r="F115" s="149" t="s">
        <v>2802</v>
      </c>
      <c r="G115" s="150" t="s">
        <v>507</v>
      </c>
      <c r="H115" s="151">
        <v>1</v>
      </c>
      <c r="I115" s="152"/>
      <c r="J115" s="153">
        <f>ROUND(I115*H115,2)</f>
        <v>0</v>
      </c>
      <c r="K115" s="149" t="s">
        <v>3</v>
      </c>
      <c r="L115" s="36"/>
      <c r="M115" s="154" t="s">
        <v>3</v>
      </c>
      <c r="N115" s="155" t="s">
        <v>44</v>
      </c>
      <c r="O115" s="56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58" t="s">
        <v>189</v>
      </c>
      <c r="AT115" s="158" t="s">
        <v>184</v>
      </c>
      <c r="AU115" s="158" t="s">
        <v>81</v>
      </c>
      <c r="AY115" s="20" t="s">
        <v>182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20" t="s">
        <v>25</v>
      </c>
      <c r="BK115" s="159">
        <f>ROUND(I115*H115,2)</f>
        <v>0</v>
      </c>
      <c r="BL115" s="20" t="s">
        <v>189</v>
      </c>
      <c r="BM115" s="158" t="s">
        <v>2803</v>
      </c>
    </row>
    <row r="116" spans="1:65" s="14" customFormat="1">
      <c r="B116" s="173"/>
      <c r="D116" s="166" t="s">
        <v>193</v>
      </c>
      <c r="E116" s="174" t="s">
        <v>3</v>
      </c>
      <c r="F116" s="175" t="s">
        <v>25</v>
      </c>
      <c r="H116" s="176">
        <v>1</v>
      </c>
      <c r="I116" s="177"/>
      <c r="L116" s="173"/>
      <c r="M116" s="178"/>
      <c r="N116" s="179"/>
      <c r="O116" s="179"/>
      <c r="P116" s="179"/>
      <c r="Q116" s="179"/>
      <c r="R116" s="179"/>
      <c r="S116" s="179"/>
      <c r="T116" s="180"/>
      <c r="AT116" s="174" t="s">
        <v>193</v>
      </c>
      <c r="AU116" s="174" t="s">
        <v>81</v>
      </c>
      <c r="AV116" s="14" t="s">
        <v>81</v>
      </c>
      <c r="AW116" s="14" t="s">
        <v>34</v>
      </c>
      <c r="AX116" s="14" t="s">
        <v>25</v>
      </c>
      <c r="AY116" s="174" t="s">
        <v>182</v>
      </c>
    </row>
    <row r="117" spans="1:65" s="2" customFormat="1" ht="16.5" customHeight="1">
      <c r="A117" s="35"/>
      <c r="B117" s="146"/>
      <c r="C117" s="147" t="s">
        <v>9</v>
      </c>
      <c r="D117" s="147" t="s">
        <v>184</v>
      </c>
      <c r="E117" s="148" t="s">
        <v>2804</v>
      </c>
      <c r="F117" s="149" t="s">
        <v>2805</v>
      </c>
      <c r="G117" s="150" t="s">
        <v>507</v>
      </c>
      <c r="H117" s="151">
        <v>1</v>
      </c>
      <c r="I117" s="152"/>
      <c r="J117" s="153">
        <f>ROUND(I117*H117,2)</f>
        <v>0</v>
      </c>
      <c r="K117" s="149" t="s">
        <v>3</v>
      </c>
      <c r="L117" s="36"/>
      <c r="M117" s="154" t="s">
        <v>3</v>
      </c>
      <c r="N117" s="155" t="s">
        <v>44</v>
      </c>
      <c r="O117" s="56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8" t="s">
        <v>189</v>
      </c>
      <c r="AT117" s="158" t="s">
        <v>184</v>
      </c>
      <c r="AU117" s="158" t="s">
        <v>81</v>
      </c>
      <c r="AY117" s="20" t="s">
        <v>182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20" t="s">
        <v>25</v>
      </c>
      <c r="BK117" s="159">
        <f>ROUND(I117*H117,2)</f>
        <v>0</v>
      </c>
      <c r="BL117" s="20" t="s">
        <v>189</v>
      </c>
      <c r="BM117" s="158" t="s">
        <v>2806</v>
      </c>
    </row>
    <row r="118" spans="1:65" s="14" customFormat="1">
      <c r="B118" s="173"/>
      <c r="D118" s="166" t="s">
        <v>193</v>
      </c>
      <c r="E118" s="174" t="s">
        <v>3</v>
      </c>
      <c r="F118" s="175" t="s">
        <v>25</v>
      </c>
      <c r="H118" s="176">
        <v>1</v>
      </c>
      <c r="I118" s="177"/>
      <c r="L118" s="173"/>
      <c r="M118" s="178"/>
      <c r="N118" s="179"/>
      <c r="O118" s="179"/>
      <c r="P118" s="179"/>
      <c r="Q118" s="179"/>
      <c r="R118" s="179"/>
      <c r="S118" s="179"/>
      <c r="T118" s="180"/>
      <c r="AT118" s="174" t="s">
        <v>193</v>
      </c>
      <c r="AU118" s="174" t="s">
        <v>81</v>
      </c>
      <c r="AV118" s="14" t="s">
        <v>81</v>
      </c>
      <c r="AW118" s="14" t="s">
        <v>34</v>
      </c>
      <c r="AX118" s="14" t="s">
        <v>25</v>
      </c>
      <c r="AY118" s="174" t="s">
        <v>182</v>
      </c>
    </row>
    <row r="119" spans="1:65" s="2" customFormat="1" ht="16.5" customHeight="1">
      <c r="A119" s="35"/>
      <c r="B119" s="146"/>
      <c r="C119" s="147" t="s">
        <v>280</v>
      </c>
      <c r="D119" s="147" t="s">
        <v>184</v>
      </c>
      <c r="E119" s="148" t="s">
        <v>2807</v>
      </c>
      <c r="F119" s="149" t="s">
        <v>2808</v>
      </c>
      <c r="G119" s="150" t="s">
        <v>507</v>
      </c>
      <c r="H119" s="151">
        <v>1</v>
      </c>
      <c r="I119" s="152"/>
      <c r="J119" s="153">
        <f>ROUND(I119*H119,2)</f>
        <v>0</v>
      </c>
      <c r="K119" s="149" t="s">
        <v>3</v>
      </c>
      <c r="L119" s="36"/>
      <c r="M119" s="154" t="s">
        <v>3</v>
      </c>
      <c r="N119" s="155" t="s">
        <v>44</v>
      </c>
      <c r="O119" s="56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8" t="s">
        <v>189</v>
      </c>
      <c r="AT119" s="158" t="s">
        <v>184</v>
      </c>
      <c r="AU119" s="158" t="s">
        <v>81</v>
      </c>
      <c r="AY119" s="20" t="s">
        <v>182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20" t="s">
        <v>25</v>
      </c>
      <c r="BK119" s="159">
        <f>ROUND(I119*H119,2)</f>
        <v>0</v>
      </c>
      <c r="BL119" s="20" t="s">
        <v>189</v>
      </c>
      <c r="BM119" s="158" t="s">
        <v>2809</v>
      </c>
    </row>
    <row r="120" spans="1:65" s="14" customFormat="1">
      <c r="B120" s="173"/>
      <c r="D120" s="166" t="s">
        <v>193</v>
      </c>
      <c r="E120" s="174" t="s">
        <v>3</v>
      </c>
      <c r="F120" s="175" t="s">
        <v>25</v>
      </c>
      <c r="H120" s="176">
        <v>1</v>
      </c>
      <c r="I120" s="177"/>
      <c r="L120" s="173"/>
      <c r="M120" s="178"/>
      <c r="N120" s="179"/>
      <c r="O120" s="179"/>
      <c r="P120" s="179"/>
      <c r="Q120" s="179"/>
      <c r="R120" s="179"/>
      <c r="S120" s="179"/>
      <c r="T120" s="180"/>
      <c r="AT120" s="174" t="s">
        <v>193</v>
      </c>
      <c r="AU120" s="174" t="s">
        <v>81</v>
      </c>
      <c r="AV120" s="14" t="s">
        <v>81</v>
      </c>
      <c r="AW120" s="14" t="s">
        <v>34</v>
      </c>
      <c r="AX120" s="14" t="s">
        <v>25</v>
      </c>
      <c r="AY120" s="174" t="s">
        <v>182</v>
      </c>
    </row>
    <row r="121" spans="1:65" s="2" customFormat="1" ht="16.5" customHeight="1">
      <c r="A121" s="35"/>
      <c r="B121" s="146"/>
      <c r="C121" s="147" t="s">
        <v>287</v>
      </c>
      <c r="D121" s="147" t="s">
        <v>184</v>
      </c>
      <c r="E121" s="148" t="s">
        <v>2810</v>
      </c>
      <c r="F121" s="149" t="s">
        <v>2811</v>
      </c>
      <c r="G121" s="150" t="s">
        <v>507</v>
      </c>
      <c r="H121" s="151">
        <v>1</v>
      </c>
      <c r="I121" s="152"/>
      <c r="J121" s="153">
        <f>ROUND(I121*H121,2)</f>
        <v>0</v>
      </c>
      <c r="K121" s="149" t="s">
        <v>3</v>
      </c>
      <c r="L121" s="36"/>
      <c r="M121" s="154" t="s">
        <v>3</v>
      </c>
      <c r="N121" s="155" t="s">
        <v>44</v>
      </c>
      <c r="O121" s="56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8" t="s">
        <v>189</v>
      </c>
      <c r="AT121" s="158" t="s">
        <v>184</v>
      </c>
      <c r="AU121" s="158" t="s">
        <v>81</v>
      </c>
      <c r="AY121" s="20" t="s">
        <v>182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20" t="s">
        <v>25</v>
      </c>
      <c r="BK121" s="159">
        <f>ROUND(I121*H121,2)</f>
        <v>0</v>
      </c>
      <c r="BL121" s="20" t="s">
        <v>189</v>
      </c>
      <c r="BM121" s="158" t="s">
        <v>2812</v>
      </c>
    </row>
    <row r="122" spans="1:65" s="14" customFormat="1">
      <c r="B122" s="173"/>
      <c r="D122" s="166" t="s">
        <v>193</v>
      </c>
      <c r="E122" s="174" t="s">
        <v>3</v>
      </c>
      <c r="F122" s="175" t="s">
        <v>25</v>
      </c>
      <c r="H122" s="176">
        <v>1</v>
      </c>
      <c r="I122" s="177"/>
      <c r="L122" s="173"/>
      <c r="M122" s="178"/>
      <c r="N122" s="179"/>
      <c r="O122" s="179"/>
      <c r="P122" s="179"/>
      <c r="Q122" s="179"/>
      <c r="R122" s="179"/>
      <c r="S122" s="179"/>
      <c r="T122" s="180"/>
      <c r="AT122" s="174" t="s">
        <v>193</v>
      </c>
      <c r="AU122" s="174" t="s">
        <v>81</v>
      </c>
      <c r="AV122" s="14" t="s">
        <v>81</v>
      </c>
      <c r="AW122" s="14" t="s">
        <v>34</v>
      </c>
      <c r="AX122" s="14" t="s">
        <v>25</v>
      </c>
      <c r="AY122" s="174" t="s">
        <v>182</v>
      </c>
    </row>
    <row r="123" spans="1:65" s="2" customFormat="1" ht="16.5" customHeight="1">
      <c r="A123" s="35"/>
      <c r="B123" s="146"/>
      <c r="C123" s="147" t="s">
        <v>292</v>
      </c>
      <c r="D123" s="147" t="s">
        <v>184</v>
      </c>
      <c r="E123" s="148" t="s">
        <v>2813</v>
      </c>
      <c r="F123" s="149" t="s">
        <v>2814</v>
      </c>
      <c r="G123" s="150" t="s">
        <v>507</v>
      </c>
      <c r="H123" s="151">
        <v>1</v>
      </c>
      <c r="I123" s="152"/>
      <c r="J123" s="153">
        <f>ROUND(I123*H123,2)</f>
        <v>0</v>
      </c>
      <c r="K123" s="149" t="s">
        <v>3</v>
      </c>
      <c r="L123" s="36"/>
      <c r="M123" s="154" t="s">
        <v>3</v>
      </c>
      <c r="N123" s="155" t="s">
        <v>44</v>
      </c>
      <c r="O123" s="56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8" t="s">
        <v>189</v>
      </c>
      <c r="AT123" s="158" t="s">
        <v>184</v>
      </c>
      <c r="AU123" s="158" t="s">
        <v>81</v>
      </c>
      <c r="AY123" s="20" t="s">
        <v>182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20" t="s">
        <v>25</v>
      </c>
      <c r="BK123" s="159">
        <f>ROUND(I123*H123,2)</f>
        <v>0</v>
      </c>
      <c r="BL123" s="20" t="s">
        <v>189</v>
      </c>
      <c r="BM123" s="158" t="s">
        <v>2815</v>
      </c>
    </row>
    <row r="124" spans="1:65" s="13" customFormat="1">
      <c r="B124" s="165"/>
      <c r="D124" s="166" t="s">
        <v>193</v>
      </c>
      <c r="E124" s="167" t="s">
        <v>3</v>
      </c>
      <c r="F124" s="168" t="s">
        <v>2816</v>
      </c>
      <c r="H124" s="167" t="s">
        <v>3</v>
      </c>
      <c r="I124" s="169"/>
      <c r="L124" s="165"/>
      <c r="M124" s="170"/>
      <c r="N124" s="171"/>
      <c r="O124" s="171"/>
      <c r="P124" s="171"/>
      <c r="Q124" s="171"/>
      <c r="R124" s="171"/>
      <c r="S124" s="171"/>
      <c r="T124" s="172"/>
      <c r="AT124" s="167" t="s">
        <v>193</v>
      </c>
      <c r="AU124" s="167" t="s">
        <v>81</v>
      </c>
      <c r="AV124" s="13" t="s">
        <v>25</v>
      </c>
      <c r="AW124" s="13" t="s">
        <v>34</v>
      </c>
      <c r="AX124" s="13" t="s">
        <v>73</v>
      </c>
      <c r="AY124" s="167" t="s">
        <v>182</v>
      </c>
    </row>
    <row r="125" spans="1:65" s="13" customFormat="1">
      <c r="B125" s="165"/>
      <c r="D125" s="166" t="s">
        <v>193</v>
      </c>
      <c r="E125" s="167" t="s">
        <v>3</v>
      </c>
      <c r="F125" s="168" t="s">
        <v>2817</v>
      </c>
      <c r="H125" s="167" t="s">
        <v>3</v>
      </c>
      <c r="I125" s="169"/>
      <c r="L125" s="165"/>
      <c r="M125" s="170"/>
      <c r="N125" s="171"/>
      <c r="O125" s="171"/>
      <c r="P125" s="171"/>
      <c r="Q125" s="171"/>
      <c r="R125" s="171"/>
      <c r="S125" s="171"/>
      <c r="T125" s="172"/>
      <c r="AT125" s="167" t="s">
        <v>193</v>
      </c>
      <c r="AU125" s="167" t="s">
        <v>81</v>
      </c>
      <c r="AV125" s="13" t="s">
        <v>25</v>
      </c>
      <c r="AW125" s="13" t="s">
        <v>34</v>
      </c>
      <c r="AX125" s="13" t="s">
        <v>73</v>
      </c>
      <c r="AY125" s="167" t="s">
        <v>182</v>
      </c>
    </row>
    <row r="126" spans="1:65" s="13" customFormat="1">
      <c r="B126" s="165"/>
      <c r="D126" s="166" t="s">
        <v>193</v>
      </c>
      <c r="E126" s="167" t="s">
        <v>3</v>
      </c>
      <c r="F126" s="168" t="s">
        <v>2818</v>
      </c>
      <c r="H126" s="167" t="s">
        <v>3</v>
      </c>
      <c r="I126" s="169"/>
      <c r="L126" s="165"/>
      <c r="M126" s="170"/>
      <c r="N126" s="171"/>
      <c r="O126" s="171"/>
      <c r="P126" s="171"/>
      <c r="Q126" s="171"/>
      <c r="R126" s="171"/>
      <c r="S126" s="171"/>
      <c r="T126" s="172"/>
      <c r="AT126" s="167" t="s">
        <v>193</v>
      </c>
      <c r="AU126" s="167" t="s">
        <v>81</v>
      </c>
      <c r="AV126" s="13" t="s">
        <v>25</v>
      </c>
      <c r="AW126" s="13" t="s">
        <v>34</v>
      </c>
      <c r="AX126" s="13" t="s">
        <v>73</v>
      </c>
      <c r="AY126" s="167" t="s">
        <v>182</v>
      </c>
    </row>
    <row r="127" spans="1:65" s="13" customFormat="1">
      <c r="B127" s="165"/>
      <c r="D127" s="166" t="s">
        <v>193</v>
      </c>
      <c r="E127" s="167" t="s">
        <v>3</v>
      </c>
      <c r="F127" s="168" t="s">
        <v>2819</v>
      </c>
      <c r="H127" s="167" t="s">
        <v>3</v>
      </c>
      <c r="I127" s="169"/>
      <c r="L127" s="165"/>
      <c r="M127" s="170"/>
      <c r="N127" s="171"/>
      <c r="O127" s="171"/>
      <c r="P127" s="171"/>
      <c r="Q127" s="171"/>
      <c r="R127" s="171"/>
      <c r="S127" s="171"/>
      <c r="T127" s="172"/>
      <c r="AT127" s="167" t="s">
        <v>193</v>
      </c>
      <c r="AU127" s="167" t="s">
        <v>81</v>
      </c>
      <c r="AV127" s="13" t="s">
        <v>25</v>
      </c>
      <c r="AW127" s="13" t="s">
        <v>34</v>
      </c>
      <c r="AX127" s="13" t="s">
        <v>73</v>
      </c>
      <c r="AY127" s="167" t="s">
        <v>182</v>
      </c>
    </row>
    <row r="128" spans="1:65" s="13" customFormat="1">
      <c r="B128" s="165"/>
      <c r="D128" s="166" t="s">
        <v>193</v>
      </c>
      <c r="E128" s="167" t="s">
        <v>3</v>
      </c>
      <c r="F128" s="168" t="s">
        <v>2820</v>
      </c>
      <c r="H128" s="167" t="s">
        <v>3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7" t="s">
        <v>193</v>
      </c>
      <c r="AU128" s="167" t="s">
        <v>81</v>
      </c>
      <c r="AV128" s="13" t="s">
        <v>25</v>
      </c>
      <c r="AW128" s="13" t="s">
        <v>34</v>
      </c>
      <c r="AX128" s="13" t="s">
        <v>73</v>
      </c>
      <c r="AY128" s="167" t="s">
        <v>182</v>
      </c>
    </row>
    <row r="129" spans="1:65" s="13" customFormat="1">
      <c r="B129" s="165"/>
      <c r="D129" s="166" t="s">
        <v>193</v>
      </c>
      <c r="E129" s="167" t="s">
        <v>3</v>
      </c>
      <c r="F129" s="168" t="s">
        <v>2821</v>
      </c>
      <c r="H129" s="167" t="s">
        <v>3</v>
      </c>
      <c r="I129" s="169"/>
      <c r="L129" s="165"/>
      <c r="M129" s="170"/>
      <c r="N129" s="171"/>
      <c r="O129" s="171"/>
      <c r="P129" s="171"/>
      <c r="Q129" s="171"/>
      <c r="R129" s="171"/>
      <c r="S129" s="171"/>
      <c r="T129" s="172"/>
      <c r="AT129" s="167" t="s">
        <v>193</v>
      </c>
      <c r="AU129" s="167" t="s">
        <v>81</v>
      </c>
      <c r="AV129" s="13" t="s">
        <v>25</v>
      </c>
      <c r="AW129" s="13" t="s">
        <v>34</v>
      </c>
      <c r="AX129" s="13" t="s">
        <v>73</v>
      </c>
      <c r="AY129" s="167" t="s">
        <v>182</v>
      </c>
    </row>
    <row r="130" spans="1:65" s="14" customFormat="1">
      <c r="B130" s="173"/>
      <c r="D130" s="166" t="s">
        <v>193</v>
      </c>
      <c r="E130" s="174" t="s">
        <v>3</v>
      </c>
      <c r="F130" s="175" t="s">
        <v>25</v>
      </c>
      <c r="H130" s="176">
        <v>1</v>
      </c>
      <c r="I130" s="177"/>
      <c r="L130" s="173"/>
      <c r="M130" s="178"/>
      <c r="N130" s="179"/>
      <c r="O130" s="179"/>
      <c r="P130" s="179"/>
      <c r="Q130" s="179"/>
      <c r="R130" s="179"/>
      <c r="S130" s="179"/>
      <c r="T130" s="180"/>
      <c r="AT130" s="174" t="s">
        <v>193</v>
      </c>
      <c r="AU130" s="174" t="s">
        <v>81</v>
      </c>
      <c r="AV130" s="14" t="s">
        <v>81</v>
      </c>
      <c r="AW130" s="14" t="s">
        <v>34</v>
      </c>
      <c r="AX130" s="14" t="s">
        <v>25</v>
      </c>
      <c r="AY130" s="174" t="s">
        <v>182</v>
      </c>
    </row>
    <row r="131" spans="1:65" s="2" customFormat="1" ht="16.5" customHeight="1">
      <c r="A131" s="35"/>
      <c r="B131" s="146"/>
      <c r="C131" s="147" t="s">
        <v>297</v>
      </c>
      <c r="D131" s="147" t="s">
        <v>184</v>
      </c>
      <c r="E131" s="148" t="s">
        <v>2822</v>
      </c>
      <c r="F131" s="149" t="s">
        <v>2823</v>
      </c>
      <c r="G131" s="150" t="s">
        <v>507</v>
      </c>
      <c r="H131" s="151">
        <v>1</v>
      </c>
      <c r="I131" s="152"/>
      <c r="J131" s="153">
        <f>ROUND(I131*H131,2)</f>
        <v>0</v>
      </c>
      <c r="K131" s="149" t="s">
        <v>3</v>
      </c>
      <c r="L131" s="36"/>
      <c r="M131" s="154" t="s">
        <v>3</v>
      </c>
      <c r="N131" s="155" t="s">
        <v>44</v>
      </c>
      <c r="O131" s="56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58" t="s">
        <v>189</v>
      </c>
      <c r="AT131" s="158" t="s">
        <v>184</v>
      </c>
      <c r="AU131" s="158" t="s">
        <v>81</v>
      </c>
      <c r="AY131" s="20" t="s">
        <v>182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20" t="s">
        <v>25</v>
      </c>
      <c r="BK131" s="159">
        <f>ROUND(I131*H131,2)</f>
        <v>0</v>
      </c>
      <c r="BL131" s="20" t="s">
        <v>189</v>
      </c>
      <c r="BM131" s="158" t="s">
        <v>2824</v>
      </c>
    </row>
    <row r="132" spans="1:65" s="14" customFormat="1">
      <c r="B132" s="173"/>
      <c r="D132" s="166" t="s">
        <v>193</v>
      </c>
      <c r="E132" s="174" t="s">
        <v>3</v>
      </c>
      <c r="F132" s="175" t="s">
        <v>25</v>
      </c>
      <c r="H132" s="176">
        <v>1</v>
      </c>
      <c r="I132" s="177"/>
      <c r="L132" s="173"/>
      <c r="M132" s="178"/>
      <c r="N132" s="179"/>
      <c r="O132" s="179"/>
      <c r="P132" s="179"/>
      <c r="Q132" s="179"/>
      <c r="R132" s="179"/>
      <c r="S132" s="179"/>
      <c r="T132" s="180"/>
      <c r="AT132" s="174" t="s">
        <v>193</v>
      </c>
      <c r="AU132" s="174" t="s">
        <v>81</v>
      </c>
      <c r="AV132" s="14" t="s">
        <v>81</v>
      </c>
      <c r="AW132" s="14" t="s">
        <v>34</v>
      </c>
      <c r="AX132" s="14" t="s">
        <v>25</v>
      </c>
      <c r="AY132" s="174" t="s">
        <v>182</v>
      </c>
    </row>
    <row r="133" spans="1:65" s="2" customFormat="1" ht="16.5" customHeight="1">
      <c r="A133" s="35"/>
      <c r="B133" s="146"/>
      <c r="C133" s="147" t="s">
        <v>299</v>
      </c>
      <c r="D133" s="147" t="s">
        <v>184</v>
      </c>
      <c r="E133" s="148" t="s">
        <v>2825</v>
      </c>
      <c r="F133" s="149" t="s">
        <v>2826</v>
      </c>
      <c r="G133" s="150" t="s">
        <v>507</v>
      </c>
      <c r="H133" s="151">
        <v>0</v>
      </c>
      <c r="I133" s="152"/>
      <c r="J133" s="153">
        <f>ROUND(I133*H133,2)</f>
        <v>0</v>
      </c>
      <c r="K133" s="149" t="s">
        <v>3</v>
      </c>
      <c r="L133" s="36"/>
      <c r="M133" s="154" t="s">
        <v>3</v>
      </c>
      <c r="N133" s="155" t="s">
        <v>44</v>
      </c>
      <c r="O133" s="56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58" t="s">
        <v>189</v>
      </c>
      <c r="AT133" s="158" t="s">
        <v>184</v>
      </c>
      <c r="AU133" s="158" t="s">
        <v>81</v>
      </c>
      <c r="AY133" s="20" t="s">
        <v>182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20" t="s">
        <v>25</v>
      </c>
      <c r="BK133" s="159">
        <f>ROUND(I133*H133,2)</f>
        <v>0</v>
      </c>
      <c r="BL133" s="20" t="s">
        <v>189</v>
      </c>
      <c r="BM133" s="158" t="s">
        <v>2827</v>
      </c>
    </row>
    <row r="134" spans="1:65" s="13" customFormat="1">
      <c r="B134" s="165"/>
      <c r="D134" s="166" t="s">
        <v>193</v>
      </c>
      <c r="E134" s="167" t="s">
        <v>3</v>
      </c>
      <c r="F134" s="168" t="s">
        <v>2828</v>
      </c>
      <c r="H134" s="167" t="s">
        <v>3</v>
      </c>
      <c r="I134" s="169"/>
      <c r="L134" s="165"/>
      <c r="M134" s="170"/>
      <c r="N134" s="171"/>
      <c r="O134" s="171"/>
      <c r="P134" s="171"/>
      <c r="Q134" s="171"/>
      <c r="R134" s="171"/>
      <c r="S134" s="171"/>
      <c r="T134" s="172"/>
      <c r="AT134" s="167" t="s">
        <v>193</v>
      </c>
      <c r="AU134" s="167" t="s">
        <v>81</v>
      </c>
      <c r="AV134" s="13" t="s">
        <v>25</v>
      </c>
      <c r="AW134" s="13" t="s">
        <v>34</v>
      </c>
      <c r="AX134" s="13" t="s">
        <v>73</v>
      </c>
      <c r="AY134" s="167" t="s">
        <v>182</v>
      </c>
    </row>
    <row r="135" spans="1:65" s="14" customFormat="1">
      <c r="B135" s="173"/>
      <c r="D135" s="166" t="s">
        <v>193</v>
      </c>
      <c r="E135" s="174" t="s">
        <v>3</v>
      </c>
      <c r="F135" s="175" t="s">
        <v>73</v>
      </c>
      <c r="H135" s="176">
        <v>0</v>
      </c>
      <c r="I135" s="177"/>
      <c r="L135" s="173"/>
      <c r="M135" s="178"/>
      <c r="N135" s="179"/>
      <c r="O135" s="179"/>
      <c r="P135" s="179"/>
      <c r="Q135" s="179"/>
      <c r="R135" s="179"/>
      <c r="S135" s="179"/>
      <c r="T135" s="180"/>
      <c r="AT135" s="174" t="s">
        <v>193</v>
      </c>
      <c r="AU135" s="174" t="s">
        <v>81</v>
      </c>
      <c r="AV135" s="14" t="s">
        <v>81</v>
      </c>
      <c r="AW135" s="14" t="s">
        <v>34</v>
      </c>
      <c r="AX135" s="14" t="s">
        <v>25</v>
      </c>
      <c r="AY135" s="174" t="s">
        <v>182</v>
      </c>
    </row>
    <row r="136" spans="1:65" s="2" customFormat="1" ht="21.75" customHeight="1">
      <c r="A136" s="35"/>
      <c r="B136" s="146"/>
      <c r="C136" s="147" t="s">
        <v>304</v>
      </c>
      <c r="D136" s="147" t="s">
        <v>184</v>
      </c>
      <c r="E136" s="148" t="s">
        <v>2829</v>
      </c>
      <c r="F136" s="149" t="s">
        <v>2830</v>
      </c>
      <c r="G136" s="150" t="s">
        <v>2069</v>
      </c>
      <c r="H136" s="151">
        <v>8</v>
      </c>
      <c r="I136" s="152"/>
      <c r="J136" s="153">
        <f>ROUND(I136*H136,2)</f>
        <v>0</v>
      </c>
      <c r="K136" s="149" t="s">
        <v>3</v>
      </c>
      <c r="L136" s="36"/>
      <c r="M136" s="154" t="s">
        <v>3</v>
      </c>
      <c r="N136" s="155" t="s">
        <v>44</v>
      </c>
      <c r="O136" s="56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58" t="s">
        <v>189</v>
      </c>
      <c r="AT136" s="158" t="s">
        <v>184</v>
      </c>
      <c r="AU136" s="158" t="s">
        <v>81</v>
      </c>
      <c r="AY136" s="20" t="s">
        <v>182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20" t="s">
        <v>25</v>
      </c>
      <c r="BK136" s="159">
        <f>ROUND(I136*H136,2)</f>
        <v>0</v>
      </c>
      <c r="BL136" s="20" t="s">
        <v>189</v>
      </c>
      <c r="BM136" s="158" t="s">
        <v>2831</v>
      </c>
    </row>
    <row r="137" spans="1:65" s="14" customFormat="1">
      <c r="B137" s="173"/>
      <c r="D137" s="166" t="s">
        <v>193</v>
      </c>
      <c r="E137" s="174" t="s">
        <v>3</v>
      </c>
      <c r="F137" s="175" t="s">
        <v>2832</v>
      </c>
      <c r="H137" s="176">
        <v>0</v>
      </c>
      <c r="I137" s="177"/>
      <c r="L137" s="173"/>
      <c r="M137" s="178"/>
      <c r="N137" s="179"/>
      <c r="O137" s="179"/>
      <c r="P137" s="179"/>
      <c r="Q137" s="179"/>
      <c r="R137" s="179"/>
      <c r="S137" s="179"/>
      <c r="T137" s="180"/>
      <c r="AT137" s="174" t="s">
        <v>193</v>
      </c>
      <c r="AU137" s="174" t="s">
        <v>81</v>
      </c>
      <c r="AV137" s="14" t="s">
        <v>81</v>
      </c>
      <c r="AW137" s="14" t="s">
        <v>34</v>
      </c>
      <c r="AX137" s="14" t="s">
        <v>73</v>
      </c>
      <c r="AY137" s="174" t="s">
        <v>182</v>
      </c>
    </row>
    <row r="138" spans="1:65" s="13" customFormat="1">
      <c r="B138" s="165"/>
      <c r="D138" s="166" t="s">
        <v>193</v>
      </c>
      <c r="E138" s="167" t="s">
        <v>3</v>
      </c>
      <c r="F138" s="168" t="s">
        <v>2833</v>
      </c>
      <c r="H138" s="167" t="s">
        <v>3</v>
      </c>
      <c r="I138" s="169"/>
      <c r="L138" s="165"/>
      <c r="M138" s="170"/>
      <c r="N138" s="171"/>
      <c r="O138" s="171"/>
      <c r="P138" s="171"/>
      <c r="Q138" s="171"/>
      <c r="R138" s="171"/>
      <c r="S138" s="171"/>
      <c r="T138" s="172"/>
      <c r="AT138" s="167" t="s">
        <v>193</v>
      </c>
      <c r="AU138" s="167" t="s">
        <v>81</v>
      </c>
      <c r="AV138" s="13" t="s">
        <v>25</v>
      </c>
      <c r="AW138" s="13" t="s">
        <v>34</v>
      </c>
      <c r="AX138" s="13" t="s">
        <v>73</v>
      </c>
      <c r="AY138" s="167" t="s">
        <v>182</v>
      </c>
    </row>
    <row r="139" spans="1:65" s="14" customFormat="1">
      <c r="B139" s="173"/>
      <c r="D139" s="166" t="s">
        <v>193</v>
      </c>
      <c r="E139" s="174" t="s">
        <v>3</v>
      </c>
      <c r="F139" s="175" t="s">
        <v>243</v>
      </c>
      <c r="H139" s="176">
        <v>8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193</v>
      </c>
      <c r="AU139" s="174" t="s">
        <v>81</v>
      </c>
      <c r="AV139" s="14" t="s">
        <v>81</v>
      </c>
      <c r="AW139" s="14" t="s">
        <v>34</v>
      </c>
      <c r="AX139" s="14" t="s">
        <v>73</v>
      </c>
      <c r="AY139" s="174" t="s">
        <v>182</v>
      </c>
    </row>
    <row r="140" spans="1:65" s="15" customFormat="1">
      <c r="B140" s="181"/>
      <c r="D140" s="166" t="s">
        <v>193</v>
      </c>
      <c r="E140" s="182" t="s">
        <v>3</v>
      </c>
      <c r="F140" s="183" t="s">
        <v>213</v>
      </c>
      <c r="H140" s="184">
        <v>8</v>
      </c>
      <c r="I140" s="185"/>
      <c r="L140" s="181"/>
      <c r="M140" s="186"/>
      <c r="N140" s="187"/>
      <c r="O140" s="187"/>
      <c r="P140" s="187"/>
      <c r="Q140" s="187"/>
      <c r="R140" s="187"/>
      <c r="S140" s="187"/>
      <c r="T140" s="188"/>
      <c r="AT140" s="182" t="s">
        <v>193</v>
      </c>
      <c r="AU140" s="182" t="s">
        <v>81</v>
      </c>
      <c r="AV140" s="15" t="s">
        <v>189</v>
      </c>
      <c r="AW140" s="15" t="s">
        <v>34</v>
      </c>
      <c r="AX140" s="15" t="s">
        <v>25</v>
      </c>
      <c r="AY140" s="182" t="s">
        <v>182</v>
      </c>
    </row>
    <row r="141" spans="1:65" s="2" customFormat="1" ht="21.75" customHeight="1">
      <c r="A141" s="35"/>
      <c r="B141" s="146"/>
      <c r="C141" s="147" t="s">
        <v>308</v>
      </c>
      <c r="D141" s="147" t="s">
        <v>184</v>
      </c>
      <c r="E141" s="148" t="s">
        <v>2834</v>
      </c>
      <c r="F141" s="149" t="s">
        <v>2835</v>
      </c>
      <c r="G141" s="150" t="s">
        <v>507</v>
      </c>
      <c r="H141" s="151">
        <v>1</v>
      </c>
      <c r="I141" s="152"/>
      <c r="J141" s="153">
        <f>ROUND(I141*H141,2)</f>
        <v>0</v>
      </c>
      <c r="K141" s="149" t="s">
        <v>3</v>
      </c>
      <c r="L141" s="36"/>
      <c r="M141" s="154" t="s">
        <v>3</v>
      </c>
      <c r="N141" s="155" t="s">
        <v>44</v>
      </c>
      <c r="O141" s="56"/>
      <c r="P141" s="156">
        <f>O141*H141</f>
        <v>0</v>
      </c>
      <c r="Q141" s="156">
        <v>1.0000000000000001E-5</v>
      </c>
      <c r="R141" s="156">
        <f>Q141*H141</f>
        <v>1.0000000000000001E-5</v>
      </c>
      <c r="S141" s="156">
        <v>0</v>
      </c>
      <c r="T141" s="15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8" t="s">
        <v>189</v>
      </c>
      <c r="AT141" s="158" t="s">
        <v>184</v>
      </c>
      <c r="AU141" s="158" t="s">
        <v>81</v>
      </c>
      <c r="AY141" s="20" t="s">
        <v>182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20" t="s">
        <v>25</v>
      </c>
      <c r="BK141" s="159">
        <f>ROUND(I141*H141,2)</f>
        <v>0</v>
      </c>
      <c r="BL141" s="20" t="s">
        <v>189</v>
      </c>
      <c r="BM141" s="158" t="s">
        <v>2836</v>
      </c>
    </row>
    <row r="142" spans="1:65" s="14" customFormat="1">
      <c r="B142" s="173"/>
      <c r="D142" s="166" t="s">
        <v>193</v>
      </c>
      <c r="E142" s="174" t="s">
        <v>3</v>
      </c>
      <c r="F142" s="175" t="s">
        <v>25</v>
      </c>
      <c r="H142" s="176">
        <v>1</v>
      </c>
      <c r="I142" s="177"/>
      <c r="L142" s="173"/>
      <c r="M142" s="178"/>
      <c r="N142" s="179"/>
      <c r="O142" s="179"/>
      <c r="P142" s="179"/>
      <c r="Q142" s="179"/>
      <c r="R142" s="179"/>
      <c r="S142" s="179"/>
      <c r="T142" s="180"/>
      <c r="AT142" s="174" t="s">
        <v>193</v>
      </c>
      <c r="AU142" s="174" t="s">
        <v>81</v>
      </c>
      <c r="AV142" s="14" t="s">
        <v>81</v>
      </c>
      <c r="AW142" s="14" t="s">
        <v>34</v>
      </c>
      <c r="AX142" s="14" t="s">
        <v>25</v>
      </c>
      <c r="AY142" s="174" t="s">
        <v>182</v>
      </c>
    </row>
    <row r="143" spans="1:65" s="2" customFormat="1" ht="24.2" customHeight="1">
      <c r="A143" s="35"/>
      <c r="B143" s="146"/>
      <c r="C143" s="147" t="s">
        <v>314</v>
      </c>
      <c r="D143" s="147" t="s">
        <v>184</v>
      </c>
      <c r="E143" s="148" t="s">
        <v>2837</v>
      </c>
      <c r="F143" s="149" t="s">
        <v>2838</v>
      </c>
      <c r="G143" s="150" t="s">
        <v>507</v>
      </c>
      <c r="H143" s="151">
        <v>1</v>
      </c>
      <c r="I143" s="152"/>
      <c r="J143" s="153">
        <f>ROUND(I143*H143,2)</f>
        <v>0</v>
      </c>
      <c r="K143" s="149" t="s">
        <v>3</v>
      </c>
      <c r="L143" s="36"/>
      <c r="M143" s="154" t="s">
        <v>3</v>
      </c>
      <c r="N143" s="155" t="s">
        <v>44</v>
      </c>
      <c r="O143" s="56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58" t="s">
        <v>189</v>
      </c>
      <c r="AT143" s="158" t="s">
        <v>184</v>
      </c>
      <c r="AU143" s="158" t="s">
        <v>81</v>
      </c>
      <c r="AY143" s="20" t="s">
        <v>182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20" t="s">
        <v>25</v>
      </c>
      <c r="BK143" s="159">
        <f>ROUND(I143*H143,2)</f>
        <v>0</v>
      </c>
      <c r="BL143" s="20" t="s">
        <v>189</v>
      </c>
      <c r="BM143" s="158" t="s">
        <v>2839</v>
      </c>
    </row>
    <row r="144" spans="1:65" s="14" customFormat="1">
      <c r="B144" s="173"/>
      <c r="D144" s="166" t="s">
        <v>193</v>
      </c>
      <c r="E144" s="174" t="s">
        <v>3</v>
      </c>
      <c r="F144" s="175" t="s">
        <v>25</v>
      </c>
      <c r="H144" s="176">
        <v>1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193</v>
      </c>
      <c r="AU144" s="174" t="s">
        <v>81</v>
      </c>
      <c r="AV144" s="14" t="s">
        <v>81</v>
      </c>
      <c r="AW144" s="14" t="s">
        <v>34</v>
      </c>
      <c r="AX144" s="14" t="s">
        <v>25</v>
      </c>
      <c r="AY144" s="174" t="s">
        <v>182</v>
      </c>
    </row>
    <row r="145" spans="1:65" s="2" customFormat="1" ht="24.2" customHeight="1">
      <c r="A145" s="35"/>
      <c r="B145" s="146"/>
      <c r="C145" s="147" t="s">
        <v>8</v>
      </c>
      <c r="D145" s="147" t="s">
        <v>184</v>
      </c>
      <c r="E145" s="148" t="s">
        <v>2840</v>
      </c>
      <c r="F145" s="149" t="s">
        <v>2841</v>
      </c>
      <c r="G145" s="150" t="s">
        <v>507</v>
      </c>
      <c r="H145" s="151">
        <v>1</v>
      </c>
      <c r="I145" s="152"/>
      <c r="J145" s="153">
        <f>ROUND(I145*H145,2)</f>
        <v>0</v>
      </c>
      <c r="K145" s="149" t="s">
        <v>3</v>
      </c>
      <c r="L145" s="36"/>
      <c r="M145" s="154" t="s">
        <v>3</v>
      </c>
      <c r="N145" s="155" t="s">
        <v>44</v>
      </c>
      <c r="O145" s="56"/>
      <c r="P145" s="156">
        <f>O145*H145</f>
        <v>0</v>
      </c>
      <c r="Q145" s="156">
        <v>1.0000000000000001E-5</v>
      </c>
      <c r="R145" s="156">
        <f>Q145*H145</f>
        <v>1.0000000000000001E-5</v>
      </c>
      <c r="S145" s="156">
        <v>0</v>
      </c>
      <c r="T145" s="15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58" t="s">
        <v>189</v>
      </c>
      <c r="AT145" s="158" t="s">
        <v>184</v>
      </c>
      <c r="AU145" s="158" t="s">
        <v>81</v>
      </c>
      <c r="AY145" s="20" t="s">
        <v>182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20" t="s">
        <v>25</v>
      </c>
      <c r="BK145" s="159">
        <f>ROUND(I145*H145,2)</f>
        <v>0</v>
      </c>
      <c r="BL145" s="20" t="s">
        <v>189</v>
      </c>
      <c r="BM145" s="158" t="s">
        <v>2842</v>
      </c>
    </row>
    <row r="146" spans="1:65" s="14" customFormat="1">
      <c r="B146" s="173"/>
      <c r="D146" s="166" t="s">
        <v>193</v>
      </c>
      <c r="E146" s="174" t="s">
        <v>3</v>
      </c>
      <c r="F146" s="175" t="s">
        <v>25</v>
      </c>
      <c r="H146" s="176">
        <v>1</v>
      </c>
      <c r="I146" s="177"/>
      <c r="L146" s="173"/>
      <c r="M146" s="178"/>
      <c r="N146" s="179"/>
      <c r="O146" s="179"/>
      <c r="P146" s="179"/>
      <c r="Q146" s="179"/>
      <c r="R146" s="179"/>
      <c r="S146" s="179"/>
      <c r="T146" s="180"/>
      <c r="AT146" s="174" t="s">
        <v>193</v>
      </c>
      <c r="AU146" s="174" t="s">
        <v>81</v>
      </c>
      <c r="AV146" s="14" t="s">
        <v>81</v>
      </c>
      <c r="AW146" s="14" t="s">
        <v>34</v>
      </c>
      <c r="AX146" s="14" t="s">
        <v>25</v>
      </c>
      <c r="AY146" s="174" t="s">
        <v>182</v>
      </c>
    </row>
    <row r="147" spans="1:65" s="2" customFormat="1" ht="16.5" customHeight="1">
      <c r="A147" s="35"/>
      <c r="B147" s="146"/>
      <c r="C147" s="147" t="s">
        <v>326</v>
      </c>
      <c r="D147" s="147" t="s">
        <v>184</v>
      </c>
      <c r="E147" s="148" t="s">
        <v>2843</v>
      </c>
      <c r="F147" s="149" t="s">
        <v>2844</v>
      </c>
      <c r="G147" s="150" t="s">
        <v>507</v>
      </c>
      <c r="H147" s="151">
        <v>1</v>
      </c>
      <c r="I147" s="152"/>
      <c r="J147" s="153">
        <f>ROUND(I147*H147,2)</f>
        <v>0</v>
      </c>
      <c r="K147" s="149" t="s">
        <v>222</v>
      </c>
      <c r="L147" s="36"/>
      <c r="M147" s="154" t="s">
        <v>3</v>
      </c>
      <c r="N147" s="155" t="s">
        <v>44</v>
      </c>
      <c r="O147" s="56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8" t="s">
        <v>189</v>
      </c>
      <c r="AT147" s="158" t="s">
        <v>184</v>
      </c>
      <c r="AU147" s="158" t="s">
        <v>81</v>
      </c>
      <c r="AY147" s="20" t="s">
        <v>182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20" t="s">
        <v>25</v>
      </c>
      <c r="BK147" s="159">
        <f>ROUND(I147*H147,2)</f>
        <v>0</v>
      </c>
      <c r="BL147" s="20" t="s">
        <v>189</v>
      </c>
      <c r="BM147" s="158" t="s">
        <v>2845</v>
      </c>
    </row>
    <row r="148" spans="1:65" s="14" customFormat="1">
      <c r="B148" s="173"/>
      <c r="D148" s="166" t="s">
        <v>193</v>
      </c>
      <c r="E148" s="174" t="s">
        <v>3</v>
      </c>
      <c r="F148" s="175" t="s">
        <v>25</v>
      </c>
      <c r="H148" s="176">
        <v>1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193</v>
      </c>
      <c r="AU148" s="174" t="s">
        <v>81</v>
      </c>
      <c r="AV148" s="14" t="s">
        <v>81</v>
      </c>
      <c r="AW148" s="14" t="s">
        <v>34</v>
      </c>
      <c r="AX148" s="14" t="s">
        <v>25</v>
      </c>
      <c r="AY148" s="174" t="s">
        <v>182</v>
      </c>
    </row>
    <row r="149" spans="1:65" s="2" customFormat="1" ht="16.5" customHeight="1">
      <c r="A149" s="35"/>
      <c r="B149" s="146"/>
      <c r="C149" s="147" t="s">
        <v>328</v>
      </c>
      <c r="D149" s="147" t="s">
        <v>184</v>
      </c>
      <c r="E149" s="148" t="s">
        <v>2846</v>
      </c>
      <c r="F149" s="149" t="s">
        <v>2847</v>
      </c>
      <c r="G149" s="150" t="s">
        <v>507</v>
      </c>
      <c r="H149" s="151">
        <v>1</v>
      </c>
      <c r="I149" s="152"/>
      <c r="J149" s="153">
        <f>ROUND(I149*H149,2)</f>
        <v>0</v>
      </c>
      <c r="K149" s="149" t="s">
        <v>222</v>
      </c>
      <c r="L149" s="36"/>
      <c r="M149" s="154" t="s">
        <v>3</v>
      </c>
      <c r="N149" s="155" t="s">
        <v>44</v>
      </c>
      <c r="O149" s="56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8" t="s">
        <v>189</v>
      </c>
      <c r="AT149" s="158" t="s">
        <v>184</v>
      </c>
      <c r="AU149" s="158" t="s">
        <v>81</v>
      </c>
      <c r="AY149" s="20" t="s">
        <v>182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20" t="s">
        <v>25</v>
      </c>
      <c r="BK149" s="159">
        <f>ROUND(I149*H149,2)</f>
        <v>0</v>
      </c>
      <c r="BL149" s="20" t="s">
        <v>189</v>
      </c>
      <c r="BM149" s="158" t="s">
        <v>2848</v>
      </c>
    </row>
    <row r="150" spans="1:65" s="14" customFormat="1">
      <c r="B150" s="173"/>
      <c r="D150" s="166" t="s">
        <v>193</v>
      </c>
      <c r="E150" s="174" t="s">
        <v>3</v>
      </c>
      <c r="F150" s="175" t="s">
        <v>25</v>
      </c>
      <c r="H150" s="176">
        <v>1</v>
      </c>
      <c r="I150" s="177"/>
      <c r="L150" s="173"/>
      <c r="M150" s="178"/>
      <c r="N150" s="179"/>
      <c r="O150" s="179"/>
      <c r="P150" s="179"/>
      <c r="Q150" s="179"/>
      <c r="R150" s="179"/>
      <c r="S150" s="179"/>
      <c r="T150" s="180"/>
      <c r="AT150" s="174" t="s">
        <v>193</v>
      </c>
      <c r="AU150" s="174" t="s">
        <v>81</v>
      </c>
      <c r="AV150" s="14" t="s">
        <v>81</v>
      </c>
      <c r="AW150" s="14" t="s">
        <v>34</v>
      </c>
      <c r="AX150" s="14" t="s">
        <v>25</v>
      </c>
      <c r="AY150" s="174" t="s">
        <v>182</v>
      </c>
    </row>
    <row r="151" spans="1:65" s="2" customFormat="1" ht="16.5" customHeight="1">
      <c r="A151" s="35"/>
      <c r="B151" s="146"/>
      <c r="C151" s="147" t="s">
        <v>331</v>
      </c>
      <c r="D151" s="147" t="s">
        <v>184</v>
      </c>
      <c r="E151" s="148" t="s">
        <v>2849</v>
      </c>
      <c r="F151" s="149" t="s">
        <v>2850</v>
      </c>
      <c r="G151" s="150" t="s">
        <v>507</v>
      </c>
      <c r="H151" s="151">
        <v>1</v>
      </c>
      <c r="I151" s="152"/>
      <c r="J151" s="153">
        <f>ROUND(I151*H151,2)</f>
        <v>0</v>
      </c>
      <c r="K151" s="149" t="s">
        <v>3</v>
      </c>
      <c r="L151" s="36"/>
      <c r="M151" s="154" t="s">
        <v>3</v>
      </c>
      <c r="N151" s="155" t="s">
        <v>44</v>
      </c>
      <c r="O151" s="56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8" t="s">
        <v>189</v>
      </c>
      <c r="AT151" s="158" t="s">
        <v>184</v>
      </c>
      <c r="AU151" s="158" t="s">
        <v>81</v>
      </c>
      <c r="AY151" s="20" t="s">
        <v>182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20" t="s">
        <v>25</v>
      </c>
      <c r="BK151" s="159">
        <f>ROUND(I151*H151,2)</f>
        <v>0</v>
      </c>
      <c r="BL151" s="20" t="s">
        <v>189</v>
      </c>
      <c r="BM151" s="158" t="s">
        <v>2851</v>
      </c>
    </row>
    <row r="152" spans="1:65" s="13" customFormat="1">
      <c r="B152" s="165"/>
      <c r="D152" s="166" t="s">
        <v>193</v>
      </c>
      <c r="E152" s="167" t="s">
        <v>3</v>
      </c>
      <c r="F152" s="168" t="s">
        <v>2852</v>
      </c>
      <c r="H152" s="167" t="s">
        <v>3</v>
      </c>
      <c r="I152" s="169"/>
      <c r="L152" s="165"/>
      <c r="M152" s="170"/>
      <c r="N152" s="171"/>
      <c r="O152" s="171"/>
      <c r="P152" s="171"/>
      <c r="Q152" s="171"/>
      <c r="R152" s="171"/>
      <c r="S152" s="171"/>
      <c r="T152" s="172"/>
      <c r="AT152" s="167" t="s">
        <v>193</v>
      </c>
      <c r="AU152" s="167" t="s">
        <v>81</v>
      </c>
      <c r="AV152" s="13" t="s">
        <v>25</v>
      </c>
      <c r="AW152" s="13" t="s">
        <v>34</v>
      </c>
      <c r="AX152" s="13" t="s">
        <v>73</v>
      </c>
      <c r="AY152" s="167" t="s">
        <v>182</v>
      </c>
    </row>
    <row r="153" spans="1:65" s="13" customFormat="1">
      <c r="B153" s="165"/>
      <c r="D153" s="166" t="s">
        <v>193</v>
      </c>
      <c r="E153" s="167" t="s">
        <v>3</v>
      </c>
      <c r="F153" s="168" t="s">
        <v>2853</v>
      </c>
      <c r="H153" s="167" t="s">
        <v>3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7" t="s">
        <v>193</v>
      </c>
      <c r="AU153" s="167" t="s">
        <v>81</v>
      </c>
      <c r="AV153" s="13" t="s">
        <v>25</v>
      </c>
      <c r="AW153" s="13" t="s">
        <v>34</v>
      </c>
      <c r="AX153" s="13" t="s">
        <v>73</v>
      </c>
      <c r="AY153" s="167" t="s">
        <v>182</v>
      </c>
    </row>
    <row r="154" spans="1:65" s="13" customFormat="1">
      <c r="B154" s="165"/>
      <c r="D154" s="166" t="s">
        <v>193</v>
      </c>
      <c r="E154" s="167" t="s">
        <v>3</v>
      </c>
      <c r="F154" s="168" t="s">
        <v>2854</v>
      </c>
      <c r="H154" s="167" t="s">
        <v>3</v>
      </c>
      <c r="I154" s="169"/>
      <c r="L154" s="165"/>
      <c r="M154" s="170"/>
      <c r="N154" s="171"/>
      <c r="O154" s="171"/>
      <c r="P154" s="171"/>
      <c r="Q154" s="171"/>
      <c r="R154" s="171"/>
      <c r="S154" s="171"/>
      <c r="T154" s="172"/>
      <c r="AT154" s="167" t="s">
        <v>193</v>
      </c>
      <c r="AU154" s="167" t="s">
        <v>81</v>
      </c>
      <c r="AV154" s="13" t="s">
        <v>25</v>
      </c>
      <c r="AW154" s="13" t="s">
        <v>34</v>
      </c>
      <c r="AX154" s="13" t="s">
        <v>73</v>
      </c>
      <c r="AY154" s="167" t="s">
        <v>182</v>
      </c>
    </row>
    <row r="155" spans="1:65" s="13" customFormat="1">
      <c r="B155" s="165"/>
      <c r="D155" s="166" t="s">
        <v>193</v>
      </c>
      <c r="E155" s="167" t="s">
        <v>3</v>
      </c>
      <c r="F155" s="168" t="s">
        <v>2855</v>
      </c>
      <c r="H155" s="167" t="s">
        <v>3</v>
      </c>
      <c r="I155" s="169"/>
      <c r="L155" s="165"/>
      <c r="M155" s="170"/>
      <c r="N155" s="171"/>
      <c r="O155" s="171"/>
      <c r="P155" s="171"/>
      <c r="Q155" s="171"/>
      <c r="R155" s="171"/>
      <c r="S155" s="171"/>
      <c r="T155" s="172"/>
      <c r="AT155" s="167" t="s">
        <v>193</v>
      </c>
      <c r="AU155" s="167" t="s">
        <v>81</v>
      </c>
      <c r="AV155" s="13" t="s">
        <v>25</v>
      </c>
      <c r="AW155" s="13" t="s">
        <v>34</v>
      </c>
      <c r="AX155" s="13" t="s">
        <v>73</v>
      </c>
      <c r="AY155" s="167" t="s">
        <v>182</v>
      </c>
    </row>
    <row r="156" spans="1:65" s="14" customFormat="1">
      <c r="B156" s="173"/>
      <c r="D156" s="166" t="s">
        <v>193</v>
      </c>
      <c r="E156" s="174" t="s">
        <v>3</v>
      </c>
      <c r="F156" s="175" t="s">
        <v>25</v>
      </c>
      <c r="H156" s="176">
        <v>1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74" t="s">
        <v>193</v>
      </c>
      <c r="AU156" s="174" t="s">
        <v>81</v>
      </c>
      <c r="AV156" s="14" t="s">
        <v>81</v>
      </c>
      <c r="AW156" s="14" t="s">
        <v>34</v>
      </c>
      <c r="AX156" s="14" t="s">
        <v>25</v>
      </c>
      <c r="AY156" s="174" t="s">
        <v>182</v>
      </c>
    </row>
    <row r="157" spans="1:65" s="2" customFormat="1" ht="16.5" customHeight="1">
      <c r="A157" s="35"/>
      <c r="B157" s="146"/>
      <c r="C157" s="147" t="s">
        <v>335</v>
      </c>
      <c r="D157" s="147" t="s">
        <v>184</v>
      </c>
      <c r="E157" s="148" t="s">
        <v>2856</v>
      </c>
      <c r="F157" s="149" t="s">
        <v>2857</v>
      </c>
      <c r="G157" s="150" t="s">
        <v>507</v>
      </c>
      <c r="H157" s="151">
        <v>1</v>
      </c>
      <c r="I157" s="152"/>
      <c r="J157" s="153">
        <f>ROUND(I157*H157,2)</f>
        <v>0</v>
      </c>
      <c r="K157" s="149" t="s">
        <v>3</v>
      </c>
      <c r="L157" s="36"/>
      <c r="M157" s="154" t="s">
        <v>3</v>
      </c>
      <c r="N157" s="155" t="s">
        <v>44</v>
      </c>
      <c r="O157" s="56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58" t="s">
        <v>189</v>
      </c>
      <c r="AT157" s="158" t="s">
        <v>184</v>
      </c>
      <c r="AU157" s="158" t="s">
        <v>81</v>
      </c>
      <c r="AY157" s="20" t="s">
        <v>182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20" t="s">
        <v>25</v>
      </c>
      <c r="BK157" s="159">
        <f>ROUND(I157*H157,2)</f>
        <v>0</v>
      </c>
      <c r="BL157" s="20" t="s">
        <v>189</v>
      </c>
      <c r="BM157" s="158" t="s">
        <v>2858</v>
      </c>
    </row>
    <row r="158" spans="1:65" s="14" customFormat="1">
      <c r="B158" s="173"/>
      <c r="D158" s="166" t="s">
        <v>193</v>
      </c>
      <c r="E158" s="174" t="s">
        <v>3</v>
      </c>
      <c r="F158" s="175" t="s">
        <v>25</v>
      </c>
      <c r="H158" s="176">
        <v>1</v>
      </c>
      <c r="I158" s="177"/>
      <c r="L158" s="173"/>
      <c r="M158" s="178"/>
      <c r="N158" s="179"/>
      <c r="O158" s="179"/>
      <c r="P158" s="179"/>
      <c r="Q158" s="179"/>
      <c r="R158" s="179"/>
      <c r="S158" s="179"/>
      <c r="T158" s="180"/>
      <c r="AT158" s="174" t="s">
        <v>193</v>
      </c>
      <c r="AU158" s="174" t="s">
        <v>81</v>
      </c>
      <c r="AV158" s="14" t="s">
        <v>81</v>
      </c>
      <c r="AW158" s="14" t="s">
        <v>34</v>
      </c>
      <c r="AX158" s="14" t="s">
        <v>25</v>
      </c>
      <c r="AY158" s="174" t="s">
        <v>182</v>
      </c>
    </row>
    <row r="159" spans="1:65" s="2" customFormat="1" ht="16.5" customHeight="1">
      <c r="A159" s="35"/>
      <c r="B159" s="146"/>
      <c r="C159" s="147" t="s">
        <v>347</v>
      </c>
      <c r="D159" s="147" t="s">
        <v>184</v>
      </c>
      <c r="E159" s="148" t="s">
        <v>2859</v>
      </c>
      <c r="F159" s="149" t="s">
        <v>2860</v>
      </c>
      <c r="G159" s="150" t="s">
        <v>507</v>
      </c>
      <c r="H159" s="151">
        <v>1</v>
      </c>
      <c r="I159" s="152"/>
      <c r="J159" s="153">
        <f>ROUND(I159*H159,2)</f>
        <v>0</v>
      </c>
      <c r="K159" s="149" t="s">
        <v>3</v>
      </c>
      <c r="L159" s="36"/>
      <c r="M159" s="154" t="s">
        <v>3</v>
      </c>
      <c r="N159" s="155" t="s">
        <v>44</v>
      </c>
      <c r="O159" s="56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58" t="s">
        <v>189</v>
      </c>
      <c r="AT159" s="158" t="s">
        <v>184</v>
      </c>
      <c r="AU159" s="158" t="s">
        <v>81</v>
      </c>
      <c r="AY159" s="20" t="s">
        <v>182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20" t="s">
        <v>25</v>
      </c>
      <c r="BK159" s="159">
        <f>ROUND(I159*H159,2)</f>
        <v>0</v>
      </c>
      <c r="BL159" s="20" t="s">
        <v>189</v>
      </c>
      <c r="BM159" s="158" t="s">
        <v>2861</v>
      </c>
    </row>
    <row r="160" spans="1:65" s="14" customFormat="1">
      <c r="B160" s="173"/>
      <c r="D160" s="166" t="s">
        <v>193</v>
      </c>
      <c r="E160" s="174" t="s">
        <v>3</v>
      </c>
      <c r="F160" s="175" t="s">
        <v>25</v>
      </c>
      <c r="H160" s="176">
        <v>1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193</v>
      </c>
      <c r="AU160" s="174" t="s">
        <v>81</v>
      </c>
      <c r="AV160" s="14" t="s">
        <v>81</v>
      </c>
      <c r="AW160" s="14" t="s">
        <v>34</v>
      </c>
      <c r="AX160" s="14" t="s">
        <v>25</v>
      </c>
      <c r="AY160" s="174" t="s">
        <v>182</v>
      </c>
    </row>
    <row r="161" spans="1:65" s="2" customFormat="1" ht="24.2" customHeight="1">
      <c r="A161" s="35"/>
      <c r="B161" s="146"/>
      <c r="C161" s="147" t="s">
        <v>354</v>
      </c>
      <c r="D161" s="147" t="s">
        <v>184</v>
      </c>
      <c r="E161" s="148" t="s">
        <v>2862</v>
      </c>
      <c r="F161" s="149" t="s">
        <v>2863</v>
      </c>
      <c r="G161" s="150" t="s">
        <v>507</v>
      </c>
      <c r="H161" s="151">
        <v>1</v>
      </c>
      <c r="I161" s="152"/>
      <c r="J161" s="153">
        <f>ROUND(I161*H161,2)</f>
        <v>0</v>
      </c>
      <c r="K161" s="149" t="s">
        <v>3</v>
      </c>
      <c r="L161" s="36"/>
      <c r="M161" s="154" t="s">
        <v>3</v>
      </c>
      <c r="N161" s="155" t="s">
        <v>44</v>
      </c>
      <c r="O161" s="56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58" t="s">
        <v>189</v>
      </c>
      <c r="AT161" s="158" t="s">
        <v>184</v>
      </c>
      <c r="AU161" s="158" t="s">
        <v>81</v>
      </c>
      <c r="AY161" s="20" t="s">
        <v>182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20" t="s">
        <v>25</v>
      </c>
      <c r="BK161" s="159">
        <f>ROUND(I161*H161,2)</f>
        <v>0</v>
      </c>
      <c r="BL161" s="20" t="s">
        <v>189</v>
      </c>
      <c r="BM161" s="158" t="s">
        <v>2864</v>
      </c>
    </row>
    <row r="162" spans="1:65" s="14" customFormat="1">
      <c r="B162" s="173"/>
      <c r="D162" s="166" t="s">
        <v>193</v>
      </c>
      <c r="E162" s="174" t="s">
        <v>3</v>
      </c>
      <c r="F162" s="175" t="s">
        <v>25</v>
      </c>
      <c r="H162" s="176">
        <v>1</v>
      </c>
      <c r="I162" s="177"/>
      <c r="L162" s="173"/>
      <c r="M162" s="216"/>
      <c r="N162" s="217"/>
      <c r="O162" s="217"/>
      <c r="P162" s="217"/>
      <c r="Q162" s="217"/>
      <c r="R162" s="217"/>
      <c r="S162" s="217"/>
      <c r="T162" s="218"/>
      <c r="AT162" s="174" t="s">
        <v>193</v>
      </c>
      <c r="AU162" s="174" t="s">
        <v>81</v>
      </c>
      <c r="AV162" s="14" t="s">
        <v>81</v>
      </c>
      <c r="AW162" s="14" t="s">
        <v>34</v>
      </c>
      <c r="AX162" s="14" t="s">
        <v>25</v>
      </c>
      <c r="AY162" s="174" t="s">
        <v>182</v>
      </c>
    </row>
    <row r="163" spans="1:65" s="2" customFormat="1" ht="6.95" customHeight="1">
      <c r="A163" s="35"/>
      <c r="B163" s="45"/>
      <c r="C163" s="46"/>
      <c r="D163" s="46"/>
      <c r="E163" s="46"/>
      <c r="F163" s="46"/>
      <c r="G163" s="46"/>
      <c r="H163" s="46"/>
      <c r="I163" s="46"/>
      <c r="J163" s="46"/>
      <c r="K163" s="46"/>
      <c r="L163" s="36"/>
      <c r="M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</sheetData>
  <autoFilter ref="C80:K162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3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21"/>
      <c r="C3" s="22"/>
      <c r="D3" s="22"/>
      <c r="E3" s="22"/>
      <c r="F3" s="22"/>
      <c r="G3" s="22"/>
      <c r="H3" s="23"/>
    </row>
    <row r="4" spans="1:8" s="1" customFormat="1" ht="24.95" customHeight="1">
      <c r="B4" s="23"/>
      <c r="C4" s="24" t="s">
        <v>2865</v>
      </c>
      <c r="H4" s="23"/>
    </row>
    <row r="5" spans="1:8" s="1" customFormat="1" ht="12" customHeight="1">
      <c r="B5" s="23"/>
      <c r="C5" s="27" t="s">
        <v>14</v>
      </c>
      <c r="D5" s="357" t="s">
        <v>15</v>
      </c>
      <c r="E5" s="337"/>
      <c r="F5" s="337"/>
      <c r="H5" s="23"/>
    </row>
    <row r="6" spans="1:8" s="1" customFormat="1" ht="36.950000000000003" customHeight="1">
      <c r="B6" s="23"/>
      <c r="C6" s="29" t="s">
        <v>17</v>
      </c>
      <c r="D6" s="354" t="s">
        <v>18</v>
      </c>
      <c r="E6" s="337"/>
      <c r="F6" s="337"/>
      <c r="H6" s="23"/>
    </row>
    <row r="7" spans="1:8" s="1" customFormat="1" ht="16.5" customHeight="1">
      <c r="B7" s="23"/>
      <c r="C7" s="30" t="s">
        <v>24</v>
      </c>
      <c r="D7" s="53">
        <f>'Rekapitulace stavby'!AN8</f>
        <v>0</v>
      </c>
      <c r="H7" s="23"/>
    </row>
    <row r="8" spans="1:8" s="2" customFormat="1" ht="10.9" customHeight="1">
      <c r="A8" s="35"/>
      <c r="B8" s="36"/>
      <c r="C8" s="35"/>
      <c r="D8" s="35"/>
      <c r="E8" s="35"/>
      <c r="F8" s="35"/>
      <c r="G8" s="35"/>
      <c r="H8" s="36"/>
    </row>
    <row r="9" spans="1:8" s="11" customFormat="1" ht="29.25" customHeight="1">
      <c r="A9" s="123"/>
      <c r="B9" s="124"/>
      <c r="C9" s="125" t="s">
        <v>54</v>
      </c>
      <c r="D9" s="126" t="s">
        <v>55</v>
      </c>
      <c r="E9" s="126" t="s">
        <v>169</v>
      </c>
      <c r="F9" s="127" t="s">
        <v>2866</v>
      </c>
      <c r="G9" s="123"/>
      <c r="H9" s="124"/>
    </row>
    <row r="10" spans="1:8" s="2" customFormat="1" ht="26.45" customHeight="1">
      <c r="A10" s="35"/>
      <c r="B10" s="36"/>
      <c r="C10" s="231" t="s">
        <v>2867</v>
      </c>
      <c r="D10" s="231" t="s">
        <v>84</v>
      </c>
      <c r="E10" s="35"/>
      <c r="F10" s="35"/>
      <c r="G10" s="35"/>
      <c r="H10" s="36"/>
    </row>
    <row r="11" spans="1:8" s="2" customFormat="1" ht="16.899999999999999" customHeight="1">
      <c r="A11" s="35"/>
      <c r="B11" s="36"/>
      <c r="C11" s="232" t="s">
        <v>125</v>
      </c>
      <c r="D11" s="233" t="s">
        <v>3</v>
      </c>
      <c r="E11" s="234" t="s">
        <v>3</v>
      </c>
      <c r="F11" s="235">
        <v>139.88</v>
      </c>
      <c r="G11" s="35"/>
      <c r="H11" s="36"/>
    </row>
    <row r="12" spans="1:8" s="2" customFormat="1" ht="16.899999999999999" customHeight="1">
      <c r="A12" s="35"/>
      <c r="B12" s="36"/>
      <c r="C12" s="236" t="s">
        <v>3</v>
      </c>
      <c r="D12" s="236" t="s">
        <v>257</v>
      </c>
      <c r="E12" s="20" t="s">
        <v>3</v>
      </c>
      <c r="F12" s="237">
        <v>0</v>
      </c>
      <c r="G12" s="35"/>
      <c r="H12" s="36"/>
    </row>
    <row r="13" spans="1:8" s="2" customFormat="1" ht="16.899999999999999" customHeight="1">
      <c r="A13" s="35"/>
      <c r="B13" s="36"/>
      <c r="C13" s="236" t="s">
        <v>3</v>
      </c>
      <c r="D13" s="236" t="s">
        <v>258</v>
      </c>
      <c r="E13" s="20" t="s">
        <v>3</v>
      </c>
      <c r="F13" s="237">
        <v>139.88</v>
      </c>
      <c r="G13" s="35"/>
      <c r="H13" s="36"/>
    </row>
    <row r="14" spans="1:8" s="2" customFormat="1" ht="16.899999999999999" customHeight="1">
      <c r="A14" s="35"/>
      <c r="B14" s="36"/>
      <c r="C14" s="236" t="s">
        <v>125</v>
      </c>
      <c r="D14" s="236" t="s">
        <v>259</v>
      </c>
      <c r="E14" s="20" t="s">
        <v>3</v>
      </c>
      <c r="F14" s="237">
        <v>139.88</v>
      </c>
      <c r="G14" s="35"/>
      <c r="H14" s="36"/>
    </row>
    <row r="15" spans="1:8" s="2" customFormat="1" ht="16.899999999999999" customHeight="1">
      <c r="A15" s="35"/>
      <c r="B15" s="36"/>
      <c r="C15" s="238" t="s">
        <v>2868</v>
      </c>
      <c r="D15" s="35"/>
      <c r="E15" s="35"/>
      <c r="F15" s="35"/>
      <c r="G15" s="35"/>
      <c r="H15" s="36"/>
    </row>
    <row r="16" spans="1:8" s="2" customFormat="1" ht="16.899999999999999" customHeight="1">
      <c r="A16" s="35"/>
      <c r="B16" s="36"/>
      <c r="C16" s="236" t="s">
        <v>305</v>
      </c>
      <c r="D16" s="236" t="s">
        <v>306</v>
      </c>
      <c r="E16" s="20" t="s">
        <v>238</v>
      </c>
      <c r="F16" s="237">
        <v>139.88</v>
      </c>
      <c r="G16" s="35"/>
      <c r="H16" s="36"/>
    </row>
    <row r="17" spans="1:8" s="2" customFormat="1" ht="16.899999999999999" customHeight="1">
      <c r="A17" s="35"/>
      <c r="B17" s="36"/>
      <c r="C17" s="236" t="s">
        <v>261</v>
      </c>
      <c r="D17" s="236" t="s">
        <v>2869</v>
      </c>
      <c r="E17" s="20" t="s">
        <v>238</v>
      </c>
      <c r="F17" s="237">
        <v>139.88</v>
      </c>
      <c r="G17" s="35"/>
      <c r="H17" s="36"/>
    </row>
    <row r="18" spans="1:8" s="2" customFormat="1" ht="16.899999999999999" customHeight="1">
      <c r="A18" s="35"/>
      <c r="B18" s="36"/>
      <c r="C18" s="236" t="s">
        <v>251</v>
      </c>
      <c r="D18" s="236" t="s">
        <v>2870</v>
      </c>
      <c r="E18" s="20" t="s">
        <v>238</v>
      </c>
      <c r="F18" s="237">
        <v>139.88</v>
      </c>
      <c r="G18" s="35"/>
      <c r="H18" s="36"/>
    </row>
    <row r="19" spans="1:8" s="2" customFormat="1" ht="16.899999999999999" customHeight="1">
      <c r="A19" s="35"/>
      <c r="B19" s="36"/>
      <c r="C19" s="232" t="s">
        <v>127</v>
      </c>
      <c r="D19" s="233" t="s">
        <v>3</v>
      </c>
      <c r="E19" s="234" t="s">
        <v>3</v>
      </c>
      <c r="F19" s="235">
        <v>240.2</v>
      </c>
      <c r="G19" s="35"/>
      <c r="H19" s="36"/>
    </row>
    <row r="20" spans="1:8" s="2" customFormat="1" ht="16.899999999999999" customHeight="1">
      <c r="A20" s="35"/>
      <c r="B20" s="36"/>
      <c r="C20" s="236" t="s">
        <v>3</v>
      </c>
      <c r="D20" s="236" t="s">
        <v>273</v>
      </c>
      <c r="E20" s="20" t="s">
        <v>3</v>
      </c>
      <c r="F20" s="237">
        <v>0</v>
      </c>
      <c r="G20" s="35"/>
      <c r="H20" s="36"/>
    </row>
    <row r="21" spans="1:8" s="2" customFormat="1" ht="16.899999999999999" customHeight="1">
      <c r="A21" s="35"/>
      <c r="B21" s="36"/>
      <c r="C21" s="236" t="s">
        <v>3</v>
      </c>
      <c r="D21" s="236" t="s">
        <v>274</v>
      </c>
      <c r="E21" s="20" t="s">
        <v>3</v>
      </c>
      <c r="F21" s="237">
        <v>240.2</v>
      </c>
      <c r="G21" s="35"/>
      <c r="H21" s="36"/>
    </row>
    <row r="22" spans="1:8" s="2" customFormat="1" ht="16.899999999999999" customHeight="1">
      <c r="A22" s="35"/>
      <c r="B22" s="36"/>
      <c r="C22" s="236" t="s">
        <v>127</v>
      </c>
      <c r="D22" s="236" t="s">
        <v>259</v>
      </c>
      <c r="E22" s="20" t="s">
        <v>3</v>
      </c>
      <c r="F22" s="237">
        <v>240.2</v>
      </c>
      <c r="G22" s="35"/>
      <c r="H22" s="36"/>
    </row>
    <row r="23" spans="1:8" s="2" customFormat="1" ht="16.899999999999999" customHeight="1">
      <c r="A23" s="35"/>
      <c r="B23" s="36"/>
      <c r="C23" s="238" t="s">
        <v>2868</v>
      </c>
      <c r="D23" s="35"/>
      <c r="E23" s="35"/>
      <c r="F23" s="35"/>
      <c r="G23" s="35"/>
      <c r="H23" s="36"/>
    </row>
    <row r="24" spans="1:8" s="2" customFormat="1" ht="16.899999999999999" customHeight="1">
      <c r="A24" s="35"/>
      <c r="B24" s="36"/>
      <c r="C24" s="236" t="s">
        <v>300</v>
      </c>
      <c r="D24" s="236" t="s">
        <v>2871</v>
      </c>
      <c r="E24" s="20" t="s">
        <v>238</v>
      </c>
      <c r="F24" s="237">
        <v>240.2</v>
      </c>
      <c r="G24" s="35"/>
      <c r="H24" s="36"/>
    </row>
    <row r="25" spans="1:8" s="2" customFormat="1" ht="16.899999999999999" customHeight="1">
      <c r="A25" s="35"/>
      <c r="B25" s="36"/>
      <c r="C25" s="236" t="s">
        <v>275</v>
      </c>
      <c r="D25" s="236" t="s">
        <v>2872</v>
      </c>
      <c r="E25" s="20" t="s">
        <v>238</v>
      </c>
      <c r="F25" s="237">
        <v>240.2</v>
      </c>
      <c r="G25" s="35"/>
      <c r="H25" s="36"/>
    </row>
    <row r="26" spans="1:8" s="2" customFormat="1" ht="16.899999999999999" customHeight="1">
      <c r="A26" s="35"/>
      <c r="B26" s="36"/>
      <c r="C26" s="236" t="s">
        <v>267</v>
      </c>
      <c r="D26" s="236" t="s">
        <v>2873</v>
      </c>
      <c r="E26" s="20" t="s">
        <v>238</v>
      </c>
      <c r="F26" s="237">
        <v>240.2</v>
      </c>
      <c r="G26" s="35"/>
      <c r="H26" s="36"/>
    </row>
    <row r="27" spans="1:8" s="2" customFormat="1" ht="16.899999999999999" customHeight="1">
      <c r="A27" s="35"/>
      <c r="B27" s="36"/>
      <c r="C27" s="232" t="s">
        <v>130</v>
      </c>
      <c r="D27" s="233" t="s">
        <v>3</v>
      </c>
      <c r="E27" s="234" t="s">
        <v>3</v>
      </c>
      <c r="F27" s="235">
        <v>143</v>
      </c>
      <c r="G27" s="35"/>
      <c r="H27" s="36"/>
    </row>
    <row r="28" spans="1:8" s="2" customFormat="1" ht="16.899999999999999" customHeight="1">
      <c r="A28" s="35"/>
      <c r="B28" s="36"/>
      <c r="C28" s="236" t="s">
        <v>3</v>
      </c>
      <c r="D28" s="236" t="s">
        <v>395</v>
      </c>
      <c r="E28" s="20" t="s">
        <v>3</v>
      </c>
      <c r="F28" s="237">
        <v>143</v>
      </c>
      <c r="G28" s="35"/>
      <c r="H28" s="36"/>
    </row>
    <row r="29" spans="1:8" s="2" customFormat="1" ht="16.899999999999999" customHeight="1">
      <c r="A29" s="35"/>
      <c r="B29" s="36"/>
      <c r="C29" s="236" t="s">
        <v>130</v>
      </c>
      <c r="D29" s="236" t="s">
        <v>213</v>
      </c>
      <c r="E29" s="20" t="s">
        <v>3</v>
      </c>
      <c r="F29" s="237">
        <v>143</v>
      </c>
      <c r="G29" s="35"/>
      <c r="H29" s="36"/>
    </row>
    <row r="30" spans="1:8" s="2" customFormat="1" ht="16.899999999999999" customHeight="1">
      <c r="A30" s="35"/>
      <c r="B30" s="36"/>
      <c r="C30" s="238" t="s">
        <v>2868</v>
      </c>
      <c r="D30" s="35"/>
      <c r="E30" s="35"/>
      <c r="F30" s="35"/>
      <c r="G30" s="35"/>
      <c r="H30" s="36"/>
    </row>
    <row r="31" spans="1:8" s="2" customFormat="1" ht="16.899999999999999" customHeight="1">
      <c r="A31" s="35"/>
      <c r="B31" s="36"/>
      <c r="C31" s="236" t="s">
        <v>397</v>
      </c>
      <c r="D31" s="236" t="s">
        <v>2874</v>
      </c>
      <c r="E31" s="20" t="s">
        <v>187</v>
      </c>
      <c r="F31" s="237">
        <v>143</v>
      </c>
      <c r="G31" s="35"/>
      <c r="H31" s="36"/>
    </row>
    <row r="32" spans="1:8" s="2" customFormat="1" ht="16.899999999999999" customHeight="1">
      <c r="A32" s="35"/>
      <c r="B32" s="36"/>
      <c r="C32" s="236" t="s">
        <v>402</v>
      </c>
      <c r="D32" s="236" t="s">
        <v>2875</v>
      </c>
      <c r="E32" s="20" t="s">
        <v>338</v>
      </c>
      <c r="F32" s="237">
        <v>43.328000000000003</v>
      </c>
      <c r="G32" s="35"/>
      <c r="H32" s="36"/>
    </row>
    <row r="33" spans="1:8" s="2" customFormat="1" ht="16.899999999999999" customHeight="1">
      <c r="A33" s="35"/>
      <c r="B33" s="36"/>
      <c r="C33" s="236" t="s">
        <v>388</v>
      </c>
      <c r="D33" s="236" t="s">
        <v>389</v>
      </c>
      <c r="E33" s="20" t="s">
        <v>338</v>
      </c>
      <c r="F33" s="237">
        <v>5.3630000000000004</v>
      </c>
      <c r="G33" s="35"/>
      <c r="H33" s="36"/>
    </row>
    <row r="34" spans="1:8" s="2" customFormat="1" ht="16.899999999999999" customHeight="1">
      <c r="A34" s="35"/>
      <c r="B34" s="36"/>
      <c r="C34" s="232" t="s">
        <v>132</v>
      </c>
      <c r="D34" s="233" t="s">
        <v>3</v>
      </c>
      <c r="E34" s="234" t="s">
        <v>3</v>
      </c>
      <c r="F34" s="235">
        <v>176.2</v>
      </c>
      <c r="G34" s="35"/>
      <c r="H34" s="36"/>
    </row>
    <row r="35" spans="1:8" s="2" customFormat="1" ht="16.899999999999999" customHeight="1">
      <c r="A35" s="35"/>
      <c r="B35" s="36"/>
      <c r="C35" s="236" t="s">
        <v>3</v>
      </c>
      <c r="D35" s="236" t="s">
        <v>231</v>
      </c>
      <c r="E35" s="20" t="s">
        <v>3</v>
      </c>
      <c r="F35" s="237">
        <v>0</v>
      </c>
      <c r="G35" s="35"/>
      <c r="H35" s="36"/>
    </row>
    <row r="36" spans="1:8" s="2" customFormat="1" ht="16.899999999999999" customHeight="1">
      <c r="A36" s="35"/>
      <c r="B36" s="36"/>
      <c r="C36" s="236" t="s">
        <v>3</v>
      </c>
      <c r="D36" s="236" t="s">
        <v>232</v>
      </c>
      <c r="E36" s="20" t="s">
        <v>3</v>
      </c>
      <c r="F36" s="237">
        <v>0</v>
      </c>
      <c r="G36" s="35"/>
      <c r="H36" s="36"/>
    </row>
    <row r="37" spans="1:8" s="2" customFormat="1" ht="16.899999999999999" customHeight="1">
      <c r="A37" s="35"/>
      <c r="B37" s="36"/>
      <c r="C37" s="236" t="s">
        <v>3</v>
      </c>
      <c r="D37" s="236" t="s">
        <v>233</v>
      </c>
      <c r="E37" s="20" t="s">
        <v>3</v>
      </c>
      <c r="F37" s="237">
        <v>0</v>
      </c>
      <c r="G37" s="35"/>
      <c r="H37" s="36"/>
    </row>
    <row r="38" spans="1:8" s="2" customFormat="1" ht="16.899999999999999" customHeight="1">
      <c r="A38" s="35"/>
      <c r="B38" s="36"/>
      <c r="C38" s="236" t="s">
        <v>3</v>
      </c>
      <c r="D38" s="236" t="s">
        <v>234</v>
      </c>
      <c r="E38" s="20" t="s">
        <v>3</v>
      </c>
      <c r="F38" s="237">
        <v>176.2</v>
      </c>
      <c r="G38" s="35"/>
      <c r="H38" s="36"/>
    </row>
    <row r="39" spans="1:8" s="2" customFormat="1" ht="16.899999999999999" customHeight="1">
      <c r="A39" s="35"/>
      <c r="B39" s="36"/>
      <c r="C39" s="236" t="s">
        <v>132</v>
      </c>
      <c r="D39" s="236" t="s">
        <v>213</v>
      </c>
      <c r="E39" s="20" t="s">
        <v>3</v>
      </c>
      <c r="F39" s="237">
        <v>176.2</v>
      </c>
      <c r="G39" s="35"/>
      <c r="H39" s="36"/>
    </row>
    <row r="40" spans="1:8" s="2" customFormat="1" ht="16.899999999999999" customHeight="1">
      <c r="A40" s="35"/>
      <c r="B40" s="36"/>
      <c r="C40" s="238" t="s">
        <v>2868</v>
      </c>
      <c r="D40" s="35"/>
      <c r="E40" s="35"/>
      <c r="F40" s="35"/>
      <c r="G40" s="35"/>
      <c r="H40" s="36"/>
    </row>
    <row r="41" spans="1:8" s="2" customFormat="1" ht="16.899999999999999" customHeight="1">
      <c r="A41" s="35"/>
      <c r="B41" s="36"/>
      <c r="C41" s="236" t="s">
        <v>227</v>
      </c>
      <c r="D41" s="236" t="s">
        <v>2876</v>
      </c>
      <c r="E41" s="20" t="s">
        <v>187</v>
      </c>
      <c r="F41" s="237">
        <v>176.2</v>
      </c>
      <c r="G41" s="35"/>
      <c r="H41" s="36"/>
    </row>
    <row r="42" spans="1:8" s="2" customFormat="1" ht="16.899999999999999" customHeight="1">
      <c r="A42" s="35"/>
      <c r="B42" s="36"/>
      <c r="C42" s="236" t="s">
        <v>236</v>
      </c>
      <c r="D42" s="236" t="s">
        <v>2877</v>
      </c>
      <c r="E42" s="20" t="s">
        <v>238</v>
      </c>
      <c r="F42" s="237">
        <v>19.382000000000001</v>
      </c>
      <c r="G42" s="35"/>
      <c r="H42" s="36"/>
    </row>
    <row r="43" spans="1:8" s="2" customFormat="1" ht="16.899999999999999" customHeight="1">
      <c r="A43" s="35"/>
      <c r="B43" s="36"/>
      <c r="C43" s="232" t="s">
        <v>134</v>
      </c>
      <c r="D43" s="233" t="s">
        <v>3</v>
      </c>
      <c r="E43" s="234" t="s">
        <v>3</v>
      </c>
      <c r="F43" s="235">
        <v>386.32499999999999</v>
      </c>
      <c r="G43" s="35"/>
      <c r="H43" s="36"/>
    </row>
    <row r="44" spans="1:8" s="2" customFormat="1" ht="16.899999999999999" customHeight="1">
      <c r="A44" s="35"/>
      <c r="B44" s="36"/>
      <c r="C44" s="236" t="s">
        <v>3</v>
      </c>
      <c r="D44" s="236" t="s">
        <v>375</v>
      </c>
      <c r="E44" s="20" t="s">
        <v>3</v>
      </c>
      <c r="F44" s="237">
        <v>75.105000000000004</v>
      </c>
      <c r="G44" s="35"/>
      <c r="H44" s="36"/>
    </row>
    <row r="45" spans="1:8" s="2" customFormat="1" ht="16.899999999999999" customHeight="1">
      <c r="A45" s="35"/>
      <c r="B45" s="36"/>
      <c r="C45" s="236" t="s">
        <v>3</v>
      </c>
      <c r="D45" s="236" t="s">
        <v>142</v>
      </c>
      <c r="E45" s="20" t="s">
        <v>3</v>
      </c>
      <c r="F45" s="237">
        <v>311.22000000000003</v>
      </c>
      <c r="G45" s="35"/>
      <c r="H45" s="36"/>
    </row>
    <row r="46" spans="1:8" s="2" customFormat="1" ht="16.899999999999999" customHeight="1">
      <c r="A46" s="35"/>
      <c r="B46" s="36"/>
      <c r="C46" s="236" t="s">
        <v>134</v>
      </c>
      <c r="D46" s="236" t="s">
        <v>213</v>
      </c>
      <c r="E46" s="20" t="s">
        <v>3</v>
      </c>
      <c r="F46" s="237">
        <v>386.32499999999999</v>
      </c>
      <c r="G46" s="35"/>
      <c r="H46" s="36"/>
    </row>
    <row r="47" spans="1:8" s="2" customFormat="1" ht="16.899999999999999" customHeight="1">
      <c r="A47" s="35"/>
      <c r="B47" s="36"/>
      <c r="C47" s="238" t="s">
        <v>2868</v>
      </c>
      <c r="D47" s="35"/>
      <c r="E47" s="35"/>
      <c r="F47" s="35"/>
      <c r="G47" s="35"/>
      <c r="H47" s="36"/>
    </row>
    <row r="48" spans="1:8" s="2" customFormat="1" ht="16.899999999999999" customHeight="1">
      <c r="A48" s="35"/>
      <c r="B48" s="36"/>
      <c r="C48" s="236" t="s">
        <v>369</v>
      </c>
      <c r="D48" s="236" t="s">
        <v>370</v>
      </c>
      <c r="E48" s="20" t="s">
        <v>338</v>
      </c>
      <c r="F48" s="237">
        <v>91.795000000000002</v>
      </c>
      <c r="G48" s="35"/>
      <c r="H48" s="36"/>
    </row>
    <row r="49" spans="1:8" s="2" customFormat="1" ht="16.899999999999999" customHeight="1">
      <c r="A49" s="35"/>
      <c r="B49" s="36"/>
      <c r="C49" s="232" t="s">
        <v>136</v>
      </c>
      <c r="D49" s="233" t="s">
        <v>3</v>
      </c>
      <c r="E49" s="234" t="s">
        <v>3</v>
      </c>
      <c r="F49" s="235">
        <v>43.328000000000003</v>
      </c>
      <c r="G49" s="35"/>
      <c r="H49" s="36"/>
    </row>
    <row r="50" spans="1:8" s="2" customFormat="1" ht="16.899999999999999" customHeight="1">
      <c r="A50" s="35"/>
      <c r="B50" s="36"/>
      <c r="C50" s="236" t="s">
        <v>3</v>
      </c>
      <c r="D50" s="236" t="s">
        <v>406</v>
      </c>
      <c r="E50" s="20" t="s">
        <v>3</v>
      </c>
      <c r="F50" s="237">
        <v>0</v>
      </c>
      <c r="G50" s="35"/>
      <c r="H50" s="36"/>
    </row>
    <row r="51" spans="1:8" s="2" customFormat="1" ht="16.899999999999999" customHeight="1">
      <c r="A51" s="35"/>
      <c r="B51" s="36"/>
      <c r="C51" s="236" t="s">
        <v>3</v>
      </c>
      <c r="D51" s="236" t="s">
        <v>407</v>
      </c>
      <c r="E51" s="20" t="s">
        <v>3</v>
      </c>
      <c r="F51" s="237">
        <v>0</v>
      </c>
      <c r="G51" s="35"/>
      <c r="H51" s="36"/>
    </row>
    <row r="52" spans="1:8" s="2" customFormat="1" ht="16.899999999999999" customHeight="1">
      <c r="A52" s="35"/>
      <c r="B52" s="36"/>
      <c r="C52" s="236" t="s">
        <v>3</v>
      </c>
      <c r="D52" s="236" t="s">
        <v>408</v>
      </c>
      <c r="E52" s="20" t="s">
        <v>3</v>
      </c>
      <c r="F52" s="237">
        <v>50.05</v>
      </c>
      <c r="G52" s="35"/>
      <c r="H52" s="36"/>
    </row>
    <row r="53" spans="1:8" s="2" customFormat="1" ht="16.899999999999999" customHeight="1">
      <c r="A53" s="35"/>
      <c r="B53" s="36"/>
      <c r="C53" s="236" t="s">
        <v>3</v>
      </c>
      <c r="D53" s="236" t="s">
        <v>409</v>
      </c>
      <c r="E53" s="20" t="s">
        <v>3</v>
      </c>
      <c r="F53" s="237">
        <v>0</v>
      </c>
      <c r="G53" s="35"/>
      <c r="H53" s="36"/>
    </row>
    <row r="54" spans="1:8" s="2" customFormat="1" ht="16.899999999999999" customHeight="1">
      <c r="A54" s="35"/>
      <c r="B54" s="36"/>
      <c r="C54" s="236" t="s">
        <v>3</v>
      </c>
      <c r="D54" s="236" t="s">
        <v>410</v>
      </c>
      <c r="E54" s="20" t="s">
        <v>3</v>
      </c>
      <c r="F54" s="237">
        <v>-5.3630000000000004</v>
      </c>
      <c r="G54" s="35"/>
      <c r="H54" s="36"/>
    </row>
    <row r="55" spans="1:8" s="2" customFormat="1" ht="16.899999999999999" customHeight="1">
      <c r="A55" s="35"/>
      <c r="B55" s="36"/>
      <c r="C55" s="236" t="s">
        <v>3</v>
      </c>
      <c r="D55" s="236" t="s">
        <v>411</v>
      </c>
      <c r="E55" s="20" t="s">
        <v>3</v>
      </c>
      <c r="F55" s="237">
        <v>-1.359</v>
      </c>
      <c r="G55" s="35"/>
      <c r="H55" s="36"/>
    </row>
    <row r="56" spans="1:8" s="2" customFormat="1" ht="16.899999999999999" customHeight="1">
      <c r="A56" s="35"/>
      <c r="B56" s="36"/>
      <c r="C56" s="236" t="s">
        <v>136</v>
      </c>
      <c r="D56" s="236" t="s">
        <v>213</v>
      </c>
      <c r="E56" s="20" t="s">
        <v>3</v>
      </c>
      <c r="F56" s="237">
        <v>43.328000000000003</v>
      </c>
      <c r="G56" s="35"/>
      <c r="H56" s="36"/>
    </row>
    <row r="57" spans="1:8" s="2" customFormat="1" ht="16.899999999999999" customHeight="1">
      <c r="A57" s="35"/>
      <c r="B57" s="36"/>
      <c r="C57" s="238" t="s">
        <v>2868</v>
      </c>
      <c r="D57" s="35"/>
      <c r="E57" s="35"/>
      <c r="F57" s="35"/>
      <c r="G57" s="35"/>
      <c r="H57" s="36"/>
    </row>
    <row r="58" spans="1:8" s="2" customFormat="1" ht="16.899999999999999" customHeight="1">
      <c r="A58" s="35"/>
      <c r="B58" s="36"/>
      <c r="C58" s="236" t="s">
        <v>402</v>
      </c>
      <c r="D58" s="236" t="s">
        <v>2875</v>
      </c>
      <c r="E58" s="20" t="s">
        <v>338</v>
      </c>
      <c r="F58" s="237">
        <v>43.328000000000003</v>
      </c>
      <c r="G58" s="35"/>
      <c r="H58" s="36"/>
    </row>
    <row r="59" spans="1:8" s="2" customFormat="1" ht="16.899999999999999" customHeight="1">
      <c r="A59" s="35"/>
      <c r="B59" s="36"/>
      <c r="C59" s="236" t="s">
        <v>419</v>
      </c>
      <c r="D59" s="236" t="s">
        <v>2878</v>
      </c>
      <c r="E59" s="20" t="s">
        <v>338</v>
      </c>
      <c r="F59" s="237">
        <v>43.328000000000003</v>
      </c>
      <c r="G59" s="35"/>
      <c r="H59" s="36"/>
    </row>
    <row r="60" spans="1:8" s="2" customFormat="1" ht="16.899999999999999" customHeight="1">
      <c r="A60" s="35"/>
      <c r="B60" s="36"/>
      <c r="C60" s="232" t="s">
        <v>139</v>
      </c>
      <c r="D60" s="233" t="s">
        <v>3</v>
      </c>
      <c r="E60" s="234" t="s">
        <v>3</v>
      </c>
      <c r="F60" s="235">
        <v>116.85</v>
      </c>
      <c r="G60" s="35"/>
      <c r="H60" s="36"/>
    </row>
    <row r="61" spans="1:8" s="2" customFormat="1" ht="16.899999999999999" customHeight="1">
      <c r="A61" s="35"/>
      <c r="B61" s="36"/>
      <c r="C61" s="236" t="s">
        <v>3</v>
      </c>
      <c r="D61" s="236" t="s">
        <v>341</v>
      </c>
      <c r="E61" s="20" t="s">
        <v>3</v>
      </c>
      <c r="F61" s="237">
        <v>0</v>
      </c>
      <c r="G61" s="35"/>
      <c r="H61" s="36"/>
    </row>
    <row r="62" spans="1:8" s="2" customFormat="1" ht="16.899999999999999" customHeight="1">
      <c r="A62" s="35"/>
      <c r="B62" s="36"/>
      <c r="C62" s="236" t="s">
        <v>3</v>
      </c>
      <c r="D62" s="236" t="s">
        <v>342</v>
      </c>
      <c r="E62" s="20" t="s">
        <v>3</v>
      </c>
      <c r="F62" s="237">
        <v>116.85</v>
      </c>
      <c r="G62" s="35"/>
      <c r="H62" s="36"/>
    </row>
    <row r="63" spans="1:8" s="2" customFormat="1" ht="16.899999999999999" customHeight="1">
      <c r="A63" s="35"/>
      <c r="B63" s="36"/>
      <c r="C63" s="236" t="s">
        <v>139</v>
      </c>
      <c r="D63" s="236" t="s">
        <v>213</v>
      </c>
      <c r="E63" s="20" t="s">
        <v>3</v>
      </c>
      <c r="F63" s="237">
        <v>116.85</v>
      </c>
      <c r="G63" s="35"/>
      <c r="H63" s="36"/>
    </row>
    <row r="64" spans="1:8" s="2" customFormat="1" ht="16.899999999999999" customHeight="1">
      <c r="A64" s="35"/>
      <c r="B64" s="36"/>
      <c r="C64" s="238" t="s">
        <v>2868</v>
      </c>
      <c r="D64" s="35"/>
      <c r="E64" s="35"/>
      <c r="F64" s="35"/>
      <c r="G64" s="35"/>
      <c r="H64" s="36"/>
    </row>
    <row r="65" spans="1:8" s="2" customFormat="1" ht="16.899999999999999" customHeight="1">
      <c r="A65" s="35"/>
      <c r="B65" s="36"/>
      <c r="C65" s="236" t="s">
        <v>336</v>
      </c>
      <c r="D65" s="236" t="s">
        <v>2879</v>
      </c>
      <c r="E65" s="20" t="s">
        <v>338</v>
      </c>
      <c r="F65" s="237">
        <v>428.07</v>
      </c>
      <c r="G65" s="35"/>
      <c r="H65" s="36"/>
    </row>
    <row r="66" spans="1:8" s="2" customFormat="1" ht="16.899999999999999" customHeight="1">
      <c r="A66" s="35"/>
      <c r="B66" s="36"/>
      <c r="C66" s="236" t="s">
        <v>355</v>
      </c>
      <c r="D66" s="236" t="s">
        <v>2880</v>
      </c>
      <c r="E66" s="20" t="s">
        <v>338</v>
      </c>
      <c r="F66" s="237">
        <v>478.12</v>
      </c>
      <c r="G66" s="35"/>
      <c r="H66" s="36"/>
    </row>
    <row r="67" spans="1:8" s="2" customFormat="1" ht="16.899999999999999" customHeight="1">
      <c r="A67" s="35"/>
      <c r="B67" s="36"/>
      <c r="C67" s="236" t="s">
        <v>364</v>
      </c>
      <c r="D67" s="236" t="s">
        <v>2881</v>
      </c>
      <c r="E67" s="20" t="s">
        <v>338</v>
      </c>
      <c r="F67" s="237">
        <v>478.12</v>
      </c>
      <c r="G67" s="35"/>
      <c r="H67" s="36"/>
    </row>
    <row r="68" spans="1:8" s="2" customFormat="1" ht="16.899999999999999" customHeight="1">
      <c r="A68" s="35"/>
      <c r="B68" s="36"/>
      <c r="C68" s="236" t="s">
        <v>377</v>
      </c>
      <c r="D68" s="236" t="s">
        <v>2882</v>
      </c>
      <c r="E68" s="20" t="s">
        <v>338</v>
      </c>
      <c r="F68" s="237">
        <v>386.32499999999999</v>
      </c>
      <c r="G68" s="35"/>
      <c r="H68" s="36"/>
    </row>
    <row r="69" spans="1:8" s="2" customFormat="1" ht="16.899999999999999" customHeight="1">
      <c r="A69" s="35"/>
      <c r="B69" s="36"/>
      <c r="C69" s="232" t="s">
        <v>142</v>
      </c>
      <c r="D69" s="233" t="s">
        <v>3</v>
      </c>
      <c r="E69" s="234" t="s">
        <v>3</v>
      </c>
      <c r="F69" s="235">
        <v>311.22000000000003</v>
      </c>
      <c r="G69" s="35"/>
      <c r="H69" s="36"/>
    </row>
    <row r="70" spans="1:8" s="2" customFormat="1" ht="16.899999999999999" customHeight="1">
      <c r="A70" s="35"/>
      <c r="B70" s="36"/>
      <c r="C70" s="236" t="s">
        <v>3</v>
      </c>
      <c r="D70" s="236" t="s">
        <v>344</v>
      </c>
      <c r="E70" s="20" t="s">
        <v>3</v>
      </c>
      <c r="F70" s="237">
        <v>0</v>
      </c>
      <c r="G70" s="35"/>
      <c r="H70" s="36"/>
    </row>
    <row r="71" spans="1:8" s="2" customFormat="1" ht="16.899999999999999" customHeight="1">
      <c r="A71" s="35"/>
      <c r="B71" s="36"/>
      <c r="C71" s="236" t="s">
        <v>142</v>
      </c>
      <c r="D71" s="236" t="s">
        <v>345</v>
      </c>
      <c r="E71" s="20" t="s">
        <v>3</v>
      </c>
      <c r="F71" s="237">
        <v>311.22000000000003</v>
      </c>
      <c r="G71" s="35"/>
      <c r="H71" s="36"/>
    </row>
    <row r="72" spans="1:8" s="2" customFormat="1" ht="16.899999999999999" customHeight="1">
      <c r="A72" s="35"/>
      <c r="B72" s="36"/>
      <c r="C72" s="238" t="s">
        <v>2868</v>
      </c>
      <c r="D72" s="35"/>
      <c r="E72" s="35"/>
      <c r="F72" s="35"/>
      <c r="G72" s="35"/>
      <c r="H72" s="36"/>
    </row>
    <row r="73" spans="1:8" s="2" customFormat="1" ht="16.899999999999999" customHeight="1">
      <c r="A73" s="35"/>
      <c r="B73" s="36"/>
      <c r="C73" s="236" t="s">
        <v>355</v>
      </c>
      <c r="D73" s="236" t="s">
        <v>2880</v>
      </c>
      <c r="E73" s="20" t="s">
        <v>338</v>
      </c>
      <c r="F73" s="237">
        <v>478.12</v>
      </c>
      <c r="G73" s="35"/>
      <c r="H73" s="36"/>
    </row>
    <row r="74" spans="1:8" s="2" customFormat="1" ht="16.899999999999999" customHeight="1">
      <c r="A74" s="35"/>
      <c r="B74" s="36"/>
      <c r="C74" s="236" t="s">
        <v>364</v>
      </c>
      <c r="D74" s="236" t="s">
        <v>2881</v>
      </c>
      <c r="E74" s="20" t="s">
        <v>338</v>
      </c>
      <c r="F74" s="237">
        <v>478.12</v>
      </c>
      <c r="G74" s="35"/>
      <c r="H74" s="36"/>
    </row>
    <row r="75" spans="1:8" s="2" customFormat="1" ht="16.899999999999999" customHeight="1">
      <c r="A75" s="35"/>
      <c r="B75" s="36"/>
      <c r="C75" s="236" t="s">
        <v>377</v>
      </c>
      <c r="D75" s="236" t="s">
        <v>2882</v>
      </c>
      <c r="E75" s="20" t="s">
        <v>338</v>
      </c>
      <c r="F75" s="237">
        <v>386.32499999999999</v>
      </c>
      <c r="G75" s="35"/>
      <c r="H75" s="36"/>
    </row>
    <row r="76" spans="1:8" s="2" customFormat="1" ht="16.899999999999999" customHeight="1">
      <c r="A76" s="35"/>
      <c r="B76" s="36"/>
      <c r="C76" s="232" t="s">
        <v>145</v>
      </c>
      <c r="D76" s="233" t="s">
        <v>3</v>
      </c>
      <c r="E76" s="234" t="s">
        <v>3</v>
      </c>
      <c r="F76" s="235">
        <v>478.12</v>
      </c>
      <c r="G76" s="35"/>
      <c r="H76" s="36"/>
    </row>
    <row r="77" spans="1:8" s="2" customFormat="1" ht="16.899999999999999" customHeight="1">
      <c r="A77" s="35"/>
      <c r="B77" s="36"/>
      <c r="C77" s="236" t="s">
        <v>3</v>
      </c>
      <c r="D77" s="236" t="s">
        <v>359</v>
      </c>
      <c r="E77" s="20" t="s">
        <v>3</v>
      </c>
      <c r="F77" s="237">
        <v>0</v>
      </c>
      <c r="G77" s="35"/>
      <c r="H77" s="36"/>
    </row>
    <row r="78" spans="1:8" s="2" customFormat="1" ht="16.899999999999999" customHeight="1">
      <c r="A78" s="35"/>
      <c r="B78" s="36"/>
      <c r="C78" s="236" t="s">
        <v>3</v>
      </c>
      <c r="D78" s="236" t="s">
        <v>360</v>
      </c>
      <c r="E78" s="20" t="s">
        <v>3</v>
      </c>
      <c r="F78" s="237">
        <v>478.12</v>
      </c>
      <c r="G78" s="35"/>
      <c r="H78" s="36"/>
    </row>
    <row r="79" spans="1:8" s="2" customFormat="1" ht="16.899999999999999" customHeight="1">
      <c r="A79" s="35"/>
      <c r="B79" s="36"/>
      <c r="C79" s="236" t="s">
        <v>145</v>
      </c>
      <c r="D79" s="236" t="s">
        <v>213</v>
      </c>
      <c r="E79" s="20" t="s">
        <v>3</v>
      </c>
      <c r="F79" s="237">
        <v>478.12</v>
      </c>
      <c r="G79" s="35"/>
      <c r="H79" s="36"/>
    </row>
    <row r="80" spans="1:8" s="2" customFormat="1" ht="16.899999999999999" customHeight="1">
      <c r="A80" s="35"/>
      <c r="B80" s="36"/>
      <c r="C80" s="238" t="s">
        <v>2868</v>
      </c>
      <c r="D80" s="35"/>
      <c r="E80" s="35"/>
      <c r="F80" s="35"/>
      <c r="G80" s="35"/>
      <c r="H80" s="36"/>
    </row>
    <row r="81" spans="1:8" s="2" customFormat="1" ht="16.899999999999999" customHeight="1">
      <c r="A81" s="35"/>
      <c r="B81" s="36"/>
      <c r="C81" s="236" t="s">
        <v>369</v>
      </c>
      <c r="D81" s="236" t="s">
        <v>370</v>
      </c>
      <c r="E81" s="20" t="s">
        <v>338</v>
      </c>
      <c r="F81" s="237">
        <v>91.795000000000002</v>
      </c>
      <c r="G81" s="35"/>
      <c r="H81" s="36"/>
    </row>
    <row r="82" spans="1:8" s="2" customFormat="1" ht="16.899999999999999" customHeight="1">
      <c r="A82" s="35"/>
      <c r="B82" s="36"/>
      <c r="C82" s="232" t="s">
        <v>148</v>
      </c>
      <c r="D82" s="233" t="s">
        <v>3</v>
      </c>
      <c r="E82" s="234" t="s">
        <v>3</v>
      </c>
      <c r="F82" s="235">
        <v>6.51</v>
      </c>
      <c r="G82" s="35"/>
      <c r="H82" s="36"/>
    </row>
    <row r="83" spans="1:8" s="2" customFormat="1" ht="16.899999999999999" customHeight="1">
      <c r="A83" s="35"/>
      <c r="B83" s="36"/>
      <c r="C83" s="236" t="s">
        <v>3</v>
      </c>
      <c r="D83" s="236" t="s">
        <v>588</v>
      </c>
      <c r="E83" s="20" t="s">
        <v>3</v>
      </c>
      <c r="F83" s="237">
        <v>0</v>
      </c>
      <c r="G83" s="35"/>
      <c r="H83" s="36"/>
    </row>
    <row r="84" spans="1:8" s="2" customFormat="1" ht="16.899999999999999" customHeight="1">
      <c r="A84" s="35"/>
      <c r="B84" s="36"/>
      <c r="C84" s="236" t="s">
        <v>148</v>
      </c>
      <c r="D84" s="236" t="s">
        <v>589</v>
      </c>
      <c r="E84" s="20" t="s">
        <v>3</v>
      </c>
      <c r="F84" s="237">
        <v>6.51</v>
      </c>
      <c r="G84" s="35"/>
      <c r="H84" s="36"/>
    </row>
    <row r="85" spans="1:8" s="2" customFormat="1" ht="16.899999999999999" customHeight="1">
      <c r="A85" s="35"/>
      <c r="B85" s="36"/>
      <c r="C85" s="238" t="s">
        <v>2868</v>
      </c>
      <c r="D85" s="35"/>
      <c r="E85" s="35"/>
      <c r="F85" s="35"/>
      <c r="G85" s="35"/>
      <c r="H85" s="36"/>
    </row>
    <row r="86" spans="1:8" s="2" customFormat="1" ht="16.899999999999999" customHeight="1">
      <c r="A86" s="35"/>
      <c r="B86" s="36"/>
      <c r="C86" s="236" t="s">
        <v>602</v>
      </c>
      <c r="D86" s="236" t="s">
        <v>603</v>
      </c>
      <c r="E86" s="20" t="s">
        <v>338</v>
      </c>
      <c r="F86" s="237">
        <v>6.51</v>
      </c>
      <c r="G86" s="35"/>
      <c r="H86" s="36"/>
    </row>
    <row r="87" spans="1:8" s="2" customFormat="1" ht="16.899999999999999" customHeight="1">
      <c r="A87" s="35"/>
      <c r="B87" s="36"/>
      <c r="C87" s="236" t="s">
        <v>369</v>
      </c>
      <c r="D87" s="236" t="s">
        <v>370</v>
      </c>
      <c r="E87" s="20" t="s">
        <v>338</v>
      </c>
      <c r="F87" s="237">
        <v>3.581</v>
      </c>
      <c r="G87" s="35"/>
      <c r="H87" s="36"/>
    </row>
    <row r="88" spans="1:8" s="2" customFormat="1" ht="16.899999999999999" customHeight="1">
      <c r="A88" s="35"/>
      <c r="B88" s="36"/>
      <c r="C88" s="236" t="s">
        <v>377</v>
      </c>
      <c r="D88" s="236" t="s">
        <v>2882</v>
      </c>
      <c r="E88" s="20" t="s">
        <v>338</v>
      </c>
      <c r="F88" s="237">
        <v>2.93</v>
      </c>
      <c r="G88" s="35"/>
      <c r="H88" s="36"/>
    </row>
    <row r="89" spans="1:8" s="2" customFormat="1" ht="16.899999999999999" customHeight="1">
      <c r="A89" s="35"/>
      <c r="B89" s="36"/>
      <c r="C89" s="232" t="s">
        <v>1005</v>
      </c>
      <c r="D89" s="233" t="s">
        <v>1005</v>
      </c>
      <c r="E89" s="234" t="s">
        <v>3</v>
      </c>
      <c r="F89" s="235">
        <v>2.7130000000000001</v>
      </c>
      <c r="G89" s="35"/>
      <c r="H89" s="36"/>
    </row>
    <row r="90" spans="1:8" s="2" customFormat="1" ht="16.899999999999999" customHeight="1">
      <c r="A90" s="35"/>
      <c r="B90" s="36"/>
      <c r="C90" s="236" t="s">
        <v>3</v>
      </c>
      <c r="D90" s="236" t="s">
        <v>247</v>
      </c>
      <c r="E90" s="20" t="s">
        <v>3</v>
      </c>
      <c r="F90" s="237">
        <v>0</v>
      </c>
      <c r="G90" s="35"/>
      <c r="H90" s="36"/>
    </row>
    <row r="91" spans="1:8" s="2" customFormat="1" ht="16.899999999999999" customHeight="1">
      <c r="A91" s="35"/>
      <c r="B91" s="36"/>
      <c r="C91" s="236" t="s">
        <v>3</v>
      </c>
      <c r="D91" s="236" t="s">
        <v>248</v>
      </c>
      <c r="E91" s="20" t="s">
        <v>3</v>
      </c>
      <c r="F91" s="237">
        <v>0</v>
      </c>
      <c r="G91" s="35"/>
      <c r="H91" s="36"/>
    </row>
    <row r="92" spans="1:8" s="2" customFormat="1" ht="16.899999999999999" customHeight="1">
      <c r="A92" s="35"/>
      <c r="B92" s="36"/>
      <c r="C92" s="236" t="s">
        <v>3</v>
      </c>
      <c r="D92" s="236" t="s">
        <v>249</v>
      </c>
      <c r="E92" s="20" t="s">
        <v>3</v>
      </c>
      <c r="F92" s="237">
        <v>2.7130000000000001</v>
      </c>
      <c r="G92" s="35"/>
      <c r="H92" s="36"/>
    </row>
    <row r="93" spans="1:8" s="2" customFormat="1" ht="16.899999999999999" customHeight="1">
      <c r="A93" s="35"/>
      <c r="B93" s="36"/>
      <c r="C93" s="236" t="s">
        <v>1005</v>
      </c>
      <c r="D93" s="236" t="s">
        <v>213</v>
      </c>
      <c r="E93" s="20" t="s">
        <v>3</v>
      </c>
      <c r="F93" s="237">
        <v>2.7130000000000001</v>
      </c>
      <c r="G93" s="35"/>
      <c r="H93" s="36"/>
    </row>
    <row r="94" spans="1:8" s="2" customFormat="1" ht="16.899999999999999" customHeight="1">
      <c r="A94" s="35"/>
      <c r="B94" s="36"/>
      <c r="C94" s="232" t="s">
        <v>150</v>
      </c>
      <c r="D94" s="233" t="s">
        <v>3</v>
      </c>
      <c r="E94" s="234" t="s">
        <v>3</v>
      </c>
      <c r="F94" s="235">
        <v>12.13</v>
      </c>
      <c r="G94" s="35"/>
      <c r="H94" s="36"/>
    </row>
    <row r="95" spans="1:8" s="2" customFormat="1" ht="16.899999999999999" customHeight="1">
      <c r="A95" s="35"/>
      <c r="B95" s="36"/>
      <c r="C95" s="236" t="s">
        <v>3</v>
      </c>
      <c r="D95" s="236" t="s">
        <v>210</v>
      </c>
      <c r="E95" s="20" t="s">
        <v>3</v>
      </c>
      <c r="F95" s="237">
        <v>0</v>
      </c>
      <c r="G95" s="35"/>
      <c r="H95" s="36"/>
    </row>
    <row r="96" spans="1:8" s="2" customFormat="1" ht="16.899999999999999" customHeight="1">
      <c r="A96" s="35"/>
      <c r="B96" s="36"/>
      <c r="C96" s="236" t="s">
        <v>3</v>
      </c>
      <c r="D96" s="236" t="s">
        <v>211</v>
      </c>
      <c r="E96" s="20" t="s">
        <v>3</v>
      </c>
      <c r="F96" s="237">
        <v>5.33</v>
      </c>
      <c r="G96" s="35"/>
      <c r="H96" s="36"/>
    </row>
    <row r="97" spans="1:8" s="2" customFormat="1" ht="16.899999999999999" customHeight="1">
      <c r="A97" s="35"/>
      <c r="B97" s="36"/>
      <c r="C97" s="236" t="s">
        <v>3</v>
      </c>
      <c r="D97" s="236" t="s">
        <v>212</v>
      </c>
      <c r="E97" s="20" t="s">
        <v>3</v>
      </c>
      <c r="F97" s="237">
        <v>6.8</v>
      </c>
      <c r="G97" s="35"/>
      <c r="H97" s="36"/>
    </row>
    <row r="98" spans="1:8" s="2" customFormat="1" ht="16.899999999999999" customHeight="1">
      <c r="A98" s="35"/>
      <c r="B98" s="36"/>
      <c r="C98" s="236" t="s">
        <v>150</v>
      </c>
      <c r="D98" s="236" t="s">
        <v>213</v>
      </c>
      <c r="E98" s="20" t="s">
        <v>3</v>
      </c>
      <c r="F98" s="237">
        <v>12.13</v>
      </c>
      <c r="G98" s="35"/>
      <c r="H98" s="36"/>
    </row>
    <row r="99" spans="1:8" s="2" customFormat="1" ht="16.899999999999999" customHeight="1">
      <c r="A99" s="35"/>
      <c r="B99" s="36"/>
      <c r="C99" s="238" t="s">
        <v>2868</v>
      </c>
      <c r="D99" s="35"/>
      <c r="E99" s="35"/>
      <c r="F99" s="35"/>
      <c r="G99" s="35"/>
      <c r="H99" s="36"/>
    </row>
    <row r="100" spans="1:8" s="2" customFormat="1" ht="16.899999999999999" customHeight="1">
      <c r="A100" s="35"/>
      <c r="B100" s="36"/>
      <c r="C100" s="236" t="s">
        <v>205</v>
      </c>
      <c r="D100" s="236" t="s">
        <v>2883</v>
      </c>
      <c r="E100" s="20" t="s">
        <v>207</v>
      </c>
      <c r="F100" s="237">
        <v>12.13</v>
      </c>
      <c r="G100" s="35"/>
      <c r="H100" s="36"/>
    </row>
    <row r="101" spans="1:8" s="2" customFormat="1" ht="16.899999999999999" customHeight="1">
      <c r="A101" s="35"/>
      <c r="B101" s="36"/>
      <c r="C101" s="236" t="s">
        <v>220</v>
      </c>
      <c r="D101" s="236" t="s">
        <v>2884</v>
      </c>
      <c r="E101" s="20" t="s">
        <v>207</v>
      </c>
      <c r="F101" s="237">
        <v>12.13</v>
      </c>
      <c r="G101" s="35"/>
      <c r="H101" s="36"/>
    </row>
    <row r="102" spans="1:8" s="2" customFormat="1" ht="16.899999999999999" customHeight="1">
      <c r="A102" s="35"/>
      <c r="B102" s="36"/>
      <c r="C102" s="232" t="s">
        <v>495</v>
      </c>
      <c r="D102" s="233" t="s">
        <v>495</v>
      </c>
      <c r="E102" s="234" t="s">
        <v>3</v>
      </c>
      <c r="F102" s="235">
        <v>2231.5650000000001</v>
      </c>
      <c r="G102" s="35"/>
      <c r="H102" s="36"/>
    </row>
    <row r="103" spans="1:8" s="2" customFormat="1" ht="16.899999999999999" customHeight="1">
      <c r="A103" s="35"/>
      <c r="B103" s="36"/>
      <c r="C103" s="236" t="s">
        <v>3</v>
      </c>
      <c r="D103" s="236" t="s">
        <v>494</v>
      </c>
      <c r="E103" s="20" t="s">
        <v>3</v>
      </c>
      <c r="F103" s="237">
        <v>2231.5650000000001</v>
      </c>
      <c r="G103" s="35"/>
      <c r="H103" s="36"/>
    </row>
    <row r="104" spans="1:8" s="2" customFormat="1" ht="16.899999999999999" customHeight="1">
      <c r="A104" s="35"/>
      <c r="B104" s="36"/>
      <c r="C104" s="236" t="s">
        <v>495</v>
      </c>
      <c r="D104" s="236" t="s">
        <v>213</v>
      </c>
      <c r="E104" s="20" t="s">
        <v>3</v>
      </c>
      <c r="F104" s="237">
        <v>2231.5650000000001</v>
      </c>
      <c r="G104" s="35"/>
      <c r="H104" s="36"/>
    </row>
    <row r="105" spans="1:8" s="2" customFormat="1" ht="16.899999999999999" customHeight="1">
      <c r="A105" s="35"/>
      <c r="B105" s="36"/>
      <c r="C105" s="232" t="s">
        <v>152</v>
      </c>
      <c r="D105" s="233" t="s">
        <v>3</v>
      </c>
      <c r="E105" s="234" t="s">
        <v>3</v>
      </c>
      <c r="F105" s="235">
        <v>50.05</v>
      </c>
      <c r="G105" s="35"/>
      <c r="H105" s="36"/>
    </row>
    <row r="106" spans="1:8" s="2" customFormat="1" ht="16.899999999999999" customHeight="1">
      <c r="A106" s="35"/>
      <c r="B106" s="36"/>
      <c r="C106" s="236" t="s">
        <v>3</v>
      </c>
      <c r="D106" s="236" t="s">
        <v>352</v>
      </c>
      <c r="E106" s="20" t="s">
        <v>3</v>
      </c>
      <c r="F106" s="237">
        <v>0</v>
      </c>
      <c r="G106" s="35"/>
      <c r="H106" s="36"/>
    </row>
    <row r="107" spans="1:8" s="2" customFormat="1" ht="16.899999999999999" customHeight="1">
      <c r="A107" s="35"/>
      <c r="B107" s="36"/>
      <c r="C107" s="236" t="s">
        <v>3</v>
      </c>
      <c r="D107" s="236" t="s">
        <v>353</v>
      </c>
      <c r="E107" s="20" t="s">
        <v>3</v>
      </c>
      <c r="F107" s="237">
        <v>50.05</v>
      </c>
      <c r="G107" s="35"/>
      <c r="H107" s="36"/>
    </row>
    <row r="108" spans="1:8" s="2" customFormat="1" ht="16.899999999999999" customHeight="1">
      <c r="A108" s="35"/>
      <c r="B108" s="36"/>
      <c r="C108" s="236" t="s">
        <v>152</v>
      </c>
      <c r="D108" s="236" t="s">
        <v>213</v>
      </c>
      <c r="E108" s="20" t="s">
        <v>3</v>
      </c>
      <c r="F108" s="237">
        <v>50.05</v>
      </c>
      <c r="G108" s="35"/>
      <c r="H108" s="36"/>
    </row>
    <row r="109" spans="1:8" s="2" customFormat="1" ht="16.899999999999999" customHeight="1">
      <c r="A109" s="35"/>
      <c r="B109" s="36"/>
      <c r="C109" s="238" t="s">
        <v>2868</v>
      </c>
      <c r="D109" s="35"/>
      <c r="E109" s="35"/>
      <c r="F109" s="35"/>
      <c r="G109" s="35"/>
      <c r="H109" s="36"/>
    </row>
    <row r="110" spans="1:8" s="2" customFormat="1" ht="16.899999999999999" customHeight="1">
      <c r="A110" s="35"/>
      <c r="B110" s="36"/>
      <c r="C110" s="236" t="s">
        <v>355</v>
      </c>
      <c r="D110" s="236" t="s">
        <v>2880</v>
      </c>
      <c r="E110" s="20" t="s">
        <v>338</v>
      </c>
      <c r="F110" s="237">
        <v>478.12</v>
      </c>
      <c r="G110" s="35"/>
      <c r="H110" s="36"/>
    </row>
    <row r="111" spans="1:8" s="2" customFormat="1" ht="16.899999999999999" customHeight="1">
      <c r="A111" s="35"/>
      <c r="B111" s="36"/>
      <c r="C111" s="236" t="s">
        <v>364</v>
      </c>
      <c r="D111" s="236" t="s">
        <v>2881</v>
      </c>
      <c r="E111" s="20" t="s">
        <v>338</v>
      </c>
      <c r="F111" s="237">
        <v>478.12</v>
      </c>
      <c r="G111" s="35"/>
      <c r="H111" s="36"/>
    </row>
    <row r="112" spans="1:8" s="2" customFormat="1" ht="16.899999999999999" customHeight="1">
      <c r="A112" s="35"/>
      <c r="B112" s="36"/>
      <c r="C112" s="236" t="s">
        <v>377</v>
      </c>
      <c r="D112" s="236" t="s">
        <v>2882</v>
      </c>
      <c r="E112" s="20" t="s">
        <v>338</v>
      </c>
      <c r="F112" s="237">
        <v>386.32499999999999</v>
      </c>
      <c r="G112" s="35"/>
      <c r="H112" s="36"/>
    </row>
    <row r="113" spans="1:8" s="2" customFormat="1" ht="16.899999999999999" customHeight="1">
      <c r="A113" s="35"/>
      <c r="B113" s="36"/>
      <c r="C113" s="232" t="s">
        <v>460</v>
      </c>
      <c r="D113" s="233" t="s">
        <v>460</v>
      </c>
      <c r="E113" s="234" t="s">
        <v>3</v>
      </c>
      <c r="F113" s="235">
        <v>100.4</v>
      </c>
      <c r="G113" s="35"/>
      <c r="H113" s="36"/>
    </row>
    <row r="114" spans="1:8" s="2" customFormat="1" ht="16.899999999999999" customHeight="1">
      <c r="A114" s="35"/>
      <c r="B114" s="36"/>
      <c r="C114" s="236" t="s">
        <v>3</v>
      </c>
      <c r="D114" s="236" t="s">
        <v>459</v>
      </c>
      <c r="E114" s="20" t="s">
        <v>3</v>
      </c>
      <c r="F114" s="237">
        <v>100.4</v>
      </c>
      <c r="G114" s="35"/>
      <c r="H114" s="36"/>
    </row>
    <row r="115" spans="1:8" s="2" customFormat="1" ht="16.899999999999999" customHeight="1">
      <c r="A115" s="35"/>
      <c r="B115" s="36"/>
      <c r="C115" s="236" t="s">
        <v>460</v>
      </c>
      <c r="D115" s="236" t="s">
        <v>213</v>
      </c>
      <c r="E115" s="20" t="s">
        <v>3</v>
      </c>
      <c r="F115" s="237">
        <v>100.4</v>
      </c>
      <c r="G115" s="35"/>
      <c r="H115" s="36"/>
    </row>
    <row r="116" spans="1:8" s="2" customFormat="1" ht="26.45" customHeight="1">
      <c r="A116" s="35"/>
      <c r="B116" s="36"/>
      <c r="C116" s="231" t="s">
        <v>2885</v>
      </c>
      <c r="D116" s="231" t="s">
        <v>89</v>
      </c>
      <c r="E116" s="35"/>
      <c r="F116" s="35"/>
      <c r="G116" s="35"/>
      <c r="H116" s="36"/>
    </row>
    <row r="117" spans="1:8" s="2" customFormat="1" ht="16.899999999999999" customHeight="1">
      <c r="A117" s="35"/>
      <c r="B117" s="36"/>
      <c r="C117" s="232" t="s">
        <v>619</v>
      </c>
      <c r="D117" s="233" t="s">
        <v>3</v>
      </c>
      <c r="E117" s="234" t="s">
        <v>3</v>
      </c>
      <c r="F117" s="235">
        <v>31.9</v>
      </c>
      <c r="G117" s="35"/>
      <c r="H117" s="36"/>
    </row>
    <row r="118" spans="1:8" s="2" customFormat="1" ht="16.899999999999999" customHeight="1">
      <c r="A118" s="35"/>
      <c r="B118" s="36"/>
      <c r="C118" s="236" t="s">
        <v>3</v>
      </c>
      <c r="D118" s="236" t="s">
        <v>733</v>
      </c>
      <c r="E118" s="20" t="s">
        <v>3</v>
      </c>
      <c r="F118" s="237">
        <v>31.9</v>
      </c>
      <c r="G118" s="35"/>
      <c r="H118" s="36"/>
    </row>
    <row r="119" spans="1:8" s="2" customFormat="1" ht="16.899999999999999" customHeight="1">
      <c r="A119" s="35"/>
      <c r="B119" s="36"/>
      <c r="C119" s="236" t="s">
        <v>619</v>
      </c>
      <c r="D119" s="236" t="s">
        <v>213</v>
      </c>
      <c r="E119" s="20" t="s">
        <v>3</v>
      </c>
      <c r="F119" s="237">
        <v>31.9</v>
      </c>
      <c r="G119" s="35"/>
      <c r="H119" s="36"/>
    </row>
    <row r="120" spans="1:8" s="2" customFormat="1" ht="16.899999999999999" customHeight="1">
      <c r="A120" s="35"/>
      <c r="B120" s="36"/>
      <c r="C120" s="238" t="s">
        <v>2868</v>
      </c>
      <c r="D120" s="35"/>
      <c r="E120" s="35"/>
      <c r="F120" s="35"/>
      <c r="G120" s="35"/>
      <c r="H120" s="36"/>
    </row>
    <row r="121" spans="1:8" s="2" customFormat="1" ht="16.899999999999999" customHeight="1">
      <c r="A121" s="35"/>
      <c r="B121" s="36"/>
      <c r="C121" s="236" t="s">
        <v>729</v>
      </c>
      <c r="D121" s="236" t="s">
        <v>2886</v>
      </c>
      <c r="E121" s="20" t="s">
        <v>187</v>
      </c>
      <c r="F121" s="237">
        <v>31.9</v>
      </c>
      <c r="G121" s="35"/>
      <c r="H121" s="36"/>
    </row>
    <row r="122" spans="1:8" s="2" customFormat="1" ht="16.899999999999999" customHeight="1">
      <c r="A122" s="35"/>
      <c r="B122" s="36"/>
      <c r="C122" s="236" t="s">
        <v>738</v>
      </c>
      <c r="D122" s="236" t="s">
        <v>2887</v>
      </c>
      <c r="E122" s="20" t="s">
        <v>187</v>
      </c>
      <c r="F122" s="237">
        <v>31.9</v>
      </c>
      <c r="G122" s="35"/>
      <c r="H122" s="36"/>
    </row>
    <row r="123" spans="1:8" s="2" customFormat="1" ht="16.899999999999999" customHeight="1">
      <c r="A123" s="35"/>
      <c r="B123" s="36"/>
      <c r="C123" s="236" t="s">
        <v>807</v>
      </c>
      <c r="D123" s="236" t="s">
        <v>2888</v>
      </c>
      <c r="E123" s="20" t="s">
        <v>338</v>
      </c>
      <c r="F123" s="237">
        <v>6.7309999999999999</v>
      </c>
      <c r="G123" s="35"/>
      <c r="H123" s="36"/>
    </row>
    <row r="124" spans="1:8" s="2" customFormat="1" ht="16.899999999999999" customHeight="1">
      <c r="A124" s="35"/>
      <c r="B124" s="36"/>
      <c r="C124" s="232" t="s">
        <v>621</v>
      </c>
      <c r="D124" s="233" t="s">
        <v>3</v>
      </c>
      <c r="E124" s="234" t="s">
        <v>3</v>
      </c>
      <c r="F124" s="235">
        <v>7.9640000000000004</v>
      </c>
      <c r="G124" s="35"/>
      <c r="H124" s="36"/>
    </row>
    <row r="125" spans="1:8" s="2" customFormat="1" ht="16.899999999999999" customHeight="1">
      <c r="A125" s="35"/>
      <c r="B125" s="36"/>
      <c r="C125" s="236" t="s">
        <v>621</v>
      </c>
      <c r="D125" s="236" t="s">
        <v>707</v>
      </c>
      <c r="E125" s="20" t="s">
        <v>3</v>
      </c>
      <c r="F125" s="237">
        <v>7.9640000000000004</v>
      </c>
      <c r="G125" s="35"/>
      <c r="H125" s="36"/>
    </row>
    <row r="126" spans="1:8" s="2" customFormat="1" ht="16.899999999999999" customHeight="1">
      <c r="A126" s="35"/>
      <c r="B126" s="36"/>
      <c r="C126" s="238" t="s">
        <v>2868</v>
      </c>
      <c r="D126" s="35"/>
      <c r="E126" s="35"/>
      <c r="F126" s="35"/>
      <c r="G126" s="35"/>
      <c r="H126" s="36"/>
    </row>
    <row r="127" spans="1:8" s="2" customFormat="1" ht="16.899999999999999" customHeight="1">
      <c r="A127" s="35"/>
      <c r="B127" s="36"/>
      <c r="C127" s="236" t="s">
        <v>703</v>
      </c>
      <c r="D127" s="236" t="s">
        <v>2889</v>
      </c>
      <c r="E127" s="20" t="s">
        <v>338</v>
      </c>
      <c r="F127" s="237">
        <v>7.9640000000000004</v>
      </c>
      <c r="G127" s="35"/>
      <c r="H127" s="36"/>
    </row>
    <row r="128" spans="1:8" s="2" customFormat="1" ht="16.899999999999999" customHeight="1">
      <c r="A128" s="35"/>
      <c r="B128" s="36"/>
      <c r="C128" s="236" t="s">
        <v>419</v>
      </c>
      <c r="D128" s="236" t="s">
        <v>2878</v>
      </c>
      <c r="E128" s="20" t="s">
        <v>338</v>
      </c>
      <c r="F128" s="237">
        <v>7.9640000000000004</v>
      </c>
      <c r="G128" s="35"/>
      <c r="H128" s="36"/>
    </row>
    <row r="129" spans="1:8" s="2" customFormat="1" ht="16.899999999999999" customHeight="1">
      <c r="A129" s="35"/>
      <c r="B129" s="36"/>
      <c r="C129" s="232" t="s">
        <v>623</v>
      </c>
      <c r="D129" s="233" t="s">
        <v>3</v>
      </c>
      <c r="E129" s="234" t="s">
        <v>3</v>
      </c>
      <c r="F129" s="235">
        <v>128.27600000000001</v>
      </c>
      <c r="G129" s="35"/>
      <c r="H129" s="36"/>
    </row>
    <row r="130" spans="1:8" s="2" customFormat="1" ht="16.899999999999999" customHeight="1">
      <c r="A130" s="35"/>
      <c r="B130" s="36"/>
      <c r="C130" s="236" t="s">
        <v>3</v>
      </c>
      <c r="D130" s="236" t="s">
        <v>647</v>
      </c>
      <c r="E130" s="20" t="s">
        <v>3</v>
      </c>
      <c r="F130" s="237">
        <v>128.27600000000001</v>
      </c>
      <c r="G130" s="35"/>
      <c r="H130" s="36"/>
    </row>
    <row r="131" spans="1:8" s="2" customFormat="1" ht="16.899999999999999" customHeight="1">
      <c r="A131" s="35"/>
      <c r="B131" s="36"/>
      <c r="C131" s="236" t="s">
        <v>623</v>
      </c>
      <c r="D131" s="236" t="s">
        <v>213</v>
      </c>
      <c r="E131" s="20" t="s">
        <v>3</v>
      </c>
      <c r="F131" s="237">
        <v>128.27600000000001</v>
      </c>
      <c r="G131" s="35"/>
      <c r="H131" s="36"/>
    </row>
    <row r="132" spans="1:8" s="2" customFormat="1" ht="16.899999999999999" customHeight="1">
      <c r="A132" s="35"/>
      <c r="B132" s="36"/>
      <c r="C132" s="238" t="s">
        <v>2868</v>
      </c>
      <c r="D132" s="35"/>
      <c r="E132" s="35"/>
      <c r="F132" s="35"/>
      <c r="G132" s="35"/>
      <c r="H132" s="36"/>
    </row>
    <row r="133" spans="1:8" s="2" customFormat="1" ht="16.899999999999999" customHeight="1">
      <c r="A133" s="35"/>
      <c r="B133" s="36"/>
      <c r="C133" s="236" t="s">
        <v>369</v>
      </c>
      <c r="D133" s="236" t="s">
        <v>370</v>
      </c>
      <c r="E133" s="20" t="s">
        <v>338</v>
      </c>
      <c r="F133" s="237">
        <v>96.206999999999994</v>
      </c>
      <c r="G133" s="35"/>
      <c r="H133" s="36"/>
    </row>
    <row r="134" spans="1:8" s="2" customFormat="1" ht="16.899999999999999" customHeight="1">
      <c r="A134" s="35"/>
      <c r="B134" s="36"/>
      <c r="C134" s="236" t="s">
        <v>377</v>
      </c>
      <c r="D134" s="236" t="s">
        <v>2882</v>
      </c>
      <c r="E134" s="20" t="s">
        <v>338</v>
      </c>
      <c r="F134" s="237">
        <v>32.069000000000003</v>
      </c>
      <c r="G134" s="35"/>
      <c r="H134" s="36"/>
    </row>
    <row r="135" spans="1:8" s="2" customFormat="1" ht="16.899999999999999" customHeight="1">
      <c r="A135" s="35"/>
      <c r="B135" s="36"/>
      <c r="C135" s="232" t="s">
        <v>625</v>
      </c>
      <c r="D135" s="233" t="s">
        <v>3</v>
      </c>
      <c r="E135" s="234" t="s">
        <v>3</v>
      </c>
      <c r="F135" s="235">
        <v>128.27600000000001</v>
      </c>
      <c r="G135" s="35"/>
      <c r="H135" s="36"/>
    </row>
    <row r="136" spans="1:8" s="2" customFormat="1" ht="16.899999999999999" customHeight="1">
      <c r="A136" s="35"/>
      <c r="B136" s="36"/>
      <c r="C136" s="236" t="s">
        <v>3</v>
      </c>
      <c r="D136" s="236" t="s">
        <v>633</v>
      </c>
      <c r="E136" s="20" t="s">
        <v>3</v>
      </c>
      <c r="F136" s="237">
        <v>0</v>
      </c>
      <c r="G136" s="35"/>
      <c r="H136" s="36"/>
    </row>
    <row r="137" spans="1:8" s="2" customFormat="1" ht="16.899999999999999" customHeight="1">
      <c r="A137" s="35"/>
      <c r="B137" s="36"/>
      <c r="C137" s="236" t="s">
        <v>3</v>
      </c>
      <c r="D137" s="236" t="s">
        <v>634</v>
      </c>
      <c r="E137" s="20" t="s">
        <v>3</v>
      </c>
      <c r="F137" s="237">
        <v>45.280999999999999</v>
      </c>
      <c r="G137" s="35"/>
      <c r="H137" s="36"/>
    </row>
    <row r="138" spans="1:8" s="2" customFormat="1" ht="16.899999999999999" customHeight="1">
      <c r="A138" s="35"/>
      <c r="B138" s="36"/>
      <c r="C138" s="236" t="s">
        <v>3</v>
      </c>
      <c r="D138" s="236" t="s">
        <v>635</v>
      </c>
      <c r="E138" s="20" t="s">
        <v>3</v>
      </c>
      <c r="F138" s="237">
        <v>82.995000000000005</v>
      </c>
      <c r="G138" s="35"/>
      <c r="H138" s="36"/>
    </row>
    <row r="139" spans="1:8" s="2" customFormat="1" ht="16.899999999999999" customHeight="1">
      <c r="A139" s="35"/>
      <c r="B139" s="36"/>
      <c r="C139" s="236" t="s">
        <v>625</v>
      </c>
      <c r="D139" s="236" t="s">
        <v>213</v>
      </c>
      <c r="E139" s="20" t="s">
        <v>3</v>
      </c>
      <c r="F139" s="237">
        <v>128.27600000000001</v>
      </c>
      <c r="G139" s="35"/>
      <c r="H139" s="36"/>
    </row>
    <row r="140" spans="1:8" s="2" customFormat="1" ht="16.899999999999999" customHeight="1">
      <c r="A140" s="35"/>
      <c r="B140" s="36"/>
      <c r="C140" s="238" t="s">
        <v>2868</v>
      </c>
      <c r="D140" s="35"/>
      <c r="E140" s="35"/>
      <c r="F140" s="35"/>
      <c r="G140" s="35"/>
      <c r="H140" s="36"/>
    </row>
    <row r="141" spans="1:8" s="2" customFormat="1" ht="16.899999999999999" customHeight="1">
      <c r="A141" s="35"/>
      <c r="B141" s="36"/>
      <c r="C141" s="236" t="s">
        <v>355</v>
      </c>
      <c r="D141" s="236" t="s">
        <v>2880</v>
      </c>
      <c r="E141" s="20" t="s">
        <v>338</v>
      </c>
      <c r="F141" s="237">
        <v>128.27600000000001</v>
      </c>
      <c r="G141" s="35"/>
      <c r="H141" s="36"/>
    </row>
    <row r="142" spans="1:8" s="2" customFormat="1" ht="16.899999999999999" customHeight="1">
      <c r="A142" s="35"/>
      <c r="B142" s="36"/>
      <c r="C142" s="236" t="s">
        <v>364</v>
      </c>
      <c r="D142" s="236" t="s">
        <v>2881</v>
      </c>
      <c r="E142" s="20" t="s">
        <v>338</v>
      </c>
      <c r="F142" s="237">
        <v>128.27600000000001</v>
      </c>
      <c r="G142" s="35"/>
      <c r="H142" s="36"/>
    </row>
    <row r="143" spans="1:8" s="2" customFormat="1" ht="16.899999999999999" customHeight="1">
      <c r="A143" s="35"/>
      <c r="B143" s="36"/>
      <c r="C143" s="232" t="s">
        <v>2890</v>
      </c>
      <c r="D143" s="233" t="s">
        <v>3</v>
      </c>
      <c r="E143" s="234" t="s">
        <v>3</v>
      </c>
      <c r="F143" s="235">
        <v>100.675</v>
      </c>
      <c r="G143" s="35"/>
      <c r="H143" s="36"/>
    </row>
    <row r="144" spans="1:8" s="2" customFormat="1" ht="16.899999999999999" customHeight="1">
      <c r="A144" s="35"/>
      <c r="B144" s="36"/>
      <c r="C144" s="236" t="s">
        <v>3</v>
      </c>
      <c r="D144" s="236" t="s">
        <v>660</v>
      </c>
      <c r="E144" s="20" t="s">
        <v>3</v>
      </c>
      <c r="F144" s="237">
        <v>100.675</v>
      </c>
      <c r="G144" s="35"/>
      <c r="H144" s="36"/>
    </row>
    <row r="145" spans="1:8" s="2" customFormat="1" ht="16.899999999999999" customHeight="1">
      <c r="A145" s="35"/>
      <c r="B145" s="36"/>
      <c r="C145" s="236" t="s">
        <v>2890</v>
      </c>
      <c r="D145" s="236" t="s">
        <v>213</v>
      </c>
      <c r="E145" s="20" t="s">
        <v>3</v>
      </c>
      <c r="F145" s="237">
        <v>100.675</v>
      </c>
      <c r="G145" s="35"/>
      <c r="H145" s="36"/>
    </row>
    <row r="146" spans="1:8" s="2" customFormat="1" ht="26.45" customHeight="1">
      <c r="A146" s="35"/>
      <c r="B146" s="36"/>
      <c r="C146" s="231" t="s">
        <v>2891</v>
      </c>
      <c r="D146" s="231" t="s">
        <v>93</v>
      </c>
      <c r="E146" s="35"/>
      <c r="F146" s="35"/>
      <c r="G146" s="35"/>
      <c r="H146" s="36"/>
    </row>
    <row r="147" spans="1:8" s="2" customFormat="1" ht="16.899999999999999" customHeight="1">
      <c r="A147" s="35"/>
      <c r="B147" s="36"/>
      <c r="C147" s="232" t="s">
        <v>125</v>
      </c>
      <c r="D147" s="233" t="s">
        <v>3</v>
      </c>
      <c r="E147" s="234" t="s">
        <v>3</v>
      </c>
      <c r="F147" s="235">
        <v>246.91</v>
      </c>
      <c r="G147" s="35"/>
      <c r="H147" s="36"/>
    </row>
    <row r="148" spans="1:8" s="2" customFormat="1" ht="16.899999999999999" customHeight="1">
      <c r="A148" s="35"/>
      <c r="B148" s="36"/>
      <c r="C148" s="236" t="s">
        <v>3</v>
      </c>
      <c r="D148" s="236" t="s">
        <v>257</v>
      </c>
      <c r="E148" s="20" t="s">
        <v>3</v>
      </c>
      <c r="F148" s="237">
        <v>0</v>
      </c>
      <c r="G148" s="35"/>
      <c r="H148" s="36"/>
    </row>
    <row r="149" spans="1:8" s="2" customFormat="1" ht="16.899999999999999" customHeight="1">
      <c r="A149" s="35"/>
      <c r="B149" s="36"/>
      <c r="C149" s="236" t="s">
        <v>3</v>
      </c>
      <c r="D149" s="236" t="s">
        <v>861</v>
      </c>
      <c r="E149" s="20" t="s">
        <v>3</v>
      </c>
      <c r="F149" s="237">
        <v>246.91</v>
      </c>
      <c r="G149" s="35"/>
      <c r="H149" s="36"/>
    </row>
    <row r="150" spans="1:8" s="2" customFormat="1" ht="16.899999999999999" customHeight="1">
      <c r="A150" s="35"/>
      <c r="B150" s="36"/>
      <c r="C150" s="236" t="s">
        <v>125</v>
      </c>
      <c r="D150" s="236" t="s">
        <v>259</v>
      </c>
      <c r="E150" s="20" t="s">
        <v>3</v>
      </c>
      <c r="F150" s="237">
        <v>246.91</v>
      </c>
      <c r="G150" s="35"/>
      <c r="H150" s="36"/>
    </row>
    <row r="151" spans="1:8" s="2" customFormat="1" ht="16.899999999999999" customHeight="1">
      <c r="A151" s="35"/>
      <c r="B151" s="36"/>
      <c r="C151" s="238" t="s">
        <v>2868</v>
      </c>
      <c r="D151" s="35"/>
      <c r="E151" s="35"/>
      <c r="F151" s="35"/>
      <c r="G151" s="35"/>
      <c r="H151" s="36"/>
    </row>
    <row r="152" spans="1:8" s="2" customFormat="1" ht="16.899999999999999" customHeight="1">
      <c r="A152" s="35"/>
      <c r="B152" s="36"/>
      <c r="C152" s="236" t="s">
        <v>879</v>
      </c>
      <c r="D152" s="236" t="s">
        <v>880</v>
      </c>
      <c r="E152" s="20" t="s">
        <v>238</v>
      </c>
      <c r="F152" s="237">
        <v>246.91</v>
      </c>
      <c r="G152" s="35"/>
      <c r="H152" s="36"/>
    </row>
    <row r="153" spans="1:8" s="2" customFormat="1" ht="16.899999999999999" customHeight="1">
      <c r="A153" s="35"/>
      <c r="B153" s="36"/>
      <c r="C153" s="236" t="s">
        <v>275</v>
      </c>
      <c r="D153" s="236" t="s">
        <v>2872</v>
      </c>
      <c r="E153" s="20" t="s">
        <v>238</v>
      </c>
      <c r="F153" s="237">
        <v>246.91</v>
      </c>
      <c r="G153" s="35"/>
      <c r="H153" s="36"/>
    </row>
    <row r="154" spans="1:8" s="2" customFormat="1" ht="16.899999999999999" customHeight="1">
      <c r="A154" s="35"/>
      <c r="B154" s="36"/>
      <c r="C154" s="236" t="s">
        <v>857</v>
      </c>
      <c r="D154" s="236" t="s">
        <v>2892</v>
      </c>
      <c r="E154" s="20" t="s">
        <v>238</v>
      </c>
      <c r="F154" s="237">
        <v>246.91</v>
      </c>
      <c r="G154" s="35"/>
      <c r="H154" s="36"/>
    </row>
    <row r="155" spans="1:8" s="2" customFormat="1" ht="16.899999999999999" customHeight="1">
      <c r="A155" s="35"/>
      <c r="B155" s="36"/>
      <c r="C155" s="232" t="s">
        <v>127</v>
      </c>
      <c r="D155" s="233" t="s">
        <v>3</v>
      </c>
      <c r="E155" s="234" t="s">
        <v>3</v>
      </c>
      <c r="F155" s="235">
        <v>94.64</v>
      </c>
      <c r="G155" s="35"/>
      <c r="H155" s="36"/>
    </row>
    <row r="156" spans="1:8" s="2" customFormat="1" ht="16.899999999999999" customHeight="1">
      <c r="A156" s="35"/>
      <c r="B156" s="36"/>
      <c r="C156" s="236" t="s">
        <v>3</v>
      </c>
      <c r="D156" s="236" t="s">
        <v>273</v>
      </c>
      <c r="E156" s="20" t="s">
        <v>3</v>
      </c>
      <c r="F156" s="237">
        <v>0</v>
      </c>
      <c r="G156" s="35"/>
      <c r="H156" s="36"/>
    </row>
    <row r="157" spans="1:8" s="2" customFormat="1" ht="16.899999999999999" customHeight="1">
      <c r="A157" s="35"/>
      <c r="B157" s="36"/>
      <c r="C157" s="236" t="s">
        <v>3</v>
      </c>
      <c r="D157" s="236" t="s">
        <v>867</v>
      </c>
      <c r="E157" s="20" t="s">
        <v>3</v>
      </c>
      <c r="F157" s="237">
        <v>94.64</v>
      </c>
      <c r="G157" s="35"/>
      <c r="H157" s="36"/>
    </row>
    <row r="158" spans="1:8" s="2" customFormat="1" ht="16.899999999999999" customHeight="1">
      <c r="A158" s="35"/>
      <c r="B158" s="36"/>
      <c r="C158" s="236" t="s">
        <v>127</v>
      </c>
      <c r="D158" s="236" t="s">
        <v>259</v>
      </c>
      <c r="E158" s="20" t="s">
        <v>3</v>
      </c>
      <c r="F158" s="237">
        <v>94.64</v>
      </c>
      <c r="G158" s="35"/>
      <c r="H158" s="36"/>
    </row>
    <row r="159" spans="1:8" s="2" customFormat="1" ht="16.899999999999999" customHeight="1">
      <c r="A159" s="35"/>
      <c r="B159" s="36"/>
      <c r="C159" s="238" t="s">
        <v>2868</v>
      </c>
      <c r="D159" s="35"/>
      <c r="E159" s="35"/>
      <c r="F159" s="35"/>
      <c r="G159" s="35"/>
      <c r="H159" s="36"/>
    </row>
    <row r="160" spans="1:8" s="2" customFormat="1" ht="16.899999999999999" customHeight="1">
      <c r="A160" s="35"/>
      <c r="B160" s="36"/>
      <c r="C160" s="236" t="s">
        <v>875</v>
      </c>
      <c r="D160" s="236" t="s">
        <v>2893</v>
      </c>
      <c r="E160" s="20" t="s">
        <v>238</v>
      </c>
      <c r="F160" s="237">
        <v>94.64</v>
      </c>
      <c r="G160" s="35"/>
      <c r="H160" s="36"/>
    </row>
    <row r="161" spans="1:8" s="2" customFormat="1" ht="16.899999999999999" customHeight="1">
      <c r="A161" s="35"/>
      <c r="B161" s="36"/>
      <c r="C161" s="236" t="s">
        <v>261</v>
      </c>
      <c r="D161" s="236" t="s">
        <v>2869</v>
      </c>
      <c r="E161" s="20" t="s">
        <v>238</v>
      </c>
      <c r="F161" s="237">
        <v>94.64</v>
      </c>
      <c r="G161" s="35"/>
      <c r="H161" s="36"/>
    </row>
    <row r="162" spans="1:8" s="2" customFormat="1" ht="16.899999999999999" customHeight="1">
      <c r="A162" s="35"/>
      <c r="B162" s="36"/>
      <c r="C162" s="236" t="s">
        <v>863</v>
      </c>
      <c r="D162" s="236" t="s">
        <v>2894</v>
      </c>
      <c r="E162" s="20" t="s">
        <v>238</v>
      </c>
      <c r="F162" s="237">
        <v>94.64</v>
      </c>
      <c r="G162" s="35"/>
      <c r="H162" s="36"/>
    </row>
    <row r="163" spans="1:8" s="2" customFormat="1" ht="16.899999999999999" customHeight="1">
      <c r="A163" s="35"/>
      <c r="B163" s="36"/>
      <c r="C163" s="232" t="s">
        <v>130</v>
      </c>
      <c r="D163" s="233" t="s">
        <v>3</v>
      </c>
      <c r="E163" s="234" t="s">
        <v>3</v>
      </c>
      <c r="F163" s="235">
        <v>69</v>
      </c>
      <c r="G163" s="35"/>
      <c r="H163" s="36"/>
    </row>
    <row r="164" spans="1:8" s="2" customFormat="1" ht="16.899999999999999" customHeight="1">
      <c r="A164" s="35"/>
      <c r="B164" s="36"/>
      <c r="C164" s="236" t="s">
        <v>3</v>
      </c>
      <c r="D164" s="236" t="s">
        <v>903</v>
      </c>
      <c r="E164" s="20" t="s">
        <v>3</v>
      </c>
      <c r="F164" s="237">
        <v>69</v>
      </c>
      <c r="G164" s="35"/>
      <c r="H164" s="36"/>
    </row>
    <row r="165" spans="1:8" s="2" customFormat="1" ht="16.899999999999999" customHeight="1">
      <c r="A165" s="35"/>
      <c r="B165" s="36"/>
      <c r="C165" s="236" t="s">
        <v>130</v>
      </c>
      <c r="D165" s="236" t="s">
        <v>213</v>
      </c>
      <c r="E165" s="20" t="s">
        <v>3</v>
      </c>
      <c r="F165" s="237">
        <v>69</v>
      </c>
      <c r="G165" s="35"/>
      <c r="H165" s="36"/>
    </row>
    <row r="166" spans="1:8" s="2" customFormat="1" ht="16.899999999999999" customHeight="1">
      <c r="A166" s="35"/>
      <c r="B166" s="36"/>
      <c r="C166" s="238" t="s">
        <v>2868</v>
      </c>
      <c r="D166" s="35"/>
      <c r="E166" s="35"/>
      <c r="F166" s="35"/>
      <c r="G166" s="35"/>
      <c r="H166" s="36"/>
    </row>
    <row r="167" spans="1:8" s="2" customFormat="1" ht="16.899999999999999" customHeight="1">
      <c r="A167" s="35"/>
      <c r="B167" s="36"/>
      <c r="C167" s="236" t="s">
        <v>397</v>
      </c>
      <c r="D167" s="236" t="s">
        <v>2874</v>
      </c>
      <c r="E167" s="20" t="s">
        <v>187</v>
      </c>
      <c r="F167" s="237">
        <v>69</v>
      </c>
      <c r="G167" s="35"/>
      <c r="H167" s="36"/>
    </row>
    <row r="168" spans="1:8" s="2" customFormat="1" ht="16.899999999999999" customHeight="1">
      <c r="A168" s="35"/>
      <c r="B168" s="36"/>
      <c r="C168" s="236" t="s">
        <v>402</v>
      </c>
      <c r="D168" s="236" t="s">
        <v>2875</v>
      </c>
      <c r="E168" s="20" t="s">
        <v>338</v>
      </c>
      <c r="F168" s="237">
        <v>20.905999999999999</v>
      </c>
      <c r="G168" s="35"/>
      <c r="H168" s="36"/>
    </row>
    <row r="169" spans="1:8" s="2" customFormat="1" ht="16.899999999999999" customHeight="1">
      <c r="A169" s="35"/>
      <c r="B169" s="36"/>
      <c r="C169" s="236" t="s">
        <v>388</v>
      </c>
      <c r="D169" s="236" t="s">
        <v>389</v>
      </c>
      <c r="E169" s="20" t="s">
        <v>338</v>
      </c>
      <c r="F169" s="237">
        <v>2.5880000000000001</v>
      </c>
      <c r="G169" s="35"/>
      <c r="H169" s="36"/>
    </row>
    <row r="170" spans="1:8" s="2" customFormat="1" ht="16.899999999999999" customHeight="1">
      <c r="A170" s="35"/>
      <c r="B170" s="36"/>
      <c r="C170" s="232" t="s">
        <v>132</v>
      </c>
      <c r="D170" s="233" t="s">
        <v>3</v>
      </c>
      <c r="E170" s="234" t="s">
        <v>3</v>
      </c>
      <c r="F170" s="235">
        <v>132.4</v>
      </c>
      <c r="G170" s="35"/>
      <c r="H170" s="36"/>
    </row>
    <row r="171" spans="1:8" s="2" customFormat="1" ht="16.899999999999999" customHeight="1">
      <c r="A171" s="35"/>
      <c r="B171" s="36"/>
      <c r="C171" s="236" t="s">
        <v>3</v>
      </c>
      <c r="D171" s="236" t="s">
        <v>194</v>
      </c>
      <c r="E171" s="20" t="s">
        <v>3</v>
      </c>
      <c r="F171" s="237">
        <v>0</v>
      </c>
      <c r="G171" s="35"/>
      <c r="H171" s="36"/>
    </row>
    <row r="172" spans="1:8" s="2" customFormat="1" ht="16.899999999999999" customHeight="1">
      <c r="A172" s="35"/>
      <c r="B172" s="36"/>
      <c r="C172" s="236" t="s">
        <v>3</v>
      </c>
      <c r="D172" s="236" t="s">
        <v>232</v>
      </c>
      <c r="E172" s="20" t="s">
        <v>3</v>
      </c>
      <c r="F172" s="237">
        <v>0</v>
      </c>
      <c r="G172" s="35"/>
      <c r="H172" s="36"/>
    </row>
    <row r="173" spans="1:8" s="2" customFormat="1" ht="16.899999999999999" customHeight="1">
      <c r="A173" s="35"/>
      <c r="B173" s="36"/>
      <c r="C173" s="236" t="s">
        <v>3</v>
      </c>
      <c r="D173" s="236" t="s">
        <v>233</v>
      </c>
      <c r="E173" s="20" t="s">
        <v>3</v>
      </c>
      <c r="F173" s="237">
        <v>0</v>
      </c>
      <c r="G173" s="35"/>
      <c r="H173" s="36"/>
    </row>
    <row r="174" spans="1:8" s="2" customFormat="1" ht="16.899999999999999" customHeight="1">
      <c r="A174" s="35"/>
      <c r="B174" s="36"/>
      <c r="C174" s="236" t="s">
        <v>3</v>
      </c>
      <c r="D174" s="236" t="s">
        <v>853</v>
      </c>
      <c r="E174" s="20" t="s">
        <v>3</v>
      </c>
      <c r="F174" s="237">
        <v>132.4</v>
      </c>
      <c r="G174" s="35"/>
      <c r="H174" s="36"/>
    </row>
    <row r="175" spans="1:8" s="2" customFormat="1" ht="16.899999999999999" customHeight="1">
      <c r="A175" s="35"/>
      <c r="B175" s="36"/>
      <c r="C175" s="236" t="s">
        <v>132</v>
      </c>
      <c r="D175" s="236" t="s">
        <v>213</v>
      </c>
      <c r="E175" s="20" t="s">
        <v>3</v>
      </c>
      <c r="F175" s="237">
        <v>132.4</v>
      </c>
      <c r="G175" s="35"/>
      <c r="H175" s="36"/>
    </row>
    <row r="176" spans="1:8" s="2" customFormat="1" ht="16.899999999999999" customHeight="1">
      <c r="A176" s="35"/>
      <c r="B176" s="36"/>
      <c r="C176" s="238" t="s">
        <v>2868</v>
      </c>
      <c r="D176" s="35"/>
      <c r="E176" s="35"/>
      <c r="F176" s="35"/>
      <c r="G176" s="35"/>
      <c r="H176" s="36"/>
    </row>
    <row r="177" spans="1:8" s="2" customFormat="1" ht="16.899999999999999" customHeight="1">
      <c r="A177" s="35"/>
      <c r="B177" s="36"/>
      <c r="C177" s="236" t="s">
        <v>227</v>
      </c>
      <c r="D177" s="236" t="s">
        <v>2876</v>
      </c>
      <c r="E177" s="20" t="s">
        <v>187</v>
      </c>
      <c r="F177" s="237">
        <v>132.4</v>
      </c>
      <c r="G177" s="35"/>
      <c r="H177" s="36"/>
    </row>
    <row r="178" spans="1:8" s="2" customFormat="1" ht="16.899999999999999" customHeight="1">
      <c r="A178" s="35"/>
      <c r="B178" s="36"/>
      <c r="C178" s="236" t="s">
        <v>236</v>
      </c>
      <c r="D178" s="236" t="s">
        <v>2877</v>
      </c>
      <c r="E178" s="20" t="s">
        <v>238</v>
      </c>
      <c r="F178" s="237">
        <v>14.564</v>
      </c>
      <c r="G178" s="35"/>
      <c r="H178" s="36"/>
    </row>
    <row r="179" spans="1:8" s="2" customFormat="1" ht="16.899999999999999" customHeight="1">
      <c r="A179" s="35"/>
      <c r="B179" s="36"/>
      <c r="C179" s="232" t="s">
        <v>134</v>
      </c>
      <c r="D179" s="233" t="s">
        <v>3</v>
      </c>
      <c r="E179" s="234" t="s">
        <v>3</v>
      </c>
      <c r="F179" s="235">
        <v>77.691999999999993</v>
      </c>
      <c r="G179" s="35"/>
      <c r="H179" s="36"/>
    </row>
    <row r="180" spans="1:8" s="2" customFormat="1" ht="16.899999999999999" customHeight="1">
      <c r="A180" s="35"/>
      <c r="B180" s="36"/>
      <c r="C180" s="236" t="s">
        <v>3</v>
      </c>
      <c r="D180" s="236" t="s">
        <v>375</v>
      </c>
      <c r="E180" s="20" t="s">
        <v>3</v>
      </c>
      <c r="F180" s="237">
        <v>41.161999999999999</v>
      </c>
      <c r="G180" s="35"/>
      <c r="H180" s="36"/>
    </row>
    <row r="181" spans="1:8" s="2" customFormat="1" ht="16.899999999999999" customHeight="1">
      <c r="A181" s="35"/>
      <c r="B181" s="36"/>
      <c r="C181" s="236" t="s">
        <v>3</v>
      </c>
      <c r="D181" s="236" t="s">
        <v>142</v>
      </c>
      <c r="E181" s="20" t="s">
        <v>3</v>
      </c>
      <c r="F181" s="237">
        <v>36.53</v>
      </c>
      <c r="G181" s="35"/>
      <c r="H181" s="36"/>
    </row>
    <row r="182" spans="1:8" s="2" customFormat="1" ht="16.899999999999999" customHeight="1">
      <c r="A182" s="35"/>
      <c r="B182" s="36"/>
      <c r="C182" s="236" t="s">
        <v>134</v>
      </c>
      <c r="D182" s="236" t="s">
        <v>213</v>
      </c>
      <c r="E182" s="20" t="s">
        <v>3</v>
      </c>
      <c r="F182" s="237">
        <v>77.691999999999993</v>
      </c>
      <c r="G182" s="35"/>
      <c r="H182" s="36"/>
    </row>
    <row r="183" spans="1:8" s="2" customFormat="1" ht="16.899999999999999" customHeight="1">
      <c r="A183" s="35"/>
      <c r="B183" s="36"/>
      <c r="C183" s="238" t="s">
        <v>2868</v>
      </c>
      <c r="D183" s="35"/>
      <c r="E183" s="35"/>
      <c r="F183" s="35"/>
      <c r="G183" s="35"/>
      <c r="H183" s="36"/>
    </row>
    <row r="184" spans="1:8" s="2" customFormat="1" ht="16.899999999999999" customHeight="1">
      <c r="A184" s="35"/>
      <c r="B184" s="36"/>
      <c r="C184" s="236" t="s">
        <v>369</v>
      </c>
      <c r="D184" s="236" t="s">
        <v>370</v>
      </c>
      <c r="E184" s="20" t="s">
        <v>338</v>
      </c>
      <c r="F184" s="237">
        <v>50.308</v>
      </c>
      <c r="G184" s="35"/>
      <c r="H184" s="36"/>
    </row>
    <row r="185" spans="1:8" s="2" customFormat="1" ht="16.899999999999999" customHeight="1">
      <c r="A185" s="35"/>
      <c r="B185" s="36"/>
      <c r="C185" s="232" t="s">
        <v>136</v>
      </c>
      <c r="D185" s="233" t="s">
        <v>3</v>
      </c>
      <c r="E185" s="234" t="s">
        <v>3</v>
      </c>
      <c r="F185" s="235">
        <v>20.905999999999999</v>
      </c>
      <c r="G185" s="35"/>
      <c r="H185" s="36"/>
    </row>
    <row r="186" spans="1:8" s="2" customFormat="1" ht="16.899999999999999" customHeight="1">
      <c r="A186" s="35"/>
      <c r="B186" s="36"/>
      <c r="C186" s="236" t="s">
        <v>3</v>
      </c>
      <c r="D186" s="236" t="s">
        <v>906</v>
      </c>
      <c r="E186" s="20" t="s">
        <v>3</v>
      </c>
      <c r="F186" s="237">
        <v>0</v>
      </c>
      <c r="G186" s="35"/>
      <c r="H186" s="36"/>
    </row>
    <row r="187" spans="1:8" s="2" customFormat="1" ht="16.899999999999999" customHeight="1">
      <c r="A187" s="35"/>
      <c r="B187" s="36"/>
      <c r="C187" s="236" t="s">
        <v>3</v>
      </c>
      <c r="D187" s="236" t="s">
        <v>407</v>
      </c>
      <c r="E187" s="20" t="s">
        <v>3</v>
      </c>
      <c r="F187" s="237">
        <v>0</v>
      </c>
      <c r="G187" s="35"/>
      <c r="H187" s="36"/>
    </row>
    <row r="188" spans="1:8" s="2" customFormat="1" ht="16.899999999999999" customHeight="1">
      <c r="A188" s="35"/>
      <c r="B188" s="36"/>
      <c r="C188" s="236" t="s">
        <v>3</v>
      </c>
      <c r="D188" s="236" t="s">
        <v>907</v>
      </c>
      <c r="E188" s="20" t="s">
        <v>3</v>
      </c>
      <c r="F188" s="237">
        <v>24.15</v>
      </c>
      <c r="G188" s="35"/>
      <c r="H188" s="36"/>
    </row>
    <row r="189" spans="1:8" s="2" customFormat="1" ht="16.899999999999999" customHeight="1">
      <c r="A189" s="35"/>
      <c r="B189" s="36"/>
      <c r="C189" s="236" t="s">
        <v>3</v>
      </c>
      <c r="D189" s="236" t="s">
        <v>409</v>
      </c>
      <c r="E189" s="20" t="s">
        <v>3</v>
      </c>
      <c r="F189" s="237">
        <v>0</v>
      </c>
      <c r="G189" s="35"/>
      <c r="H189" s="36"/>
    </row>
    <row r="190" spans="1:8" s="2" customFormat="1" ht="16.899999999999999" customHeight="1">
      <c r="A190" s="35"/>
      <c r="B190" s="36"/>
      <c r="C190" s="236" t="s">
        <v>3</v>
      </c>
      <c r="D190" s="236" t="s">
        <v>410</v>
      </c>
      <c r="E190" s="20" t="s">
        <v>3</v>
      </c>
      <c r="F190" s="237">
        <v>-2.5880000000000001</v>
      </c>
      <c r="G190" s="35"/>
      <c r="H190" s="36"/>
    </row>
    <row r="191" spans="1:8" s="2" customFormat="1" ht="16.899999999999999" customHeight="1">
      <c r="A191" s="35"/>
      <c r="B191" s="36"/>
      <c r="C191" s="236" t="s">
        <v>3</v>
      </c>
      <c r="D191" s="236" t="s">
        <v>411</v>
      </c>
      <c r="E191" s="20" t="s">
        <v>3</v>
      </c>
      <c r="F191" s="237">
        <v>-0.65600000000000003</v>
      </c>
      <c r="G191" s="35"/>
      <c r="H191" s="36"/>
    </row>
    <row r="192" spans="1:8" s="2" customFormat="1" ht="16.899999999999999" customHeight="1">
      <c r="A192" s="35"/>
      <c r="B192" s="36"/>
      <c r="C192" s="236" t="s">
        <v>136</v>
      </c>
      <c r="D192" s="236" t="s">
        <v>213</v>
      </c>
      <c r="E192" s="20" t="s">
        <v>3</v>
      </c>
      <c r="F192" s="237">
        <v>20.905999999999999</v>
      </c>
      <c r="G192" s="35"/>
      <c r="H192" s="36"/>
    </row>
    <row r="193" spans="1:8" s="2" customFormat="1" ht="16.899999999999999" customHeight="1">
      <c r="A193" s="35"/>
      <c r="B193" s="36"/>
      <c r="C193" s="238" t="s">
        <v>2868</v>
      </c>
      <c r="D193" s="35"/>
      <c r="E193" s="35"/>
      <c r="F193" s="35"/>
      <c r="G193" s="35"/>
      <c r="H193" s="36"/>
    </row>
    <row r="194" spans="1:8" s="2" customFormat="1" ht="16.899999999999999" customHeight="1">
      <c r="A194" s="35"/>
      <c r="B194" s="36"/>
      <c r="C194" s="236" t="s">
        <v>402</v>
      </c>
      <c r="D194" s="236" t="s">
        <v>2875</v>
      </c>
      <c r="E194" s="20" t="s">
        <v>338</v>
      </c>
      <c r="F194" s="237">
        <v>20.905999999999999</v>
      </c>
      <c r="G194" s="35"/>
      <c r="H194" s="36"/>
    </row>
    <row r="195" spans="1:8" s="2" customFormat="1" ht="16.899999999999999" customHeight="1">
      <c r="A195" s="35"/>
      <c r="B195" s="36"/>
      <c r="C195" s="236" t="s">
        <v>419</v>
      </c>
      <c r="D195" s="236" t="s">
        <v>2878</v>
      </c>
      <c r="E195" s="20" t="s">
        <v>338</v>
      </c>
      <c r="F195" s="237">
        <v>20.905999999999999</v>
      </c>
      <c r="G195" s="35"/>
      <c r="H195" s="36"/>
    </row>
    <row r="196" spans="1:8" s="2" customFormat="1" ht="16.899999999999999" customHeight="1">
      <c r="A196" s="35"/>
      <c r="B196" s="36"/>
      <c r="C196" s="232" t="s">
        <v>139</v>
      </c>
      <c r="D196" s="233" t="s">
        <v>3</v>
      </c>
      <c r="E196" s="234" t="s">
        <v>3</v>
      </c>
      <c r="F196" s="235">
        <v>67.319999999999993</v>
      </c>
      <c r="G196" s="35"/>
      <c r="H196" s="36"/>
    </row>
    <row r="197" spans="1:8" s="2" customFormat="1" ht="16.899999999999999" customHeight="1">
      <c r="A197" s="35"/>
      <c r="B197" s="36"/>
      <c r="C197" s="236" t="s">
        <v>3</v>
      </c>
      <c r="D197" s="236" t="s">
        <v>341</v>
      </c>
      <c r="E197" s="20" t="s">
        <v>3</v>
      </c>
      <c r="F197" s="237">
        <v>0</v>
      </c>
      <c r="G197" s="35"/>
      <c r="H197" s="36"/>
    </row>
    <row r="198" spans="1:8" s="2" customFormat="1" ht="16.899999999999999" customHeight="1">
      <c r="A198" s="35"/>
      <c r="B198" s="36"/>
      <c r="C198" s="236" t="s">
        <v>3</v>
      </c>
      <c r="D198" s="236" t="s">
        <v>888</v>
      </c>
      <c r="E198" s="20" t="s">
        <v>3</v>
      </c>
      <c r="F198" s="237">
        <v>67.319999999999993</v>
      </c>
      <c r="G198" s="35"/>
      <c r="H198" s="36"/>
    </row>
    <row r="199" spans="1:8" s="2" customFormat="1" ht="16.899999999999999" customHeight="1">
      <c r="A199" s="35"/>
      <c r="B199" s="36"/>
      <c r="C199" s="236" t="s">
        <v>139</v>
      </c>
      <c r="D199" s="236" t="s">
        <v>213</v>
      </c>
      <c r="E199" s="20" t="s">
        <v>3</v>
      </c>
      <c r="F199" s="237">
        <v>67.319999999999993</v>
      </c>
      <c r="G199" s="35"/>
      <c r="H199" s="36"/>
    </row>
    <row r="200" spans="1:8" s="2" customFormat="1" ht="16.899999999999999" customHeight="1">
      <c r="A200" s="35"/>
      <c r="B200" s="36"/>
      <c r="C200" s="238" t="s">
        <v>2868</v>
      </c>
      <c r="D200" s="35"/>
      <c r="E200" s="35"/>
      <c r="F200" s="35"/>
      <c r="G200" s="35"/>
      <c r="H200" s="36"/>
    </row>
    <row r="201" spans="1:8" s="2" customFormat="1" ht="16.899999999999999" customHeight="1">
      <c r="A201" s="35"/>
      <c r="B201" s="36"/>
      <c r="C201" s="236" t="s">
        <v>336</v>
      </c>
      <c r="D201" s="236" t="s">
        <v>2879</v>
      </c>
      <c r="E201" s="20" t="s">
        <v>338</v>
      </c>
      <c r="F201" s="237">
        <v>103.85</v>
      </c>
      <c r="G201" s="35"/>
      <c r="H201" s="36"/>
    </row>
    <row r="202" spans="1:8" s="2" customFormat="1" ht="16.899999999999999" customHeight="1">
      <c r="A202" s="35"/>
      <c r="B202" s="36"/>
      <c r="C202" s="236" t="s">
        <v>355</v>
      </c>
      <c r="D202" s="236" t="s">
        <v>2880</v>
      </c>
      <c r="E202" s="20" t="s">
        <v>338</v>
      </c>
      <c r="F202" s="237">
        <v>128</v>
      </c>
      <c r="G202" s="35"/>
      <c r="H202" s="36"/>
    </row>
    <row r="203" spans="1:8" s="2" customFormat="1" ht="16.899999999999999" customHeight="1">
      <c r="A203" s="35"/>
      <c r="B203" s="36"/>
      <c r="C203" s="236" t="s">
        <v>364</v>
      </c>
      <c r="D203" s="236" t="s">
        <v>2881</v>
      </c>
      <c r="E203" s="20" t="s">
        <v>338</v>
      </c>
      <c r="F203" s="237">
        <v>128</v>
      </c>
      <c r="G203" s="35"/>
      <c r="H203" s="36"/>
    </row>
    <row r="204" spans="1:8" s="2" customFormat="1" ht="16.899999999999999" customHeight="1">
      <c r="A204" s="35"/>
      <c r="B204" s="36"/>
      <c r="C204" s="236" t="s">
        <v>377</v>
      </c>
      <c r="D204" s="236" t="s">
        <v>2882</v>
      </c>
      <c r="E204" s="20" t="s">
        <v>338</v>
      </c>
      <c r="F204" s="237">
        <v>77.691999999999993</v>
      </c>
      <c r="G204" s="35"/>
      <c r="H204" s="36"/>
    </row>
    <row r="205" spans="1:8" s="2" customFormat="1" ht="16.899999999999999" customHeight="1">
      <c r="A205" s="35"/>
      <c r="B205" s="36"/>
      <c r="C205" s="232" t="s">
        <v>142</v>
      </c>
      <c r="D205" s="233" t="s">
        <v>3</v>
      </c>
      <c r="E205" s="234" t="s">
        <v>3</v>
      </c>
      <c r="F205" s="235">
        <v>36.53</v>
      </c>
      <c r="G205" s="35"/>
      <c r="H205" s="36"/>
    </row>
    <row r="206" spans="1:8" s="2" customFormat="1" ht="16.899999999999999" customHeight="1">
      <c r="A206" s="35"/>
      <c r="B206" s="36"/>
      <c r="C206" s="236" t="s">
        <v>3</v>
      </c>
      <c r="D206" s="236" t="s">
        <v>344</v>
      </c>
      <c r="E206" s="20" t="s">
        <v>3</v>
      </c>
      <c r="F206" s="237">
        <v>0</v>
      </c>
      <c r="G206" s="35"/>
      <c r="H206" s="36"/>
    </row>
    <row r="207" spans="1:8" s="2" customFormat="1" ht="16.899999999999999" customHeight="1">
      <c r="A207" s="35"/>
      <c r="B207" s="36"/>
      <c r="C207" s="236" t="s">
        <v>142</v>
      </c>
      <c r="D207" s="236" t="s">
        <v>889</v>
      </c>
      <c r="E207" s="20" t="s">
        <v>3</v>
      </c>
      <c r="F207" s="237">
        <v>36.53</v>
      </c>
      <c r="G207" s="35"/>
      <c r="H207" s="36"/>
    </row>
    <row r="208" spans="1:8" s="2" customFormat="1" ht="16.899999999999999" customHeight="1">
      <c r="A208" s="35"/>
      <c r="B208" s="36"/>
      <c r="C208" s="238" t="s">
        <v>2868</v>
      </c>
      <c r="D208" s="35"/>
      <c r="E208" s="35"/>
      <c r="F208" s="35"/>
      <c r="G208" s="35"/>
      <c r="H208" s="36"/>
    </row>
    <row r="209" spans="1:8" s="2" customFormat="1" ht="16.899999999999999" customHeight="1">
      <c r="A209" s="35"/>
      <c r="B209" s="36"/>
      <c r="C209" s="236" t="s">
        <v>355</v>
      </c>
      <c r="D209" s="236" t="s">
        <v>2880</v>
      </c>
      <c r="E209" s="20" t="s">
        <v>338</v>
      </c>
      <c r="F209" s="237">
        <v>128</v>
      </c>
      <c r="G209" s="35"/>
      <c r="H209" s="36"/>
    </row>
    <row r="210" spans="1:8" s="2" customFormat="1" ht="16.899999999999999" customHeight="1">
      <c r="A210" s="35"/>
      <c r="B210" s="36"/>
      <c r="C210" s="236" t="s">
        <v>364</v>
      </c>
      <c r="D210" s="236" t="s">
        <v>2881</v>
      </c>
      <c r="E210" s="20" t="s">
        <v>338</v>
      </c>
      <c r="F210" s="237">
        <v>128</v>
      </c>
      <c r="G210" s="35"/>
      <c r="H210" s="36"/>
    </row>
    <row r="211" spans="1:8" s="2" customFormat="1" ht="16.899999999999999" customHeight="1">
      <c r="A211" s="35"/>
      <c r="B211" s="36"/>
      <c r="C211" s="236" t="s">
        <v>377</v>
      </c>
      <c r="D211" s="236" t="s">
        <v>2882</v>
      </c>
      <c r="E211" s="20" t="s">
        <v>338</v>
      </c>
      <c r="F211" s="237">
        <v>77.691999999999993</v>
      </c>
      <c r="G211" s="35"/>
      <c r="H211" s="36"/>
    </row>
    <row r="212" spans="1:8" s="2" customFormat="1" ht="16.899999999999999" customHeight="1">
      <c r="A212" s="35"/>
      <c r="B212" s="36"/>
      <c r="C212" s="232" t="s">
        <v>145</v>
      </c>
      <c r="D212" s="233" t="s">
        <v>3</v>
      </c>
      <c r="E212" s="234" t="s">
        <v>3</v>
      </c>
      <c r="F212" s="235">
        <v>128</v>
      </c>
      <c r="G212" s="35"/>
      <c r="H212" s="36"/>
    </row>
    <row r="213" spans="1:8" s="2" customFormat="1" ht="16.899999999999999" customHeight="1">
      <c r="A213" s="35"/>
      <c r="B213" s="36"/>
      <c r="C213" s="236" t="s">
        <v>3</v>
      </c>
      <c r="D213" s="236" t="s">
        <v>359</v>
      </c>
      <c r="E213" s="20" t="s">
        <v>3</v>
      </c>
      <c r="F213" s="237">
        <v>0</v>
      </c>
      <c r="G213" s="35"/>
      <c r="H213" s="36"/>
    </row>
    <row r="214" spans="1:8" s="2" customFormat="1" ht="16.899999999999999" customHeight="1">
      <c r="A214" s="35"/>
      <c r="B214" s="36"/>
      <c r="C214" s="236" t="s">
        <v>3</v>
      </c>
      <c r="D214" s="236" t="s">
        <v>360</v>
      </c>
      <c r="E214" s="20" t="s">
        <v>3</v>
      </c>
      <c r="F214" s="237">
        <v>128</v>
      </c>
      <c r="G214" s="35"/>
      <c r="H214" s="36"/>
    </row>
    <row r="215" spans="1:8" s="2" customFormat="1" ht="16.899999999999999" customHeight="1">
      <c r="A215" s="35"/>
      <c r="B215" s="36"/>
      <c r="C215" s="236" t="s">
        <v>145</v>
      </c>
      <c r="D215" s="236" t="s">
        <v>213</v>
      </c>
      <c r="E215" s="20" t="s">
        <v>3</v>
      </c>
      <c r="F215" s="237">
        <v>128</v>
      </c>
      <c r="G215" s="35"/>
      <c r="H215" s="36"/>
    </row>
    <row r="216" spans="1:8" s="2" customFormat="1" ht="16.899999999999999" customHeight="1">
      <c r="A216" s="35"/>
      <c r="B216" s="36"/>
      <c r="C216" s="238" t="s">
        <v>2868</v>
      </c>
      <c r="D216" s="35"/>
      <c r="E216" s="35"/>
      <c r="F216" s="35"/>
      <c r="G216" s="35"/>
      <c r="H216" s="36"/>
    </row>
    <row r="217" spans="1:8" s="2" customFormat="1" ht="16.899999999999999" customHeight="1">
      <c r="A217" s="35"/>
      <c r="B217" s="36"/>
      <c r="C217" s="236" t="s">
        <v>369</v>
      </c>
      <c r="D217" s="236" t="s">
        <v>370</v>
      </c>
      <c r="E217" s="20" t="s">
        <v>338</v>
      </c>
      <c r="F217" s="237">
        <v>50.308</v>
      </c>
      <c r="G217" s="35"/>
      <c r="H217" s="36"/>
    </row>
    <row r="218" spans="1:8" s="2" customFormat="1" ht="16.899999999999999" customHeight="1">
      <c r="A218" s="35"/>
      <c r="B218" s="36"/>
      <c r="C218" s="232" t="s">
        <v>1005</v>
      </c>
      <c r="D218" s="233" t="s">
        <v>1005</v>
      </c>
      <c r="E218" s="234" t="s">
        <v>3</v>
      </c>
      <c r="F218" s="235">
        <v>2.0390000000000001</v>
      </c>
      <c r="G218" s="35"/>
      <c r="H218" s="36"/>
    </row>
    <row r="219" spans="1:8" s="2" customFormat="1" ht="16.899999999999999" customHeight="1">
      <c r="A219" s="35"/>
      <c r="B219" s="36"/>
      <c r="C219" s="236" t="s">
        <v>3</v>
      </c>
      <c r="D219" s="236" t="s">
        <v>247</v>
      </c>
      <c r="E219" s="20" t="s">
        <v>3</v>
      </c>
      <c r="F219" s="237">
        <v>0</v>
      </c>
      <c r="G219" s="35"/>
      <c r="H219" s="36"/>
    </row>
    <row r="220" spans="1:8" s="2" customFormat="1" ht="16.899999999999999" customHeight="1">
      <c r="A220" s="35"/>
      <c r="B220" s="36"/>
      <c r="C220" s="236" t="s">
        <v>3</v>
      </c>
      <c r="D220" s="236" t="s">
        <v>248</v>
      </c>
      <c r="E220" s="20" t="s">
        <v>3</v>
      </c>
      <c r="F220" s="237">
        <v>0</v>
      </c>
      <c r="G220" s="35"/>
      <c r="H220" s="36"/>
    </row>
    <row r="221" spans="1:8" s="2" customFormat="1" ht="16.899999999999999" customHeight="1">
      <c r="A221" s="35"/>
      <c r="B221" s="36"/>
      <c r="C221" s="236" t="s">
        <v>3</v>
      </c>
      <c r="D221" s="236" t="s">
        <v>856</v>
      </c>
      <c r="E221" s="20" t="s">
        <v>3</v>
      </c>
      <c r="F221" s="237">
        <v>2.0390000000000001</v>
      </c>
      <c r="G221" s="35"/>
      <c r="H221" s="36"/>
    </row>
    <row r="222" spans="1:8" s="2" customFormat="1" ht="16.899999999999999" customHeight="1">
      <c r="A222" s="35"/>
      <c r="B222" s="36"/>
      <c r="C222" s="236" t="s">
        <v>1005</v>
      </c>
      <c r="D222" s="236" t="s">
        <v>213</v>
      </c>
      <c r="E222" s="20" t="s">
        <v>3</v>
      </c>
      <c r="F222" s="237">
        <v>2.0390000000000001</v>
      </c>
      <c r="G222" s="35"/>
      <c r="H222" s="36"/>
    </row>
    <row r="223" spans="1:8" s="2" customFormat="1" ht="16.899999999999999" customHeight="1">
      <c r="A223" s="35"/>
      <c r="B223" s="36"/>
      <c r="C223" s="232" t="s">
        <v>150</v>
      </c>
      <c r="D223" s="233" t="s">
        <v>3</v>
      </c>
      <c r="E223" s="234" t="s">
        <v>3</v>
      </c>
      <c r="F223" s="235">
        <v>6.5750000000000002</v>
      </c>
      <c r="G223" s="35"/>
      <c r="H223" s="36"/>
    </row>
    <row r="224" spans="1:8" s="2" customFormat="1" ht="16.899999999999999" customHeight="1">
      <c r="A224" s="35"/>
      <c r="B224" s="36"/>
      <c r="C224" s="236" t="s">
        <v>3</v>
      </c>
      <c r="D224" s="236" t="s">
        <v>210</v>
      </c>
      <c r="E224" s="20" t="s">
        <v>3</v>
      </c>
      <c r="F224" s="237">
        <v>0</v>
      </c>
      <c r="G224" s="35"/>
      <c r="H224" s="36"/>
    </row>
    <row r="225" spans="1:8" s="2" customFormat="1" ht="16.899999999999999" customHeight="1">
      <c r="A225" s="35"/>
      <c r="B225" s="36"/>
      <c r="C225" s="236" t="s">
        <v>3</v>
      </c>
      <c r="D225" s="236" t="s">
        <v>847</v>
      </c>
      <c r="E225" s="20" t="s">
        <v>3</v>
      </c>
      <c r="F225" s="237">
        <v>4.0949999999999998</v>
      </c>
      <c r="G225" s="35"/>
      <c r="H225" s="36"/>
    </row>
    <row r="226" spans="1:8" s="2" customFormat="1" ht="16.899999999999999" customHeight="1">
      <c r="A226" s="35"/>
      <c r="B226" s="36"/>
      <c r="C226" s="236" t="s">
        <v>3</v>
      </c>
      <c r="D226" s="236" t="s">
        <v>848</v>
      </c>
      <c r="E226" s="20" t="s">
        <v>3</v>
      </c>
      <c r="F226" s="237">
        <v>2.48</v>
      </c>
      <c r="G226" s="35"/>
      <c r="H226" s="36"/>
    </row>
    <row r="227" spans="1:8" s="2" customFormat="1" ht="16.899999999999999" customHeight="1">
      <c r="A227" s="35"/>
      <c r="B227" s="36"/>
      <c r="C227" s="236" t="s">
        <v>150</v>
      </c>
      <c r="D227" s="236" t="s">
        <v>213</v>
      </c>
      <c r="E227" s="20" t="s">
        <v>3</v>
      </c>
      <c r="F227" s="237">
        <v>6.5750000000000002</v>
      </c>
      <c r="G227" s="35"/>
      <c r="H227" s="36"/>
    </row>
    <row r="228" spans="1:8" s="2" customFormat="1" ht="16.899999999999999" customHeight="1">
      <c r="A228" s="35"/>
      <c r="B228" s="36"/>
      <c r="C228" s="238" t="s">
        <v>2868</v>
      </c>
      <c r="D228" s="35"/>
      <c r="E228" s="35"/>
      <c r="F228" s="35"/>
      <c r="G228" s="35"/>
      <c r="H228" s="36"/>
    </row>
    <row r="229" spans="1:8" s="2" customFormat="1" ht="16.899999999999999" customHeight="1">
      <c r="A229" s="35"/>
      <c r="B229" s="36"/>
      <c r="C229" s="236" t="s">
        <v>205</v>
      </c>
      <c r="D229" s="236" t="s">
        <v>2883</v>
      </c>
      <c r="E229" s="20" t="s">
        <v>207</v>
      </c>
      <c r="F229" s="237">
        <v>6.5750000000000002</v>
      </c>
      <c r="G229" s="35"/>
      <c r="H229" s="36"/>
    </row>
    <row r="230" spans="1:8" s="2" customFormat="1" ht="16.899999999999999" customHeight="1">
      <c r="A230" s="35"/>
      <c r="B230" s="36"/>
      <c r="C230" s="236" t="s">
        <v>220</v>
      </c>
      <c r="D230" s="236" t="s">
        <v>2884</v>
      </c>
      <c r="E230" s="20" t="s">
        <v>207</v>
      </c>
      <c r="F230" s="237">
        <v>6.5750000000000002</v>
      </c>
      <c r="G230" s="35"/>
      <c r="H230" s="36"/>
    </row>
    <row r="231" spans="1:8" s="2" customFormat="1" ht="16.899999999999999" customHeight="1">
      <c r="A231" s="35"/>
      <c r="B231" s="36"/>
      <c r="C231" s="232" t="s">
        <v>152</v>
      </c>
      <c r="D231" s="233" t="s">
        <v>3</v>
      </c>
      <c r="E231" s="234" t="s">
        <v>3</v>
      </c>
      <c r="F231" s="235">
        <v>24.15</v>
      </c>
      <c r="G231" s="35"/>
      <c r="H231" s="36"/>
    </row>
    <row r="232" spans="1:8" s="2" customFormat="1" ht="16.899999999999999" customHeight="1">
      <c r="A232" s="35"/>
      <c r="B232" s="36"/>
      <c r="C232" s="236" t="s">
        <v>3</v>
      </c>
      <c r="D232" s="236" t="s">
        <v>352</v>
      </c>
      <c r="E232" s="20" t="s">
        <v>3</v>
      </c>
      <c r="F232" s="237">
        <v>0</v>
      </c>
      <c r="G232" s="35"/>
      <c r="H232" s="36"/>
    </row>
    <row r="233" spans="1:8" s="2" customFormat="1" ht="16.899999999999999" customHeight="1">
      <c r="A233" s="35"/>
      <c r="B233" s="36"/>
      <c r="C233" s="236" t="s">
        <v>3</v>
      </c>
      <c r="D233" s="236" t="s">
        <v>894</v>
      </c>
      <c r="E233" s="20" t="s">
        <v>3</v>
      </c>
      <c r="F233" s="237">
        <v>24.15</v>
      </c>
      <c r="G233" s="35"/>
      <c r="H233" s="36"/>
    </row>
    <row r="234" spans="1:8" s="2" customFormat="1" ht="16.899999999999999" customHeight="1">
      <c r="A234" s="35"/>
      <c r="B234" s="36"/>
      <c r="C234" s="236" t="s">
        <v>152</v>
      </c>
      <c r="D234" s="236" t="s">
        <v>213</v>
      </c>
      <c r="E234" s="20" t="s">
        <v>3</v>
      </c>
      <c r="F234" s="237">
        <v>24.15</v>
      </c>
      <c r="G234" s="35"/>
      <c r="H234" s="36"/>
    </row>
    <row r="235" spans="1:8" s="2" customFormat="1" ht="16.899999999999999" customHeight="1">
      <c r="A235" s="35"/>
      <c r="B235" s="36"/>
      <c r="C235" s="238" t="s">
        <v>2868</v>
      </c>
      <c r="D235" s="35"/>
      <c r="E235" s="35"/>
      <c r="F235" s="35"/>
      <c r="G235" s="35"/>
      <c r="H235" s="36"/>
    </row>
    <row r="236" spans="1:8" s="2" customFormat="1" ht="16.899999999999999" customHeight="1">
      <c r="A236" s="35"/>
      <c r="B236" s="36"/>
      <c r="C236" s="236" t="s">
        <v>355</v>
      </c>
      <c r="D236" s="236" t="s">
        <v>2880</v>
      </c>
      <c r="E236" s="20" t="s">
        <v>338</v>
      </c>
      <c r="F236" s="237">
        <v>128</v>
      </c>
      <c r="G236" s="35"/>
      <c r="H236" s="36"/>
    </row>
    <row r="237" spans="1:8" s="2" customFormat="1" ht="16.899999999999999" customHeight="1">
      <c r="A237" s="35"/>
      <c r="B237" s="36"/>
      <c r="C237" s="236" t="s">
        <v>364</v>
      </c>
      <c r="D237" s="236" t="s">
        <v>2881</v>
      </c>
      <c r="E237" s="20" t="s">
        <v>338</v>
      </c>
      <c r="F237" s="237">
        <v>128</v>
      </c>
      <c r="G237" s="35"/>
      <c r="H237" s="36"/>
    </row>
    <row r="238" spans="1:8" s="2" customFormat="1" ht="16.899999999999999" customHeight="1">
      <c r="A238" s="35"/>
      <c r="B238" s="36"/>
      <c r="C238" s="236" t="s">
        <v>377</v>
      </c>
      <c r="D238" s="236" t="s">
        <v>2882</v>
      </c>
      <c r="E238" s="20" t="s">
        <v>338</v>
      </c>
      <c r="F238" s="237">
        <v>77.691999999999993</v>
      </c>
      <c r="G238" s="35"/>
      <c r="H238" s="36"/>
    </row>
    <row r="239" spans="1:8" s="2" customFormat="1" ht="16.899999999999999" customHeight="1">
      <c r="A239" s="35"/>
      <c r="B239" s="36"/>
      <c r="C239" s="232" t="s">
        <v>460</v>
      </c>
      <c r="D239" s="233" t="s">
        <v>460</v>
      </c>
      <c r="E239" s="234" t="s">
        <v>3</v>
      </c>
      <c r="F239" s="235">
        <v>374.83</v>
      </c>
      <c r="G239" s="35"/>
      <c r="H239" s="36"/>
    </row>
    <row r="240" spans="1:8" s="2" customFormat="1" ht="16.899999999999999" customHeight="1">
      <c r="A240" s="35"/>
      <c r="B240" s="36"/>
      <c r="C240" s="236" t="s">
        <v>3</v>
      </c>
      <c r="D240" s="236" t="s">
        <v>916</v>
      </c>
      <c r="E240" s="20" t="s">
        <v>3</v>
      </c>
      <c r="F240" s="237">
        <v>374.83</v>
      </c>
      <c r="G240" s="35"/>
      <c r="H240" s="36"/>
    </row>
    <row r="241" spans="1:8" s="2" customFormat="1" ht="16.899999999999999" customHeight="1">
      <c r="A241" s="35"/>
      <c r="B241" s="36"/>
      <c r="C241" s="236" t="s">
        <v>460</v>
      </c>
      <c r="D241" s="236" t="s">
        <v>213</v>
      </c>
      <c r="E241" s="20" t="s">
        <v>3</v>
      </c>
      <c r="F241" s="237">
        <v>374.83</v>
      </c>
      <c r="G241" s="35"/>
      <c r="H241" s="36"/>
    </row>
    <row r="242" spans="1:8" s="2" customFormat="1" ht="26.45" customHeight="1">
      <c r="A242" s="35"/>
      <c r="B242" s="36"/>
      <c r="C242" s="231" t="s">
        <v>2895</v>
      </c>
      <c r="D242" s="231" t="s">
        <v>96</v>
      </c>
      <c r="E242" s="35"/>
      <c r="F242" s="35"/>
      <c r="G242" s="35"/>
      <c r="H242" s="36"/>
    </row>
    <row r="243" spans="1:8" s="2" customFormat="1" ht="16.899999999999999" customHeight="1">
      <c r="A243" s="35"/>
      <c r="B243" s="36"/>
      <c r="C243" s="232" t="s">
        <v>992</v>
      </c>
      <c r="D243" s="233" t="s">
        <v>3</v>
      </c>
      <c r="E243" s="234" t="s">
        <v>3</v>
      </c>
      <c r="F243" s="235">
        <v>10</v>
      </c>
      <c r="G243" s="35"/>
      <c r="H243" s="36"/>
    </row>
    <row r="244" spans="1:8" s="2" customFormat="1" ht="16.899999999999999" customHeight="1">
      <c r="A244" s="35"/>
      <c r="B244" s="36"/>
      <c r="C244" s="236" t="s">
        <v>3</v>
      </c>
      <c r="D244" s="236" t="s">
        <v>1050</v>
      </c>
      <c r="E244" s="20" t="s">
        <v>3</v>
      </c>
      <c r="F244" s="237">
        <v>10</v>
      </c>
      <c r="G244" s="35"/>
      <c r="H244" s="36"/>
    </row>
    <row r="245" spans="1:8" s="2" customFormat="1" ht="16.899999999999999" customHeight="1">
      <c r="A245" s="35"/>
      <c r="B245" s="36"/>
      <c r="C245" s="236" t="s">
        <v>992</v>
      </c>
      <c r="D245" s="236" t="s">
        <v>259</v>
      </c>
      <c r="E245" s="20" t="s">
        <v>3</v>
      </c>
      <c r="F245" s="237">
        <v>10</v>
      </c>
      <c r="G245" s="35"/>
      <c r="H245" s="36"/>
    </row>
    <row r="246" spans="1:8" s="2" customFormat="1" ht="16.899999999999999" customHeight="1">
      <c r="A246" s="35"/>
      <c r="B246" s="36"/>
      <c r="C246" s="238" t="s">
        <v>2868</v>
      </c>
      <c r="D246" s="35"/>
      <c r="E246" s="35"/>
      <c r="F246" s="35"/>
      <c r="G246" s="35"/>
      <c r="H246" s="36"/>
    </row>
    <row r="247" spans="1:8" s="2" customFormat="1" ht="16.899999999999999" customHeight="1">
      <c r="A247" s="35"/>
      <c r="B247" s="36"/>
      <c r="C247" s="236" t="s">
        <v>1062</v>
      </c>
      <c r="D247" s="236" t="s">
        <v>2896</v>
      </c>
      <c r="E247" s="20" t="s">
        <v>238</v>
      </c>
      <c r="F247" s="237">
        <v>32</v>
      </c>
      <c r="G247" s="35"/>
      <c r="H247" s="36"/>
    </row>
    <row r="248" spans="1:8" s="2" customFormat="1" ht="16.899999999999999" customHeight="1">
      <c r="A248" s="35"/>
      <c r="B248" s="36"/>
      <c r="C248" s="236" t="s">
        <v>1042</v>
      </c>
      <c r="D248" s="236" t="s">
        <v>2897</v>
      </c>
      <c r="E248" s="20" t="s">
        <v>238</v>
      </c>
      <c r="F248" s="237">
        <v>43</v>
      </c>
      <c r="G248" s="35"/>
      <c r="H248" s="36"/>
    </row>
    <row r="249" spans="1:8" s="2" customFormat="1" ht="16.899999999999999" customHeight="1">
      <c r="A249" s="35"/>
      <c r="B249" s="36"/>
      <c r="C249" s="232" t="s">
        <v>993</v>
      </c>
      <c r="D249" s="233" t="s">
        <v>3</v>
      </c>
      <c r="E249" s="234" t="s">
        <v>3</v>
      </c>
      <c r="F249" s="235">
        <v>300</v>
      </c>
      <c r="G249" s="35"/>
      <c r="H249" s="36"/>
    </row>
    <row r="250" spans="1:8" s="2" customFormat="1" ht="16.899999999999999" customHeight="1">
      <c r="A250" s="35"/>
      <c r="B250" s="36"/>
      <c r="C250" s="236" t="s">
        <v>3</v>
      </c>
      <c r="D250" s="236" t="s">
        <v>1036</v>
      </c>
      <c r="E250" s="20" t="s">
        <v>3</v>
      </c>
      <c r="F250" s="237">
        <v>300</v>
      </c>
      <c r="G250" s="35"/>
      <c r="H250" s="36"/>
    </row>
    <row r="251" spans="1:8" s="2" customFormat="1" ht="16.899999999999999" customHeight="1">
      <c r="A251" s="35"/>
      <c r="B251" s="36"/>
      <c r="C251" s="236" t="s">
        <v>993</v>
      </c>
      <c r="D251" s="236" t="s">
        <v>213</v>
      </c>
      <c r="E251" s="20" t="s">
        <v>3</v>
      </c>
      <c r="F251" s="237">
        <v>300</v>
      </c>
      <c r="G251" s="35"/>
      <c r="H251" s="36"/>
    </row>
    <row r="252" spans="1:8" s="2" customFormat="1" ht="16.899999999999999" customHeight="1">
      <c r="A252" s="35"/>
      <c r="B252" s="36"/>
      <c r="C252" s="238" t="s">
        <v>2868</v>
      </c>
      <c r="D252" s="35"/>
      <c r="E252" s="35"/>
      <c r="F252" s="35"/>
      <c r="G252" s="35"/>
      <c r="H252" s="36"/>
    </row>
    <row r="253" spans="1:8" s="2" customFormat="1" ht="16.899999999999999" customHeight="1">
      <c r="A253" s="35"/>
      <c r="B253" s="36"/>
      <c r="C253" s="236" t="s">
        <v>1032</v>
      </c>
      <c r="D253" s="236" t="s">
        <v>2898</v>
      </c>
      <c r="E253" s="20" t="s">
        <v>238</v>
      </c>
      <c r="F253" s="237">
        <v>300</v>
      </c>
      <c r="G253" s="35"/>
      <c r="H253" s="36"/>
    </row>
    <row r="254" spans="1:8" s="2" customFormat="1" ht="16.899999999999999" customHeight="1">
      <c r="A254" s="35"/>
      <c r="B254" s="36"/>
      <c r="C254" s="236" t="s">
        <v>1056</v>
      </c>
      <c r="D254" s="236" t="s">
        <v>2899</v>
      </c>
      <c r="E254" s="20" t="s">
        <v>238</v>
      </c>
      <c r="F254" s="237">
        <v>300</v>
      </c>
      <c r="G254" s="35"/>
      <c r="H254" s="36"/>
    </row>
    <row r="255" spans="1:8" s="2" customFormat="1" ht="16.899999999999999" customHeight="1">
      <c r="A255" s="35"/>
      <c r="B255" s="36"/>
      <c r="C255" s="232" t="s">
        <v>995</v>
      </c>
      <c r="D255" s="233" t="s">
        <v>3</v>
      </c>
      <c r="E255" s="234" t="s">
        <v>3</v>
      </c>
      <c r="F255" s="235">
        <v>22</v>
      </c>
      <c r="G255" s="35"/>
      <c r="H255" s="36"/>
    </row>
    <row r="256" spans="1:8" s="2" customFormat="1" ht="16.899999999999999" customHeight="1">
      <c r="A256" s="35"/>
      <c r="B256" s="36"/>
      <c r="C256" s="236" t="s">
        <v>3</v>
      </c>
      <c r="D256" s="236" t="s">
        <v>1021</v>
      </c>
      <c r="E256" s="20" t="s">
        <v>3</v>
      </c>
      <c r="F256" s="237">
        <v>22</v>
      </c>
      <c r="G256" s="35"/>
      <c r="H256" s="36"/>
    </row>
    <row r="257" spans="1:8" s="2" customFormat="1" ht="16.899999999999999" customHeight="1">
      <c r="A257" s="35"/>
      <c r="B257" s="36"/>
      <c r="C257" s="236" t="s">
        <v>995</v>
      </c>
      <c r="D257" s="236" t="s">
        <v>213</v>
      </c>
      <c r="E257" s="20" t="s">
        <v>3</v>
      </c>
      <c r="F257" s="237">
        <v>22</v>
      </c>
      <c r="G257" s="35"/>
      <c r="H257" s="36"/>
    </row>
    <row r="258" spans="1:8" s="2" customFormat="1" ht="16.899999999999999" customHeight="1">
      <c r="A258" s="35"/>
      <c r="B258" s="36"/>
      <c r="C258" s="238" t="s">
        <v>2868</v>
      </c>
      <c r="D258" s="35"/>
      <c r="E258" s="35"/>
      <c r="F258" s="35"/>
      <c r="G258" s="35"/>
      <c r="H258" s="36"/>
    </row>
    <row r="259" spans="1:8" s="2" customFormat="1" ht="16.899999999999999" customHeight="1">
      <c r="A259" s="35"/>
      <c r="B259" s="36"/>
      <c r="C259" s="236" t="s">
        <v>1018</v>
      </c>
      <c r="D259" s="236" t="s">
        <v>1019</v>
      </c>
      <c r="E259" s="20" t="s">
        <v>238</v>
      </c>
      <c r="F259" s="237">
        <v>22</v>
      </c>
      <c r="G259" s="35"/>
      <c r="H259" s="36"/>
    </row>
    <row r="260" spans="1:8" s="2" customFormat="1" ht="16.899999999999999" customHeight="1">
      <c r="A260" s="35"/>
      <c r="B260" s="36"/>
      <c r="C260" s="236" t="s">
        <v>1042</v>
      </c>
      <c r="D260" s="236" t="s">
        <v>2897</v>
      </c>
      <c r="E260" s="20" t="s">
        <v>238</v>
      </c>
      <c r="F260" s="237">
        <v>43</v>
      </c>
      <c r="G260" s="35"/>
      <c r="H260" s="36"/>
    </row>
    <row r="261" spans="1:8" s="2" customFormat="1" ht="16.899999999999999" customHeight="1">
      <c r="A261" s="35"/>
      <c r="B261" s="36"/>
      <c r="C261" s="236" t="s">
        <v>1062</v>
      </c>
      <c r="D261" s="236" t="s">
        <v>2896</v>
      </c>
      <c r="E261" s="20" t="s">
        <v>238</v>
      </c>
      <c r="F261" s="237">
        <v>32</v>
      </c>
      <c r="G261" s="35"/>
      <c r="H261" s="36"/>
    </row>
    <row r="262" spans="1:8" s="2" customFormat="1" ht="16.899999999999999" customHeight="1">
      <c r="A262" s="35"/>
      <c r="B262" s="36"/>
      <c r="C262" s="236" t="s">
        <v>1022</v>
      </c>
      <c r="D262" s="236" t="s">
        <v>2900</v>
      </c>
      <c r="E262" s="20" t="s">
        <v>238</v>
      </c>
      <c r="F262" s="237">
        <v>22</v>
      </c>
      <c r="G262" s="35"/>
      <c r="H262" s="36"/>
    </row>
    <row r="263" spans="1:8" s="2" customFormat="1" ht="16.899999999999999" customHeight="1">
      <c r="A263" s="35"/>
      <c r="B263" s="36"/>
      <c r="C263" s="236" t="s">
        <v>288</v>
      </c>
      <c r="D263" s="236" t="s">
        <v>2901</v>
      </c>
      <c r="E263" s="20" t="s">
        <v>207</v>
      </c>
      <c r="F263" s="237">
        <v>3.08</v>
      </c>
      <c r="G263" s="35"/>
      <c r="H263" s="36"/>
    </row>
    <row r="264" spans="1:8" s="2" customFormat="1" ht="16.899999999999999" customHeight="1">
      <c r="A264" s="35"/>
      <c r="B264" s="36"/>
      <c r="C264" s="232" t="s">
        <v>996</v>
      </c>
      <c r="D264" s="233" t="s">
        <v>3</v>
      </c>
      <c r="E264" s="234" t="s">
        <v>3</v>
      </c>
      <c r="F264" s="235">
        <v>194</v>
      </c>
      <c r="G264" s="35"/>
      <c r="H264" s="36"/>
    </row>
    <row r="265" spans="1:8" s="2" customFormat="1" ht="16.899999999999999" customHeight="1">
      <c r="A265" s="35"/>
      <c r="B265" s="36"/>
      <c r="C265" s="236" t="s">
        <v>3</v>
      </c>
      <c r="D265" s="236" t="s">
        <v>1055</v>
      </c>
      <c r="E265" s="20" t="s">
        <v>3</v>
      </c>
      <c r="F265" s="237">
        <v>194</v>
      </c>
      <c r="G265" s="35"/>
      <c r="H265" s="36"/>
    </row>
    <row r="266" spans="1:8" s="2" customFormat="1" ht="16.899999999999999" customHeight="1">
      <c r="A266" s="35"/>
      <c r="B266" s="36"/>
      <c r="C266" s="236" t="s">
        <v>996</v>
      </c>
      <c r="D266" s="236" t="s">
        <v>213</v>
      </c>
      <c r="E266" s="20" t="s">
        <v>3</v>
      </c>
      <c r="F266" s="237">
        <v>194</v>
      </c>
      <c r="G266" s="35"/>
      <c r="H266" s="36"/>
    </row>
    <row r="267" spans="1:8" s="2" customFormat="1" ht="16.899999999999999" customHeight="1">
      <c r="A267" s="35"/>
      <c r="B267" s="36"/>
      <c r="C267" s="238" t="s">
        <v>2868</v>
      </c>
      <c r="D267" s="35"/>
      <c r="E267" s="35"/>
      <c r="F267" s="35"/>
      <c r="G267" s="35"/>
      <c r="H267" s="36"/>
    </row>
    <row r="268" spans="1:8" s="2" customFormat="1" ht="16.899999999999999" customHeight="1">
      <c r="A268" s="35"/>
      <c r="B268" s="36"/>
      <c r="C268" s="236" t="s">
        <v>1082</v>
      </c>
      <c r="D268" s="236" t="s">
        <v>2902</v>
      </c>
      <c r="E268" s="20" t="s">
        <v>238</v>
      </c>
      <c r="F268" s="237">
        <v>194</v>
      </c>
      <c r="G268" s="35"/>
      <c r="H268" s="36"/>
    </row>
    <row r="269" spans="1:8" s="2" customFormat="1" ht="16.899999999999999" customHeight="1">
      <c r="A269" s="35"/>
      <c r="B269" s="36"/>
      <c r="C269" s="236" t="s">
        <v>281</v>
      </c>
      <c r="D269" s="236" t="s">
        <v>2903</v>
      </c>
      <c r="E269" s="20" t="s">
        <v>238</v>
      </c>
      <c r="F269" s="237">
        <v>194</v>
      </c>
      <c r="G269" s="35"/>
      <c r="H269" s="36"/>
    </row>
    <row r="270" spans="1:8" s="2" customFormat="1" ht="16.899999999999999" customHeight="1">
      <c r="A270" s="35"/>
      <c r="B270" s="36"/>
      <c r="C270" s="232" t="s">
        <v>998</v>
      </c>
      <c r="D270" s="233" t="s">
        <v>3</v>
      </c>
      <c r="E270" s="234" t="s">
        <v>3</v>
      </c>
      <c r="F270" s="235">
        <v>11</v>
      </c>
      <c r="G270" s="35"/>
      <c r="H270" s="36"/>
    </row>
    <row r="271" spans="1:8" s="2" customFormat="1" ht="16.899999999999999" customHeight="1">
      <c r="A271" s="35"/>
      <c r="B271" s="36"/>
      <c r="C271" s="236" t="s">
        <v>3</v>
      </c>
      <c r="D271" s="236" t="s">
        <v>1041</v>
      </c>
      <c r="E271" s="20" t="s">
        <v>3</v>
      </c>
      <c r="F271" s="237">
        <v>11</v>
      </c>
      <c r="G271" s="35"/>
      <c r="H271" s="36"/>
    </row>
    <row r="272" spans="1:8" s="2" customFormat="1" ht="16.899999999999999" customHeight="1">
      <c r="A272" s="35"/>
      <c r="B272" s="36"/>
      <c r="C272" s="236" t="s">
        <v>998</v>
      </c>
      <c r="D272" s="236" t="s">
        <v>259</v>
      </c>
      <c r="E272" s="20" t="s">
        <v>3</v>
      </c>
      <c r="F272" s="237">
        <v>11</v>
      </c>
      <c r="G272" s="35"/>
      <c r="H272" s="36"/>
    </row>
    <row r="273" spans="1:8" s="2" customFormat="1" ht="16.899999999999999" customHeight="1">
      <c r="A273" s="35"/>
      <c r="B273" s="36"/>
      <c r="C273" s="238" t="s">
        <v>2868</v>
      </c>
      <c r="D273" s="35"/>
      <c r="E273" s="35"/>
      <c r="F273" s="35"/>
      <c r="G273" s="35"/>
      <c r="H273" s="36"/>
    </row>
    <row r="274" spans="1:8" s="2" customFormat="1" ht="16.899999999999999" customHeight="1">
      <c r="A274" s="35"/>
      <c r="B274" s="36"/>
      <c r="C274" s="236" t="s">
        <v>1037</v>
      </c>
      <c r="D274" s="236" t="s">
        <v>2904</v>
      </c>
      <c r="E274" s="20" t="s">
        <v>238</v>
      </c>
      <c r="F274" s="237">
        <v>11</v>
      </c>
      <c r="G274" s="35"/>
      <c r="H274" s="36"/>
    </row>
    <row r="275" spans="1:8" s="2" customFormat="1" ht="16.899999999999999" customHeight="1">
      <c r="A275" s="35"/>
      <c r="B275" s="36"/>
      <c r="C275" s="236" t="s">
        <v>1042</v>
      </c>
      <c r="D275" s="236" t="s">
        <v>2897</v>
      </c>
      <c r="E275" s="20" t="s">
        <v>238</v>
      </c>
      <c r="F275" s="237">
        <v>43</v>
      </c>
      <c r="G275" s="35"/>
      <c r="H275" s="36"/>
    </row>
    <row r="276" spans="1:8" s="2" customFormat="1" ht="16.899999999999999" customHeight="1">
      <c r="A276" s="35"/>
      <c r="B276" s="36"/>
      <c r="C276" s="232" t="s">
        <v>2905</v>
      </c>
      <c r="D276" s="233" t="s">
        <v>2905</v>
      </c>
      <c r="E276" s="234" t="s">
        <v>3</v>
      </c>
      <c r="F276" s="235">
        <v>81.25</v>
      </c>
      <c r="G276" s="35"/>
      <c r="H276" s="36"/>
    </row>
    <row r="277" spans="1:8" s="2" customFormat="1" ht="16.899999999999999" customHeight="1">
      <c r="A277" s="35"/>
      <c r="B277" s="36"/>
      <c r="C277" s="236" t="s">
        <v>3</v>
      </c>
      <c r="D277" s="236" t="s">
        <v>1099</v>
      </c>
      <c r="E277" s="20" t="s">
        <v>3</v>
      </c>
      <c r="F277" s="237">
        <v>81.25</v>
      </c>
      <c r="G277" s="35"/>
      <c r="H277" s="36"/>
    </row>
    <row r="278" spans="1:8" s="2" customFormat="1" ht="16.899999999999999" customHeight="1">
      <c r="A278" s="35"/>
      <c r="B278" s="36"/>
      <c r="C278" s="236" t="s">
        <v>2905</v>
      </c>
      <c r="D278" s="236" t="s">
        <v>213</v>
      </c>
      <c r="E278" s="20" t="s">
        <v>3</v>
      </c>
      <c r="F278" s="237">
        <v>81.25</v>
      </c>
      <c r="G278" s="35"/>
      <c r="H278" s="36"/>
    </row>
    <row r="279" spans="1:8" s="2" customFormat="1" ht="16.899999999999999" customHeight="1">
      <c r="A279" s="35"/>
      <c r="B279" s="36"/>
      <c r="C279" s="232" t="s">
        <v>999</v>
      </c>
      <c r="D279" s="233" t="s">
        <v>3</v>
      </c>
      <c r="E279" s="234" t="s">
        <v>3</v>
      </c>
      <c r="F279" s="235">
        <v>42.55</v>
      </c>
      <c r="G279" s="35"/>
      <c r="H279" s="36"/>
    </row>
    <row r="280" spans="1:8" s="2" customFormat="1" ht="16.899999999999999" customHeight="1">
      <c r="A280" s="35"/>
      <c r="B280" s="36"/>
      <c r="C280" s="236" t="s">
        <v>3</v>
      </c>
      <c r="D280" s="236" t="s">
        <v>1076</v>
      </c>
      <c r="E280" s="20" t="s">
        <v>3</v>
      </c>
      <c r="F280" s="237">
        <v>42.55</v>
      </c>
      <c r="G280" s="35"/>
      <c r="H280" s="36"/>
    </row>
    <row r="281" spans="1:8" s="2" customFormat="1" ht="16.899999999999999" customHeight="1">
      <c r="A281" s="35"/>
      <c r="B281" s="36"/>
      <c r="C281" s="236" t="s">
        <v>999</v>
      </c>
      <c r="D281" s="236" t="s">
        <v>213</v>
      </c>
      <c r="E281" s="20" t="s">
        <v>3</v>
      </c>
      <c r="F281" s="237">
        <v>42.55</v>
      </c>
      <c r="G281" s="35"/>
      <c r="H281" s="36"/>
    </row>
    <row r="282" spans="1:8" s="2" customFormat="1" ht="16.899999999999999" customHeight="1">
      <c r="A282" s="35"/>
      <c r="B282" s="36"/>
      <c r="C282" s="238" t="s">
        <v>2868</v>
      </c>
      <c r="D282" s="35"/>
      <c r="E282" s="35"/>
      <c r="F282" s="35"/>
      <c r="G282" s="35"/>
      <c r="H282" s="36"/>
    </row>
    <row r="283" spans="1:8" s="2" customFormat="1" ht="16.899999999999999" customHeight="1">
      <c r="A283" s="35"/>
      <c r="B283" s="36"/>
      <c r="C283" s="236" t="s">
        <v>369</v>
      </c>
      <c r="D283" s="236" t="s">
        <v>370</v>
      </c>
      <c r="E283" s="20" t="s">
        <v>338</v>
      </c>
      <c r="F283" s="237">
        <v>23.402999999999999</v>
      </c>
      <c r="G283" s="35"/>
      <c r="H283" s="36"/>
    </row>
    <row r="284" spans="1:8" s="2" customFormat="1" ht="16.899999999999999" customHeight="1">
      <c r="A284" s="35"/>
      <c r="B284" s="36"/>
      <c r="C284" s="236" t="s">
        <v>377</v>
      </c>
      <c r="D284" s="236" t="s">
        <v>2882</v>
      </c>
      <c r="E284" s="20" t="s">
        <v>338</v>
      </c>
      <c r="F284" s="237">
        <v>19.148</v>
      </c>
      <c r="G284" s="35"/>
      <c r="H284" s="36"/>
    </row>
    <row r="285" spans="1:8" s="2" customFormat="1" ht="16.899999999999999" customHeight="1">
      <c r="A285" s="35"/>
      <c r="B285" s="36"/>
      <c r="C285" s="232" t="s">
        <v>1001</v>
      </c>
      <c r="D285" s="233" t="s">
        <v>3</v>
      </c>
      <c r="E285" s="234" t="s">
        <v>3</v>
      </c>
      <c r="F285" s="235">
        <v>565</v>
      </c>
      <c r="G285" s="35"/>
      <c r="H285" s="36"/>
    </row>
    <row r="286" spans="1:8" s="2" customFormat="1" ht="16.899999999999999" customHeight="1">
      <c r="A286" s="35"/>
      <c r="B286" s="36"/>
      <c r="C286" s="236" t="s">
        <v>3</v>
      </c>
      <c r="D286" s="236" t="s">
        <v>1121</v>
      </c>
      <c r="E286" s="20" t="s">
        <v>3</v>
      </c>
      <c r="F286" s="237">
        <v>565</v>
      </c>
      <c r="G286" s="35"/>
      <c r="H286" s="36"/>
    </row>
    <row r="287" spans="1:8" s="2" customFormat="1" ht="16.899999999999999" customHeight="1">
      <c r="A287" s="35"/>
      <c r="B287" s="36"/>
      <c r="C287" s="236" t="s">
        <v>1001</v>
      </c>
      <c r="D287" s="236" t="s">
        <v>213</v>
      </c>
      <c r="E287" s="20" t="s">
        <v>3</v>
      </c>
      <c r="F287" s="237">
        <v>565</v>
      </c>
      <c r="G287" s="35"/>
      <c r="H287" s="36"/>
    </row>
    <row r="288" spans="1:8" s="2" customFormat="1" ht="16.899999999999999" customHeight="1">
      <c r="A288" s="35"/>
      <c r="B288" s="36"/>
      <c r="C288" s="238" t="s">
        <v>2868</v>
      </c>
      <c r="D288" s="35"/>
      <c r="E288" s="35"/>
      <c r="F288" s="35"/>
      <c r="G288" s="35"/>
      <c r="H288" s="36"/>
    </row>
    <row r="289" spans="1:8" s="2" customFormat="1" ht="16.899999999999999" customHeight="1">
      <c r="A289" s="35"/>
      <c r="B289" s="36"/>
      <c r="C289" s="236" t="s">
        <v>1122</v>
      </c>
      <c r="D289" s="236" t="s">
        <v>2906</v>
      </c>
      <c r="E289" s="20" t="s">
        <v>207</v>
      </c>
      <c r="F289" s="237">
        <v>93.224999999999994</v>
      </c>
      <c r="G289" s="35"/>
      <c r="H289" s="36"/>
    </row>
    <row r="290" spans="1:8" s="2" customFormat="1" ht="16.899999999999999" customHeight="1">
      <c r="A290" s="35"/>
      <c r="B290" s="36"/>
      <c r="C290" s="232" t="s">
        <v>1003</v>
      </c>
      <c r="D290" s="233" t="s">
        <v>3</v>
      </c>
      <c r="E290" s="234" t="s">
        <v>3</v>
      </c>
      <c r="F290" s="235">
        <v>246.37</v>
      </c>
      <c r="G290" s="35"/>
      <c r="H290" s="36"/>
    </row>
    <row r="291" spans="1:8" s="2" customFormat="1" ht="16.899999999999999" customHeight="1">
      <c r="A291" s="35"/>
      <c r="B291" s="36"/>
      <c r="C291" s="236" t="s">
        <v>3</v>
      </c>
      <c r="D291" s="236" t="s">
        <v>1072</v>
      </c>
      <c r="E291" s="20" t="s">
        <v>3</v>
      </c>
      <c r="F291" s="237">
        <v>262.37</v>
      </c>
      <c r="G291" s="35"/>
      <c r="H291" s="36"/>
    </row>
    <row r="292" spans="1:8" s="2" customFormat="1" ht="16.899999999999999" customHeight="1">
      <c r="A292" s="35"/>
      <c r="B292" s="36"/>
      <c r="C292" s="236" t="s">
        <v>3</v>
      </c>
      <c r="D292" s="236" t="s">
        <v>1073</v>
      </c>
      <c r="E292" s="20" t="s">
        <v>3</v>
      </c>
      <c r="F292" s="237">
        <v>-3.08</v>
      </c>
      <c r="G292" s="35"/>
      <c r="H292" s="36"/>
    </row>
    <row r="293" spans="1:8" s="2" customFormat="1" ht="16.899999999999999" customHeight="1">
      <c r="A293" s="35"/>
      <c r="B293" s="36"/>
      <c r="C293" s="236" t="s">
        <v>3</v>
      </c>
      <c r="D293" s="236" t="s">
        <v>1074</v>
      </c>
      <c r="E293" s="20" t="s">
        <v>3</v>
      </c>
      <c r="F293" s="237">
        <v>-12.92</v>
      </c>
      <c r="G293" s="35"/>
      <c r="H293" s="36"/>
    </row>
    <row r="294" spans="1:8" s="2" customFormat="1" ht="16.899999999999999" customHeight="1">
      <c r="A294" s="35"/>
      <c r="B294" s="36"/>
      <c r="C294" s="236" t="s">
        <v>1003</v>
      </c>
      <c r="D294" s="236" t="s">
        <v>213</v>
      </c>
      <c r="E294" s="20" t="s">
        <v>3</v>
      </c>
      <c r="F294" s="237">
        <v>246.37</v>
      </c>
      <c r="G294" s="35"/>
      <c r="H294" s="36"/>
    </row>
    <row r="295" spans="1:8" s="2" customFormat="1" ht="16.899999999999999" customHeight="1">
      <c r="A295" s="35"/>
      <c r="B295" s="36"/>
      <c r="C295" s="238" t="s">
        <v>2868</v>
      </c>
      <c r="D295" s="35"/>
      <c r="E295" s="35"/>
      <c r="F295" s="35"/>
      <c r="G295" s="35"/>
      <c r="H295" s="36"/>
    </row>
    <row r="296" spans="1:8" s="2" customFormat="1" ht="16.899999999999999" customHeight="1">
      <c r="A296" s="35"/>
      <c r="B296" s="36"/>
      <c r="C296" s="236" t="s">
        <v>288</v>
      </c>
      <c r="D296" s="236" t="s">
        <v>2901</v>
      </c>
      <c r="E296" s="20" t="s">
        <v>207</v>
      </c>
      <c r="F296" s="237">
        <v>246.37</v>
      </c>
      <c r="G296" s="35"/>
      <c r="H296" s="36"/>
    </row>
    <row r="297" spans="1:8" s="2" customFormat="1" ht="16.899999999999999" customHeight="1">
      <c r="A297" s="35"/>
      <c r="B297" s="36"/>
      <c r="C297" s="236" t="s">
        <v>220</v>
      </c>
      <c r="D297" s="236" t="s">
        <v>2884</v>
      </c>
      <c r="E297" s="20" t="s">
        <v>207</v>
      </c>
      <c r="F297" s="237">
        <v>246.37</v>
      </c>
      <c r="G297" s="35"/>
      <c r="H297" s="36"/>
    </row>
    <row r="298" spans="1:8" s="2" customFormat="1" ht="16.899999999999999" customHeight="1">
      <c r="A298" s="35"/>
      <c r="B298" s="36"/>
      <c r="C298" s="232" t="s">
        <v>1005</v>
      </c>
      <c r="D298" s="233" t="s">
        <v>3</v>
      </c>
      <c r="E298" s="234" t="s">
        <v>3</v>
      </c>
      <c r="F298" s="235">
        <v>3.08</v>
      </c>
      <c r="G298" s="35"/>
      <c r="H298" s="36"/>
    </row>
    <row r="299" spans="1:8" s="2" customFormat="1" ht="16.899999999999999" customHeight="1">
      <c r="A299" s="35"/>
      <c r="B299" s="36"/>
      <c r="C299" s="236" t="s">
        <v>3</v>
      </c>
      <c r="D299" s="236" t="s">
        <v>247</v>
      </c>
      <c r="E299" s="20" t="s">
        <v>3</v>
      </c>
      <c r="F299" s="237">
        <v>0</v>
      </c>
      <c r="G299" s="35"/>
      <c r="H299" s="36"/>
    </row>
    <row r="300" spans="1:8" s="2" customFormat="1" ht="16.899999999999999" customHeight="1">
      <c r="A300" s="35"/>
      <c r="B300" s="36"/>
      <c r="C300" s="236" t="s">
        <v>3</v>
      </c>
      <c r="D300" s="236" t="s">
        <v>1029</v>
      </c>
      <c r="E300" s="20" t="s">
        <v>3</v>
      </c>
      <c r="F300" s="237">
        <v>3.08</v>
      </c>
      <c r="G300" s="35"/>
      <c r="H300" s="36"/>
    </row>
    <row r="301" spans="1:8" s="2" customFormat="1" ht="16.899999999999999" customHeight="1">
      <c r="A301" s="35"/>
      <c r="B301" s="36"/>
      <c r="C301" s="236" t="s">
        <v>1005</v>
      </c>
      <c r="D301" s="236" t="s">
        <v>213</v>
      </c>
      <c r="E301" s="20" t="s">
        <v>3</v>
      </c>
      <c r="F301" s="237">
        <v>3.08</v>
      </c>
      <c r="G301" s="35"/>
      <c r="H301" s="36"/>
    </row>
    <row r="302" spans="1:8" s="2" customFormat="1" ht="16.899999999999999" customHeight="1">
      <c r="A302" s="35"/>
      <c r="B302" s="36"/>
      <c r="C302" s="238" t="s">
        <v>2868</v>
      </c>
      <c r="D302" s="35"/>
      <c r="E302" s="35"/>
      <c r="F302" s="35"/>
      <c r="G302" s="35"/>
      <c r="H302" s="36"/>
    </row>
    <row r="303" spans="1:8" s="2" customFormat="1" ht="16.899999999999999" customHeight="1">
      <c r="A303" s="35"/>
      <c r="B303" s="36"/>
      <c r="C303" s="236" t="s">
        <v>288</v>
      </c>
      <c r="D303" s="236" t="s">
        <v>2901</v>
      </c>
      <c r="E303" s="20" t="s">
        <v>207</v>
      </c>
      <c r="F303" s="237">
        <v>3.08</v>
      </c>
      <c r="G303" s="35"/>
      <c r="H303" s="36"/>
    </row>
    <row r="304" spans="1:8" s="2" customFormat="1" ht="16.899999999999999" customHeight="1">
      <c r="A304" s="35"/>
      <c r="B304" s="36"/>
      <c r="C304" s="236" t="s">
        <v>288</v>
      </c>
      <c r="D304" s="236" t="s">
        <v>2901</v>
      </c>
      <c r="E304" s="20" t="s">
        <v>207</v>
      </c>
      <c r="F304" s="237">
        <v>246.37</v>
      </c>
      <c r="G304" s="35"/>
      <c r="H304" s="36"/>
    </row>
    <row r="305" spans="1:8" s="2" customFormat="1" ht="16.899999999999999" customHeight="1">
      <c r="A305" s="35"/>
      <c r="B305" s="36"/>
      <c r="C305" s="232" t="s">
        <v>150</v>
      </c>
      <c r="D305" s="233" t="s">
        <v>3</v>
      </c>
      <c r="E305" s="234" t="s">
        <v>3</v>
      </c>
      <c r="F305" s="235">
        <v>12.92</v>
      </c>
      <c r="G305" s="35"/>
      <c r="H305" s="36"/>
    </row>
    <row r="306" spans="1:8" s="2" customFormat="1" ht="16.899999999999999" customHeight="1">
      <c r="A306" s="35"/>
      <c r="B306" s="36"/>
      <c r="C306" s="236" t="s">
        <v>3</v>
      </c>
      <c r="D306" s="236" t="s">
        <v>210</v>
      </c>
      <c r="E306" s="20" t="s">
        <v>3</v>
      </c>
      <c r="F306" s="237">
        <v>0</v>
      </c>
      <c r="G306" s="35"/>
      <c r="H306" s="36"/>
    </row>
    <row r="307" spans="1:8" s="2" customFormat="1" ht="16.899999999999999" customHeight="1">
      <c r="A307" s="35"/>
      <c r="B307" s="36"/>
      <c r="C307" s="236" t="s">
        <v>3</v>
      </c>
      <c r="D307" s="236" t="s">
        <v>1015</v>
      </c>
      <c r="E307" s="20" t="s">
        <v>3</v>
      </c>
      <c r="F307" s="237">
        <v>12.92</v>
      </c>
      <c r="G307" s="35"/>
      <c r="H307" s="36"/>
    </row>
    <row r="308" spans="1:8" s="2" customFormat="1" ht="16.899999999999999" customHeight="1">
      <c r="A308" s="35"/>
      <c r="B308" s="36"/>
      <c r="C308" s="236" t="s">
        <v>150</v>
      </c>
      <c r="D308" s="236" t="s">
        <v>213</v>
      </c>
      <c r="E308" s="20" t="s">
        <v>3</v>
      </c>
      <c r="F308" s="237">
        <v>12.92</v>
      </c>
      <c r="G308" s="35"/>
      <c r="H308" s="36"/>
    </row>
    <row r="309" spans="1:8" s="2" customFormat="1" ht="16.899999999999999" customHeight="1">
      <c r="A309" s="35"/>
      <c r="B309" s="36"/>
      <c r="C309" s="238" t="s">
        <v>2868</v>
      </c>
      <c r="D309" s="35"/>
      <c r="E309" s="35"/>
      <c r="F309" s="35"/>
      <c r="G309" s="35"/>
      <c r="H309" s="36"/>
    </row>
    <row r="310" spans="1:8" s="2" customFormat="1" ht="16.899999999999999" customHeight="1">
      <c r="A310" s="35"/>
      <c r="B310" s="36"/>
      <c r="C310" s="236" t="s">
        <v>205</v>
      </c>
      <c r="D310" s="236" t="s">
        <v>2883</v>
      </c>
      <c r="E310" s="20" t="s">
        <v>207</v>
      </c>
      <c r="F310" s="237">
        <v>12.92</v>
      </c>
      <c r="G310" s="35"/>
      <c r="H310" s="36"/>
    </row>
    <row r="311" spans="1:8" s="2" customFormat="1" ht="16.899999999999999" customHeight="1">
      <c r="A311" s="35"/>
      <c r="B311" s="36"/>
      <c r="C311" s="236" t="s">
        <v>288</v>
      </c>
      <c r="D311" s="236" t="s">
        <v>2901</v>
      </c>
      <c r="E311" s="20" t="s">
        <v>207</v>
      </c>
      <c r="F311" s="237">
        <v>246.37</v>
      </c>
      <c r="G311" s="35"/>
      <c r="H311" s="36"/>
    </row>
    <row r="312" spans="1:8" s="2" customFormat="1" ht="16.899999999999999" customHeight="1">
      <c r="A312" s="35"/>
      <c r="B312" s="36"/>
      <c r="C312" s="232" t="s">
        <v>1159</v>
      </c>
      <c r="D312" s="233" t="s">
        <v>1159</v>
      </c>
      <c r="E312" s="234" t="s">
        <v>3</v>
      </c>
      <c r="F312" s="235">
        <v>569.98</v>
      </c>
      <c r="G312" s="35"/>
      <c r="H312" s="36"/>
    </row>
    <row r="313" spans="1:8" s="2" customFormat="1" ht="16.899999999999999" customHeight="1">
      <c r="A313" s="35"/>
      <c r="B313" s="36"/>
      <c r="C313" s="236" t="s">
        <v>3</v>
      </c>
      <c r="D313" s="236" t="s">
        <v>1158</v>
      </c>
      <c r="E313" s="20" t="s">
        <v>3</v>
      </c>
      <c r="F313" s="237">
        <v>569.98</v>
      </c>
      <c r="G313" s="35"/>
      <c r="H313" s="36"/>
    </row>
    <row r="314" spans="1:8" s="2" customFormat="1" ht="16.899999999999999" customHeight="1">
      <c r="A314" s="35"/>
      <c r="B314" s="36"/>
      <c r="C314" s="236" t="s">
        <v>1159</v>
      </c>
      <c r="D314" s="236" t="s">
        <v>213</v>
      </c>
      <c r="E314" s="20" t="s">
        <v>3</v>
      </c>
      <c r="F314" s="237">
        <v>569.98</v>
      </c>
      <c r="G314" s="35"/>
      <c r="H314" s="36"/>
    </row>
    <row r="315" spans="1:8" s="2" customFormat="1" ht="16.899999999999999" customHeight="1">
      <c r="A315" s="35"/>
      <c r="B315" s="36"/>
      <c r="C315" s="232" t="s">
        <v>460</v>
      </c>
      <c r="D315" s="233" t="s">
        <v>460</v>
      </c>
      <c r="E315" s="234" t="s">
        <v>3</v>
      </c>
      <c r="F315" s="235">
        <v>76.680000000000007</v>
      </c>
      <c r="G315" s="35"/>
      <c r="H315" s="36"/>
    </row>
    <row r="316" spans="1:8" s="2" customFormat="1" ht="16.899999999999999" customHeight="1">
      <c r="A316" s="35"/>
      <c r="B316" s="36"/>
      <c r="C316" s="236" t="s">
        <v>3</v>
      </c>
      <c r="D316" s="236" t="s">
        <v>1180</v>
      </c>
      <c r="E316" s="20" t="s">
        <v>3</v>
      </c>
      <c r="F316" s="237">
        <v>76.680000000000007</v>
      </c>
      <c r="G316" s="35"/>
      <c r="H316" s="36"/>
    </row>
    <row r="317" spans="1:8" s="2" customFormat="1" ht="16.899999999999999" customHeight="1">
      <c r="A317" s="35"/>
      <c r="B317" s="36"/>
      <c r="C317" s="236" t="s">
        <v>460</v>
      </c>
      <c r="D317" s="236" t="s">
        <v>213</v>
      </c>
      <c r="E317" s="20" t="s">
        <v>3</v>
      </c>
      <c r="F317" s="237">
        <v>76.680000000000007</v>
      </c>
      <c r="G317" s="35"/>
      <c r="H317" s="36"/>
    </row>
    <row r="318" spans="1:8" s="2" customFormat="1" ht="26.45" customHeight="1">
      <c r="A318" s="35"/>
      <c r="B318" s="36"/>
      <c r="C318" s="231" t="s">
        <v>2907</v>
      </c>
      <c r="D318" s="231" t="s">
        <v>102</v>
      </c>
      <c r="E318" s="35"/>
      <c r="F318" s="35"/>
      <c r="G318" s="35"/>
      <c r="H318" s="36"/>
    </row>
    <row r="319" spans="1:8" s="2" customFormat="1" ht="16.899999999999999" customHeight="1">
      <c r="A319" s="35"/>
      <c r="B319" s="36"/>
      <c r="C319" s="232" t="s">
        <v>2908</v>
      </c>
      <c r="D319" s="233" t="s">
        <v>3</v>
      </c>
      <c r="E319" s="234" t="s">
        <v>3</v>
      </c>
      <c r="F319" s="235">
        <v>105.06</v>
      </c>
      <c r="G319" s="35"/>
      <c r="H319" s="36"/>
    </row>
    <row r="320" spans="1:8" s="2" customFormat="1" ht="16.899999999999999" customHeight="1">
      <c r="A320" s="35"/>
      <c r="B320" s="36"/>
      <c r="C320" s="236" t="s">
        <v>3</v>
      </c>
      <c r="D320" s="236" t="s">
        <v>1568</v>
      </c>
      <c r="E320" s="20" t="s">
        <v>3</v>
      </c>
      <c r="F320" s="237">
        <v>0</v>
      </c>
      <c r="G320" s="35"/>
      <c r="H320" s="36"/>
    </row>
    <row r="321" spans="1:8" s="2" customFormat="1" ht="16.899999999999999" customHeight="1">
      <c r="A321" s="35"/>
      <c r="B321" s="36"/>
      <c r="C321" s="236" t="s">
        <v>3</v>
      </c>
      <c r="D321" s="236" t="s">
        <v>2909</v>
      </c>
      <c r="E321" s="20" t="s">
        <v>3</v>
      </c>
      <c r="F321" s="237">
        <v>89.65</v>
      </c>
      <c r="G321" s="35"/>
      <c r="H321" s="36"/>
    </row>
    <row r="322" spans="1:8" s="2" customFormat="1" ht="16.899999999999999" customHeight="1">
      <c r="A322" s="35"/>
      <c r="B322" s="36"/>
      <c r="C322" s="236" t="s">
        <v>3</v>
      </c>
      <c r="D322" s="236" t="s">
        <v>2910</v>
      </c>
      <c r="E322" s="20" t="s">
        <v>3</v>
      </c>
      <c r="F322" s="237">
        <v>15.41</v>
      </c>
      <c r="G322" s="35"/>
      <c r="H322" s="36"/>
    </row>
    <row r="323" spans="1:8" s="2" customFormat="1" ht="16.899999999999999" customHeight="1">
      <c r="A323" s="35"/>
      <c r="B323" s="36"/>
      <c r="C323" s="236" t="s">
        <v>2908</v>
      </c>
      <c r="D323" s="236" t="s">
        <v>259</v>
      </c>
      <c r="E323" s="20" t="s">
        <v>3</v>
      </c>
      <c r="F323" s="237">
        <v>105.06</v>
      </c>
      <c r="G323" s="35"/>
      <c r="H323" s="36"/>
    </row>
    <row r="324" spans="1:8" s="2" customFormat="1" ht="16.899999999999999" customHeight="1">
      <c r="A324" s="35"/>
      <c r="B324" s="36"/>
      <c r="C324" s="232" t="s">
        <v>2911</v>
      </c>
      <c r="D324" s="233" t="s">
        <v>2911</v>
      </c>
      <c r="E324" s="234" t="s">
        <v>3</v>
      </c>
      <c r="F324" s="235">
        <v>86</v>
      </c>
      <c r="G324" s="35"/>
      <c r="H324" s="36"/>
    </row>
    <row r="325" spans="1:8" s="2" customFormat="1" ht="16.899999999999999" customHeight="1">
      <c r="A325" s="35"/>
      <c r="B325" s="36"/>
      <c r="C325" s="236" t="s">
        <v>3</v>
      </c>
      <c r="D325" s="236" t="s">
        <v>2912</v>
      </c>
      <c r="E325" s="20" t="s">
        <v>3</v>
      </c>
      <c r="F325" s="237">
        <v>86</v>
      </c>
      <c r="G325" s="35"/>
      <c r="H325" s="36"/>
    </row>
    <row r="326" spans="1:8" s="2" customFormat="1" ht="16.899999999999999" customHeight="1">
      <c r="A326" s="35"/>
      <c r="B326" s="36"/>
      <c r="C326" s="236" t="s">
        <v>2911</v>
      </c>
      <c r="D326" s="236" t="s">
        <v>213</v>
      </c>
      <c r="E326" s="20" t="s">
        <v>3</v>
      </c>
      <c r="F326" s="237">
        <v>86</v>
      </c>
      <c r="G326" s="35"/>
      <c r="H326" s="36"/>
    </row>
    <row r="327" spans="1:8" s="2" customFormat="1" ht="16.899999999999999" customHeight="1">
      <c r="A327" s="35"/>
      <c r="B327" s="36"/>
      <c r="C327" s="232" t="s">
        <v>2913</v>
      </c>
      <c r="D327" s="233" t="s">
        <v>3</v>
      </c>
      <c r="E327" s="234" t="s">
        <v>3</v>
      </c>
      <c r="F327" s="235">
        <v>83</v>
      </c>
      <c r="G327" s="35"/>
      <c r="H327" s="36"/>
    </row>
    <row r="328" spans="1:8" s="2" customFormat="1" ht="16.899999999999999" customHeight="1">
      <c r="A328" s="35"/>
      <c r="B328" s="36"/>
      <c r="C328" s="236" t="s">
        <v>3</v>
      </c>
      <c r="D328" s="236" t="s">
        <v>2914</v>
      </c>
      <c r="E328" s="20" t="s">
        <v>3</v>
      </c>
      <c r="F328" s="237">
        <v>0</v>
      </c>
      <c r="G328" s="35"/>
      <c r="H328" s="36"/>
    </row>
    <row r="329" spans="1:8" s="2" customFormat="1" ht="16.899999999999999" customHeight="1">
      <c r="A329" s="35"/>
      <c r="B329" s="36"/>
      <c r="C329" s="236" t="s">
        <v>3</v>
      </c>
      <c r="D329" s="236" t="s">
        <v>2915</v>
      </c>
      <c r="E329" s="20" t="s">
        <v>3</v>
      </c>
      <c r="F329" s="237">
        <v>83</v>
      </c>
      <c r="G329" s="35"/>
      <c r="H329" s="36"/>
    </row>
    <row r="330" spans="1:8" s="2" customFormat="1" ht="16.899999999999999" customHeight="1">
      <c r="A330" s="35"/>
      <c r="B330" s="36"/>
      <c r="C330" s="236" t="s">
        <v>2913</v>
      </c>
      <c r="D330" s="236" t="s">
        <v>213</v>
      </c>
      <c r="E330" s="20" t="s">
        <v>3</v>
      </c>
      <c r="F330" s="237">
        <v>83</v>
      </c>
      <c r="G330" s="35"/>
      <c r="H330" s="36"/>
    </row>
    <row r="331" spans="1:8" s="2" customFormat="1" ht="16.899999999999999" customHeight="1">
      <c r="A331" s="35"/>
      <c r="B331" s="36"/>
      <c r="C331" s="232" t="s">
        <v>2916</v>
      </c>
      <c r="D331" s="233" t="s">
        <v>3</v>
      </c>
      <c r="E331" s="234" t="s">
        <v>3</v>
      </c>
      <c r="F331" s="235">
        <v>84</v>
      </c>
      <c r="G331" s="35"/>
      <c r="H331" s="36"/>
    </row>
    <row r="332" spans="1:8" s="2" customFormat="1" ht="16.899999999999999" customHeight="1">
      <c r="A332" s="35"/>
      <c r="B332" s="36"/>
      <c r="C332" s="236" t="s">
        <v>3</v>
      </c>
      <c r="D332" s="236" t="s">
        <v>2917</v>
      </c>
      <c r="E332" s="20" t="s">
        <v>3</v>
      </c>
      <c r="F332" s="237">
        <v>0</v>
      </c>
      <c r="G332" s="35"/>
      <c r="H332" s="36"/>
    </row>
    <row r="333" spans="1:8" s="2" customFormat="1" ht="16.899999999999999" customHeight="1">
      <c r="A333" s="35"/>
      <c r="B333" s="36"/>
      <c r="C333" s="236" t="s">
        <v>3</v>
      </c>
      <c r="D333" s="236" t="s">
        <v>2918</v>
      </c>
      <c r="E333" s="20" t="s">
        <v>3</v>
      </c>
      <c r="F333" s="237">
        <v>84</v>
      </c>
      <c r="G333" s="35"/>
      <c r="H333" s="36"/>
    </row>
    <row r="334" spans="1:8" s="2" customFormat="1" ht="16.899999999999999" customHeight="1">
      <c r="A334" s="35"/>
      <c r="B334" s="36"/>
      <c r="C334" s="236" t="s">
        <v>2916</v>
      </c>
      <c r="D334" s="236" t="s">
        <v>213</v>
      </c>
      <c r="E334" s="20" t="s">
        <v>3</v>
      </c>
      <c r="F334" s="237">
        <v>84</v>
      </c>
      <c r="G334" s="35"/>
      <c r="H334" s="36"/>
    </row>
    <row r="335" spans="1:8" s="2" customFormat="1" ht="16.899999999999999" customHeight="1">
      <c r="A335" s="35"/>
      <c r="B335" s="36"/>
      <c r="C335" s="232" t="s">
        <v>2919</v>
      </c>
      <c r="D335" s="233" t="s">
        <v>3</v>
      </c>
      <c r="E335" s="234" t="s">
        <v>3</v>
      </c>
      <c r="F335" s="235">
        <v>6</v>
      </c>
      <c r="G335" s="35"/>
      <c r="H335" s="36"/>
    </row>
    <row r="336" spans="1:8" s="2" customFormat="1" ht="16.899999999999999" customHeight="1">
      <c r="A336" s="35"/>
      <c r="B336" s="36"/>
      <c r="C336" s="236" t="s">
        <v>3</v>
      </c>
      <c r="D336" s="236" t="s">
        <v>2920</v>
      </c>
      <c r="E336" s="20" t="s">
        <v>3</v>
      </c>
      <c r="F336" s="237">
        <v>6</v>
      </c>
      <c r="G336" s="35"/>
      <c r="H336" s="36"/>
    </row>
    <row r="337" spans="1:8" s="2" customFormat="1" ht="16.899999999999999" customHeight="1">
      <c r="A337" s="35"/>
      <c r="B337" s="36"/>
      <c r="C337" s="236" t="s">
        <v>2919</v>
      </c>
      <c r="D337" s="236" t="s">
        <v>213</v>
      </c>
      <c r="E337" s="20" t="s">
        <v>3</v>
      </c>
      <c r="F337" s="237">
        <v>6</v>
      </c>
      <c r="G337" s="35"/>
      <c r="H337" s="36"/>
    </row>
    <row r="338" spans="1:8" s="2" customFormat="1" ht="16.899999999999999" customHeight="1">
      <c r="A338" s="35"/>
      <c r="B338" s="36"/>
      <c r="C338" s="232" t="s">
        <v>2921</v>
      </c>
      <c r="D338" s="233" t="s">
        <v>3</v>
      </c>
      <c r="E338" s="234" t="s">
        <v>3</v>
      </c>
      <c r="F338" s="235">
        <v>45</v>
      </c>
      <c r="G338" s="35"/>
      <c r="H338" s="36"/>
    </row>
    <row r="339" spans="1:8" s="2" customFormat="1" ht="16.899999999999999" customHeight="1">
      <c r="A339" s="35"/>
      <c r="B339" s="36"/>
      <c r="C339" s="232" t="s">
        <v>2922</v>
      </c>
      <c r="D339" s="233" t="s">
        <v>3</v>
      </c>
      <c r="E339" s="234" t="s">
        <v>3</v>
      </c>
      <c r="F339" s="235">
        <v>7.2</v>
      </c>
      <c r="G339" s="35"/>
      <c r="H339" s="36"/>
    </row>
    <row r="340" spans="1:8" s="2" customFormat="1" ht="16.899999999999999" customHeight="1">
      <c r="A340" s="35"/>
      <c r="B340" s="36"/>
      <c r="C340" s="236" t="s">
        <v>3</v>
      </c>
      <c r="D340" s="236" t="s">
        <v>1454</v>
      </c>
      <c r="E340" s="20" t="s">
        <v>3</v>
      </c>
      <c r="F340" s="237">
        <v>0</v>
      </c>
      <c r="G340" s="35"/>
      <c r="H340" s="36"/>
    </row>
    <row r="341" spans="1:8" s="2" customFormat="1" ht="16.899999999999999" customHeight="1">
      <c r="A341" s="35"/>
      <c r="B341" s="36"/>
      <c r="C341" s="236" t="s">
        <v>3</v>
      </c>
      <c r="D341" s="236" t="s">
        <v>2923</v>
      </c>
      <c r="E341" s="20" t="s">
        <v>3</v>
      </c>
      <c r="F341" s="237">
        <v>7.2</v>
      </c>
      <c r="G341" s="35"/>
      <c r="H341" s="36"/>
    </row>
    <row r="342" spans="1:8" s="2" customFormat="1" ht="16.899999999999999" customHeight="1">
      <c r="A342" s="35"/>
      <c r="B342" s="36"/>
      <c r="C342" s="236" t="s">
        <v>2922</v>
      </c>
      <c r="D342" s="236" t="s">
        <v>213</v>
      </c>
      <c r="E342" s="20" t="s">
        <v>3</v>
      </c>
      <c r="F342" s="237">
        <v>7.2</v>
      </c>
      <c r="G342" s="35"/>
      <c r="H342" s="36"/>
    </row>
    <row r="343" spans="1:8" s="2" customFormat="1" ht="16.899999999999999" customHeight="1">
      <c r="A343" s="35"/>
      <c r="B343" s="36"/>
      <c r="C343" s="232" t="s">
        <v>2924</v>
      </c>
      <c r="D343" s="233" t="s">
        <v>3</v>
      </c>
      <c r="E343" s="234" t="s">
        <v>3</v>
      </c>
      <c r="F343" s="235">
        <v>49.5</v>
      </c>
      <c r="G343" s="35"/>
      <c r="H343" s="36"/>
    </row>
    <row r="344" spans="1:8" s="2" customFormat="1" ht="16.899999999999999" customHeight="1">
      <c r="A344" s="35"/>
      <c r="B344" s="36"/>
      <c r="C344" s="232" t="s">
        <v>2761</v>
      </c>
      <c r="D344" s="233" t="s">
        <v>3</v>
      </c>
      <c r="E344" s="234" t="s">
        <v>3</v>
      </c>
      <c r="F344" s="235">
        <v>20</v>
      </c>
      <c r="G344" s="35"/>
      <c r="H344" s="36"/>
    </row>
    <row r="345" spans="1:8" s="2" customFormat="1" ht="16.899999999999999" customHeight="1">
      <c r="A345" s="35"/>
      <c r="B345" s="36"/>
      <c r="C345" s="236" t="s">
        <v>3</v>
      </c>
      <c r="D345" s="236" t="s">
        <v>314</v>
      </c>
      <c r="E345" s="20" t="s">
        <v>3</v>
      </c>
      <c r="F345" s="237">
        <v>20</v>
      </c>
      <c r="G345" s="35"/>
      <c r="H345" s="36"/>
    </row>
    <row r="346" spans="1:8" s="2" customFormat="1" ht="16.899999999999999" customHeight="1">
      <c r="A346" s="35"/>
      <c r="B346" s="36"/>
      <c r="C346" s="236" t="s">
        <v>2761</v>
      </c>
      <c r="D346" s="236" t="s">
        <v>213</v>
      </c>
      <c r="E346" s="20" t="s">
        <v>3</v>
      </c>
      <c r="F346" s="237">
        <v>20</v>
      </c>
      <c r="G346" s="35"/>
      <c r="H346" s="36"/>
    </row>
    <row r="347" spans="1:8" s="2" customFormat="1" ht="16.899999999999999" customHeight="1">
      <c r="A347" s="35"/>
      <c r="B347" s="36"/>
      <c r="C347" s="232" t="s">
        <v>2925</v>
      </c>
      <c r="D347" s="233" t="s">
        <v>3</v>
      </c>
      <c r="E347" s="234" t="s">
        <v>3</v>
      </c>
      <c r="F347" s="235">
        <v>3</v>
      </c>
      <c r="G347" s="35"/>
      <c r="H347" s="36"/>
    </row>
    <row r="348" spans="1:8" s="2" customFormat="1" ht="16.899999999999999" customHeight="1">
      <c r="A348" s="35"/>
      <c r="B348" s="36"/>
      <c r="C348" s="236" t="s">
        <v>3</v>
      </c>
      <c r="D348" s="236" t="s">
        <v>204</v>
      </c>
      <c r="E348" s="20" t="s">
        <v>3</v>
      </c>
      <c r="F348" s="237">
        <v>3</v>
      </c>
      <c r="G348" s="35"/>
      <c r="H348" s="36"/>
    </row>
    <row r="349" spans="1:8" s="2" customFormat="1" ht="16.899999999999999" customHeight="1">
      <c r="A349" s="35"/>
      <c r="B349" s="36"/>
      <c r="C349" s="236" t="s">
        <v>2925</v>
      </c>
      <c r="D349" s="236" t="s">
        <v>213</v>
      </c>
      <c r="E349" s="20" t="s">
        <v>3</v>
      </c>
      <c r="F349" s="237">
        <v>3</v>
      </c>
      <c r="G349" s="35"/>
      <c r="H349" s="36"/>
    </row>
    <row r="350" spans="1:8" s="2" customFormat="1" ht="16.899999999999999" customHeight="1">
      <c r="A350" s="35"/>
      <c r="B350" s="36"/>
      <c r="C350" s="232" t="s">
        <v>2926</v>
      </c>
      <c r="D350" s="233" t="s">
        <v>3</v>
      </c>
      <c r="E350" s="234" t="s">
        <v>3</v>
      </c>
      <c r="F350" s="235">
        <v>9.7010000000000005</v>
      </c>
      <c r="G350" s="35"/>
      <c r="H350" s="36"/>
    </row>
    <row r="351" spans="1:8" s="2" customFormat="1" ht="16.899999999999999" customHeight="1">
      <c r="A351" s="35"/>
      <c r="B351" s="36"/>
      <c r="C351" s="236" t="s">
        <v>3</v>
      </c>
      <c r="D351" s="236" t="s">
        <v>2927</v>
      </c>
      <c r="E351" s="20" t="s">
        <v>3</v>
      </c>
      <c r="F351" s="237">
        <v>0</v>
      </c>
      <c r="G351" s="35"/>
      <c r="H351" s="36"/>
    </row>
    <row r="352" spans="1:8" s="2" customFormat="1" ht="16.899999999999999" customHeight="1">
      <c r="A352" s="35"/>
      <c r="B352" s="36"/>
      <c r="C352" s="236" t="s">
        <v>3</v>
      </c>
      <c r="D352" s="236" t="s">
        <v>2928</v>
      </c>
      <c r="E352" s="20" t="s">
        <v>3</v>
      </c>
      <c r="F352" s="237">
        <v>0</v>
      </c>
      <c r="G352" s="35"/>
      <c r="H352" s="36"/>
    </row>
    <row r="353" spans="1:8" s="2" customFormat="1" ht="16.899999999999999" customHeight="1">
      <c r="A353" s="35"/>
      <c r="B353" s="36"/>
      <c r="C353" s="236" t="s">
        <v>3</v>
      </c>
      <c r="D353" s="236" t="s">
        <v>2929</v>
      </c>
      <c r="E353" s="20" t="s">
        <v>3</v>
      </c>
      <c r="F353" s="237">
        <v>7.968</v>
      </c>
      <c r="G353" s="35"/>
      <c r="H353" s="36"/>
    </row>
    <row r="354" spans="1:8" s="2" customFormat="1" ht="16.899999999999999" customHeight="1">
      <c r="A354" s="35"/>
      <c r="B354" s="36"/>
      <c r="C354" s="236" t="s">
        <v>3</v>
      </c>
      <c r="D354" s="236" t="s">
        <v>2930</v>
      </c>
      <c r="E354" s="20" t="s">
        <v>3</v>
      </c>
      <c r="F354" s="237">
        <v>0</v>
      </c>
      <c r="G354" s="35"/>
      <c r="H354" s="36"/>
    </row>
    <row r="355" spans="1:8" s="2" customFormat="1" ht="16.899999999999999" customHeight="1">
      <c r="A355" s="35"/>
      <c r="B355" s="36"/>
      <c r="C355" s="236" t="s">
        <v>3</v>
      </c>
      <c r="D355" s="236" t="s">
        <v>2931</v>
      </c>
      <c r="E355" s="20" t="s">
        <v>3</v>
      </c>
      <c r="F355" s="237">
        <v>0.48299999999999998</v>
      </c>
      <c r="G355" s="35"/>
      <c r="H355" s="36"/>
    </row>
    <row r="356" spans="1:8" s="2" customFormat="1" ht="16.899999999999999" customHeight="1">
      <c r="A356" s="35"/>
      <c r="B356" s="36"/>
      <c r="C356" s="236" t="s">
        <v>3</v>
      </c>
      <c r="D356" s="236" t="s">
        <v>2932</v>
      </c>
      <c r="E356" s="20" t="s">
        <v>3</v>
      </c>
      <c r="F356" s="237">
        <v>1.25</v>
      </c>
      <c r="G356" s="35"/>
      <c r="H356" s="36"/>
    </row>
    <row r="357" spans="1:8" s="2" customFormat="1" ht="16.899999999999999" customHeight="1">
      <c r="A357" s="35"/>
      <c r="B357" s="36"/>
      <c r="C357" s="236" t="s">
        <v>2926</v>
      </c>
      <c r="D357" s="236" t="s">
        <v>213</v>
      </c>
      <c r="E357" s="20" t="s">
        <v>3</v>
      </c>
      <c r="F357" s="237">
        <v>9.7010000000000005</v>
      </c>
      <c r="G357" s="35"/>
      <c r="H357" s="36"/>
    </row>
    <row r="358" spans="1:8" s="2" customFormat="1" ht="16.899999999999999" customHeight="1">
      <c r="A358" s="35"/>
      <c r="B358" s="36"/>
      <c r="C358" s="232" t="s">
        <v>2933</v>
      </c>
      <c r="D358" s="233" t="s">
        <v>2933</v>
      </c>
      <c r="E358" s="234" t="s">
        <v>3</v>
      </c>
      <c r="F358" s="235">
        <v>9.7010000000000005</v>
      </c>
      <c r="G358" s="35"/>
      <c r="H358" s="36"/>
    </row>
    <row r="359" spans="1:8" s="2" customFormat="1" ht="16.899999999999999" customHeight="1">
      <c r="A359" s="35"/>
      <c r="B359" s="36"/>
      <c r="C359" s="236" t="s">
        <v>3</v>
      </c>
      <c r="D359" s="236" t="s">
        <v>2927</v>
      </c>
      <c r="E359" s="20" t="s">
        <v>3</v>
      </c>
      <c r="F359" s="237">
        <v>0</v>
      </c>
      <c r="G359" s="35"/>
      <c r="H359" s="36"/>
    </row>
    <row r="360" spans="1:8" s="2" customFormat="1" ht="16.899999999999999" customHeight="1">
      <c r="A360" s="35"/>
      <c r="B360" s="36"/>
      <c r="C360" s="236" t="s">
        <v>3</v>
      </c>
      <c r="D360" s="236" t="s">
        <v>2928</v>
      </c>
      <c r="E360" s="20" t="s">
        <v>3</v>
      </c>
      <c r="F360" s="237">
        <v>0</v>
      </c>
      <c r="G360" s="35"/>
      <c r="H360" s="36"/>
    </row>
    <row r="361" spans="1:8" s="2" customFormat="1" ht="16.899999999999999" customHeight="1">
      <c r="A361" s="35"/>
      <c r="B361" s="36"/>
      <c r="C361" s="236" t="s">
        <v>3</v>
      </c>
      <c r="D361" s="236" t="s">
        <v>2929</v>
      </c>
      <c r="E361" s="20" t="s">
        <v>3</v>
      </c>
      <c r="F361" s="237">
        <v>7.968</v>
      </c>
      <c r="G361" s="35"/>
      <c r="H361" s="36"/>
    </row>
    <row r="362" spans="1:8" s="2" customFormat="1" ht="16.899999999999999" customHeight="1">
      <c r="A362" s="35"/>
      <c r="B362" s="36"/>
      <c r="C362" s="236" t="s">
        <v>3</v>
      </c>
      <c r="D362" s="236" t="s">
        <v>2930</v>
      </c>
      <c r="E362" s="20" t="s">
        <v>3</v>
      </c>
      <c r="F362" s="237">
        <v>0</v>
      </c>
      <c r="G362" s="35"/>
      <c r="H362" s="36"/>
    </row>
    <row r="363" spans="1:8" s="2" customFormat="1" ht="16.899999999999999" customHeight="1">
      <c r="A363" s="35"/>
      <c r="B363" s="36"/>
      <c r="C363" s="236" t="s">
        <v>3</v>
      </c>
      <c r="D363" s="236" t="s">
        <v>2931</v>
      </c>
      <c r="E363" s="20" t="s">
        <v>3</v>
      </c>
      <c r="F363" s="237">
        <v>0.48299999999999998</v>
      </c>
      <c r="G363" s="35"/>
      <c r="H363" s="36"/>
    </row>
    <row r="364" spans="1:8" s="2" customFormat="1" ht="16.899999999999999" customHeight="1">
      <c r="A364" s="35"/>
      <c r="B364" s="36"/>
      <c r="C364" s="236" t="s">
        <v>3</v>
      </c>
      <c r="D364" s="236" t="s">
        <v>2932</v>
      </c>
      <c r="E364" s="20" t="s">
        <v>3</v>
      </c>
      <c r="F364" s="237">
        <v>1.25</v>
      </c>
      <c r="G364" s="35"/>
      <c r="H364" s="36"/>
    </row>
    <row r="365" spans="1:8" s="2" customFormat="1" ht="16.899999999999999" customHeight="1">
      <c r="A365" s="35"/>
      <c r="B365" s="36"/>
      <c r="C365" s="236" t="s">
        <v>2933</v>
      </c>
      <c r="D365" s="236" t="s">
        <v>213</v>
      </c>
      <c r="E365" s="20" t="s">
        <v>3</v>
      </c>
      <c r="F365" s="237">
        <v>9.7010000000000005</v>
      </c>
      <c r="G365" s="35"/>
      <c r="H365" s="36"/>
    </row>
    <row r="366" spans="1:8" s="2" customFormat="1" ht="16.899999999999999" customHeight="1">
      <c r="A366" s="35"/>
      <c r="B366" s="36"/>
      <c r="C366" s="232" t="s">
        <v>2934</v>
      </c>
      <c r="D366" s="233" t="s">
        <v>3</v>
      </c>
      <c r="E366" s="234" t="s">
        <v>3</v>
      </c>
      <c r="F366" s="235">
        <v>1320</v>
      </c>
      <c r="G366" s="35"/>
      <c r="H366" s="36"/>
    </row>
    <row r="367" spans="1:8" s="2" customFormat="1" ht="16.899999999999999" customHeight="1">
      <c r="A367" s="35"/>
      <c r="B367" s="36"/>
      <c r="C367" s="236" t="s">
        <v>3</v>
      </c>
      <c r="D367" s="236" t="s">
        <v>2935</v>
      </c>
      <c r="E367" s="20" t="s">
        <v>3</v>
      </c>
      <c r="F367" s="237">
        <v>0</v>
      </c>
      <c r="G367" s="35"/>
      <c r="H367" s="36"/>
    </row>
    <row r="368" spans="1:8" s="2" customFormat="1" ht="16.899999999999999" customHeight="1">
      <c r="A368" s="35"/>
      <c r="B368" s="36"/>
      <c r="C368" s="236" t="s">
        <v>3</v>
      </c>
      <c r="D368" s="236" t="s">
        <v>2936</v>
      </c>
      <c r="E368" s="20" t="s">
        <v>3</v>
      </c>
      <c r="F368" s="237">
        <v>0</v>
      </c>
      <c r="G368" s="35"/>
      <c r="H368" s="36"/>
    </row>
    <row r="369" spans="1:8" s="2" customFormat="1" ht="16.899999999999999" customHeight="1">
      <c r="A369" s="35"/>
      <c r="B369" s="36"/>
      <c r="C369" s="236" t="s">
        <v>3</v>
      </c>
      <c r="D369" s="236" t="s">
        <v>2937</v>
      </c>
      <c r="E369" s="20" t="s">
        <v>3</v>
      </c>
      <c r="F369" s="237">
        <v>1320</v>
      </c>
      <c r="G369" s="35"/>
      <c r="H369" s="36"/>
    </row>
    <row r="370" spans="1:8" s="2" customFormat="1" ht="16.899999999999999" customHeight="1">
      <c r="A370" s="35"/>
      <c r="B370" s="36"/>
      <c r="C370" s="236" t="s">
        <v>2934</v>
      </c>
      <c r="D370" s="236" t="s">
        <v>213</v>
      </c>
      <c r="E370" s="20" t="s">
        <v>3</v>
      </c>
      <c r="F370" s="237">
        <v>1320</v>
      </c>
      <c r="G370" s="35"/>
      <c r="H370" s="36"/>
    </row>
    <row r="371" spans="1:8" s="2" customFormat="1" ht="16.899999999999999" customHeight="1">
      <c r="A371" s="35"/>
      <c r="B371" s="36"/>
      <c r="C371" s="232" t="s">
        <v>1310</v>
      </c>
      <c r="D371" s="233" t="s">
        <v>3</v>
      </c>
      <c r="E371" s="234" t="s">
        <v>3</v>
      </c>
      <c r="F371" s="235">
        <v>340.71499999999997</v>
      </c>
      <c r="G371" s="35"/>
      <c r="H371" s="36"/>
    </row>
    <row r="372" spans="1:8" s="2" customFormat="1" ht="16.899999999999999" customHeight="1">
      <c r="A372" s="35"/>
      <c r="B372" s="36"/>
      <c r="C372" s="236" t="s">
        <v>3</v>
      </c>
      <c r="D372" s="236" t="s">
        <v>2938</v>
      </c>
      <c r="E372" s="20" t="s">
        <v>3</v>
      </c>
      <c r="F372" s="237">
        <v>340.71499999999997</v>
      </c>
      <c r="G372" s="35"/>
      <c r="H372" s="36"/>
    </row>
    <row r="373" spans="1:8" s="2" customFormat="1" ht="16.899999999999999" customHeight="1">
      <c r="A373" s="35"/>
      <c r="B373" s="36"/>
      <c r="C373" s="236" t="s">
        <v>1310</v>
      </c>
      <c r="D373" s="236" t="s">
        <v>213</v>
      </c>
      <c r="E373" s="20" t="s">
        <v>3</v>
      </c>
      <c r="F373" s="237">
        <v>340.71499999999997</v>
      </c>
      <c r="G373" s="35"/>
      <c r="H373" s="36"/>
    </row>
    <row r="374" spans="1:8" s="2" customFormat="1" ht="16.899999999999999" customHeight="1">
      <c r="A374" s="35"/>
      <c r="B374" s="36"/>
      <c r="C374" s="232" t="s">
        <v>2939</v>
      </c>
      <c r="D374" s="233" t="s">
        <v>3</v>
      </c>
      <c r="E374" s="234" t="s">
        <v>3</v>
      </c>
      <c r="F374" s="235">
        <v>15.4</v>
      </c>
      <c r="G374" s="35"/>
      <c r="H374" s="36"/>
    </row>
    <row r="375" spans="1:8" s="2" customFormat="1" ht="16.899999999999999" customHeight="1">
      <c r="A375" s="35"/>
      <c r="B375" s="36"/>
      <c r="C375" s="236" t="s">
        <v>3</v>
      </c>
      <c r="D375" s="236" t="s">
        <v>2940</v>
      </c>
      <c r="E375" s="20" t="s">
        <v>3</v>
      </c>
      <c r="F375" s="237">
        <v>0</v>
      </c>
      <c r="G375" s="35"/>
      <c r="H375" s="36"/>
    </row>
    <row r="376" spans="1:8" s="2" customFormat="1" ht="16.899999999999999" customHeight="1">
      <c r="A376" s="35"/>
      <c r="B376" s="36"/>
      <c r="C376" s="236" t="s">
        <v>3</v>
      </c>
      <c r="D376" s="236" t="s">
        <v>2941</v>
      </c>
      <c r="E376" s="20" t="s">
        <v>3</v>
      </c>
      <c r="F376" s="237">
        <v>15.4</v>
      </c>
      <c r="G376" s="35"/>
      <c r="H376" s="36"/>
    </row>
    <row r="377" spans="1:8" s="2" customFormat="1" ht="16.899999999999999" customHeight="1">
      <c r="A377" s="35"/>
      <c r="B377" s="36"/>
      <c r="C377" s="236" t="s">
        <v>2939</v>
      </c>
      <c r="D377" s="236" t="s">
        <v>213</v>
      </c>
      <c r="E377" s="20" t="s">
        <v>3</v>
      </c>
      <c r="F377" s="237">
        <v>15.4</v>
      </c>
      <c r="G377" s="35"/>
      <c r="H377" s="36"/>
    </row>
    <row r="378" spans="1:8" s="2" customFormat="1" ht="16.899999999999999" customHeight="1">
      <c r="A378" s="35"/>
      <c r="B378" s="36"/>
      <c r="C378" s="232" t="s">
        <v>2942</v>
      </c>
      <c r="D378" s="233" t="s">
        <v>3</v>
      </c>
      <c r="E378" s="234" t="s">
        <v>3</v>
      </c>
      <c r="F378" s="235">
        <v>16.5</v>
      </c>
      <c r="G378" s="35"/>
      <c r="H378" s="36"/>
    </row>
    <row r="379" spans="1:8" s="2" customFormat="1" ht="16.899999999999999" customHeight="1">
      <c r="A379" s="35"/>
      <c r="B379" s="36"/>
      <c r="C379" s="232" t="s">
        <v>1314</v>
      </c>
      <c r="D379" s="233" t="s">
        <v>3</v>
      </c>
      <c r="E379" s="234" t="s">
        <v>3</v>
      </c>
      <c r="F379" s="235">
        <v>14.4</v>
      </c>
      <c r="G379" s="35"/>
      <c r="H379" s="36"/>
    </row>
    <row r="380" spans="1:8" s="2" customFormat="1" ht="16.899999999999999" customHeight="1">
      <c r="A380" s="35"/>
      <c r="B380" s="36"/>
      <c r="C380" s="236" t="s">
        <v>3</v>
      </c>
      <c r="D380" s="236" t="s">
        <v>2943</v>
      </c>
      <c r="E380" s="20" t="s">
        <v>3</v>
      </c>
      <c r="F380" s="237">
        <v>1.2</v>
      </c>
      <c r="G380" s="35"/>
      <c r="H380" s="36"/>
    </row>
    <row r="381" spans="1:8" s="2" customFormat="1" ht="16.899999999999999" customHeight="1">
      <c r="A381" s="35"/>
      <c r="B381" s="36"/>
      <c r="C381" s="236" t="s">
        <v>3</v>
      </c>
      <c r="D381" s="236" t="s">
        <v>2944</v>
      </c>
      <c r="E381" s="20" t="s">
        <v>3</v>
      </c>
      <c r="F381" s="237">
        <v>13.2</v>
      </c>
      <c r="G381" s="35"/>
      <c r="H381" s="36"/>
    </row>
    <row r="382" spans="1:8" s="2" customFormat="1" ht="16.899999999999999" customHeight="1">
      <c r="A382" s="35"/>
      <c r="B382" s="36"/>
      <c r="C382" s="236" t="s">
        <v>1314</v>
      </c>
      <c r="D382" s="236" t="s">
        <v>213</v>
      </c>
      <c r="E382" s="20" t="s">
        <v>3</v>
      </c>
      <c r="F382" s="237">
        <v>14.4</v>
      </c>
      <c r="G382" s="35"/>
      <c r="H382" s="36"/>
    </row>
    <row r="383" spans="1:8" s="2" customFormat="1" ht="16.899999999999999" customHeight="1">
      <c r="A383" s="35"/>
      <c r="B383" s="36"/>
      <c r="C383" s="232" t="s">
        <v>1773</v>
      </c>
      <c r="D383" s="233" t="s">
        <v>3</v>
      </c>
      <c r="E383" s="234" t="s">
        <v>3</v>
      </c>
      <c r="F383" s="235">
        <v>105.06</v>
      </c>
      <c r="G383" s="35"/>
      <c r="H383" s="36"/>
    </row>
    <row r="384" spans="1:8" s="2" customFormat="1" ht="16.899999999999999" customHeight="1">
      <c r="A384" s="35"/>
      <c r="B384" s="36"/>
      <c r="C384" s="236" t="s">
        <v>3</v>
      </c>
      <c r="D384" s="236" t="s">
        <v>1768</v>
      </c>
      <c r="E384" s="20" t="s">
        <v>3</v>
      </c>
      <c r="F384" s="237">
        <v>0</v>
      </c>
      <c r="G384" s="35"/>
      <c r="H384" s="36"/>
    </row>
    <row r="385" spans="1:8" s="2" customFormat="1" ht="16.899999999999999" customHeight="1">
      <c r="A385" s="35"/>
      <c r="B385" s="36"/>
      <c r="C385" s="236" t="s">
        <v>3</v>
      </c>
      <c r="D385" s="236" t="s">
        <v>2908</v>
      </c>
      <c r="E385" s="20" t="s">
        <v>3</v>
      </c>
      <c r="F385" s="237">
        <v>105.06</v>
      </c>
      <c r="G385" s="35"/>
      <c r="H385" s="36"/>
    </row>
    <row r="386" spans="1:8" s="2" customFormat="1" ht="16.899999999999999" customHeight="1">
      <c r="A386" s="35"/>
      <c r="B386" s="36"/>
      <c r="C386" s="236" t="s">
        <v>1773</v>
      </c>
      <c r="D386" s="236" t="s">
        <v>213</v>
      </c>
      <c r="E386" s="20" t="s">
        <v>3</v>
      </c>
      <c r="F386" s="237">
        <v>105.06</v>
      </c>
      <c r="G386" s="35"/>
      <c r="H386" s="36"/>
    </row>
    <row r="387" spans="1:8" s="2" customFormat="1" ht="16.899999999999999" customHeight="1">
      <c r="A387" s="35"/>
      <c r="B387" s="36"/>
      <c r="C387" s="232" t="s">
        <v>2945</v>
      </c>
      <c r="D387" s="233" t="s">
        <v>3</v>
      </c>
      <c r="E387" s="234" t="s">
        <v>3</v>
      </c>
      <c r="F387" s="235">
        <v>10.339</v>
      </c>
      <c r="G387" s="35"/>
      <c r="H387" s="36"/>
    </row>
    <row r="388" spans="1:8" s="2" customFormat="1" ht="16.899999999999999" customHeight="1">
      <c r="A388" s="35"/>
      <c r="B388" s="36"/>
      <c r="C388" s="236" t="s">
        <v>3</v>
      </c>
      <c r="D388" s="236" t="s">
        <v>2930</v>
      </c>
      <c r="E388" s="20" t="s">
        <v>3</v>
      </c>
      <c r="F388" s="237">
        <v>0</v>
      </c>
      <c r="G388" s="35"/>
      <c r="H388" s="36"/>
    </row>
    <row r="389" spans="1:8" s="2" customFormat="1" ht="16.899999999999999" customHeight="1">
      <c r="A389" s="35"/>
      <c r="B389" s="36"/>
      <c r="C389" s="236" t="s">
        <v>3</v>
      </c>
      <c r="D389" s="236" t="s">
        <v>2946</v>
      </c>
      <c r="E389" s="20" t="s">
        <v>3</v>
      </c>
      <c r="F389" s="237">
        <v>20.431000000000001</v>
      </c>
      <c r="G389" s="35"/>
      <c r="H389" s="36"/>
    </row>
    <row r="390" spans="1:8" s="2" customFormat="1" ht="16.899999999999999" customHeight="1">
      <c r="A390" s="35"/>
      <c r="B390" s="36"/>
      <c r="C390" s="236" t="s">
        <v>3</v>
      </c>
      <c r="D390" s="236" t="s">
        <v>2947</v>
      </c>
      <c r="E390" s="20" t="s">
        <v>3</v>
      </c>
      <c r="F390" s="237">
        <v>0</v>
      </c>
      <c r="G390" s="35"/>
      <c r="H390" s="36"/>
    </row>
    <row r="391" spans="1:8" s="2" customFormat="1" ht="16.899999999999999" customHeight="1">
      <c r="A391" s="35"/>
      <c r="B391" s="36"/>
      <c r="C391" s="236" t="s">
        <v>3</v>
      </c>
      <c r="D391" s="236" t="s">
        <v>2948</v>
      </c>
      <c r="E391" s="20" t="s">
        <v>3</v>
      </c>
      <c r="F391" s="237">
        <v>0</v>
      </c>
      <c r="G391" s="35"/>
      <c r="H391" s="36"/>
    </row>
    <row r="392" spans="1:8" s="2" customFormat="1" ht="16.899999999999999" customHeight="1">
      <c r="A392" s="35"/>
      <c r="B392" s="36"/>
      <c r="C392" s="236" t="s">
        <v>3</v>
      </c>
      <c r="D392" s="236" t="s">
        <v>2949</v>
      </c>
      <c r="E392" s="20" t="s">
        <v>3</v>
      </c>
      <c r="F392" s="237">
        <v>-0.13100000000000001</v>
      </c>
      <c r="G392" s="35"/>
      <c r="H392" s="36"/>
    </row>
    <row r="393" spans="1:8" s="2" customFormat="1" ht="16.899999999999999" customHeight="1">
      <c r="A393" s="35"/>
      <c r="B393" s="36"/>
      <c r="C393" s="236" t="s">
        <v>3</v>
      </c>
      <c r="D393" s="236" t="s">
        <v>2950</v>
      </c>
      <c r="E393" s="20" t="s">
        <v>3</v>
      </c>
      <c r="F393" s="237">
        <v>0</v>
      </c>
      <c r="G393" s="35"/>
      <c r="H393" s="36"/>
    </row>
    <row r="394" spans="1:8" s="2" customFormat="1" ht="16.899999999999999" customHeight="1">
      <c r="A394" s="35"/>
      <c r="B394" s="36"/>
      <c r="C394" s="236" t="s">
        <v>3</v>
      </c>
      <c r="D394" s="236" t="s">
        <v>2951</v>
      </c>
      <c r="E394" s="20" t="s">
        <v>3</v>
      </c>
      <c r="F394" s="237">
        <v>-6.1440000000000001</v>
      </c>
      <c r="G394" s="35"/>
      <c r="H394" s="36"/>
    </row>
    <row r="395" spans="1:8" s="2" customFormat="1" ht="16.899999999999999" customHeight="1">
      <c r="A395" s="35"/>
      <c r="B395" s="36"/>
      <c r="C395" s="236" t="s">
        <v>3</v>
      </c>
      <c r="D395" s="236" t="s">
        <v>2952</v>
      </c>
      <c r="E395" s="20" t="s">
        <v>3</v>
      </c>
      <c r="F395" s="237">
        <v>-1.2569999999999999</v>
      </c>
      <c r="G395" s="35"/>
      <c r="H395" s="36"/>
    </row>
    <row r="396" spans="1:8" s="2" customFormat="1" ht="16.899999999999999" customHeight="1">
      <c r="A396" s="35"/>
      <c r="B396" s="36"/>
      <c r="C396" s="236" t="s">
        <v>3</v>
      </c>
      <c r="D396" s="236" t="s">
        <v>1501</v>
      </c>
      <c r="E396" s="20" t="s">
        <v>3</v>
      </c>
      <c r="F396" s="237">
        <v>0</v>
      </c>
      <c r="G396" s="35"/>
      <c r="H396" s="36"/>
    </row>
    <row r="397" spans="1:8" s="2" customFormat="1" ht="16.899999999999999" customHeight="1">
      <c r="A397" s="35"/>
      <c r="B397" s="36"/>
      <c r="C397" s="236" t="s">
        <v>3</v>
      </c>
      <c r="D397" s="236" t="s">
        <v>2953</v>
      </c>
      <c r="E397" s="20" t="s">
        <v>3</v>
      </c>
      <c r="F397" s="237">
        <v>-2.56</v>
      </c>
      <c r="G397" s="35"/>
      <c r="H397" s="36"/>
    </row>
    <row r="398" spans="1:8" s="2" customFormat="1" ht="16.899999999999999" customHeight="1">
      <c r="A398" s="35"/>
      <c r="B398" s="36"/>
      <c r="C398" s="236" t="s">
        <v>2945</v>
      </c>
      <c r="D398" s="236" t="s">
        <v>213</v>
      </c>
      <c r="E398" s="20" t="s">
        <v>3</v>
      </c>
      <c r="F398" s="237">
        <v>10.339</v>
      </c>
      <c r="G398" s="35"/>
      <c r="H398" s="36"/>
    </row>
    <row r="399" spans="1:8" s="2" customFormat="1" ht="16.899999999999999" customHeight="1">
      <c r="A399" s="35"/>
      <c r="B399" s="36"/>
      <c r="C399" s="232" t="s">
        <v>152</v>
      </c>
      <c r="D399" s="233" t="s">
        <v>3</v>
      </c>
      <c r="E399" s="234" t="s">
        <v>3</v>
      </c>
      <c r="F399" s="235">
        <v>300.53899999999999</v>
      </c>
      <c r="G399" s="35"/>
      <c r="H399" s="36"/>
    </row>
    <row r="400" spans="1:8" s="2" customFormat="1" ht="16.899999999999999" customHeight="1">
      <c r="A400" s="35"/>
      <c r="B400" s="36"/>
      <c r="C400" s="236" t="s">
        <v>3</v>
      </c>
      <c r="D400" s="236" t="s">
        <v>2954</v>
      </c>
      <c r="E400" s="20" t="s">
        <v>3</v>
      </c>
      <c r="F400" s="237">
        <v>0</v>
      </c>
      <c r="G400" s="35"/>
      <c r="H400" s="36"/>
    </row>
    <row r="401" spans="1:8" s="2" customFormat="1" ht="16.899999999999999" customHeight="1">
      <c r="A401" s="35"/>
      <c r="B401" s="36"/>
      <c r="C401" s="236" t="s">
        <v>3</v>
      </c>
      <c r="D401" s="236" t="s">
        <v>2955</v>
      </c>
      <c r="E401" s="20" t="s">
        <v>3</v>
      </c>
      <c r="F401" s="237">
        <v>173.83799999999999</v>
      </c>
      <c r="G401" s="35"/>
      <c r="H401" s="36"/>
    </row>
    <row r="402" spans="1:8" s="2" customFormat="1" ht="16.899999999999999" customHeight="1">
      <c r="A402" s="35"/>
      <c r="B402" s="36"/>
      <c r="C402" s="236" t="s">
        <v>3</v>
      </c>
      <c r="D402" s="236" t="s">
        <v>2956</v>
      </c>
      <c r="E402" s="20" t="s">
        <v>3</v>
      </c>
      <c r="F402" s="237">
        <v>38.640999999999998</v>
      </c>
      <c r="G402" s="35"/>
      <c r="H402" s="36"/>
    </row>
    <row r="403" spans="1:8" s="2" customFormat="1" ht="16.899999999999999" customHeight="1">
      <c r="A403" s="35"/>
      <c r="B403" s="36"/>
      <c r="C403" s="236" t="s">
        <v>3</v>
      </c>
      <c r="D403" s="236" t="s">
        <v>2957</v>
      </c>
      <c r="E403" s="20" t="s">
        <v>3</v>
      </c>
      <c r="F403" s="237">
        <v>151.554</v>
      </c>
      <c r="G403" s="35"/>
      <c r="H403" s="36"/>
    </row>
    <row r="404" spans="1:8" s="2" customFormat="1" ht="16.899999999999999" customHeight="1">
      <c r="A404" s="35"/>
      <c r="B404" s="36"/>
      <c r="C404" s="236" t="s">
        <v>3</v>
      </c>
      <c r="D404" s="236" t="s">
        <v>2930</v>
      </c>
      <c r="E404" s="20" t="s">
        <v>3</v>
      </c>
      <c r="F404" s="237">
        <v>0</v>
      </c>
      <c r="G404" s="35"/>
      <c r="H404" s="36"/>
    </row>
    <row r="405" spans="1:8" s="2" customFormat="1" ht="16.899999999999999" customHeight="1">
      <c r="A405" s="35"/>
      <c r="B405" s="36"/>
      <c r="C405" s="236" t="s">
        <v>3</v>
      </c>
      <c r="D405" s="236" t="s">
        <v>2946</v>
      </c>
      <c r="E405" s="20" t="s">
        <v>3</v>
      </c>
      <c r="F405" s="237">
        <v>20.431000000000001</v>
      </c>
      <c r="G405" s="35"/>
      <c r="H405" s="36"/>
    </row>
    <row r="406" spans="1:8" s="2" customFormat="1" ht="16.899999999999999" customHeight="1">
      <c r="A406" s="35"/>
      <c r="B406" s="36"/>
      <c r="C406" s="236" t="s">
        <v>3</v>
      </c>
      <c r="D406" s="236" t="s">
        <v>2958</v>
      </c>
      <c r="E406" s="20" t="s">
        <v>3</v>
      </c>
      <c r="F406" s="237">
        <v>36</v>
      </c>
      <c r="G406" s="35"/>
      <c r="H406" s="36"/>
    </row>
    <row r="407" spans="1:8" s="2" customFormat="1" ht="16.899999999999999" customHeight="1">
      <c r="A407" s="35"/>
      <c r="B407" s="36"/>
      <c r="C407" s="236" t="s">
        <v>3</v>
      </c>
      <c r="D407" s="236" t="s">
        <v>2959</v>
      </c>
      <c r="E407" s="20" t="s">
        <v>3</v>
      </c>
      <c r="F407" s="237">
        <v>-40.176000000000002</v>
      </c>
      <c r="G407" s="35"/>
      <c r="H407" s="36"/>
    </row>
    <row r="408" spans="1:8" s="2" customFormat="1" ht="16.899999999999999" customHeight="1">
      <c r="A408" s="35"/>
      <c r="B408" s="36"/>
      <c r="C408" s="236" t="s">
        <v>3</v>
      </c>
      <c r="D408" s="236" t="s">
        <v>2947</v>
      </c>
      <c r="E408" s="20" t="s">
        <v>3</v>
      </c>
      <c r="F408" s="237">
        <v>0</v>
      </c>
      <c r="G408" s="35"/>
      <c r="H408" s="36"/>
    </row>
    <row r="409" spans="1:8" s="2" customFormat="1" ht="16.899999999999999" customHeight="1">
      <c r="A409" s="35"/>
      <c r="B409" s="36"/>
      <c r="C409" s="236" t="s">
        <v>3</v>
      </c>
      <c r="D409" s="236" t="s">
        <v>2948</v>
      </c>
      <c r="E409" s="20" t="s">
        <v>3</v>
      </c>
      <c r="F409" s="237">
        <v>0</v>
      </c>
      <c r="G409" s="35"/>
      <c r="H409" s="36"/>
    </row>
    <row r="410" spans="1:8" s="2" customFormat="1" ht="16.899999999999999" customHeight="1">
      <c r="A410" s="35"/>
      <c r="B410" s="36"/>
      <c r="C410" s="236" t="s">
        <v>3</v>
      </c>
      <c r="D410" s="236" t="s">
        <v>2960</v>
      </c>
      <c r="E410" s="20" t="s">
        <v>3</v>
      </c>
      <c r="F410" s="237">
        <v>-9.1349999999999998</v>
      </c>
      <c r="G410" s="35"/>
      <c r="H410" s="36"/>
    </row>
    <row r="411" spans="1:8" s="2" customFormat="1" ht="16.899999999999999" customHeight="1">
      <c r="A411" s="35"/>
      <c r="B411" s="36"/>
      <c r="C411" s="236" t="s">
        <v>3</v>
      </c>
      <c r="D411" s="236" t="s">
        <v>2949</v>
      </c>
      <c r="E411" s="20" t="s">
        <v>3</v>
      </c>
      <c r="F411" s="237">
        <v>-0.13100000000000001</v>
      </c>
      <c r="G411" s="35"/>
      <c r="H411" s="36"/>
    </row>
    <row r="412" spans="1:8" s="2" customFormat="1" ht="16.899999999999999" customHeight="1">
      <c r="A412" s="35"/>
      <c r="B412" s="36"/>
      <c r="C412" s="236" t="s">
        <v>3</v>
      </c>
      <c r="D412" s="236" t="s">
        <v>2950</v>
      </c>
      <c r="E412" s="20" t="s">
        <v>3</v>
      </c>
      <c r="F412" s="237">
        <v>0</v>
      </c>
      <c r="G412" s="35"/>
      <c r="H412" s="36"/>
    </row>
    <row r="413" spans="1:8" s="2" customFormat="1" ht="16.899999999999999" customHeight="1">
      <c r="A413" s="35"/>
      <c r="B413" s="36"/>
      <c r="C413" s="236" t="s">
        <v>3</v>
      </c>
      <c r="D413" s="236" t="s">
        <v>2961</v>
      </c>
      <c r="E413" s="20" t="s">
        <v>3</v>
      </c>
      <c r="F413" s="237">
        <v>-12.288</v>
      </c>
      <c r="G413" s="35"/>
      <c r="H413" s="36"/>
    </row>
    <row r="414" spans="1:8" s="2" customFormat="1" ht="16.899999999999999" customHeight="1">
      <c r="A414" s="35"/>
      <c r="B414" s="36"/>
      <c r="C414" s="236" t="s">
        <v>3</v>
      </c>
      <c r="D414" s="236" t="s">
        <v>2962</v>
      </c>
      <c r="E414" s="20" t="s">
        <v>3</v>
      </c>
      <c r="F414" s="237">
        <v>-2.5129999999999999</v>
      </c>
      <c r="G414" s="35"/>
      <c r="H414" s="36"/>
    </row>
    <row r="415" spans="1:8" s="2" customFormat="1" ht="16.899999999999999" customHeight="1">
      <c r="A415" s="35"/>
      <c r="B415" s="36"/>
      <c r="C415" s="236" t="s">
        <v>3</v>
      </c>
      <c r="D415" s="236" t="s">
        <v>1501</v>
      </c>
      <c r="E415" s="20" t="s">
        <v>3</v>
      </c>
      <c r="F415" s="237">
        <v>0</v>
      </c>
      <c r="G415" s="35"/>
      <c r="H415" s="36"/>
    </row>
    <row r="416" spans="1:8" s="2" customFormat="1" ht="16.899999999999999" customHeight="1">
      <c r="A416" s="35"/>
      <c r="B416" s="36"/>
      <c r="C416" s="236" t="s">
        <v>3</v>
      </c>
      <c r="D416" s="236" t="s">
        <v>2963</v>
      </c>
      <c r="E416" s="20" t="s">
        <v>3</v>
      </c>
      <c r="F416" s="237">
        <v>-55.682000000000002</v>
      </c>
      <c r="G416" s="35"/>
      <c r="H416" s="36"/>
    </row>
    <row r="417" spans="1:8" s="2" customFormat="1" ht="16.899999999999999" customHeight="1">
      <c r="A417" s="35"/>
      <c r="B417" s="36"/>
      <c r="C417" s="236" t="s">
        <v>152</v>
      </c>
      <c r="D417" s="236" t="s">
        <v>213</v>
      </c>
      <c r="E417" s="20" t="s">
        <v>3</v>
      </c>
      <c r="F417" s="237">
        <v>300.53899999999999</v>
      </c>
      <c r="G417" s="35"/>
      <c r="H417" s="36"/>
    </row>
    <row r="418" spans="1:8" s="2" customFormat="1" ht="16.899999999999999" customHeight="1">
      <c r="A418" s="35"/>
      <c r="B418" s="36"/>
      <c r="C418" s="232" t="s">
        <v>1319</v>
      </c>
      <c r="D418" s="233" t="s">
        <v>3</v>
      </c>
      <c r="E418" s="234" t="s">
        <v>3</v>
      </c>
      <c r="F418" s="235">
        <v>420.464</v>
      </c>
      <c r="G418" s="35"/>
      <c r="H418" s="36"/>
    </row>
    <row r="419" spans="1:8" s="2" customFormat="1" ht="16.899999999999999" customHeight="1">
      <c r="A419" s="35"/>
      <c r="B419" s="36"/>
      <c r="C419" s="236" t="s">
        <v>3</v>
      </c>
      <c r="D419" s="236" t="s">
        <v>2954</v>
      </c>
      <c r="E419" s="20" t="s">
        <v>3</v>
      </c>
      <c r="F419" s="237">
        <v>0</v>
      </c>
      <c r="G419" s="35"/>
      <c r="H419" s="36"/>
    </row>
    <row r="420" spans="1:8" s="2" customFormat="1" ht="16.899999999999999" customHeight="1">
      <c r="A420" s="35"/>
      <c r="B420" s="36"/>
      <c r="C420" s="236" t="s">
        <v>3</v>
      </c>
      <c r="D420" s="236" t="s">
        <v>2955</v>
      </c>
      <c r="E420" s="20" t="s">
        <v>3</v>
      </c>
      <c r="F420" s="237">
        <v>173.83799999999999</v>
      </c>
      <c r="G420" s="35"/>
      <c r="H420" s="36"/>
    </row>
    <row r="421" spans="1:8" s="2" customFormat="1" ht="16.899999999999999" customHeight="1">
      <c r="A421" s="35"/>
      <c r="B421" s="36"/>
      <c r="C421" s="236" t="s">
        <v>3</v>
      </c>
      <c r="D421" s="236" t="s">
        <v>2956</v>
      </c>
      <c r="E421" s="20" t="s">
        <v>3</v>
      </c>
      <c r="F421" s="237">
        <v>38.640999999999998</v>
      </c>
      <c r="G421" s="35"/>
      <c r="H421" s="36"/>
    </row>
    <row r="422" spans="1:8" s="2" customFormat="1" ht="16.899999999999999" customHeight="1">
      <c r="A422" s="35"/>
      <c r="B422" s="36"/>
      <c r="C422" s="236" t="s">
        <v>3</v>
      </c>
      <c r="D422" s="236" t="s">
        <v>2957</v>
      </c>
      <c r="E422" s="20" t="s">
        <v>3</v>
      </c>
      <c r="F422" s="237">
        <v>151.554</v>
      </c>
      <c r="G422" s="35"/>
      <c r="H422" s="36"/>
    </row>
    <row r="423" spans="1:8" s="2" customFormat="1" ht="16.899999999999999" customHeight="1">
      <c r="A423" s="35"/>
      <c r="B423" s="36"/>
      <c r="C423" s="236" t="s">
        <v>3</v>
      </c>
      <c r="D423" s="236" t="s">
        <v>2930</v>
      </c>
      <c r="E423" s="20" t="s">
        <v>3</v>
      </c>
      <c r="F423" s="237">
        <v>0</v>
      </c>
      <c r="G423" s="35"/>
      <c r="H423" s="36"/>
    </row>
    <row r="424" spans="1:8" s="2" customFormat="1" ht="16.899999999999999" customHeight="1">
      <c r="A424" s="35"/>
      <c r="B424" s="36"/>
      <c r="C424" s="236" t="s">
        <v>3</v>
      </c>
      <c r="D424" s="236" t="s">
        <v>2946</v>
      </c>
      <c r="E424" s="20" t="s">
        <v>3</v>
      </c>
      <c r="F424" s="237">
        <v>20.431000000000001</v>
      </c>
      <c r="G424" s="35"/>
      <c r="H424" s="36"/>
    </row>
    <row r="425" spans="1:8" s="2" customFormat="1" ht="16.899999999999999" customHeight="1">
      <c r="A425" s="35"/>
      <c r="B425" s="36"/>
      <c r="C425" s="236" t="s">
        <v>3</v>
      </c>
      <c r="D425" s="236" t="s">
        <v>2958</v>
      </c>
      <c r="E425" s="20" t="s">
        <v>3</v>
      </c>
      <c r="F425" s="237">
        <v>36</v>
      </c>
      <c r="G425" s="35"/>
      <c r="H425" s="36"/>
    </row>
    <row r="426" spans="1:8" s="2" customFormat="1" ht="16.899999999999999" customHeight="1">
      <c r="A426" s="35"/>
      <c r="B426" s="36"/>
      <c r="C426" s="236" t="s">
        <v>1319</v>
      </c>
      <c r="D426" s="236" t="s">
        <v>259</v>
      </c>
      <c r="E426" s="20" t="s">
        <v>3</v>
      </c>
      <c r="F426" s="237">
        <v>420.464</v>
      </c>
      <c r="G426" s="35"/>
      <c r="H426" s="36"/>
    </row>
    <row r="427" spans="1:8" s="2" customFormat="1" ht="16.899999999999999" customHeight="1">
      <c r="A427" s="35"/>
      <c r="B427" s="36"/>
      <c r="C427" s="232" t="s">
        <v>2964</v>
      </c>
      <c r="D427" s="233" t="s">
        <v>3</v>
      </c>
      <c r="E427" s="234" t="s">
        <v>3</v>
      </c>
      <c r="F427" s="235">
        <v>40.176000000000002</v>
      </c>
      <c r="G427" s="35"/>
      <c r="H427" s="36"/>
    </row>
    <row r="428" spans="1:8" s="2" customFormat="1" ht="16.899999999999999" customHeight="1">
      <c r="A428" s="35"/>
      <c r="B428" s="36"/>
      <c r="C428" s="236" t="s">
        <v>3</v>
      </c>
      <c r="D428" s="236" t="s">
        <v>1491</v>
      </c>
      <c r="E428" s="20" t="s">
        <v>3</v>
      </c>
      <c r="F428" s="237">
        <v>29.376000000000001</v>
      </c>
      <c r="G428" s="35"/>
      <c r="H428" s="36"/>
    </row>
    <row r="429" spans="1:8" s="2" customFormat="1" ht="16.899999999999999" customHeight="1">
      <c r="A429" s="35"/>
      <c r="B429" s="36"/>
      <c r="C429" s="236" t="s">
        <v>3</v>
      </c>
      <c r="D429" s="236" t="s">
        <v>2965</v>
      </c>
      <c r="E429" s="20" t="s">
        <v>3</v>
      </c>
      <c r="F429" s="237">
        <v>10.8</v>
      </c>
      <c r="G429" s="35"/>
      <c r="H429" s="36"/>
    </row>
    <row r="430" spans="1:8" s="2" customFormat="1" ht="16.899999999999999" customHeight="1">
      <c r="A430" s="35"/>
      <c r="B430" s="36"/>
      <c r="C430" s="236" t="s">
        <v>2964</v>
      </c>
      <c r="D430" s="236" t="s">
        <v>213</v>
      </c>
      <c r="E430" s="20" t="s">
        <v>3</v>
      </c>
      <c r="F430" s="237">
        <v>40.176000000000002</v>
      </c>
      <c r="G430" s="35"/>
      <c r="H430" s="36"/>
    </row>
    <row r="431" spans="1:8" s="2" customFormat="1" ht="16.899999999999999" customHeight="1">
      <c r="A431" s="35"/>
      <c r="B431" s="36"/>
      <c r="C431" s="232" t="s">
        <v>2966</v>
      </c>
      <c r="D431" s="233" t="s">
        <v>3</v>
      </c>
      <c r="E431" s="234" t="s">
        <v>3</v>
      </c>
      <c r="F431" s="235">
        <v>317.149</v>
      </c>
      <c r="G431" s="35"/>
      <c r="H431" s="36"/>
    </row>
    <row r="432" spans="1:8" s="2" customFormat="1" ht="16.899999999999999" customHeight="1">
      <c r="A432" s="35"/>
      <c r="B432" s="36"/>
      <c r="C432" s="236" t="s">
        <v>3</v>
      </c>
      <c r="D432" s="236" t="s">
        <v>1525</v>
      </c>
      <c r="E432" s="20" t="s">
        <v>3</v>
      </c>
      <c r="F432" s="237">
        <v>0</v>
      </c>
      <c r="G432" s="35"/>
      <c r="H432" s="36"/>
    </row>
    <row r="433" spans="1:8" s="2" customFormat="1" ht="16.899999999999999" customHeight="1">
      <c r="A433" s="35"/>
      <c r="B433" s="36"/>
      <c r="C433" s="236" t="s">
        <v>3</v>
      </c>
      <c r="D433" s="236" t="s">
        <v>2967</v>
      </c>
      <c r="E433" s="20" t="s">
        <v>3</v>
      </c>
      <c r="F433" s="237">
        <v>420.464</v>
      </c>
      <c r="G433" s="35"/>
      <c r="H433" s="36"/>
    </row>
    <row r="434" spans="1:8" s="2" customFormat="1" ht="16.899999999999999" customHeight="1">
      <c r="A434" s="35"/>
      <c r="B434" s="36"/>
      <c r="C434" s="236" t="s">
        <v>3</v>
      </c>
      <c r="D434" s="236" t="s">
        <v>1527</v>
      </c>
      <c r="E434" s="20" t="s">
        <v>3</v>
      </c>
      <c r="F434" s="237">
        <v>0</v>
      </c>
      <c r="G434" s="35"/>
      <c r="H434" s="36"/>
    </row>
    <row r="435" spans="1:8" s="2" customFormat="1" ht="16.899999999999999" customHeight="1">
      <c r="A435" s="35"/>
      <c r="B435" s="36"/>
      <c r="C435" s="236" t="s">
        <v>3</v>
      </c>
      <c r="D435" s="236" t="s">
        <v>2968</v>
      </c>
      <c r="E435" s="20" t="s">
        <v>3</v>
      </c>
      <c r="F435" s="237">
        <v>-21.012</v>
      </c>
      <c r="G435" s="35"/>
      <c r="H435" s="36"/>
    </row>
    <row r="436" spans="1:8" s="2" customFormat="1" ht="16.899999999999999" customHeight="1">
      <c r="A436" s="35"/>
      <c r="B436" s="36"/>
      <c r="C436" s="236" t="s">
        <v>3</v>
      </c>
      <c r="D436" s="236" t="s">
        <v>2969</v>
      </c>
      <c r="E436" s="20" t="s">
        <v>3</v>
      </c>
      <c r="F436" s="237">
        <v>0</v>
      </c>
      <c r="G436" s="35"/>
      <c r="H436" s="36"/>
    </row>
    <row r="437" spans="1:8" s="2" customFormat="1" ht="16.899999999999999" customHeight="1">
      <c r="A437" s="35"/>
      <c r="B437" s="36"/>
      <c r="C437" s="236" t="s">
        <v>3</v>
      </c>
      <c r="D437" s="236" t="s">
        <v>2970</v>
      </c>
      <c r="E437" s="20" t="s">
        <v>3</v>
      </c>
      <c r="F437" s="237">
        <v>-60.441000000000003</v>
      </c>
      <c r="G437" s="35"/>
      <c r="H437" s="36"/>
    </row>
    <row r="438" spans="1:8" s="2" customFormat="1" ht="16.899999999999999" customHeight="1">
      <c r="A438" s="35"/>
      <c r="B438" s="36"/>
      <c r="C438" s="236" t="s">
        <v>3</v>
      </c>
      <c r="D438" s="236" t="s">
        <v>2971</v>
      </c>
      <c r="E438" s="20" t="s">
        <v>3</v>
      </c>
      <c r="F438" s="237">
        <v>0</v>
      </c>
      <c r="G438" s="35"/>
      <c r="H438" s="36"/>
    </row>
    <row r="439" spans="1:8" s="2" customFormat="1" ht="16.899999999999999" customHeight="1">
      <c r="A439" s="35"/>
      <c r="B439" s="36"/>
      <c r="C439" s="236" t="s">
        <v>3</v>
      </c>
      <c r="D439" s="236" t="s">
        <v>2972</v>
      </c>
      <c r="E439" s="20" t="s">
        <v>3</v>
      </c>
      <c r="F439" s="237">
        <v>0</v>
      </c>
      <c r="G439" s="35"/>
      <c r="H439" s="36"/>
    </row>
    <row r="440" spans="1:8" s="2" customFormat="1" ht="16.899999999999999" customHeight="1">
      <c r="A440" s="35"/>
      <c r="B440" s="36"/>
      <c r="C440" s="236" t="s">
        <v>3</v>
      </c>
      <c r="D440" s="236" t="s">
        <v>2973</v>
      </c>
      <c r="E440" s="20" t="s">
        <v>3</v>
      </c>
      <c r="F440" s="237">
        <v>-2.1240000000000001</v>
      </c>
      <c r="G440" s="35"/>
      <c r="H440" s="36"/>
    </row>
    <row r="441" spans="1:8" s="2" customFormat="1" ht="16.899999999999999" customHeight="1">
      <c r="A441" s="35"/>
      <c r="B441" s="36"/>
      <c r="C441" s="236" t="s">
        <v>3</v>
      </c>
      <c r="D441" s="236" t="s">
        <v>2974</v>
      </c>
      <c r="E441" s="20" t="s">
        <v>3</v>
      </c>
      <c r="F441" s="237">
        <v>-6.6420000000000003</v>
      </c>
      <c r="G441" s="35"/>
      <c r="H441" s="36"/>
    </row>
    <row r="442" spans="1:8" s="2" customFormat="1" ht="16.899999999999999" customHeight="1">
      <c r="A442" s="35"/>
      <c r="B442" s="36"/>
      <c r="C442" s="236" t="s">
        <v>3</v>
      </c>
      <c r="D442" s="236" t="s">
        <v>2975</v>
      </c>
      <c r="E442" s="20" t="s">
        <v>3</v>
      </c>
      <c r="F442" s="237">
        <v>-1.478</v>
      </c>
      <c r="G442" s="35"/>
      <c r="H442" s="36"/>
    </row>
    <row r="443" spans="1:8" s="2" customFormat="1" ht="16.899999999999999" customHeight="1">
      <c r="A443" s="35"/>
      <c r="B443" s="36"/>
      <c r="C443" s="236" t="s">
        <v>3</v>
      </c>
      <c r="D443" s="236" t="s">
        <v>2976</v>
      </c>
      <c r="E443" s="20" t="s">
        <v>3</v>
      </c>
      <c r="F443" s="237">
        <v>-1.7000000000000001E-2</v>
      </c>
      <c r="G443" s="35"/>
      <c r="H443" s="36"/>
    </row>
    <row r="444" spans="1:8" s="2" customFormat="1" ht="16.899999999999999" customHeight="1">
      <c r="A444" s="35"/>
      <c r="B444" s="36"/>
      <c r="C444" s="236" t="s">
        <v>3</v>
      </c>
      <c r="D444" s="236" t="s">
        <v>2977</v>
      </c>
      <c r="E444" s="20" t="s">
        <v>3</v>
      </c>
      <c r="F444" s="237">
        <v>0</v>
      </c>
      <c r="G444" s="35"/>
      <c r="H444" s="36"/>
    </row>
    <row r="445" spans="1:8" s="2" customFormat="1" ht="16.899999999999999" customHeight="1">
      <c r="A445" s="35"/>
      <c r="B445" s="36"/>
      <c r="C445" s="236" t="s">
        <v>3</v>
      </c>
      <c r="D445" s="236" t="s">
        <v>2978</v>
      </c>
      <c r="E445" s="20" t="s">
        <v>3</v>
      </c>
      <c r="F445" s="237">
        <v>-2.5</v>
      </c>
      <c r="G445" s="35"/>
      <c r="H445" s="36"/>
    </row>
    <row r="446" spans="1:8" s="2" customFormat="1" ht="16.899999999999999" customHeight="1">
      <c r="A446" s="35"/>
      <c r="B446" s="36"/>
      <c r="C446" s="236" t="s">
        <v>3</v>
      </c>
      <c r="D446" s="236" t="s">
        <v>2979</v>
      </c>
      <c r="E446" s="20" t="s">
        <v>3</v>
      </c>
      <c r="F446" s="237">
        <v>0</v>
      </c>
      <c r="G446" s="35"/>
      <c r="H446" s="36"/>
    </row>
    <row r="447" spans="1:8" s="2" customFormat="1" ht="16.899999999999999" customHeight="1">
      <c r="A447" s="35"/>
      <c r="B447" s="36"/>
      <c r="C447" s="236" t="s">
        <v>3</v>
      </c>
      <c r="D447" s="236" t="s">
        <v>2980</v>
      </c>
      <c r="E447" s="20" t="s">
        <v>3</v>
      </c>
      <c r="F447" s="237">
        <v>-9.1010000000000009</v>
      </c>
      <c r="G447" s="35"/>
      <c r="H447" s="36"/>
    </row>
    <row r="448" spans="1:8" s="2" customFormat="1" ht="16.899999999999999" customHeight="1">
      <c r="A448" s="35"/>
      <c r="B448" s="36"/>
      <c r="C448" s="236" t="s">
        <v>2966</v>
      </c>
      <c r="D448" s="236" t="s">
        <v>1536</v>
      </c>
      <c r="E448" s="20" t="s">
        <v>3</v>
      </c>
      <c r="F448" s="237">
        <v>317.149</v>
      </c>
      <c r="G448" s="35"/>
      <c r="H448" s="36"/>
    </row>
    <row r="449" spans="1:8" s="2" customFormat="1" ht="26.45" customHeight="1">
      <c r="A449" s="35"/>
      <c r="B449" s="36"/>
      <c r="C449" s="231" t="s">
        <v>2981</v>
      </c>
      <c r="D449" s="231" t="s">
        <v>105</v>
      </c>
      <c r="E449" s="35"/>
      <c r="F449" s="35"/>
      <c r="G449" s="35"/>
      <c r="H449" s="36"/>
    </row>
    <row r="450" spans="1:8" s="2" customFormat="1" ht="16.899999999999999" customHeight="1">
      <c r="A450" s="35"/>
      <c r="B450" s="36"/>
      <c r="C450" s="232" t="s">
        <v>2908</v>
      </c>
      <c r="D450" s="233" t="s">
        <v>3</v>
      </c>
      <c r="E450" s="234" t="s">
        <v>3</v>
      </c>
      <c r="F450" s="235">
        <v>39.555999999999997</v>
      </c>
      <c r="G450" s="35"/>
      <c r="H450" s="36"/>
    </row>
    <row r="451" spans="1:8" s="2" customFormat="1" ht="16.899999999999999" customHeight="1">
      <c r="A451" s="35"/>
      <c r="B451" s="36"/>
      <c r="C451" s="236" t="s">
        <v>3</v>
      </c>
      <c r="D451" s="236" t="s">
        <v>1568</v>
      </c>
      <c r="E451" s="20" t="s">
        <v>3</v>
      </c>
      <c r="F451" s="237">
        <v>0</v>
      </c>
      <c r="G451" s="35"/>
      <c r="H451" s="36"/>
    </row>
    <row r="452" spans="1:8" s="2" customFormat="1" ht="16.899999999999999" customHeight="1">
      <c r="A452" s="35"/>
      <c r="B452" s="36"/>
      <c r="C452" s="236" t="s">
        <v>3</v>
      </c>
      <c r="D452" s="236" t="s">
        <v>2982</v>
      </c>
      <c r="E452" s="20" t="s">
        <v>3</v>
      </c>
      <c r="F452" s="237">
        <v>2.9809999999999999</v>
      </c>
      <c r="G452" s="35"/>
      <c r="H452" s="36"/>
    </row>
    <row r="453" spans="1:8" s="2" customFormat="1" ht="16.899999999999999" customHeight="1">
      <c r="A453" s="35"/>
      <c r="B453" s="36"/>
      <c r="C453" s="236" t="s">
        <v>3</v>
      </c>
      <c r="D453" s="236" t="s">
        <v>2983</v>
      </c>
      <c r="E453" s="20" t="s">
        <v>3</v>
      </c>
      <c r="F453" s="237">
        <v>3.2669999999999999</v>
      </c>
      <c r="G453" s="35"/>
      <c r="H453" s="36"/>
    </row>
    <row r="454" spans="1:8" s="2" customFormat="1" ht="16.899999999999999" customHeight="1">
      <c r="A454" s="35"/>
      <c r="B454" s="36"/>
      <c r="C454" s="236" t="s">
        <v>3</v>
      </c>
      <c r="D454" s="236" t="s">
        <v>2984</v>
      </c>
      <c r="E454" s="20" t="s">
        <v>3</v>
      </c>
      <c r="F454" s="237">
        <v>3.0910000000000002</v>
      </c>
      <c r="G454" s="35"/>
      <c r="H454" s="36"/>
    </row>
    <row r="455" spans="1:8" s="2" customFormat="1" ht="16.899999999999999" customHeight="1">
      <c r="A455" s="35"/>
      <c r="B455" s="36"/>
      <c r="C455" s="236" t="s">
        <v>3</v>
      </c>
      <c r="D455" s="236" t="s">
        <v>2985</v>
      </c>
      <c r="E455" s="20" t="s">
        <v>3</v>
      </c>
      <c r="F455" s="237">
        <v>3.2229999999999999</v>
      </c>
      <c r="G455" s="35"/>
      <c r="H455" s="36"/>
    </row>
    <row r="456" spans="1:8" s="2" customFormat="1" ht="16.899999999999999" customHeight="1">
      <c r="A456" s="35"/>
      <c r="B456" s="36"/>
      <c r="C456" s="236" t="s">
        <v>3</v>
      </c>
      <c r="D456" s="236" t="s">
        <v>2986</v>
      </c>
      <c r="E456" s="20" t="s">
        <v>3</v>
      </c>
      <c r="F456" s="237">
        <v>3.3660000000000001</v>
      </c>
      <c r="G456" s="35"/>
      <c r="H456" s="36"/>
    </row>
    <row r="457" spans="1:8" s="2" customFormat="1" ht="16.899999999999999" customHeight="1">
      <c r="A457" s="35"/>
      <c r="B457" s="36"/>
      <c r="C457" s="236" t="s">
        <v>3</v>
      </c>
      <c r="D457" s="236" t="s">
        <v>2987</v>
      </c>
      <c r="E457" s="20" t="s">
        <v>3</v>
      </c>
      <c r="F457" s="237">
        <v>3.3660000000000001</v>
      </c>
      <c r="G457" s="35"/>
      <c r="H457" s="36"/>
    </row>
    <row r="458" spans="1:8" s="2" customFormat="1" ht="16.899999999999999" customHeight="1">
      <c r="A458" s="35"/>
      <c r="B458" s="36"/>
      <c r="C458" s="236" t="s">
        <v>3</v>
      </c>
      <c r="D458" s="236" t="s">
        <v>2988</v>
      </c>
      <c r="E458" s="20" t="s">
        <v>3</v>
      </c>
      <c r="F458" s="237">
        <v>3.234</v>
      </c>
      <c r="G458" s="35"/>
      <c r="H458" s="36"/>
    </row>
    <row r="459" spans="1:8" s="2" customFormat="1" ht="16.899999999999999" customHeight="1">
      <c r="A459" s="35"/>
      <c r="B459" s="36"/>
      <c r="C459" s="236" t="s">
        <v>3</v>
      </c>
      <c r="D459" s="236" t="s">
        <v>2989</v>
      </c>
      <c r="E459" s="20" t="s">
        <v>3</v>
      </c>
      <c r="F459" s="237">
        <v>3.3879999999999999</v>
      </c>
      <c r="G459" s="35"/>
      <c r="H459" s="36"/>
    </row>
    <row r="460" spans="1:8" s="2" customFormat="1" ht="16.899999999999999" customHeight="1">
      <c r="A460" s="35"/>
      <c r="B460" s="36"/>
      <c r="C460" s="236" t="s">
        <v>3</v>
      </c>
      <c r="D460" s="236" t="s">
        <v>2990</v>
      </c>
      <c r="E460" s="20" t="s">
        <v>3</v>
      </c>
      <c r="F460" s="237">
        <v>3.399</v>
      </c>
      <c r="G460" s="35"/>
      <c r="H460" s="36"/>
    </row>
    <row r="461" spans="1:8" s="2" customFormat="1" ht="16.899999999999999" customHeight="1">
      <c r="A461" s="35"/>
      <c r="B461" s="36"/>
      <c r="C461" s="236" t="s">
        <v>3</v>
      </c>
      <c r="D461" s="236" t="s">
        <v>2991</v>
      </c>
      <c r="E461" s="20" t="s">
        <v>3</v>
      </c>
      <c r="F461" s="237">
        <v>3.399</v>
      </c>
      <c r="G461" s="35"/>
      <c r="H461" s="36"/>
    </row>
    <row r="462" spans="1:8" s="2" customFormat="1" ht="16.899999999999999" customHeight="1">
      <c r="A462" s="35"/>
      <c r="B462" s="36"/>
      <c r="C462" s="236" t="s">
        <v>3</v>
      </c>
      <c r="D462" s="236" t="s">
        <v>2992</v>
      </c>
      <c r="E462" s="20" t="s">
        <v>3</v>
      </c>
      <c r="F462" s="237">
        <v>3.4209999999999998</v>
      </c>
      <c r="G462" s="35"/>
      <c r="H462" s="36"/>
    </row>
    <row r="463" spans="1:8" s="2" customFormat="1" ht="16.899999999999999" customHeight="1">
      <c r="A463" s="35"/>
      <c r="B463" s="36"/>
      <c r="C463" s="236" t="s">
        <v>3</v>
      </c>
      <c r="D463" s="236" t="s">
        <v>2993</v>
      </c>
      <c r="E463" s="20" t="s">
        <v>3</v>
      </c>
      <c r="F463" s="237">
        <v>3.4209999999999998</v>
      </c>
      <c r="G463" s="35"/>
      <c r="H463" s="36"/>
    </row>
    <row r="464" spans="1:8" s="2" customFormat="1" ht="16.899999999999999" customHeight="1">
      <c r="A464" s="35"/>
      <c r="B464" s="36"/>
      <c r="C464" s="236" t="s">
        <v>2908</v>
      </c>
      <c r="D464" s="236" t="s">
        <v>259</v>
      </c>
      <c r="E464" s="20" t="s">
        <v>3</v>
      </c>
      <c r="F464" s="237">
        <v>39.555999999999997</v>
      </c>
      <c r="G464" s="35"/>
      <c r="H464" s="36"/>
    </row>
    <row r="465" spans="1:8" s="2" customFormat="1" ht="16.899999999999999" customHeight="1">
      <c r="A465" s="35"/>
      <c r="B465" s="36"/>
      <c r="C465" s="232" t="s">
        <v>2994</v>
      </c>
      <c r="D465" s="233" t="s">
        <v>3</v>
      </c>
      <c r="E465" s="234" t="s">
        <v>3</v>
      </c>
      <c r="F465" s="235">
        <v>74.656999999999996</v>
      </c>
      <c r="G465" s="35"/>
      <c r="H465" s="36"/>
    </row>
    <row r="466" spans="1:8" s="2" customFormat="1" ht="16.899999999999999" customHeight="1">
      <c r="A466" s="35"/>
      <c r="B466" s="36"/>
      <c r="C466" s="236" t="s">
        <v>3</v>
      </c>
      <c r="D466" s="236" t="s">
        <v>2272</v>
      </c>
      <c r="E466" s="20" t="s">
        <v>3</v>
      </c>
      <c r="F466" s="237">
        <v>0</v>
      </c>
      <c r="G466" s="35"/>
      <c r="H466" s="36"/>
    </row>
    <row r="467" spans="1:8" s="2" customFormat="1" ht="16.899999999999999" customHeight="1">
      <c r="A467" s="35"/>
      <c r="B467" s="36"/>
      <c r="C467" s="236" t="s">
        <v>3</v>
      </c>
      <c r="D467" s="236" t="s">
        <v>2995</v>
      </c>
      <c r="E467" s="20" t="s">
        <v>3</v>
      </c>
      <c r="F467" s="237">
        <v>1.133</v>
      </c>
      <c r="G467" s="35"/>
      <c r="H467" s="36"/>
    </row>
    <row r="468" spans="1:8" s="2" customFormat="1" ht="16.899999999999999" customHeight="1">
      <c r="A468" s="35"/>
      <c r="B468" s="36"/>
      <c r="C468" s="236" t="s">
        <v>3</v>
      </c>
      <c r="D468" s="236" t="s">
        <v>2996</v>
      </c>
      <c r="E468" s="20" t="s">
        <v>3</v>
      </c>
      <c r="F468" s="237">
        <v>5.1920000000000002</v>
      </c>
      <c r="G468" s="35"/>
      <c r="H468" s="36"/>
    </row>
    <row r="469" spans="1:8" s="2" customFormat="1" ht="16.899999999999999" customHeight="1">
      <c r="A469" s="35"/>
      <c r="B469" s="36"/>
      <c r="C469" s="236" t="s">
        <v>3</v>
      </c>
      <c r="D469" s="236" t="s">
        <v>2997</v>
      </c>
      <c r="E469" s="20" t="s">
        <v>3</v>
      </c>
      <c r="F469" s="237">
        <v>5.9180000000000001</v>
      </c>
      <c r="G469" s="35"/>
      <c r="H469" s="36"/>
    </row>
    <row r="470" spans="1:8" s="2" customFormat="1" ht="16.899999999999999" customHeight="1">
      <c r="A470" s="35"/>
      <c r="B470" s="36"/>
      <c r="C470" s="236" t="s">
        <v>3</v>
      </c>
      <c r="D470" s="236" t="s">
        <v>2998</v>
      </c>
      <c r="E470" s="20" t="s">
        <v>3</v>
      </c>
      <c r="F470" s="237">
        <v>5.9509999999999996</v>
      </c>
      <c r="G470" s="35"/>
      <c r="H470" s="36"/>
    </row>
    <row r="471" spans="1:8" s="2" customFormat="1" ht="16.899999999999999" customHeight="1">
      <c r="A471" s="35"/>
      <c r="B471" s="36"/>
      <c r="C471" s="236" t="s">
        <v>3</v>
      </c>
      <c r="D471" s="236" t="s">
        <v>2999</v>
      </c>
      <c r="E471" s="20" t="s">
        <v>3</v>
      </c>
      <c r="F471" s="237">
        <v>7.5789999999999997</v>
      </c>
      <c r="G471" s="35"/>
      <c r="H471" s="36"/>
    </row>
    <row r="472" spans="1:8" s="2" customFormat="1" ht="16.899999999999999" customHeight="1">
      <c r="A472" s="35"/>
      <c r="B472" s="36"/>
      <c r="C472" s="236" t="s">
        <v>3</v>
      </c>
      <c r="D472" s="236" t="s">
        <v>3000</v>
      </c>
      <c r="E472" s="20" t="s">
        <v>3</v>
      </c>
      <c r="F472" s="237">
        <v>5.577</v>
      </c>
      <c r="G472" s="35"/>
      <c r="H472" s="36"/>
    </row>
    <row r="473" spans="1:8" s="2" customFormat="1" ht="16.899999999999999" customHeight="1">
      <c r="A473" s="35"/>
      <c r="B473" s="36"/>
      <c r="C473" s="236" t="s">
        <v>3</v>
      </c>
      <c r="D473" s="236" t="s">
        <v>3001</v>
      </c>
      <c r="E473" s="20" t="s">
        <v>3</v>
      </c>
      <c r="F473" s="237">
        <v>19.591000000000001</v>
      </c>
      <c r="G473" s="35"/>
      <c r="H473" s="36"/>
    </row>
    <row r="474" spans="1:8" s="2" customFormat="1" ht="16.899999999999999" customHeight="1">
      <c r="A474" s="35"/>
      <c r="B474" s="36"/>
      <c r="C474" s="236" t="s">
        <v>3</v>
      </c>
      <c r="D474" s="236" t="s">
        <v>3002</v>
      </c>
      <c r="E474" s="20" t="s">
        <v>3</v>
      </c>
      <c r="F474" s="237">
        <v>6.16</v>
      </c>
      <c r="G474" s="35"/>
      <c r="H474" s="36"/>
    </row>
    <row r="475" spans="1:8" s="2" customFormat="1" ht="16.899999999999999" customHeight="1">
      <c r="A475" s="35"/>
      <c r="B475" s="36"/>
      <c r="C475" s="236" t="s">
        <v>3</v>
      </c>
      <c r="D475" s="236" t="s">
        <v>3003</v>
      </c>
      <c r="E475" s="20" t="s">
        <v>3</v>
      </c>
      <c r="F475" s="237">
        <v>5.2359999999999998</v>
      </c>
      <c r="G475" s="35"/>
      <c r="H475" s="36"/>
    </row>
    <row r="476" spans="1:8" s="2" customFormat="1" ht="16.899999999999999" customHeight="1">
      <c r="A476" s="35"/>
      <c r="B476" s="36"/>
      <c r="C476" s="236" t="s">
        <v>3</v>
      </c>
      <c r="D476" s="236" t="s">
        <v>3004</v>
      </c>
      <c r="E476" s="20" t="s">
        <v>3</v>
      </c>
      <c r="F476" s="237">
        <v>7.15</v>
      </c>
      <c r="G476" s="35"/>
      <c r="H476" s="36"/>
    </row>
    <row r="477" spans="1:8" s="2" customFormat="1" ht="16.899999999999999" customHeight="1">
      <c r="A477" s="35"/>
      <c r="B477" s="36"/>
      <c r="C477" s="236" t="s">
        <v>3</v>
      </c>
      <c r="D477" s="236" t="s">
        <v>3005</v>
      </c>
      <c r="E477" s="20" t="s">
        <v>3</v>
      </c>
      <c r="F477" s="237">
        <v>3.3220000000000001</v>
      </c>
      <c r="G477" s="35"/>
      <c r="H477" s="36"/>
    </row>
    <row r="478" spans="1:8" s="2" customFormat="1" ht="16.899999999999999" customHeight="1">
      <c r="A478" s="35"/>
      <c r="B478" s="36"/>
      <c r="C478" s="236" t="s">
        <v>3</v>
      </c>
      <c r="D478" s="236" t="s">
        <v>3006</v>
      </c>
      <c r="E478" s="20" t="s">
        <v>3</v>
      </c>
      <c r="F478" s="237">
        <v>1.8480000000000001</v>
      </c>
      <c r="G478" s="35"/>
      <c r="H478" s="36"/>
    </row>
    <row r="479" spans="1:8" s="2" customFormat="1" ht="16.899999999999999" customHeight="1">
      <c r="A479" s="35"/>
      <c r="B479" s="36"/>
      <c r="C479" s="236" t="s">
        <v>2994</v>
      </c>
      <c r="D479" s="236" t="s">
        <v>213</v>
      </c>
      <c r="E479" s="20" t="s">
        <v>3</v>
      </c>
      <c r="F479" s="237">
        <v>74.656999999999996</v>
      </c>
      <c r="G479" s="35"/>
      <c r="H479" s="36"/>
    </row>
    <row r="480" spans="1:8" s="2" customFormat="1" ht="16.899999999999999" customHeight="1">
      <c r="A480" s="35"/>
      <c r="B480" s="36"/>
      <c r="C480" s="232" t="s">
        <v>996</v>
      </c>
      <c r="D480" s="233" t="s">
        <v>3</v>
      </c>
      <c r="E480" s="234" t="s">
        <v>3</v>
      </c>
      <c r="F480" s="235">
        <v>5.907</v>
      </c>
      <c r="G480" s="35"/>
      <c r="H480" s="36"/>
    </row>
    <row r="481" spans="1:8" s="2" customFormat="1" ht="16.899999999999999" customHeight="1">
      <c r="A481" s="35"/>
      <c r="B481" s="36"/>
      <c r="C481" s="236" t="s">
        <v>3</v>
      </c>
      <c r="D481" s="236" t="s">
        <v>1396</v>
      </c>
      <c r="E481" s="20" t="s">
        <v>3</v>
      </c>
      <c r="F481" s="237">
        <v>0</v>
      </c>
      <c r="G481" s="35"/>
      <c r="H481" s="36"/>
    </row>
    <row r="482" spans="1:8" s="2" customFormat="1" ht="16.899999999999999" customHeight="1">
      <c r="A482" s="35"/>
      <c r="B482" s="36"/>
      <c r="C482" s="236" t="s">
        <v>3</v>
      </c>
      <c r="D482" s="236" t="s">
        <v>3007</v>
      </c>
      <c r="E482" s="20" t="s">
        <v>3</v>
      </c>
      <c r="F482" s="237">
        <v>5.907</v>
      </c>
      <c r="G482" s="35"/>
      <c r="H482" s="36"/>
    </row>
    <row r="483" spans="1:8" s="2" customFormat="1" ht="16.899999999999999" customHeight="1">
      <c r="A483" s="35"/>
      <c r="B483" s="36"/>
      <c r="C483" s="236" t="s">
        <v>996</v>
      </c>
      <c r="D483" s="236" t="s">
        <v>259</v>
      </c>
      <c r="E483" s="20" t="s">
        <v>3</v>
      </c>
      <c r="F483" s="237">
        <v>5.907</v>
      </c>
      <c r="G483" s="35"/>
      <c r="H483" s="36"/>
    </row>
    <row r="484" spans="1:8" s="2" customFormat="1" ht="16.899999999999999" customHeight="1">
      <c r="A484" s="35"/>
      <c r="B484" s="36"/>
      <c r="C484" s="232" t="s">
        <v>3008</v>
      </c>
      <c r="D484" s="233" t="s">
        <v>3</v>
      </c>
      <c r="E484" s="234" t="s">
        <v>3</v>
      </c>
      <c r="F484" s="235">
        <v>6.2320000000000002</v>
      </c>
      <c r="G484" s="35"/>
      <c r="H484" s="36"/>
    </row>
    <row r="485" spans="1:8" s="2" customFormat="1" ht="16.899999999999999" customHeight="1">
      <c r="A485" s="35"/>
      <c r="B485" s="36"/>
      <c r="C485" s="236" t="s">
        <v>3</v>
      </c>
      <c r="D485" s="236" t="s">
        <v>3009</v>
      </c>
      <c r="E485" s="20" t="s">
        <v>3</v>
      </c>
      <c r="F485" s="237">
        <v>0</v>
      </c>
      <c r="G485" s="35"/>
      <c r="H485" s="36"/>
    </row>
    <row r="486" spans="1:8" s="2" customFormat="1" ht="16.899999999999999" customHeight="1">
      <c r="A486" s="35"/>
      <c r="B486" s="36"/>
      <c r="C486" s="236" t="s">
        <v>3</v>
      </c>
      <c r="D486" s="236" t="s">
        <v>3010</v>
      </c>
      <c r="E486" s="20" t="s">
        <v>3</v>
      </c>
      <c r="F486" s="237">
        <v>6.2320000000000002</v>
      </c>
      <c r="G486" s="35"/>
      <c r="H486" s="36"/>
    </row>
    <row r="487" spans="1:8" s="2" customFormat="1" ht="16.899999999999999" customHeight="1">
      <c r="A487" s="35"/>
      <c r="B487" s="36"/>
      <c r="C487" s="236" t="s">
        <v>3008</v>
      </c>
      <c r="D487" s="236" t="s">
        <v>213</v>
      </c>
      <c r="E487" s="20" t="s">
        <v>3</v>
      </c>
      <c r="F487" s="237">
        <v>6.2320000000000002</v>
      </c>
      <c r="G487" s="35"/>
      <c r="H487" s="36"/>
    </row>
    <row r="488" spans="1:8" s="2" customFormat="1" ht="16.899999999999999" customHeight="1">
      <c r="A488" s="35"/>
      <c r="B488" s="36"/>
      <c r="C488" s="232" t="s">
        <v>3011</v>
      </c>
      <c r="D488" s="233" t="s">
        <v>3</v>
      </c>
      <c r="E488" s="234" t="s">
        <v>3</v>
      </c>
      <c r="F488" s="235">
        <v>11</v>
      </c>
      <c r="G488" s="35"/>
      <c r="H488" s="36"/>
    </row>
    <row r="489" spans="1:8" s="2" customFormat="1" ht="16.899999999999999" customHeight="1">
      <c r="A489" s="35"/>
      <c r="B489" s="36"/>
      <c r="C489" s="236" t="s">
        <v>3</v>
      </c>
      <c r="D489" s="236" t="s">
        <v>3012</v>
      </c>
      <c r="E489" s="20" t="s">
        <v>3</v>
      </c>
      <c r="F489" s="237">
        <v>11</v>
      </c>
      <c r="G489" s="35"/>
      <c r="H489" s="36"/>
    </row>
    <row r="490" spans="1:8" s="2" customFormat="1" ht="16.899999999999999" customHeight="1">
      <c r="A490" s="35"/>
      <c r="B490" s="36"/>
      <c r="C490" s="236" t="s">
        <v>3011</v>
      </c>
      <c r="D490" s="236" t="s">
        <v>213</v>
      </c>
      <c r="E490" s="20" t="s">
        <v>3</v>
      </c>
      <c r="F490" s="237">
        <v>11</v>
      </c>
      <c r="G490" s="35"/>
      <c r="H490" s="36"/>
    </row>
    <row r="491" spans="1:8" s="2" customFormat="1" ht="16.899999999999999" customHeight="1">
      <c r="A491" s="35"/>
      <c r="B491" s="36"/>
      <c r="C491" s="232" t="s">
        <v>1292</v>
      </c>
      <c r="D491" s="233" t="s">
        <v>3</v>
      </c>
      <c r="E491" s="234" t="s">
        <v>3</v>
      </c>
      <c r="F491" s="235">
        <v>16.600000000000001</v>
      </c>
      <c r="G491" s="35"/>
      <c r="H491" s="36"/>
    </row>
    <row r="492" spans="1:8" s="2" customFormat="1" ht="16.899999999999999" customHeight="1">
      <c r="A492" s="35"/>
      <c r="B492" s="36"/>
      <c r="C492" s="236" t="s">
        <v>1292</v>
      </c>
      <c r="D492" s="236" t="s">
        <v>3013</v>
      </c>
      <c r="E492" s="20" t="s">
        <v>3</v>
      </c>
      <c r="F492" s="237">
        <v>16.600000000000001</v>
      </c>
      <c r="G492" s="35"/>
      <c r="H492" s="36"/>
    </row>
    <row r="493" spans="1:8" s="2" customFormat="1" ht="16.899999999999999" customHeight="1">
      <c r="A493" s="35"/>
      <c r="B493" s="36"/>
      <c r="C493" s="232" t="s">
        <v>3014</v>
      </c>
      <c r="D493" s="233" t="s">
        <v>3014</v>
      </c>
      <c r="E493" s="234" t="s">
        <v>3</v>
      </c>
      <c r="F493" s="235">
        <v>19</v>
      </c>
      <c r="G493" s="35"/>
      <c r="H493" s="36"/>
    </row>
    <row r="494" spans="1:8" s="2" customFormat="1" ht="16.899999999999999" customHeight="1">
      <c r="A494" s="35"/>
      <c r="B494" s="36"/>
      <c r="C494" s="236" t="s">
        <v>3015</v>
      </c>
      <c r="D494" s="236" t="s">
        <v>3016</v>
      </c>
      <c r="E494" s="20" t="s">
        <v>3</v>
      </c>
      <c r="F494" s="237">
        <v>2.4</v>
      </c>
      <c r="G494" s="35"/>
      <c r="H494" s="36"/>
    </row>
    <row r="495" spans="1:8" s="2" customFormat="1" ht="16.899999999999999" customHeight="1">
      <c r="A495" s="35"/>
      <c r="B495" s="36"/>
      <c r="C495" s="236" t="s">
        <v>1292</v>
      </c>
      <c r="D495" s="236" t="s">
        <v>3013</v>
      </c>
      <c r="E495" s="20" t="s">
        <v>3</v>
      </c>
      <c r="F495" s="237">
        <v>16.600000000000001</v>
      </c>
      <c r="G495" s="35"/>
      <c r="H495" s="36"/>
    </row>
    <row r="496" spans="1:8" s="2" customFormat="1" ht="16.899999999999999" customHeight="1">
      <c r="A496" s="35"/>
      <c r="B496" s="36"/>
      <c r="C496" s="236" t="s">
        <v>3014</v>
      </c>
      <c r="D496" s="236" t="s">
        <v>213</v>
      </c>
      <c r="E496" s="20" t="s">
        <v>3</v>
      </c>
      <c r="F496" s="237">
        <v>19</v>
      </c>
      <c r="G496" s="35"/>
      <c r="H496" s="36"/>
    </row>
    <row r="497" spans="1:8" s="2" customFormat="1" ht="16.899999999999999" customHeight="1">
      <c r="A497" s="35"/>
      <c r="B497" s="36"/>
      <c r="C497" s="232" t="s">
        <v>3015</v>
      </c>
      <c r="D497" s="233" t="s">
        <v>3</v>
      </c>
      <c r="E497" s="234" t="s">
        <v>3</v>
      </c>
      <c r="F497" s="235">
        <v>2.4</v>
      </c>
      <c r="G497" s="35"/>
      <c r="H497" s="36"/>
    </row>
    <row r="498" spans="1:8" s="2" customFormat="1" ht="16.899999999999999" customHeight="1">
      <c r="A498" s="35"/>
      <c r="B498" s="36"/>
      <c r="C498" s="236" t="s">
        <v>3015</v>
      </c>
      <c r="D498" s="236" t="s">
        <v>3016</v>
      </c>
      <c r="E498" s="20" t="s">
        <v>3</v>
      </c>
      <c r="F498" s="237">
        <v>2.4</v>
      </c>
      <c r="G498" s="35"/>
      <c r="H498" s="36"/>
    </row>
    <row r="499" spans="1:8" s="2" customFormat="1" ht="16.899999999999999" customHeight="1">
      <c r="A499" s="35"/>
      <c r="B499" s="36"/>
      <c r="C499" s="232" t="s">
        <v>619</v>
      </c>
      <c r="D499" s="233" t="s">
        <v>3</v>
      </c>
      <c r="E499" s="234" t="s">
        <v>3</v>
      </c>
      <c r="F499" s="235">
        <v>99.3</v>
      </c>
      <c r="G499" s="35"/>
      <c r="H499" s="36"/>
    </row>
    <row r="500" spans="1:8" s="2" customFormat="1" ht="16.899999999999999" customHeight="1">
      <c r="A500" s="35"/>
      <c r="B500" s="36"/>
      <c r="C500" s="236" t="s">
        <v>3</v>
      </c>
      <c r="D500" s="236" t="s">
        <v>3017</v>
      </c>
      <c r="E500" s="20" t="s">
        <v>3</v>
      </c>
      <c r="F500" s="237">
        <v>75.3</v>
      </c>
      <c r="G500" s="35"/>
      <c r="H500" s="36"/>
    </row>
    <row r="501" spans="1:8" s="2" customFormat="1" ht="16.899999999999999" customHeight="1">
      <c r="A501" s="35"/>
      <c r="B501" s="36"/>
      <c r="C501" s="236" t="s">
        <v>3</v>
      </c>
      <c r="D501" s="236" t="s">
        <v>3018</v>
      </c>
      <c r="E501" s="20" t="s">
        <v>3</v>
      </c>
      <c r="F501" s="237">
        <v>24</v>
      </c>
      <c r="G501" s="35"/>
      <c r="H501" s="36"/>
    </row>
    <row r="502" spans="1:8" s="2" customFormat="1" ht="16.899999999999999" customHeight="1">
      <c r="A502" s="35"/>
      <c r="B502" s="36"/>
      <c r="C502" s="236" t="s">
        <v>619</v>
      </c>
      <c r="D502" s="236" t="s">
        <v>213</v>
      </c>
      <c r="E502" s="20" t="s">
        <v>3</v>
      </c>
      <c r="F502" s="237">
        <v>99.3</v>
      </c>
      <c r="G502" s="35"/>
      <c r="H502" s="36"/>
    </row>
    <row r="503" spans="1:8" s="2" customFormat="1" ht="16.899999999999999" customHeight="1">
      <c r="A503" s="35"/>
      <c r="B503" s="36"/>
      <c r="C503" s="232" t="s">
        <v>2919</v>
      </c>
      <c r="D503" s="233" t="s">
        <v>3</v>
      </c>
      <c r="E503" s="234" t="s">
        <v>3</v>
      </c>
      <c r="F503" s="235">
        <v>38</v>
      </c>
      <c r="G503" s="35"/>
      <c r="H503" s="36"/>
    </row>
    <row r="504" spans="1:8" s="2" customFormat="1" ht="16.899999999999999" customHeight="1">
      <c r="A504" s="35"/>
      <c r="B504" s="36"/>
      <c r="C504" s="236" t="s">
        <v>3</v>
      </c>
      <c r="D504" s="236" t="s">
        <v>3019</v>
      </c>
      <c r="E504" s="20" t="s">
        <v>3</v>
      </c>
      <c r="F504" s="237">
        <v>38</v>
      </c>
      <c r="G504" s="35"/>
      <c r="H504" s="36"/>
    </row>
    <row r="505" spans="1:8" s="2" customFormat="1" ht="16.899999999999999" customHeight="1">
      <c r="A505" s="35"/>
      <c r="B505" s="36"/>
      <c r="C505" s="236" t="s">
        <v>2919</v>
      </c>
      <c r="D505" s="236" t="s">
        <v>213</v>
      </c>
      <c r="E505" s="20" t="s">
        <v>3</v>
      </c>
      <c r="F505" s="237">
        <v>38</v>
      </c>
      <c r="G505" s="35"/>
      <c r="H505" s="36"/>
    </row>
    <row r="506" spans="1:8" s="2" customFormat="1" ht="16.899999999999999" customHeight="1">
      <c r="A506" s="35"/>
      <c r="B506" s="36"/>
      <c r="C506" s="232" t="s">
        <v>2922</v>
      </c>
      <c r="D506" s="233" t="s">
        <v>3</v>
      </c>
      <c r="E506" s="234" t="s">
        <v>3</v>
      </c>
      <c r="F506" s="235">
        <v>88.89</v>
      </c>
      <c r="G506" s="35"/>
      <c r="H506" s="36"/>
    </row>
    <row r="507" spans="1:8" s="2" customFormat="1" ht="16.899999999999999" customHeight="1">
      <c r="A507" s="35"/>
      <c r="B507" s="36"/>
      <c r="C507" s="236" t="s">
        <v>3</v>
      </c>
      <c r="D507" s="236" t="s">
        <v>1454</v>
      </c>
      <c r="E507" s="20" t="s">
        <v>3</v>
      </c>
      <c r="F507" s="237">
        <v>0</v>
      </c>
      <c r="G507" s="35"/>
      <c r="H507" s="36"/>
    </row>
    <row r="508" spans="1:8" s="2" customFormat="1" ht="16.899999999999999" customHeight="1">
      <c r="A508" s="35"/>
      <c r="B508" s="36"/>
      <c r="C508" s="236" t="s">
        <v>3</v>
      </c>
      <c r="D508" s="236" t="s">
        <v>3020</v>
      </c>
      <c r="E508" s="20" t="s">
        <v>3</v>
      </c>
      <c r="F508" s="237">
        <v>41.8</v>
      </c>
      <c r="G508" s="35"/>
      <c r="H508" s="36"/>
    </row>
    <row r="509" spans="1:8" s="2" customFormat="1" ht="16.899999999999999" customHeight="1">
      <c r="A509" s="35"/>
      <c r="B509" s="36"/>
      <c r="C509" s="236" t="s">
        <v>3</v>
      </c>
      <c r="D509" s="236" t="s">
        <v>3021</v>
      </c>
      <c r="E509" s="20" t="s">
        <v>3</v>
      </c>
      <c r="F509" s="237">
        <v>0</v>
      </c>
      <c r="G509" s="35"/>
      <c r="H509" s="36"/>
    </row>
    <row r="510" spans="1:8" s="2" customFormat="1" ht="16.899999999999999" customHeight="1">
      <c r="A510" s="35"/>
      <c r="B510" s="36"/>
      <c r="C510" s="236" t="s">
        <v>3</v>
      </c>
      <c r="D510" s="236" t="s">
        <v>3022</v>
      </c>
      <c r="E510" s="20" t="s">
        <v>3</v>
      </c>
      <c r="F510" s="237">
        <v>9.48</v>
      </c>
      <c r="G510" s="35"/>
      <c r="H510" s="36"/>
    </row>
    <row r="511" spans="1:8" s="2" customFormat="1" ht="16.899999999999999" customHeight="1">
      <c r="A511" s="35"/>
      <c r="B511" s="36"/>
      <c r="C511" s="236" t="s">
        <v>3</v>
      </c>
      <c r="D511" s="236" t="s">
        <v>3023</v>
      </c>
      <c r="E511" s="20" t="s">
        <v>3</v>
      </c>
      <c r="F511" s="237">
        <v>2.97</v>
      </c>
      <c r="G511" s="35"/>
      <c r="H511" s="36"/>
    </row>
    <row r="512" spans="1:8" s="2" customFormat="1" ht="16.899999999999999" customHeight="1">
      <c r="A512" s="35"/>
      <c r="B512" s="36"/>
      <c r="C512" s="236" t="s">
        <v>3</v>
      </c>
      <c r="D512" s="236" t="s">
        <v>3024</v>
      </c>
      <c r="E512" s="20" t="s">
        <v>3</v>
      </c>
      <c r="F512" s="237">
        <v>3.65</v>
      </c>
      <c r="G512" s="35"/>
      <c r="H512" s="36"/>
    </row>
    <row r="513" spans="1:8" s="2" customFormat="1" ht="16.899999999999999" customHeight="1">
      <c r="A513" s="35"/>
      <c r="B513" s="36"/>
      <c r="C513" s="236" t="s">
        <v>3</v>
      </c>
      <c r="D513" s="236" t="s">
        <v>3025</v>
      </c>
      <c r="E513" s="20" t="s">
        <v>3</v>
      </c>
      <c r="F513" s="237">
        <v>5.12</v>
      </c>
      <c r="G513" s="35"/>
      <c r="H513" s="36"/>
    </row>
    <row r="514" spans="1:8" s="2" customFormat="1" ht="16.899999999999999" customHeight="1">
      <c r="A514" s="35"/>
      <c r="B514" s="36"/>
      <c r="C514" s="236" t="s">
        <v>3</v>
      </c>
      <c r="D514" s="236" t="s">
        <v>3026</v>
      </c>
      <c r="E514" s="20" t="s">
        <v>3</v>
      </c>
      <c r="F514" s="237">
        <v>3.34</v>
      </c>
      <c r="G514" s="35"/>
      <c r="H514" s="36"/>
    </row>
    <row r="515" spans="1:8" s="2" customFormat="1" ht="16.899999999999999" customHeight="1">
      <c r="A515" s="35"/>
      <c r="B515" s="36"/>
      <c r="C515" s="236" t="s">
        <v>3</v>
      </c>
      <c r="D515" s="236" t="s">
        <v>3027</v>
      </c>
      <c r="E515" s="20" t="s">
        <v>3</v>
      </c>
      <c r="F515" s="237">
        <v>3.93</v>
      </c>
      <c r="G515" s="35"/>
      <c r="H515" s="36"/>
    </row>
    <row r="516" spans="1:8" s="2" customFormat="1" ht="16.899999999999999" customHeight="1">
      <c r="A516" s="35"/>
      <c r="B516" s="36"/>
      <c r="C516" s="236" t="s">
        <v>3</v>
      </c>
      <c r="D516" s="236" t="s">
        <v>3028</v>
      </c>
      <c r="E516" s="20" t="s">
        <v>3</v>
      </c>
      <c r="F516" s="237">
        <v>6.14</v>
      </c>
      <c r="G516" s="35"/>
      <c r="H516" s="36"/>
    </row>
    <row r="517" spans="1:8" s="2" customFormat="1" ht="16.899999999999999" customHeight="1">
      <c r="A517" s="35"/>
      <c r="B517" s="36"/>
      <c r="C517" s="236" t="s">
        <v>3</v>
      </c>
      <c r="D517" s="236" t="s">
        <v>3029</v>
      </c>
      <c r="E517" s="20" t="s">
        <v>3</v>
      </c>
      <c r="F517" s="237">
        <v>9.8000000000000007</v>
      </c>
      <c r="G517" s="35"/>
      <c r="H517" s="36"/>
    </row>
    <row r="518" spans="1:8" s="2" customFormat="1" ht="16.899999999999999" customHeight="1">
      <c r="A518" s="35"/>
      <c r="B518" s="36"/>
      <c r="C518" s="236" t="s">
        <v>3</v>
      </c>
      <c r="D518" s="236" t="s">
        <v>3030</v>
      </c>
      <c r="E518" s="20" t="s">
        <v>3</v>
      </c>
      <c r="F518" s="237">
        <v>2.66</v>
      </c>
      <c r="G518" s="35"/>
      <c r="H518" s="36"/>
    </row>
    <row r="519" spans="1:8" s="2" customFormat="1" ht="16.899999999999999" customHeight="1">
      <c r="A519" s="35"/>
      <c r="B519" s="36"/>
      <c r="C519" s="236" t="s">
        <v>2922</v>
      </c>
      <c r="D519" s="236" t="s">
        <v>213</v>
      </c>
      <c r="E519" s="20" t="s">
        <v>3</v>
      </c>
      <c r="F519" s="237">
        <v>88.89</v>
      </c>
      <c r="G519" s="35"/>
      <c r="H519" s="36"/>
    </row>
    <row r="520" spans="1:8" s="2" customFormat="1" ht="16.899999999999999" customHeight="1">
      <c r="A520" s="35"/>
      <c r="B520" s="36"/>
      <c r="C520" s="232" t="s">
        <v>1305</v>
      </c>
      <c r="D520" s="233" t="s">
        <v>3</v>
      </c>
      <c r="E520" s="234" t="s">
        <v>3</v>
      </c>
      <c r="F520" s="235">
        <v>8</v>
      </c>
      <c r="G520" s="35"/>
      <c r="H520" s="36"/>
    </row>
    <row r="521" spans="1:8" s="2" customFormat="1" ht="16.899999999999999" customHeight="1">
      <c r="A521" s="35"/>
      <c r="B521" s="36"/>
      <c r="C521" s="236" t="s">
        <v>3</v>
      </c>
      <c r="D521" s="236" t="s">
        <v>2248</v>
      </c>
      <c r="E521" s="20" t="s">
        <v>3</v>
      </c>
      <c r="F521" s="237">
        <v>0</v>
      </c>
      <c r="G521" s="35"/>
      <c r="H521" s="36"/>
    </row>
    <row r="522" spans="1:8" s="2" customFormat="1" ht="16.899999999999999" customHeight="1">
      <c r="A522" s="35"/>
      <c r="B522" s="36"/>
      <c r="C522" s="236" t="s">
        <v>3</v>
      </c>
      <c r="D522" s="236" t="s">
        <v>2391</v>
      </c>
      <c r="E522" s="20" t="s">
        <v>3</v>
      </c>
      <c r="F522" s="237">
        <v>8</v>
      </c>
      <c r="G522" s="35"/>
      <c r="H522" s="36"/>
    </row>
    <row r="523" spans="1:8" s="2" customFormat="1" ht="16.899999999999999" customHeight="1">
      <c r="A523" s="35"/>
      <c r="B523" s="36"/>
      <c r="C523" s="236" t="s">
        <v>1305</v>
      </c>
      <c r="D523" s="236" t="s">
        <v>213</v>
      </c>
      <c r="E523" s="20" t="s">
        <v>3</v>
      </c>
      <c r="F523" s="237">
        <v>8</v>
      </c>
      <c r="G523" s="35"/>
      <c r="H523" s="36"/>
    </row>
    <row r="524" spans="1:8" s="2" customFormat="1" ht="16.899999999999999" customHeight="1">
      <c r="A524" s="35"/>
      <c r="B524" s="36"/>
      <c r="C524" s="232" t="s">
        <v>1306</v>
      </c>
      <c r="D524" s="233" t="s">
        <v>3</v>
      </c>
      <c r="E524" s="234" t="s">
        <v>3</v>
      </c>
      <c r="F524" s="235">
        <v>0.8</v>
      </c>
      <c r="G524" s="35"/>
      <c r="H524" s="36"/>
    </row>
    <row r="525" spans="1:8" s="2" customFormat="1" ht="16.899999999999999" customHeight="1">
      <c r="A525" s="35"/>
      <c r="B525" s="36"/>
      <c r="C525" s="236" t="s">
        <v>3</v>
      </c>
      <c r="D525" s="236" t="s">
        <v>1348</v>
      </c>
      <c r="E525" s="20" t="s">
        <v>3</v>
      </c>
      <c r="F525" s="237">
        <v>0.8</v>
      </c>
      <c r="G525" s="35"/>
      <c r="H525" s="36"/>
    </row>
    <row r="526" spans="1:8" s="2" customFormat="1" ht="16.899999999999999" customHeight="1">
      <c r="A526" s="35"/>
      <c r="B526" s="36"/>
      <c r="C526" s="236" t="s">
        <v>1306</v>
      </c>
      <c r="D526" s="236" t="s">
        <v>259</v>
      </c>
      <c r="E526" s="20" t="s">
        <v>3</v>
      </c>
      <c r="F526" s="237">
        <v>0.8</v>
      </c>
      <c r="G526" s="35"/>
      <c r="H526" s="36"/>
    </row>
    <row r="527" spans="1:8" s="2" customFormat="1" ht="16.899999999999999" customHeight="1">
      <c r="A527" s="35"/>
      <c r="B527" s="36"/>
      <c r="C527" s="232" t="s">
        <v>2219</v>
      </c>
      <c r="D527" s="233" t="s">
        <v>3</v>
      </c>
      <c r="E527" s="234" t="s">
        <v>3</v>
      </c>
      <c r="F527" s="235">
        <v>10.199</v>
      </c>
      <c r="G527" s="35"/>
      <c r="H527" s="36"/>
    </row>
    <row r="528" spans="1:8" s="2" customFormat="1" ht="16.899999999999999" customHeight="1">
      <c r="A528" s="35"/>
      <c r="B528" s="36"/>
      <c r="C528" s="236" t="s">
        <v>3</v>
      </c>
      <c r="D528" s="236" t="s">
        <v>3031</v>
      </c>
      <c r="E528" s="20" t="s">
        <v>3</v>
      </c>
      <c r="F528" s="237">
        <v>0</v>
      </c>
      <c r="G528" s="35"/>
      <c r="H528" s="36"/>
    </row>
    <row r="529" spans="1:8" s="2" customFormat="1" ht="16.899999999999999" customHeight="1">
      <c r="A529" s="35"/>
      <c r="B529" s="36"/>
      <c r="C529" s="236" t="s">
        <v>3</v>
      </c>
      <c r="D529" s="236" t="s">
        <v>3032</v>
      </c>
      <c r="E529" s="20" t="s">
        <v>3</v>
      </c>
      <c r="F529" s="237">
        <v>10.199</v>
      </c>
      <c r="G529" s="35"/>
      <c r="H529" s="36"/>
    </row>
    <row r="530" spans="1:8" s="2" customFormat="1" ht="16.899999999999999" customHeight="1">
      <c r="A530" s="35"/>
      <c r="B530" s="36"/>
      <c r="C530" s="236" t="s">
        <v>2219</v>
      </c>
      <c r="D530" s="236" t="s">
        <v>213</v>
      </c>
      <c r="E530" s="20" t="s">
        <v>3</v>
      </c>
      <c r="F530" s="237">
        <v>10.199</v>
      </c>
      <c r="G530" s="35"/>
      <c r="H530" s="36"/>
    </row>
    <row r="531" spans="1:8" s="2" customFormat="1" ht="16.899999999999999" customHeight="1">
      <c r="A531" s="35"/>
      <c r="B531" s="36"/>
      <c r="C531" s="232" t="s">
        <v>621</v>
      </c>
      <c r="D531" s="233" t="s">
        <v>3</v>
      </c>
      <c r="E531" s="234" t="s">
        <v>3</v>
      </c>
      <c r="F531" s="235">
        <v>10.199</v>
      </c>
      <c r="G531" s="35"/>
      <c r="H531" s="36"/>
    </row>
    <row r="532" spans="1:8" s="2" customFormat="1" ht="16.899999999999999" customHeight="1">
      <c r="A532" s="35"/>
      <c r="B532" s="36"/>
      <c r="C532" s="236" t="s">
        <v>3</v>
      </c>
      <c r="D532" s="236" t="s">
        <v>3031</v>
      </c>
      <c r="E532" s="20" t="s">
        <v>3</v>
      </c>
      <c r="F532" s="237">
        <v>0</v>
      </c>
      <c r="G532" s="35"/>
      <c r="H532" s="36"/>
    </row>
    <row r="533" spans="1:8" s="2" customFormat="1" ht="16.899999999999999" customHeight="1">
      <c r="A533" s="35"/>
      <c r="B533" s="36"/>
      <c r="C533" s="236" t="s">
        <v>3</v>
      </c>
      <c r="D533" s="236" t="s">
        <v>3033</v>
      </c>
      <c r="E533" s="20" t="s">
        <v>3</v>
      </c>
      <c r="F533" s="237">
        <v>0</v>
      </c>
      <c r="G533" s="35"/>
      <c r="H533" s="36"/>
    </row>
    <row r="534" spans="1:8" s="2" customFormat="1" ht="16.899999999999999" customHeight="1">
      <c r="A534" s="35"/>
      <c r="B534" s="36"/>
      <c r="C534" s="236" t="s">
        <v>3</v>
      </c>
      <c r="D534" s="236" t="s">
        <v>3032</v>
      </c>
      <c r="E534" s="20" t="s">
        <v>3</v>
      </c>
      <c r="F534" s="237">
        <v>10.199</v>
      </c>
      <c r="G534" s="35"/>
      <c r="H534" s="36"/>
    </row>
    <row r="535" spans="1:8" s="2" customFormat="1" ht="16.899999999999999" customHeight="1">
      <c r="A535" s="35"/>
      <c r="B535" s="36"/>
      <c r="C535" s="236" t="s">
        <v>621</v>
      </c>
      <c r="D535" s="236" t="s">
        <v>213</v>
      </c>
      <c r="E535" s="20" t="s">
        <v>3</v>
      </c>
      <c r="F535" s="237">
        <v>10.199</v>
      </c>
      <c r="G535" s="35"/>
      <c r="H535" s="36"/>
    </row>
    <row r="536" spans="1:8" s="2" customFormat="1" ht="16.899999999999999" customHeight="1">
      <c r="A536" s="35"/>
      <c r="B536" s="36"/>
      <c r="C536" s="232" t="s">
        <v>3034</v>
      </c>
      <c r="D536" s="233" t="s">
        <v>3034</v>
      </c>
      <c r="E536" s="234" t="s">
        <v>3</v>
      </c>
      <c r="F536" s="235">
        <v>24.254999999999999</v>
      </c>
      <c r="G536" s="35"/>
      <c r="H536" s="36"/>
    </row>
    <row r="537" spans="1:8" s="2" customFormat="1" ht="16.899999999999999" customHeight="1">
      <c r="A537" s="35"/>
      <c r="B537" s="36"/>
      <c r="C537" s="236" t="s">
        <v>3</v>
      </c>
      <c r="D537" s="236" t="s">
        <v>3035</v>
      </c>
      <c r="E537" s="20" t="s">
        <v>3</v>
      </c>
      <c r="F537" s="237">
        <v>3.2829999999999999</v>
      </c>
      <c r="G537" s="35"/>
      <c r="H537" s="36"/>
    </row>
    <row r="538" spans="1:8" s="2" customFormat="1" ht="16.899999999999999" customHeight="1">
      <c r="A538" s="35"/>
      <c r="B538" s="36"/>
      <c r="C538" s="236" t="s">
        <v>3</v>
      </c>
      <c r="D538" s="236" t="s">
        <v>3036</v>
      </c>
      <c r="E538" s="20" t="s">
        <v>3</v>
      </c>
      <c r="F538" s="237">
        <v>20.972000000000001</v>
      </c>
      <c r="G538" s="35"/>
      <c r="H538" s="36"/>
    </row>
    <row r="539" spans="1:8" s="2" customFormat="1" ht="16.899999999999999" customHeight="1">
      <c r="A539" s="35"/>
      <c r="B539" s="36"/>
      <c r="C539" s="236" t="s">
        <v>3034</v>
      </c>
      <c r="D539" s="236" t="s">
        <v>213</v>
      </c>
      <c r="E539" s="20" t="s">
        <v>3</v>
      </c>
      <c r="F539" s="237">
        <v>24.254999999999999</v>
      </c>
      <c r="G539" s="35"/>
      <c r="H539" s="36"/>
    </row>
    <row r="540" spans="1:8" s="2" customFormat="1" ht="16.899999999999999" customHeight="1">
      <c r="A540" s="35"/>
      <c r="B540" s="36"/>
      <c r="C540" s="232" t="s">
        <v>3037</v>
      </c>
      <c r="D540" s="233" t="s">
        <v>3</v>
      </c>
      <c r="E540" s="234" t="s">
        <v>3</v>
      </c>
      <c r="F540" s="235">
        <v>22</v>
      </c>
      <c r="G540" s="35"/>
      <c r="H540" s="36"/>
    </row>
    <row r="541" spans="1:8" s="2" customFormat="1" ht="16.899999999999999" customHeight="1">
      <c r="A541" s="35"/>
      <c r="B541" s="36"/>
      <c r="C541" s="236" t="s">
        <v>3</v>
      </c>
      <c r="D541" s="236" t="s">
        <v>2384</v>
      </c>
      <c r="E541" s="20" t="s">
        <v>3</v>
      </c>
      <c r="F541" s="237">
        <v>22</v>
      </c>
      <c r="G541" s="35"/>
      <c r="H541" s="36"/>
    </row>
    <row r="542" spans="1:8" s="2" customFormat="1" ht="16.899999999999999" customHeight="1">
      <c r="A542" s="35"/>
      <c r="B542" s="36"/>
      <c r="C542" s="236" t="s">
        <v>3037</v>
      </c>
      <c r="D542" s="236" t="s">
        <v>213</v>
      </c>
      <c r="E542" s="20" t="s">
        <v>3</v>
      </c>
      <c r="F542" s="237">
        <v>22</v>
      </c>
      <c r="G542" s="35"/>
      <c r="H542" s="36"/>
    </row>
    <row r="543" spans="1:8" s="2" customFormat="1" ht="16.899999999999999" customHeight="1">
      <c r="A543" s="35"/>
      <c r="B543" s="36"/>
      <c r="C543" s="232" t="s">
        <v>1355</v>
      </c>
      <c r="D543" s="233" t="s">
        <v>1355</v>
      </c>
      <c r="E543" s="234" t="s">
        <v>3</v>
      </c>
      <c r="F543" s="235">
        <v>2</v>
      </c>
      <c r="G543" s="35"/>
      <c r="H543" s="36"/>
    </row>
    <row r="544" spans="1:8" s="2" customFormat="1" ht="16.899999999999999" customHeight="1">
      <c r="A544" s="35"/>
      <c r="B544" s="36"/>
      <c r="C544" s="236" t="s">
        <v>3</v>
      </c>
      <c r="D544" s="236" t="s">
        <v>2400</v>
      </c>
      <c r="E544" s="20" t="s">
        <v>3</v>
      </c>
      <c r="F544" s="237">
        <v>2</v>
      </c>
      <c r="G544" s="35"/>
      <c r="H544" s="36"/>
    </row>
    <row r="545" spans="1:8" s="2" customFormat="1" ht="16.899999999999999" customHeight="1">
      <c r="A545" s="35"/>
      <c r="B545" s="36"/>
      <c r="C545" s="236" t="s">
        <v>1355</v>
      </c>
      <c r="D545" s="236" t="s">
        <v>213</v>
      </c>
      <c r="E545" s="20" t="s">
        <v>3</v>
      </c>
      <c r="F545" s="237">
        <v>2</v>
      </c>
      <c r="G545" s="35"/>
      <c r="H545" s="36"/>
    </row>
    <row r="546" spans="1:8" s="2" customFormat="1" ht="16.899999999999999" customHeight="1">
      <c r="A546" s="35"/>
      <c r="B546" s="36"/>
      <c r="C546" s="232" t="s">
        <v>1310</v>
      </c>
      <c r="D546" s="233" t="s">
        <v>3</v>
      </c>
      <c r="E546" s="234" t="s">
        <v>3</v>
      </c>
      <c r="F546" s="235">
        <v>399.096</v>
      </c>
      <c r="G546" s="35"/>
      <c r="H546" s="36"/>
    </row>
    <row r="547" spans="1:8" s="2" customFormat="1" ht="16.899999999999999" customHeight="1">
      <c r="A547" s="35"/>
      <c r="B547" s="36"/>
      <c r="C547" s="236" t="s">
        <v>3</v>
      </c>
      <c r="D547" s="236" t="s">
        <v>3038</v>
      </c>
      <c r="E547" s="20" t="s">
        <v>3</v>
      </c>
      <c r="F547" s="237">
        <v>399.096</v>
      </c>
      <c r="G547" s="35"/>
      <c r="H547" s="36"/>
    </row>
    <row r="548" spans="1:8" s="2" customFormat="1" ht="16.899999999999999" customHeight="1">
      <c r="A548" s="35"/>
      <c r="B548" s="36"/>
      <c r="C548" s="236" t="s">
        <v>1310</v>
      </c>
      <c r="D548" s="236" t="s">
        <v>213</v>
      </c>
      <c r="E548" s="20" t="s">
        <v>3</v>
      </c>
      <c r="F548" s="237">
        <v>399.096</v>
      </c>
      <c r="G548" s="35"/>
      <c r="H548" s="36"/>
    </row>
    <row r="549" spans="1:8" s="2" customFormat="1" ht="16.899999999999999" customHeight="1">
      <c r="A549" s="35"/>
      <c r="B549" s="36"/>
      <c r="C549" s="232" t="s">
        <v>3039</v>
      </c>
      <c r="D549" s="233" t="s">
        <v>3</v>
      </c>
      <c r="E549" s="234" t="s">
        <v>3</v>
      </c>
      <c r="F549" s="235">
        <v>31.196000000000002</v>
      </c>
      <c r="G549" s="35"/>
      <c r="H549" s="36"/>
    </row>
    <row r="550" spans="1:8" s="2" customFormat="1" ht="16.899999999999999" customHeight="1">
      <c r="A550" s="35"/>
      <c r="B550" s="36"/>
      <c r="C550" s="236" t="s">
        <v>3</v>
      </c>
      <c r="D550" s="236" t="s">
        <v>3040</v>
      </c>
      <c r="E550" s="20" t="s">
        <v>3</v>
      </c>
      <c r="F550" s="237">
        <v>0</v>
      </c>
      <c r="G550" s="35"/>
      <c r="H550" s="36"/>
    </row>
    <row r="551" spans="1:8" s="2" customFormat="1" ht="16.899999999999999" customHeight="1">
      <c r="A551" s="35"/>
      <c r="B551" s="36"/>
      <c r="C551" s="236" t="s">
        <v>3</v>
      </c>
      <c r="D551" s="236" t="s">
        <v>3041</v>
      </c>
      <c r="E551" s="20" t="s">
        <v>3</v>
      </c>
      <c r="F551" s="237">
        <v>2.97</v>
      </c>
      <c r="G551" s="35"/>
      <c r="H551" s="36"/>
    </row>
    <row r="552" spans="1:8" s="2" customFormat="1" ht="16.899999999999999" customHeight="1">
      <c r="A552" s="35"/>
      <c r="B552" s="36"/>
      <c r="C552" s="236" t="s">
        <v>3</v>
      </c>
      <c r="D552" s="236" t="s">
        <v>3042</v>
      </c>
      <c r="E552" s="20" t="s">
        <v>3</v>
      </c>
      <c r="F552" s="237">
        <v>2.7280000000000002</v>
      </c>
      <c r="G552" s="35"/>
      <c r="H552" s="36"/>
    </row>
    <row r="553" spans="1:8" s="2" customFormat="1" ht="16.899999999999999" customHeight="1">
      <c r="A553" s="35"/>
      <c r="B553" s="36"/>
      <c r="C553" s="236" t="s">
        <v>3</v>
      </c>
      <c r="D553" s="236" t="s">
        <v>3043</v>
      </c>
      <c r="E553" s="20" t="s">
        <v>3</v>
      </c>
      <c r="F553" s="237">
        <v>2.794</v>
      </c>
      <c r="G553" s="35"/>
      <c r="H553" s="36"/>
    </row>
    <row r="554" spans="1:8" s="2" customFormat="1" ht="16.899999999999999" customHeight="1">
      <c r="A554" s="35"/>
      <c r="B554" s="36"/>
      <c r="C554" s="236" t="s">
        <v>3</v>
      </c>
      <c r="D554" s="236" t="s">
        <v>3044</v>
      </c>
      <c r="E554" s="20" t="s">
        <v>3</v>
      </c>
      <c r="F554" s="237">
        <v>2.64</v>
      </c>
      <c r="G554" s="35"/>
      <c r="H554" s="36"/>
    </row>
    <row r="555" spans="1:8" s="2" customFormat="1" ht="16.899999999999999" customHeight="1">
      <c r="A555" s="35"/>
      <c r="B555" s="36"/>
      <c r="C555" s="236" t="s">
        <v>3</v>
      </c>
      <c r="D555" s="236" t="s">
        <v>3045</v>
      </c>
      <c r="E555" s="20" t="s">
        <v>3</v>
      </c>
      <c r="F555" s="237">
        <v>2.7170000000000001</v>
      </c>
      <c r="G555" s="35"/>
      <c r="H555" s="36"/>
    </row>
    <row r="556" spans="1:8" s="2" customFormat="1" ht="16.899999999999999" customHeight="1">
      <c r="A556" s="35"/>
      <c r="B556" s="36"/>
      <c r="C556" s="236" t="s">
        <v>3</v>
      </c>
      <c r="D556" s="236" t="s">
        <v>3046</v>
      </c>
      <c r="E556" s="20" t="s">
        <v>3</v>
      </c>
      <c r="F556" s="237">
        <v>2.915</v>
      </c>
      <c r="G556" s="35"/>
      <c r="H556" s="36"/>
    </row>
    <row r="557" spans="1:8" s="2" customFormat="1" ht="16.899999999999999" customHeight="1">
      <c r="A557" s="35"/>
      <c r="B557" s="36"/>
      <c r="C557" s="236" t="s">
        <v>3</v>
      </c>
      <c r="D557" s="236" t="s">
        <v>3047</v>
      </c>
      <c r="E557" s="20" t="s">
        <v>3</v>
      </c>
      <c r="F557" s="237">
        <v>2.8159999999999998</v>
      </c>
      <c r="G557" s="35"/>
      <c r="H557" s="36"/>
    </row>
    <row r="558" spans="1:8" s="2" customFormat="1" ht="16.899999999999999" customHeight="1">
      <c r="A558" s="35"/>
      <c r="B558" s="36"/>
      <c r="C558" s="236" t="s">
        <v>3</v>
      </c>
      <c r="D558" s="236" t="s">
        <v>3048</v>
      </c>
      <c r="E558" s="20" t="s">
        <v>3</v>
      </c>
      <c r="F558" s="237">
        <v>2.86</v>
      </c>
      <c r="G558" s="35"/>
      <c r="H558" s="36"/>
    </row>
    <row r="559" spans="1:8" s="2" customFormat="1" ht="16.899999999999999" customHeight="1">
      <c r="A559" s="35"/>
      <c r="B559" s="36"/>
      <c r="C559" s="236" t="s">
        <v>3</v>
      </c>
      <c r="D559" s="236" t="s">
        <v>3049</v>
      </c>
      <c r="E559" s="20" t="s">
        <v>3</v>
      </c>
      <c r="F559" s="237">
        <v>2.9039999999999999</v>
      </c>
      <c r="G559" s="35"/>
      <c r="H559" s="36"/>
    </row>
    <row r="560" spans="1:8" s="2" customFormat="1" ht="16.899999999999999" customHeight="1">
      <c r="A560" s="35"/>
      <c r="B560" s="36"/>
      <c r="C560" s="236" t="s">
        <v>3</v>
      </c>
      <c r="D560" s="236" t="s">
        <v>3050</v>
      </c>
      <c r="E560" s="20" t="s">
        <v>3</v>
      </c>
      <c r="F560" s="237">
        <v>2.9039999999999999</v>
      </c>
      <c r="G560" s="35"/>
      <c r="H560" s="36"/>
    </row>
    <row r="561" spans="1:8" s="2" customFormat="1" ht="16.899999999999999" customHeight="1">
      <c r="A561" s="35"/>
      <c r="B561" s="36"/>
      <c r="C561" s="236" t="s">
        <v>3</v>
      </c>
      <c r="D561" s="236" t="s">
        <v>3051</v>
      </c>
      <c r="E561" s="20" t="s">
        <v>3</v>
      </c>
      <c r="F561" s="237">
        <v>2.948</v>
      </c>
      <c r="G561" s="35"/>
      <c r="H561" s="36"/>
    </row>
    <row r="562" spans="1:8" s="2" customFormat="1" ht="16.899999999999999" customHeight="1">
      <c r="A562" s="35"/>
      <c r="B562" s="36"/>
      <c r="C562" s="236" t="s">
        <v>3039</v>
      </c>
      <c r="D562" s="236" t="s">
        <v>213</v>
      </c>
      <c r="E562" s="20" t="s">
        <v>3</v>
      </c>
      <c r="F562" s="237">
        <v>31.196000000000002</v>
      </c>
      <c r="G562" s="35"/>
      <c r="H562" s="36"/>
    </row>
    <row r="563" spans="1:8" s="2" customFormat="1" ht="16.899999999999999" customHeight="1">
      <c r="A563" s="35"/>
      <c r="B563" s="36"/>
      <c r="C563" s="232" t="s">
        <v>3052</v>
      </c>
      <c r="D563" s="233" t="s">
        <v>3</v>
      </c>
      <c r="E563" s="234" t="s">
        <v>3</v>
      </c>
      <c r="F563" s="235">
        <v>6.2389999999999999</v>
      </c>
      <c r="G563" s="35"/>
      <c r="H563" s="36"/>
    </row>
    <row r="564" spans="1:8" s="2" customFormat="1" ht="16.899999999999999" customHeight="1">
      <c r="A564" s="35"/>
      <c r="B564" s="36"/>
      <c r="C564" s="236" t="s">
        <v>3</v>
      </c>
      <c r="D564" s="236" t="s">
        <v>3053</v>
      </c>
      <c r="E564" s="20" t="s">
        <v>3</v>
      </c>
      <c r="F564" s="237">
        <v>6.2389999999999999</v>
      </c>
      <c r="G564" s="35"/>
      <c r="H564" s="36"/>
    </row>
    <row r="565" spans="1:8" s="2" customFormat="1" ht="16.899999999999999" customHeight="1">
      <c r="A565" s="35"/>
      <c r="B565" s="36"/>
      <c r="C565" s="236" t="s">
        <v>3052</v>
      </c>
      <c r="D565" s="236" t="s">
        <v>213</v>
      </c>
      <c r="E565" s="20" t="s">
        <v>3</v>
      </c>
      <c r="F565" s="237">
        <v>6.2389999999999999</v>
      </c>
      <c r="G565" s="35"/>
      <c r="H565" s="36"/>
    </row>
    <row r="566" spans="1:8" s="2" customFormat="1" ht="16.899999999999999" customHeight="1">
      <c r="A566" s="35"/>
      <c r="B566" s="36"/>
      <c r="C566" s="232" t="s">
        <v>1314</v>
      </c>
      <c r="D566" s="233" t="s">
        <v>3</v>
      </c>
      <c r="E566" s="234" t="s">
        <v>3</v>
      </c>
      <c r="F566" s="235">
        <v>17.600000000000001</v>
      </c>
      <c r="G566" s="35"/>
      <c r="H566" s="36"/>
    </row>
    <row r="567" spans="1:8" s="2" customFormat="1" ht="16.899999999999999" customHeight="1">
      <c r="A567" s="35"/>
      <c r="B567" s="36"/>
      <c r="C567" s="236" t="s">
        <v>3</v>
      </c>
      <c r="D567" s="236" t="s">
        <v>3054</v>
      </c>
      <c r="E567" s="20" t="s">
        <v>3</v>
      </c>
      <c r="F567" s="237">
        <v>8.8000000000000007</v>
      </c>
      <c r="G567" s="35"/>
      <c r="H567" s="36"/>
    </row>
    <row r="568" spans="1:8" s="2" customFormat="1" ht="16.899999999999999" customHeight="1">
      <c r="A568" s="35"/>
      <c r="B568" s="36"/>
      <c r="C568" s="236" t="s">
        <v>3</v>
      </c>
      <c r="D568" s="236" t="s">
        <v>3055</v>
      </c>
      <c r="E568" s="20" t="s">
        <v>3</v>
      </c>
      <c r="F568" s="237">
        <v>8.8000000000000007</v>
      </c>
      <c r="G568" s="35"/>
      <c r="H568" s="36"/>
    </row>
    <row r="569" spans="1:8" s="2" customFormat="1" ht="16.899999999999999" customHeight="1">
      <c r="A569" s="35"/>
      <c r="B569" s="36"/>
      <c r="C569" s="236" t="s">
        <v>1314</v>
      </c>
      <c r="D569" s="236" t="s">
        <v>213</v>
      </c>
      <c r="E569" s="20" t="s">
        <v>3</v>
      </c>
      <c r="F569" s="237">
        <v>17.600000000000001</v>
      </c>
      <c r="G569" s="35"/>
      <c r="H569" s="36"/>
    </row>
    <row r="570" spans="1:8" s="2" customFormat="1" ht="16.899999999999999" customHeight="1">
      <c r="A570" s="35"/>
      <c r="B570" s="36"/>
      <c r="C570" s="232" t="s">
        <v>1773</v>
      </c>
      <c r="D570" s="233" t="s">
        <v>3</v>
      </c>
      <c r="E570" s="234" t="s">
        <v>3</v>
      </c>
      <c r="F570" s="235">
        <v>39.555999999999997</v>
      </c>
      <c r="G570" s="35"/>
      <c r="H570" s="36"/>
    </row>
    <row r="571" spans="1:8" s="2" customFormat="1" ht="16.899999999999999" customHeight="1">
      <c r="A571" s="35"/>
      <c r="B571" s="36"/>
      <c r="C571" s="236" t="s">
        <v>3</v>
      </c>
      <c r="D571" s="236" t="s">
        <v>1768</v>
      </c>
      <c r="E571" s="20" t="s">
        <v>3</v>
      </c>
      <c r="F571" s="237">
        <v>0</v>
      </c>
      <c r="G571" s="35"/>
      <c r="H571" s="36"/>
    </row>
    <row r="572" spans="1:8" s="2" customFormat="1" ht="16.899999999999999" customHeight="1">
      <c r="A572" s="35"/>
      <c r="B572" s="36"/>
      <c r="C572" s="236" t="s">
        <v>3</v>
      </c>
      <c r="D572" s="236" t="s">
        <v>2908</v>
      </c>
      <c r="E572" s="20" t="s">
        <v>3</v>
      </c>
      <c r="F572" s="237">
        <v>39.555999999999997</v>
      </c>
      <c r="G572" s="35"/>
      <c r="H572" s="36"/>
    </row>
    <row r="573" spans="1:8" s="2" customFormat="1" ht="16.899999999999999" customHeight="1">
      <c r="A573" s="35"/>
      <c r="B573" s="36"/>
      <c r="C573" s="236" t="s">
        <v>1773</v>
      </c>
      <c r="D573" s="236" t="s">
        <v>213</v>
      </c>
      <c r="E573" s="20" t="s">
        <v>3</v>
      </c>
      <c r="F573" s="237">
        <v>39.555999999999997</v>
      </c>
      <c r="G573" s="35"/>
      <c r="H573" s="36"/>
    </row>
    <row r="574" spans="1:8" s="2" customFormat="1" ht="16.899999999999999" customHeight="1">
      <c r="A574" s="35"/>
      <c r="B574" s="36"/>
      <c r="C574" s="232" t="s">
        <v>1005</v>
      </c>
      <c r="D574" s="233" t="s">
        <v>3</v>
      </c>
      <c r="E574" s="234" t="s">
        <v>3</v>
      </c>
      <c r="F574" s="235">
        <v>3.4780000000000002</v>
      </c>
      <c r="G574" s="35"/>
      <c r="H574" s="36"/>
    </row>
    <row r="575" spans="1:8" s="2" customFormat="1" ht="16.899999999999999" customHeight="1">
      <c r="A575" s="35"/>
      <c r="B575" s="36"/>
      <c r="C575" s="236" t="s">
        <v>3</v>
      </c>
      <c r="D575" s="236" t="s">
        <v>247</v>
      </c>
      <c r="E575" s="20" t="s">
        <v>3</v>
      </c>
      <c r="F575" s="237">
        <v>0</v>
      </c>
      <c r="G575" s="35"/>
      <c r="H575" s="36"/>
    </row>
    <row r="576" spans="1:8" s="2" customFormat="1" ht="16.899999999999999" customHeight="1">
      <c r="A576" s="35"/>
      <c r="B576" s="36"/>
      <c r="C576" s="236" t="s">
        <v>3</v>
      </c>
      <c r="D576" s="236" t="s">
        <v>3056</v>
      </c>
      <c r="E576" s="20" t="s">
        <v>3</v>
      </c>
      <c r="F576" s="237">
        <v>3.3</v>
      </c>
      <c r="G576" s="35"/>
      <c r="H576" s="36"/>
    </row>
    <row r="577" spans="1:8" s="2" customFormat="1" ht="16.899999999999999" customHeight="1">
      <c r="A577" s="35"/>
      <c r="B577" s="36"/>
      <c r="C577" s="236" t="s">
        <v>3</v>
      </c>
      <c r="D577" s="236" t="s">
        <v>1351</v>
      </c>
      <c r="E577" s="20" t="s">
        <v>3</v>
      </c>
      <c r="F577" s="237">
        <v>0.17799999999999999</v>
      </c>
      <c r="G577" s="35"/>
      <c r="H577" s="36"/>
    </row>
    <row r="578" spans="1:8" s="2" customFormat="1" ht="16.899999999999999" customHeight="1">
      <c r="A578" s="35"/>
      <c r="B578" s="36"/>
      <c r="C578" s="236" t="s">
        <v>1005</v>
      </c>
      <c r="D578" s="236" t="s">
        <v>213</v>
      </c>
      <c r="E578" s="20" t="s">
        <v>3</v>
      </c>
      <c r="F578" s="237">
        <v>3.4780000000000002</v>
      </c>
      <c r="G578" s="35"/>
      <c r="H578" s="36"/>
    </row>
    <row r="579" spans="1:8" s="2" customFormat="1" ht="16.899999999999999" customHeight="1">
      <c r="A579" s="35"/>
      <c r="B579" s="36"/>
      <c r="C579" s="232" t="s">
        <v>3057</v>
      </c>
      <c r="D579" s="233" t="s">
        <v>3</v>
      </c>
      <c r="E579" s="234" t="s">
        <v>3</v>
      </c>
      <c r="F579" s="235">
        <v>62.392000000000003</v>
      </c>
      <c r="G579" s="35"/>
      <c r="H579" s="36"/>
    </row>
    <row r="580" spans="1:8" s="2" customFormat="1" ht="16.899999999999999" customHeight="1">
      <c r="A580" s="35"/>
      <c r="B580" s="36"/>
      <c r="C580" s="236" t="s">
        <v>3</v>
      </c>
      <c r="D580" s="236" t="s">
        <v>3058</v>
      </c>
      <c r="E580" s="20" t="s">
        <v>3</v>
      </c>
      <c r="F580" s="237">
        <v>0</v>
      </c>
      <c r="G580" s="35"/>
      <c r="H580" s="36"/>
    </row>
    <row r="581" spans="1:8" s="2" customFormat="1" ht="16.899999999999999" customHeight="1">
      <c r="A581" s="35"/>
      <c r="B581" s="36"/>
      <c r="C581" s="236" t="s">
        <v>3</v>
      </c>
      <c r="D581" s="236" t="s">
        <v>3059</v>
      </c>
      <c r="E581" s="20" t="s">
        <v>3</v>
      </c>
      <c r="F581" s="237">
        <v>62.392000000000003</v>
      </c>
      <c r="G581" s="35"/>
      <c r="H581" s="36"/>
    </row>
    <row r="582" spans="1:8" s="2" customFormat="1" ht="16.899999999999999" customHeight="1">
      <c r="A582" s="35"/>
      <c r="B582" s="36"/>
      <c r="C582" s="236" t="s">
        <v>3057</v>
      </c>
      <c r="D582" s="236" t="s">
        <v>259</v>
      </c>
      <c r="E582" s="20" t="s">
        <v>3</v>
      </c>
      <c r="F582" s="237">
        <v>62.392000000000003</v>
      </c>
      <c r="G582" s="35"/>
      <c r="H582" s="36"/>
    </row>
    <row r="583" spans="1:8" s="2" customFormat="1" ht="16.899999999999999" customHeight="1">
      <c r="A583" s="35"/>
      <c r="B583" s="36"/>
      <c r="C583" s="232" t="s">
        <v>152</v>
      </c>
      <c r="D583" s="233" t="s">
        <v>3</v>
      </c>
      <c r="E583" s="234" t="s">
        <v>3</v>
      </c>
      <c r="F583" s="235">
        <v>205.61799999999999</v>
      </c>
      <c r="G583" s="35"/>
      <c r="H583" s="36"/>
    </row>
    <row r="584" spans="1:8" s="2" customFormat="1" ht="16.899999999999999" customHeight="1">
      <c r="A584" s="35"/>
      <c r="B584" s="36"/>
      <c r="C584" s="236" t="s">
        <v>3</v>
      </c>
      <c r="D584" s="236" t="s">
        <v>3060</v>
      </c>
      <c r="E584" s="20" t="s">
        <v>3</v>
      </c>
      <c r="F584" s="237">
        <v>24.303999999999998</v>
      </c>
      <c r="G584" s="35"/>
      <c r="H584" s="36"/>
    </row>
    <row r="585" spans="1:8" s="2" customFormat="1" ht="16.899999999999999" customHeight="1">
      <c r="A585" s="35"/>
      <c r="B585" s="36"/>
      <c r="C585" s="236" t="s">
        <v>3</v>
      </c>
      <c r="D585" s="236" t="s">
        <v>3061</v>
      </c>
      <c r="E585" s="20" t="s">
        <v>3</v>
      </c>
      <c r="F585" s="237">
        <v>18.553999999999998</v>
      </c>
      <c r="G585" s="35"/>
      <c r="H585" s="36"/>
    </row>
    <row r="586" spans="1:8" s="2" customFormat="1" ht="16.899999999999999" customHeight="1">
      <c r="A586" s="35"/>
      <c r="B586" s="36"/>
      <c r="C586" s="236" t="s">
        <v>3</v>
      </c>
      <c r="D586" s="236" t="s">
        <v>3062</v>
      </c>
      <c r="E586" s="20" t="s">
        <v>3</v>
      </c>
      <c r="F586" s="237">
        <v>25.754999999999999</v>
      </c>
      <c r="G586" s="35"/>
      <c r="H586" s="36"/>
    </row>
    <row r="587" spans="1:8" s="2" customFormat="1" ht="16.899999999999999" customHeight="1">
      <c r="A587" s="35"/>
      <c r="B587" s="36"/>
      <c r="C587" s="236" t="s">
        <v>3</v>
      </c>
      <c r="D587" s="236" t="s">
        <v>3063</v>
      </c>
      <c r="E587" s="20" t="s">
        <v>3</v>
      </c>
      <c r="F587" s="237">
        <v>8.5269999999999992</v>
      </c>
      <c r="G587" s="35"/>
      <c r="H587" s="36"/>
    </row>
    <row r="588" spans="1:8" s="2" customFormat="1" ht="16.899999999999999" customHeight="1">
      <c r="A588" s="35"/>
      <c r="B588" s="36"/>
      <c r="C588" s="236" t="s">
        <v>3</v>
      </c>
      <c r="D588" s="236" t="s">
        <v>3064</v>
      </c>
      <c r="E588" s="20" t="s">
        <v>3</v>
      </c>
      <c r="F588" s="237">
        <v>23.199000000000002</v>
      </c>
      <c r="G588" s="35"/>
      <c r="H588" s="36"/>
    </row>
    <row r="589" spans="1:8" s="2" customFormat="1" ht="16.899999999999999" customHeight="1">
      <c r="A589" s="35"/>
      <c r="B589" s="36"/>
      <c r="C589" s="236" t="s">
        <v>3</v>
      </c>
      <c r="D589" s="236" t="s">
        <v>3065</v>
      </c>
      <c r="E589" s="20" t="s">
        <v>3</v>
      </c>
      <c r="F589" s="237">
        <v>3.0329999999999999</v>
      </c>
      <c r="G589" s="35"/>
      <c r="H589" s="36"/>
    </row>
    <row r="590" spans="1:8" s="2" customFormat="1" ht="16.899999999999999" customHeight="1">
      <c r="A590" s="35"/>
      <c r="B590" s="36"/>
      <c r="C590" s="236" t="s">
        <v>3</v>
      </c>
      <c r="D590" s="236" t="s">
        <v>3066</v>
      </c>
      <c r="E590" s="20" t="s">
        <v>3</v>
      </c>
      <c r="F590" s="237">
        <v>27.103999999999999</v>
      </c>
      <c r="G590" s="35"/>
      <c r="H590" s="36"/>
    </row>
    <row r="591" spans="1:8" s="2" customFormat="1" ht="16.899999999999999" customHeight="1">
      <c r="A591" s="35"/>
      <c r="B591" s="36"/>
      <c r="C591" s="236" t="s">
        <v>3</v>
      </c>
      <c r="D591" s="236" t="s">
        <v>3067</v>
      </c>
      <c r="E591" s="20" t="s">
        <v>3</v>
      </c>
      <c r="F591" s="237">
        <v>11.061</v>
      </c>
      <c r="G591" s="35"/>
      <c r="H591" s="36"/>
    </row>
    <row r="592" spans="1:8" s="2" customFormat="1" ht="16.899999999999999" customHeight="1">
      <c r="A592" s="35"/>
      <c r="B592" s="36"/>
      <c r="C592" s="236" t="s">
        <v>3</v>
      </c>
      <c r="D592" s="236" t="s">
        <v>3068</v>
      </c>
      <c r="E592" s="20" t="s">
        <v>3</v>
      </c>
      <c r="F592" s="237">
        <v>24.05</v>
      </c>
      <c r="G592" s="35"/>
      <c r="H592" s="36"/>
    </row>
    <row r="593" spans="1:8" s="2" customFormat="1" ht="16.899999999999999" customHeight="1">
      <c r="A593" s="35"/>
      <c r="B593" s="36"/>
      <c r="C593" s="236" t="s">
        <v>3</v>
      </c>
      <c r="D593" s="236" t="s">
        <v>3069</v>
      </c>
      <c r="E593" s="20" t="s">
        <v>3</v>
      </c>
      <c r="F593" s="237">
        <v>13.432</v>
      </c>
      <c r="G593" s="35"/>
      <c r="H593" s="36"/>
    </row>
    <row r="594" spans="1:8" s="2" customFormat="1" ht="16.899999999999999" customHeight="1">
      <c r="A594" s="35"/>
      <c r="B594" s="36"/>
      <c r="C594" s="236" t="s">
        <v>3</v>
      </c>
      <c r="D594" s="236" t="s">
        <v>3070</v>
      </c>
      <c r="E594" s="20" t="s">
        <v>3</v>
      </c>
      <c r="F594" s="237">
        <v>25.588999999999999</v>
      </c>
      <c r="G594" s="35"/>
      <c r="H594" s="36"/>
    </row>
    <row r="595" spans="1:8" s="2" customFormat="1" ht="16.899999999999999" customHeight="1">
      <c r="A595" s="35"/>
      <c r="B595" s="36"/>
      <c r="C595" s="236" t="s">
        <v>3</v>
      </c>
      <c r="D595" s="236" t="s">
        <v>3071</v>
      </c>
      <c r="E595" s="20" t="s">
        <v>3</v>
      </c>
      <c r="F595" s="237">
        <v>9.3870000000000005</v>
      </c>
      <c r="G595" s="35"/>
      <c r="H595" s="36"/>
    </row>
    <row r="596" spans="1:8" s="2" customFormat="1" ht="16.899999999999999" customHeight="1">
      <c r="A596" s="35"/>
      <c r="B596" s="36"/>
      <c r="C596" s="236" t="s">
        <v>3</v>
      </c>
      <c r="D596" s="236" t="s">
        <v>3072</v>
      </c>
      <c r="E596" s="20" t="s">
        <v>3</v>
      </c>
      <c r="F596" s="237">
        <v>23.231000000000002</v>
      </c>
      <c r="G596" s="35"/>
      <c r="H596" s="36"/>
    </row>
    <row r="597" spans="1:8" s="2" customFormat="1" ht="16.899999999999999" customHeight="1">
      <c r="A597" s="35"/>
      <c r="B597" s="36"/>
      <c r="C597" s="236" t="s">
        <v>3</v>
      </c>
      <c r="D597" s="236" t="s">
        <v>3073</v>
      </c>
      <c r="E597" s="20" t="s">
        <v>3</v>
      </c>
      <c r="F597" s="237">
        <v>5.8490000000000002</v>
      </c>
      <c r="G597" s="35"/>
      <c r="H597" s="36"/>
    </row>
    <row r="598" spans="1:8" s="2" customFormat="1" ht="16.899999999999999" customHeight="1">
      <c r="A598" s="35"/>
      <c r="B598" s="36"/>
      <c r="C598" s="236" t="s">
        <v>3</v>
      </c>
      <c r="D598" s="236" t="s">
        <v>3074</v>
      </c>
      <c r="E598" s="20" t="s">
        <v>3</v>
      </c>
      <c r="F598" s="237">
        <v>36.524000000000001</v>
      </c>
      <c r="G598" s="35"/>
      <c r="H598" s="36"/>
    </row>
    <row r="599" spans="1:8" s="2" customFormat="1" ht="16.899999999999999" customHeight="1">
      <c r="A599" s="35"/>
      <c r="B599" s="36"/>
      <c r="C599" s="236" t="s">
        <v>3</v>
      </c>
      <c r="D599" s="236" t="s">
        <v>3075</v>
      </c>
      <c r="E599" s="20" t="s">
        <v>3</v>
      </c>
      <c r="F599" s="237">
        <v>24.91</v>
      </c>
      <c r="G599" s="35"/>
      <c r="H599" s="36"/>
    </row>
    <row r="600" spans="1:8" s="2" customFormat="1" ht="16.899999999999999" customHeight="1">
      <c r="A600" s="35"/>
      <c r="B600" s="36"/>
      <c r="C600" s="236" t="s">
        <v>3</v>
      </c>
      <c r="D600" s="236" t="s">
        <v>3076</v>
      </c>
      <c r="E600" s="20" t="s">
        <v>3</v>
      </c>
      <c r="F600" s="237">
        <v>10.678000000000001</v>
      </c>
      <c r="G600" s="35"/>
      <c r="H600" s="36"/>
    </row>
    <row r="601" spans="1:8" s="2" customFormat="1" ht="16.899999999999999" customHeight="1">
      <c r="A601" s="35"/>
      <c r="B601" s="36"/>
      <c r="C601" s="236" t="s">
        <v>3</v>
      </c>
      <c r="D601" s="236" t="s">
        <v>3077</v>
      </c>
      <c r="E601" s="20" t="s">
        <v>3</v>
      </c>
      <c r="F601" s="237">
        <v>25.712</v>
      </c>
      <c r="G601" s="35"/>
      <c r="H601" s="36"/>
    </row>
    <row r="602" spans="1:8" s="2" customFormat="1" ht="16.899999999999999" customHeight="1">
      <c r="A602" s="35"/>
      <c r="B602" s="36"/>
      <c r="C602" s="236" t="s">
        <v>3</v>
      </c>
      <c r="D602" s="236" t="s">
        <v>3078</v>
      </c>
      <c r="E602" s="20" t="s">
        <v>3</v>
      </c>
      <c r="F602" s="237">
        <v>8.6280000000000001</v>
      </c>
      <c r="G602" s="35"/>
      <c r="H602" s="36"/>
    </row>
    <row r="603" spans="1:8" s="2" customFormat="1" ht="16.899999999999999" customHeight="1">
      <c r="A603" s="35"/>
      <c r="B603" s="36"/>
      <c r="C603" s="236" t="s">
        <v>3</v>
      </c>
      <c r="D603" s="236" t="s">
        <v>3079</v>
      </c>
      <c r="E603" s="20" t="s">
        <v>3</v>
      </c>
      <c r="F603" s="237">
        <v>23.332999999999998</v>
      </c>
      <c r="G603" s="35"/>
      <c r="H603" s="36"/>
    </row>
    <row r="604" spans="1:8" s="2" customFormat="1" ht="16.899999999999999" customHeight="1">
      <c r="A604" s="35"/>
      <c r="B604" s="36"/>
      <c r="C604" s="236" t="s">
        <v>3</v>
      </c>
      <c r="D604" s="236" t="s">
        <v>3080</v>
      </c>
      <c r="E604" s="20" t="s">
        <v>3</v>
      </c>
      <c r="F604" s="237">
        <v>12.397</v>
      </c>
      <c r="G604" s="35"/>
      <c r="H604" s="36"/>
    </row>
    <row r="605" spans="1:8" s="2" customFormat="1" ht="16.899999999999999" customHeight="1">
      <c r="A605" s="35"/>
      <c r="B605" s="36"/>
      <c r="C605" s="236" t="s">
        <v>3</v>
      </c>
      <c r="D605" s="236" t="s">
        <v>3081</v>
      </c>
      <c r="E605" s="20" t="s">
        <v>3</v>
      </c>
      <c r="F605" s="237">
        <v>25.291</v>
      </c>
      <c r="G605" s="35"/>
      <c r="H605" s="36"/>
    </row>
    <row r="606" spans="1:8" s="2" customFormat="1" ht="16.899999999999999" customHeight="1">
      <c r="A606" s="35"/>
      <c r="B606" s="36"/>
      <c r="C606" s="236" t="s">
        <v>3</v>
      </c>
      <c r="D606" s="236" t="s">
        <v>3082</v>
      </c>
      <c r="E606" s="20" t="s">
        <v>3</v>
      </c>
      <c r="F606" s="237">
        <v>3.6280000000000001</v>
      </c>
      <c r="G606" s="35"/>
      <c r="H606" s="36"/>
    </row>
    <row r="607" spans="1:8" s="2" customFormat="1" ht="16.899999999999999" customHeight="1">
      <c r="A607" s="35"/>
      <c r="B607" s="36"/>
      <c r="C607" s="236" t="s">
        <v>3</v>
      </c>
      <c r="D607" s="236" t="s">
        <v>3083</v>
      </c>
      <c r="E607" s="20" t="s">
        <v>3</v>
      </c>
      <c r="F607" s="237">
        <v>28.029</v>
      </c>
      <c r="G607" s="35"/>
      <c r="H607" s="36"/>
    </row>
    <row r="608" spans="1:8" s="2" customFormat="1" ht="16.899999999999999" customHeight="1">
      <c r="A608" s="35"/>
      <c r="B608" s="36"/>
      <c r="C608" s="236" t="s">
        <v>3</v>
      </c>
      <c r="D608" s="236" t="s">
        <v>2959</v>
      </c>
      <c r="E608" s="20" t="s">
        <v>3</v>
      </c>
      <c r="F608" s="237">
        <v>-187.239</v>
      </c>
      <c r="G608" s="35"/>
      <c r="H608" s="36"/>
    </row>
    <row r="609" spans="1:8" s="2" customFormat="1" ht="16.899999999999999" customHeight="1">
      <c r="A609" s="35"/>
      <c r="B609" s="36"/>
      <c r="C609" s="236" t="s">
        <v>3</v>
      </c>
      <c r="D609" s="236" t="s">
        <v>3084</v>
      </c>
      <c r="E609" s="20" t="s">
        <v>3</v>
      </c>
      <c r="F609" s="237">
        <v>0</v>
      </c>
      <c r="G609" s="35"/>
      <c r="H609" s="36"/>
    </row>
    <row r="610" spans="1:8" s="2" customFormat="1" ht="16.899999999999999" customHeight="1">
      <c r="A610" s="35"/>
      <c r="B610" s="36"/>
      <c r="C610" s="236" t="s">
        <v>3</v>
      </c>
      <c r="D610" s="236" t="s">
        <v>3085</v>
      </c>
      <c r="E610" s="20" t="s">
        <v>3</v>
      </c>
      <c r="F610" s="237">
        <v>-0.72799999999999998</v>
      </c>
      <c r="G610" s="35"/>
      <c r="H610" s="36"/>
    </row>
    <row r="611" spans="1:8" s="2" customFormat="1" ht="16.899999999999999" customHeight="1">
      <c r="A611" s="35"/>
      <c r="B611" s="36"/>
      <c r="C611" s="236" t="s">
        <v>3</v>
      </c>
      <c r="D611" s="236" t="s">
        <v>3086</v>
      </c>
      <c r="E611" s="20" t="s">
        <v>3</v>
      </c>
      <c r="F611" s="237">
        <v>-2.4729999999999999</v>
      </c>
      <c r="G611" s="35"/>
      <c r="H611" s="36"/>
    </row>
    <row r="612" spans="1:8" s="2" customFormat="1" ht="16.899999999999999" customHeight="1">
      <c r="A612" s="35"/>
      <c r="B612" s="36"/>
      <c r="C612" s="236" t="s">
        <v>3</v>
      </c>
      <c r="D612" s="236" t="s">
        <v>1501</v>
      </c>
      <c r="E612" s="20" t="s">
        <v>3</v>
      </c>
      <c r="F612" s="237">
        <v>0</v>
      </c>
      <c r="G612" s="35"/>
      <c r="H612" s="36"/>
    </row>
    <row r="613" spans="1:8" s="2" customFormat="1" ht="16.899999999999999" customHeight="1">
      <c r="A613" s="35"/>
      <c r="B613" s="36"/>
      <c r="C613" s="236" t="s">
        <v>3</v>
      </c>
      <c r="D613" s="236" t="s">
        <v>3087</v>
      </c>
      <c r="E613" s="20" t="s">
        <v>3</v>
      </c>
      <c r="F613" s="237">
        <v>-6.2389999999999999</v>
      </c>
      <c r="G613" s="35"/>
      <c r="H613" s="36"/>
    </row>
    <row r="614" spans="1:8" s="2" customFormat="1" ht="16.899999999999999" customHeight="1">
      <c r="A614" s="35"/>
      <c r="B614" s="36"/>
      <c r="C614" s="236" t="s">
        <v>3</v>
      </c>
      <c r="D614" s="236" t="s">
        <v>3088</v>
      </c>
      <c r="E614" s="20" t="s">
        <v>3</v>
      </c>
      <c r="F614" s="237">
        <v>-20.965</v>
      </c>
      <c r="G614" s="35"/>
      <c r="H614" s="36"/>
    </row>
    <row r="615" spans="1:8" s="2" customFormat="1" ht="16.899999999999999" customHeight="1">
      <c r="A615" s="35"/>
      <c r="B615" s="36"/>
      <c r="C615" s="236" t="s">
        <v>3</v>
      </c>
      <c r="D615" s="236" t="s">
        <v>3089</v>
      </c>
      <c r="E615" s="20" t="s">
        <v>3</v>
      </c>
      <c r="F615" s="237">
        <v>-1.772</v>
      </c>
      <c r="G615" s="35"/>
      <c r="H615" s="36"/>
    </row>
    <row r="616" spans="1:8" s="2" customFormat="1" ht="16.899999999999999" customHeight="1">
      <c r="A616" s="35"/>
      <c r="B616" s="36"/>
      <c r="C616" s="236" t="s">
        <v>3</v>
      </c>
      <c r="D616" s="236" t="s">
        <v>3090</v>
      </c>
      <c r="E616" s="20" t="s">
        <v>3</v>
      </c>
      <c r="F616" s="237">
        <v>-17.170999999999999</v>
      </c>
      <c r="G616" s="35"/>
      <c r="H616" s="36"/>
    </row>
    <row r="617" spans="1:8" s="2" customFormat="1" ht="16.899999999999999" customHeight="1">
      <c r="A617" s="35"/>
      <c r="B617" s="36"/>
      <c r="C617" s="236" t="s">
        <v>152</v>
      </c>
      <c r="D617" s="236" t="s">
        <v>213</v>
      </c>
      <c r="E617" s="20" t="s">
        <v>3</v>
      </c>
      <c r="F617" s="237">
        <v>205.61799999999999</v>
      </c>
      <c r="G617" s="35"/>
      <c r="H617" s="36"/>
    </row>
    <row r="618" spans="1:8" s="2" customFormat="1" ht="16.899999999999999" customHeight="1">
      <c r="A618" s="35"/>
      <c r="B618" s="36"/>
      <c r="C618" s="232" t="s">
        <v>1319</v>
      </c>
      <c r="D618" s="233" t="s">
        <v>3</v>
      </c>
      <c r="E618" s="234" t="s">
        <v>3</v>
      </c>
      <c r="F618" s="235">
        <v>442.20499999999998</v>
      </c>
      <c r="G618" s="35"/>
      <c r="H618" s="36"/>
    </row>
    <row r="619" spans="1:8" s="2" customFormat="1" ht="16.899999999999999" customHeight="1">
      <c r="A619" s="35"/>
      <c r="B619" s="36"/>
      <c r="C619" s="236" t="s">
        <v>3</v>
      </c>
      <c r="D619" s="236" t="s">
        <v>3060</v>
      </c>
      <c r="E619" s="20" t="s">
        <v>3</v>
      </c>
      <c r="F619" s="237">
        <v>24.303999999999998</v>
      </c>
      <c r="G619" s="35"/>
      <c r="H619" s="36"/>
    </row>
    <row r="620" spans="1:8" s="2" customFormat="1" ht="16.899999999999999" customHeight="1">
      <c r="A620" s="35"/>
      <c r="B620" s="36"/>
      <c r="C620" s="236" t="s">
        <v>3</v>
      </c>
      <c r="D620" s="236" t="s">
        <v>3061</v>
      </c>
      <c r="E620" s="20" t="s">
        <v>3</v>
      </c>
      <c r="F620" s="237">
        <v>18.553999999999998</v>
      </c>
      <c r="G620" s="35"/>
      <c r="H620" s="36"/>
    </row>
    <row r="621" spans="1:8" s="2" customFormat="1" ht="16.899999999999999" customHeight="1">
      <c r="A621" s="35"/>
      <c r="B621" s="36"/>
      <c r="C621" s="236" t="s">
        <v>3</v>
      </c>
      <c r="D621" s="236" t="s">
        <v>3062</v>
      </c>
      <c r="E621" s="20" t="s">
        <v>3</v>
      </c>
      <c r="F621" s="237">
        <v>25.754999999999999</v>
      </c>
      <c r="G621" s="35"/>
      <c r="H621" s="36"/>
    </row>
    <row r="622" spans="1:8" s="2" customFormat="1" ht="16.899999999999999" customHeight="1">
      <c r="A622" s="35"/>
      <c r="B622" s="36"/>
      <c r="C622" s="236" t="s">
        <v>3</v>
      </c>
      <c r="D622" s="236" t="s">
        <v>3063</v>
      </c>
      <c r="E622" s="20" t="s">
        <v>3</v>
      </c>
      <c r="F622" s="237">
        <v>8.5269999999999992</v>
      </c>
      <c r="G622" s="35"/>
      <c r="H622" s="36"/>
    </row>
    <row r="623" spans="1:8" s="2" customFormat="1" ht="16.899999999999999" customHeight="1">
      <c r="A623" s="35"/>
      <c r="B623" s="36"/>
      <c r="C623" s="236" t="s">
        <v>3</v>
      </c>
      <c r="D623" s="236" t="s">
        <v>3064</v>
      </c>
      <c r="E623" s="20" t="s">
        <v>3</v>
      </c>
      <c r="F623" s="237">
        <v>23.199000000000002</v>
      </c>
      <c r="G623" s="35"/>
      <c r="H623" s="36"/>
    </row>
    <row r="624" spans="1:8" s="2" customFormat="1" ht="16.899999999999999" customHeight="1">
      <c r="A624" s="35"/>
      <c r="B624" s="36"/>
      <c r="C624" s="236" t="s">
        <v>3</v>
      </c>
      <c r="D624" s="236" t="s">
        <v>3065</v>
      </c>
      <c r="E624" s="20" t="s">
        <v>3</v>
      </c>
      <c r="F624" s="237">
        <v>3.0329999999999999</v>
      </c>
      <c r="G624" s="35"/>
      <c r="H624" s="36"/>
    </row>
    <row r="625" spans="1:8" s="2" customFormat="1" ht="16.899999999999999" customHeight="1">
      <c r="A625" s="35"/>
      <c r="B625" s="36"/>
      <c r="C625" s="236" t="s">
        <v>3</v>
      </c>
      <c r="D625" s="236" t="s">
        <v>3066</v>
      </c>
      <c r="E625" s="20" t="s">
        <v>3</v>
      </c>
      <c r="F625" s="237">
        <v>27.103999999999999</v>
      </c>
      <c r="G625" s="35"/>
      <c r="H625" s="36"/>
    </row>
    <row r="626" spans="1:8" s="2" customFormat="1" ht="16.899999999999999" customHeight="1">
      <c r="A626" s="35"/>
      <c r="B626" s="36"/>
      <c r="C626" s="236" t="s">
        <v>3</v>
      </c>
      <c r="D626" s="236" t="s">
        <v>3067</v>
      </c>
      <c r="E626" s="20" t="s">
        <v>3</v>
      </c>
      <c r="F626" s="237">
        <v>11.061</v>
      </c>
      <c r="G626" s="35"/>
      <c r="H626" s="36"/>
    </row>
    <row r="627" spans="1:8" s="2" customFormat="1" ht="16.899999999999999" customHeight="1">
      <c r="A627" s="35"/>
      <c r="B627" s="36"/>
      <c r="C627" s="236" t="s">
        <v>3</v>
      </c>
      <c r="D627" s="236" t="s">
        <v>3068</v>
      </c>
      <c r="E627" s="20" t="s">
        <v>3</v>
      </c>
      <c r="F627" s="237">
        <v>24.05</v>
      </c>
      <c r="G627" s="35"/>
      <c r="H627" s="36"/>
    </row>
    <row r="628" spans="1:8" s="2" customFormat="1" ht="16.899999999999999" customHeight="1">
      <c r="A628" s="35"/>
      <c r="B628" s="36"/>
      <c r="C628" s="236" t="s">
        <v>3</v>
      </c>
      <c r="D628" s="236" t="s">
        <v>3069</v>
      </c>
      <c r="E628" s="20" t="s">
        <v>3</v>
      </c>
      <c r="F628" s="237">
        <v>13.432</v>
      </c>
      <c r="G628" s="35"/>
      <c r="H628" s="36"/>
    </row>
    <row r="629" spans="1:8" s="2" customFormat="1" ht="16.899999999999999" customHeight="1">
      <c r="A629" s="35"/>
      <c r="B629" s="36"/>
      <c r="C629" s="236" t="s">
        <v>3</v>
      </c>
      <c r="D629" s="236" t="s">
        <v>3070</v>
      </c>
      <c r="E629" s="20" t="s">
        <v>3</v>
      </c>
      <c r="F629" s="237">
        <v>25.588999999999999</v>
      </c>
      <c r="G629" s="35"/>
      <c r="H629" s="36"/>
    </row>
    <row r="630" spans="1:8" s="2" customFormat="1" ht="16.899999999999999" customHeight="1">
      <c r="A630" s="35"/>
      <c r="B630" s="36"/>
      <c r="C630" s="236" t="s">
        <v>3</v>
      </c>
      <c r="D630" s="236" t="s">
        <v>3071</v>
      </c>
      <c r="E630" s="20" t="s">
        <v>3</v>
      </c>
      <c r="F630" s="237">
        <v>9.3870000000000005</v>
      </c>
      <c r="G630" s="35"/>
      <c r="H630" s="36"/>
    </row>
    <row r="631" spans="1:8" s="2" customFormat="1" ht="16.899999999999999" customHeight="1">
      <c r="A631" s="35"/>
      <c r="B631" s="36"/>
      <c r="C631" s="236" t="s">
        <v>3</v>
      </c>
      <c r="D631" s="236" t="s">
        <v>3072</v>
      </c>
      <c r="E631" s="20" t="s">
        <v>3</v>
      </c>
      <c r="F631" s="237">
        <v>23.231000000000002</v>
      </c>
      <c r="G631" s="35"/>
      <c r="H631" s="36"/>
    </row>
    <row r="632" spans="1:8" s="2" customFormat="1" ht="16.899999999999999" customHeight="1">
      <c r="A632" s="35"/>
      <c r="B632" s="36"/>
      <c r="C632" s="236" t="s">
        <v>3</v>
      </c>
      <c r="D632" s="236" t="s">
        <v>3073</v>
      </c>
      <c r="E632" s="20" t="s">
        <v>3</v>
      </c>
      <c r="F632" s="237">
        <v>5.8490000000000002</v>
      </c>
      <c r="G632" s="35"/>
      <c r="H632" s="36"/>
    </row>
    <row r="633" spans="1:8" s="2" customFormat="1" ht="16.899999999999999" customHeight="1">
      <c r="A633" s="35"/>
      <c r="B633" s="36"/>
      <c r="C633" s="236" t="s">
        <v>3</v>
      </c>
      <c r="D633" s="236" t="s">
        <v>3074</v>
      </c>
      <c r="E633" s="20" t="s">
        <v>3</v>
      </c>
      <c r="F633" s="237">
        <v>36.524000000000001</v>
      </c>
      <c r="G633" s="35"/>
      <c r="H633" s="36"/>
    </row>
    <row r="634" spans="1:8" s="2" customFormat="1" ht="16.899999999999999" customHeight="1">
      <c r="A634" s="35"/>
      <c r="B634" s="36"/>
      <c r="C634" s="236" t="s">
        <v>3</v>
      </c>
      <c r="D634" s="236" t="s">
        <v>3075</v>
      </c>
      <c r="E634" s="20" t="s">
        <v>3</v>
      </c>
      <c r="F634" s="237">
        <v>24.91</v>
      </c>
      <c r="G634" s="35"/>
      <c r="H634" s="36"/>
    </row>
    <row r="635" spans="1:8" s="2" customFormat="1" ht="16.899999999999999" customHeight="1">
      <c r="A635" s="35"/>
      <c r="B635" s="36"/>
      <c r="C635" s="236" t="s">
        <v>3</v>
      </c>
      <c r="D635" s="236" t="s">
        <v>3076</v>
      </c>
      <c r="E635" s="20" t="s">
        <v>3</v>
      </c>
      <c r="F635" s="237">
        <v>10.678000000000001</v>
      </c>
      <c r="G635" s="35"/>
      <c r="H635" s="36"/>
    </row>
    <row r="636" spans="1:8" s="2" customFormat="1" ht="16.899999999999999" customHeight="1">
      <c r="A636" s="35"/>
      <c r="B636" s="36"/>
      <c r="C636" s="236" t="s">
        <v>3</v>
      </c>
      <c r="D636" s="236" t="s">
        <v>3077</v>
      </c>
      <c r="E636" s="20" t="s">
        <v>3</v>
      </c>
      <c r="F636" s="237">
        <v>25.712</v>
      </c>
      <c r="G636" s="35"/>
      <c r="H636" s="36"/>
    </row>
    <row r="637" spans="1:8" s="2" customFormat="1" ht="16.899999999999999" customHeight="1">
      <c r="A637" s="35"/>
      <c r="B637" s="36"/>
      <c r="C637" s="236" t="s">
        <v>3</v>
      </c>
      <c r="D637" s="236" t="s">
        <v>3078</v>
      </c>
      <c r="E637" s="20" t="s">
        <v>3</v>
      </c>
      <c r="F637" s="237">
        <v>8.6280000000000001</v>
      </c>
      <c r="G637" s="35"/>
      <c r="H637" s="36"/>
    </row>
    <row r="638" spans="1:8" s="2" customFormat="1" ht="16.899999999999999" customHeight="1">
      <c r="A638" s="35"/>
      <c r="B638" s="36"/>
      <c r="C638" s="236" t="s">
        <v>3</v>
      </c>
      <c r="D638" s="236" t="s">
        <v>3079</v>
      </c>
      <c r="E638" s="20" t="s">
        <v>3</v>
      </c>
      <c r="F638" s="237">
        <v>23.332999999999998</v>
      </c>
      <c r="G638" s="35"/>
      <c r="H638" s="36"/>
    </row>
    <row r="639" spans="1:8" s="2" customFormat="1" ht="16.899999999999999" customHeight="1">
      <c r="A639" s="35"/>
      <c r="B639" s="36"/>
      <c r="C639" s="236" t="s">
        <v>3</v>
      </c>
      <c r="D639" s="236" t="s">
        <v>3080</v>
      </c>
      <c r="E639" s="20" t="s">
        <v>3</v>
      </c>
      <c r="F639" s="237">
        <v>12.397</v>
      </c>
      <c r="G639" s="35"/>
      <c r="H639" s="36"/>
    </row>
    <row r="640" spans="1:8" s="2" customFormat="1" ht="16.899999999999999" customHeight="1">
      <c r="A640" s="35"/>
      <c r="B640" s="36"/>
      <c r="C640" s="236" t="s">
        <v>3</v>
      </c>
      <c r="D640" s="236" t="s">
        <v>3081</v>
      </c>
      <c r="E640" s="20" t="s">
        <v>3</v>
      </c>
      <c r="F640" s="237">
        <v>25.291</v>
      </c>
      <c r="G640" s="35"/>
      <c r="H640" s="36"/>
    </row>
    <row r="641" spans="1:8" s="2" customFormat="1" ht="16.899999999999999" customHeight="1">
      <c r="A641" s="35"/>
      <c r="B641" s="36"/>
      <c r="C641" s="236" t="s">
        <v>3</v>
      </c>
      <c r="D641" s="236" t="s">
        <v>3082</v>
      </c>
      <c r="E641" s="20" t="s">
        <v>3</v>
      </c>
      <c r="F641" s="237">
        <v>3.6280000000000001</v>
      </c>
      <c r="G641" s="35"/>
      <c r="H641" s="36"/>
    </row>
    <row r="642" spans="1:8" s="2" customFormat="1" ht="16.899999999999999" customHeight="1">
      <c r="A642" s="35"/>
      <c r="B642" s="36"/>
      <c r="C642" s="236" t="s">
        <v>3</v>
      </c>
      <c r="D642" s="236" t="s">
        <v>3083</v>
      </c>
      <c r="E642" s="20" t="s">
        <v>3</v>
      </c>
      <c r="F642" s="237">
        <v>28.029</v>
      </c>
      <c r="G642" s="35"/>
      <c r="H642" s="36"/>
    </row>
    <row r="643" spans="1:8" s="2" customFormat="1" ht="16.899999999999999" customHeight="1">
      <c r="A643" s="35"/>
      <c r="B643" s="36"/>
      <c r="C643" s="236" t="s">
        <v>1319</v>
      </c>
      <c r="D643" s="236" t="s">
        <v>259</v>
      </c>
      <c r="E643" s="20" t="s">
        <v>3</v>
      </c>
      <c r="F643" s="237">
        <v>442.20499999999998</v>
      </c>
      <c r="G643" s="35"/>
      <c r="H643" s="36"/>
    </row>
    <row r="644" spans="1:8" s="2" customFormat="1" ht="16.899999999999999" customHeight="1">
      <c r="A644" s="35"/>
      <c r="B644" s="36"/>
      <c r="C644" s="232" t="s">
        <v>2964</v>
      </c>
      <c r="D644" s="233" t="s">
        <v>3</v>
      </c>
      <c r="E644" s="234" t="s">
        <v>3</v>
      </c>
      <c r="F644" s="235">
        <v>187.239</v>
      </c>
      <c r="G644" s="35"/>
      <c r="H644" s="36"/>
    </row>
    <row r="645" spans="1:8" s="2" customFormat="1" ht="16.899999999999999" customHeight="1">
      <c r="A645" s="35"/>
      <c r="B645" s="36"/>
      <c r="C645" s="236" t="s">
        <v>3</v>
      </c>
      <c r="D645" s="236" t="s">
        <v>1491</v>
      </c>
      <c r="E645" s="20" t="s">
        <v>3</v>
      </c>
      <c r="F645" s="237">
        <v>35.904000000000003</v>
      </c>
      <c r="G645" s="35"/>
      <c r="H645" s="36"/>
    </row>
    <row r="646" spans="1:8" s="2" customFormat="1" ht="16.899999999999999" customHeight="1">
      <c r="A646" s="35"/>
      <c r="B646" s="36"/>
      <c r="C646" s="236" t="s">
        <v>3</v>
      </c>
      <c r="D646" s="236" t="s">
        <v>2965</v>
      </c>
      <c r="E646" s="20" t="s">
        <v>3</v>
      </c>
      <c r="F646" s="237">
        <v>133.33500000000001</v>
      </c>
      <c r="G646" s="35"/>
      <c r="H646" s="36"/>
    </row>
    <row r="647" spans="1:8" s="2" customFormat="1" ht="16.899999999999999" customHeight="1">
      <c r="A647" s="35"/>
      <c r="B647" s="36"/>
      <c r="C647" s="236" t="s">
        <v>3</v>
      </c>
      <c r="D647" s="236" t="s">
        <v>3091</v>
      </c>
      <c r="E647" s="20" t="s">
        <v>3</v>
      </c>
      <c r="F647" s="237">
        <v>0</v>
      </c>
      <c r="G647" s="35"/>
      <c r="H647" s="36"/>
    </row>
    <row r="648" spans="1:8" s="2" customFormat="1" ht="16.899999999999999" customHeight="1">
      <c r="A648" s="35"/>
      <c r="B648" s="36"/>
      <c r="C648" s="236" t="s">
        <v>3</v>
      </c>
      <c r="D648" s="236" t="s">
        <v>3092</v>
      </c>
      <c r="E648" s="20" t="s">
        <v>3</v>
      </c>
      <c r="F648" s="237">
        <v>18</v>
      </c>
      <c r="G648" s="35"/>
      <c r="H648" s="36"/>
    </row>
    <row r="649" spans="1:8" s="2" customFormat="1" ht="16.899999999999999" customHeight="1">
      <c r="A649" s="35"/>
      <c r="B649" s="36"/>
      <c r="C649" s="236" t="s">
        <v>2964</v>
      </c>
      <c r="D649" s="236" t="s">
        <v>213</v>
      </c>
      <c r="E649" s="20" t="s">
        <v>3</v>
      </c>
      <c r="F649" s="237">
        <v>187.239</v>
      </c>
      <c r="G649" s="35"/>
      <c r="H649" s="36"/>
    </row>
    <row r="650" spans="1:8" s="2" customFormat="1" ht="16.899999999999999" customHeight="1">
      <c r="A650" s="35"/>
      <c r="B650" s="36"/>
      <c r="C650" s="232" t="s">
        <v>2966</v>
      </c>
      <c r="D650" s="233" t="s">
        <v>3</v>
      </c>
      <c r="E650" s="234" t="s">
        <v>3</v>
      </c>
      <c r="F650" s="235">
        <v>352.59300000000002</v>
      </c>
      <c r="G650" s="35"/>
      <c r="H650" s="36"/>
    </row>
    <row r="651" spans="1:8" s="2" customFormat="1" ht="16.899999999999999" customHeight="1">
      <c r="A651" s="35"/>
      <c r="B651" s="36"/>
      <c r="C651" s="236" t="s">
        <v>3</v>
      </c>
      <c r="D651" s="236" t="s">
        <v>1525</v>
      </c>
      <c r="E651" s="20" t="s">
        <v>3</v>
      </c>
      <c r="F651" s="237">
        <v>0</v>
      </c>
      <c r="G651" s="35"/>
      <c r="H651" s="36"/>
    </row>
    <row r="652" spans="1:8" s="2" customFormat="1" ht="16.899999999999999" customHeight="1">
      <c r="A652" s="35"/>
      <c r="B652" s="36"/>
      <c r="C652" s="236" t="s">
        <v>3</v>
      </c>
      <c r="D652" s="236" t="s">
        <v>2967</v>
      </c>
      <c r="E652" s="20" t="s">
        <v>3</v>
      </c>
      <c r="F652" s="237">
        <v>442.20499999999998</v>
      </c>
      <c r="G652" s="35"/>
      <c r="H652" s="36"/>
    </row>
    <row r="653" spans="1:8" s="2" customFormat="1" ht="16.899999999999999" customHeight="1">
      <c r="A653" s="35"/>
      <c r="B653" s="36"/>
      <c r="C653" s="236" t="s">
        <v>3</v>
      </c>
      <c r="D653" s="236" t="s">
        <v>1527</v>
      </c>
      <c r="E653" s="20" t="s">
        <v>3</v>
      </c>
      <c r="F653" s="237">
        <v>0</v>
      </c>
      <c r="G653" s="35"/>
      <c r="H653" s="36"/>
    </row>
    <row r="654" spans="1:8" s="2" customFormat="1" ht="16.899999999999999" customHeight="1">
      <c r="A654" s="35"/>
      <c r="B654" s="36"/>
      <c r="C654" s="236" t="s">
        <v>3</v>
      </c>
      <c r="D654" s="236" t="s">
        <v>2968</v>
      </c>
      <c r="E654" s="20" t="s">
        <v>3</v>
      </c>
      <c r="F654" s="237">
        <v>-7.9109999999999996</v>
      </c>
      <c r="G654" s="35"/>
      <c r="H654" s="36"/>
    </row>
    <row r="655" spans="1:8" s="2" customFormat="1" ht="16.899999999999999" customHeight="1">
      <c r="A655" s="35"/>
      <c r="B655" s="36"/>
      <c r="C655" s="236" t="s">
        <v>3</v>
      </c>
      <c r="D655" s="236" t="s">
        <v>3093</v>
      </c>
      <c r="E655" s="20" t="s">
        <v>3</v>
      </c>
      <c r="F655" s="237">
        <v>0</v>
      </c>
      <c r="G655" s="35"/>
      <c r="H655" s="36"/>
    </row>
    <row r="656" spans="1:8" s="2" customFormat="1" ht="16.899999999999999" customHeight="1">
      <c r="A656" s="35"/>
      <c r="B656" s="36"/>
      <c r="C656" s="236" t="s">
        <v>3</v>
      </c>
      <c r="D656" s="236" t="s">
        <v>3094</v>
      </c>
      <c r="E656" s="20" t="s">
        <v>3</v>
      </c>
      <c r="F656" s="237">
        <v>-17.170999999999999</v>
      </c>
      <c r="G656" s="35"/>
      <c r="H656" s="36"/>
    </row>
    <row r="657" spans="1:8" s="2" customFormat="1" ht="16.899999999999999" customHeight="1">
      <c r="A657" s="35"/>
      <c r="B657" s="36"/>
      <c r="C657" s="236" t="s">
        <v>3</v>
      </c>
      <c r="D657" s="236" t="s">
        <v>3095</v>
      </c>
      <c r="E657" s="20" t="s">
        <v>3</v>
      </c>
      <c r="F657" s="237">
        <v>-1.772</v>
      </c>
      <c r="G657" s="35"/>
      <c r="H657" s="36"/>
    </row>
    <row r="658" spans="1:8" s="2" customFormat="1" ht="16.899999999999999" customHeight="1">
      <c r="A658" s="35"/>
      <c r="B658" s="36"/>
      <c r="C658" s="236" t="s">
        <v>3</v>
      </c>
      <c r="D658" s="236" t="s">
        <v>3096</v>
      </c>
      <c r="E658" s="20" t="s">
        <v>3</v>
      </c>
      <c r="F658" s="237">
        <v>-20.965</v>
      </c>
      <c r="G658" s="35"/>
      <c r="H658" s="36"/>
    </row>
    <row r="659" spans="1:8" s="2" customFormat="1" ht="16.899999999999999" customHeight="1">
      <c r="A659" s="35"/>
      <c r="B659" s="36"/>
      <c r="C659" s="236" t="s">
        <v>3</v>
      </c>
      <c r="D659" s="236" t="s">
        <v>3087</v>
      </c>
      <c r="E659" s="20" t="s">
        <v>3</v>
      </c>
      <c r="F659" s="237">
        <v>-6.2389999999999999</v>
      </c>
      <c r="G659" s="35"/>
      <c r="H659" s="36"/>
    </row>
    <row r="660" spans="1:8" s="2" customFormat="1" ht="16.899999999999999" customHeight="1">
      <c r="A660" s="35"/>
      <c r="B660" s="36"/>
      <c r="C660" s="236" t="s">
        <v>3</v>
      </c>
      <c r="D660" s="236" t="s">
        <v>3097</v>
      </c>
      <c r="E660" s="20" t="s">
        <v>3</v>
      </c>
      <c r="F660" s="237">
        <v>0</v>
      </c>
      <c r="G660" s="35"/>
      <c r="H660" s="36"/>
    </row>
    <row r="661" spans="1:8" s="2" customFormat="1" ht="16.899999999999999" customHeight="1">
      <c r="A661" s="35"/>
      <c r="B661" s="36"/>
      <c r="C661" s="236" t="s">
        <v>3</v>
      </c>
      <c r="D661" s="236" t="s">
        <v>3098</v>
      </c>
      <c r="E661" s="20" t="s">
        <v>3</v>
      </c>
      <c r="F661" s="237">
        <v>-35.554000000000002</v>
      </c>
      <c r="G661" s="35"/>
      <c r="H661" s="36"/>
    </row>
    <row r="662" spans="1:8" s="2" customFormat="1" ht="16.899999999999999" customHeight="1">
      <c r="A662" s="35"/>
      <c r="B662" s="36"/>
      <c r="C662" s="236" t="s">
        <v>2966</v>
      </c>
      <c r="D662" s="236" t="s">
        <v>213</v>
      </c>
      <c r="E662" s="20" t="s">
        <v>3</v>
      </c>
      <c r="F662" s="237">
        <v>352.59300000000002</v>
      </c>
      <c r="G662" s="35"/>
      <c r="H662" s="36"/>
    </row>
    <row r="663" spans="1:8" s="2" customFormat="1" ht="16.899999999999999" customHeight="1">
      <c r="A663" s="35"/>
      <c r="B663" s="36"/>
      <c r="C663" s="232" t="s">
        <v>3099</v>
      </c>
      <c r="D663" s="233" t="s">
        <v>3</v>
      </c>
      <c r="E663" s="234" t="s">
        <v>3</v>
      </c>
      <c r="F663" s="235">
        <v>8.9239999999999995</v>
      </c>
      <c r="G663" s="35"/>
      <c r="H663" s="36"/>
    </row>
    <row r="664" spans="1:8" s="2" customFormat="1" ht="16.899999999999999" customHeight="1">
      <c r="A664" s="35"/>
      <c r="B664" s="36"/>
      <c r="C664" s="236" t="s">
        <v>3</v>
      </c>
      <c r="D664" s="236" t="s">
        <v>3100</v>
      </c>
      <c r="E664" s="20" t="s">
        <v>3</v>
      </c>
      <c r="F664" s="237">
        <v>0</v>
      </c>
      <c r="G664" s="35"/>
      <c r="H664" s="36"/>
    </row>
    <row r="665" spans="1:8" s="2" customFormat="1" ht="16.899999999999999" customHeight="1">
      <c r="A665" s="35"/>
      <c r="B665" s="36"/>
      <c r="C665" s="236" t="s">
        <v>3</v>
      </c>
      <c r="D665" s="236" t="s">
        <v>3101</v>
      </c>
      <c r="E665" s="20" t="s">
        <v>3</v>
      </c>
      <c r="F665" s="237">
        <v>1.139</v>
      </c>
      <c r="G665" s="35"/>
      <c r="H665" s="36"/>
    </row>
    <row r="666" spans="1:8" s="2" customFormat="1" ht="16.899999999999999" customHeight="1">
      <c r="A666" s="35"/>
      <c r="B666" s="36"/>
      <c r="C666" s="236" t="s">
        <v>3</v>
      </c>
      <c r="D666" s="236" t="s">
        <v>3102</v>
      </c>
      <c r="E666" s="20" t="s">
        <v>3</v>
      </c>
      <c r="F666" s="237">
        <v>7.7850000000000001</v>
      </c>
      <c r="G666" s="35"/>
      <c r="H666" s="36"/>
    </row>
    <row r="667" spans="1:8" s="2" customFormat="1" ht="16.899999999999999" customHeight="1">
      <c r="A667" s="35"/>
      <c r="B667" s="36"/>
      <c r="C667" s="236" t="s">
        <v>3099</v>
      </c>
      <c r="D667" s="236" t="s">
        <v>213</v>
      </c>
      <c r="E667" s="20" t="s">
        <v>3</v>
      </c>
      <c r="F667" s="237">
        <v>8.9239999999999995</v>
      </c>
      <c r="G667" s="35"/>
      <c r="H667" s="36"/>
    </row>
    <row r="668" spans="1:8" s="2" customFormat="1" ht="26.45" customHeight="1">
      <c r="A668" s="35"/>
      <c r="B668" s="36"/>
      <c r="C668" s="231" t="s">
        <v>3103</v>
      </c>
      <c r="D668" s="231" t="s">
        <v>108</v>
      </c>
      <c r="E668" s="35"/>
      <c r="F668" s="35"/>
      <c r="G668" s="35"/>
      <c r="H668" s="36"/>
    </row>
    <row r="669" spans="1:8" s="2" customFormat="1" ht="16.899999999999999" customHeight="1">
      <c r="A669" s="35"/>
      <c r="B669" s="36"/>
      <c r="C669" s="232" t="s">
        <v>1267</v>
      </c>
      <c r="D669" s="233" t="s">
        <v>3</v>
      </c>
      <c r="E669" s="234" t="s">
        <v>3</v>
      </c>
      <c r="F669" s="235">
        <v>1.9359999999999999</v>
      </c>
      <c r="G669" s="35"/>
      <c r="H669" s="36"/>
    </row>
    <row r="670" spans="1:8" s="2" customFormat="1" ht="16.899999999999999" customHeight="1">
      <c r="A670" s="35"/>
      <c r="B670" s="36"/>
      <c r="C670" s="236" t="s">
        <v>3</v>
      </c>
      <c r="D670" s="236" t="s">
        <v>1386</v>
      </c>
      <c r="E670" s="20" t="s">
        <v>3</v>
      </c>
      <c r="F670" s="237">
        <v>1.9359999999999999</v>
      </c>
      <c r="G670" s="35"/>
      <c r="H670" s="36"/>
    </row>
    <row r="671" spans="1:8" s="2" customFormat="1" ht="16.899999999999999" customHeight="1">
      <c r="A671" s="35"/>
      <c r="B671" s="36"/>
      <c r="C671" s="236" t="s">
        <v>1267</v>
      </c>
      <c r="D671" s="236" t="s">
        <v>259</v>
      </c>
      <c r="E671" s="20" t="s">
        <v>3</v>
      </c>
      <c r="F671" s="237">
        <v>1.9359999999999999</v>
      </c>
      <c r="G671" s="35"/>
      <c r="H671" s="36"/>
    </row>
    <row r="672" spans="1:8" s="2" customFormat="1" ht="16.899999999999999" customHeight="1">
      <c r="A672" s="35"/>
      <c r="B672" s="36"/>
      <c r="C672" s="238" t="s">
        <v>2868</v>
      </c>
      <c r="D672" s="35"/>
      <c r="E672" s="35"/>
      <c r="F672" s="35"/>
      <c r="G672" s="35"/>
      <c r="H672" s="36"/>
    </row>
    <row r="673" spans="1:8" s="2" customFormat="1" ht="16.899999999999999" customHeight="1">
      <c r="A673" s="35"/>
      <c r="B673" s="36"/>
      <c r="C673" s="236" t="s">
        <v>926</v>
      </c>
      <c r="D673" s="236" t="s">
        <v>3104</v>
      </c>
      <c r="E673" s="20" t="s">
        <v>238</v>
      </c>
      <c r="F673" s="237">
        <v>1.9359999999999999</v>
      </c>
      <c r="G673" s="35"/>
      <c r="H673" s="36"/>
    </row>
    <row r="674" spans="1:8" s="2" customFormat="1" ht="16.899999999999999" customHeight="1">
      <c r="A674" s="35"/>
      <c r="B674" s="36"/>
      <c r="C674" s="236" t="s">
        <v>1380</v>
      </c>
      <c r="D674" s="236" t="s">
        <v>3105</v>
      </c>
      <c r="E674" s="20" t="s">
        <v>238</v>
      </c>
      <c r="F674" s="237">
        <v>1.9359999999999999</v>
      </c>
      <c r="G674" s="35"/>
      <c r="H674" s="36"/>
    </row>
    <row r="675" spans="1:8" s="2" customFormat="1" ht="16.899999999999999" customHeight="1">
      <c r="A675" s="35"/>
      <c r="B675" s="36"/>
      <c r="C675" s="232" t="s">
        <v>1269</v>
      </c>
      <c r="D675" s="233" t="s">
        <v>3</v>
      </c>
      <c r="E675" s="234" t="s">
        <v>3</v>
      </c>
      <c r="F675" s="235">
        <v>4.1040000000000001</v>
      </c>
      <c r="G675" s="35"/>
      <c r="H675" s="36"/>
    </row>
    <row r="676" spans="1:8" s="2" customFormat="1" ht="16.899999999999999" customHeight="1">
      <c r="A676" s="35"/>
      <c r="B676" s="36"/>
      <c r="C676" s="236" t="s">
        <v>3</v>
      </c>
      <c r="D676" s="236" t="s">
        <v>1379</v>
      </c>
      <c r="E676" s="20" t="s">
        <v>3</v>
      </c>
      <c r="F676" s="237">
        <v>4.1040000000000001</v>
      </c>
      <c r="G676" s="35"/>
      <c r="H676" s="36"/>
    </row>
    <row r="677" spans="1:8" s="2" customFormat="1" ht="16.899999999999999" customHeight="1">
      <c r="A677" s="35"/>
      <c r="B677" s="36"/>
      <c r="C677" s="236" t="s">
        <v>1269</v>
      </c>
      <c r="D677" s="236" t="s">
        <v>259</v>
      </c>
      <c r="E677" s="20" t="s">
        <v>3</v>
      </c>
      <c r="F677" s="237">
        <v>4.1040000000000001</v>
      </c>
      <c r="G677" s="35"/>
      <c r="H677" s="36"/>
    </row>
    <row r="678" spans="1:8" s="2" customFormat="1" ht="16.899999999999999" customHeight="1">
      <c r="A678" s="35"/>
      <c r="B678" s="36"/>
      <c r="C678" s="238" t="s">
        <v>2868</v>
      </c>
      <c r="D678" s="35"/>
      <c r="E678" s="35"/>
      <c r="F678" s="35"/>
      <c r="G678" s="35"/>
      <c r="H678" s="36"/>
    </row>
    <row r="679" spans="1:8" s="2" customFormat="1" ht="16.899999999999999" customHeight="1">
      <c r="A679" s="35"/>
      <c r="B679" s="36"/>
      <c r="C679" s="236" t="s">
        <v>1807</v>
      </c>
      <c r="D679" s="236" t="s">
        <v>3106</v>
      </c>
      <c r="E679" s="20" t="s">
        <v>238</v>
      </c>
      <c r="F679" s="237">
        <v>4.1040000000000001</v>
      </c>
      <c r="G679" s="35"/>
      <c r="H679" s="36"/>
    </row>
    <row r="680" spans="1:8" s="2" customFormat="1" ht="16.899999999999999" customHeight="1">
      <c r="A680" s="35"/>
      <c r="B680" s="36"/>
      <c r="C680" s="236" t="s">
        <v>1421</v>
      </c>
      <c r="D680" s="236" t="s">
        <v>3107</v>
      </c>
      <c r="E680" s="20" t="s">
        <v>238</v>
      </c>
      <c r="F680" s="237">
        <v>4.1040000000000001</v>
      </c>
      <c r="G680" s="35"/>
      <c r="H680" s="36"/>
    </row>
    <row r="681" spans="1:8" s="2" customFormat="1" ht="16.899999999999999" customHeight="1">
      <c r="A681" s="35"/>
      <c r="B681" s="36"/>
      <c r="C681" s="236" t="s">
        <v>315</v>
      </c>
      <c r="D681" s="236" t="s">
        <v>3108</v>
      </c>
      <c r="E681" s="20" t="s">
        <v>238</v>
      </c>
      <c r="F681" s="237">
        <v>15.12</v>
      </c>
      <c r="G681" s="35"/>
      <c r="H681" s="36"/>
    </row>
    <row r="682" spans="1:8" s="2" customFormat="1" ht="16.899999999999999" customHeight="1">
      <c r="A682" s="35"/>
      <c r="B682" s="36"/>
      <c r="C682" s="236" t="s">
        <v>1373</v>
      </c>
      <c r="D682" s="236" t="s">
        <v>3109</v>
      </c>
      <c r="E682" s="20" t="s">
        <v>238</v>
      </c>
      <c r="F682" s="237">
        <v>4.1040000000000001</v>
      </c>
      <c r="G682" s="35"/>
      <c r="H682" s="36"/>
    </row>
    <row r="683" spans="1:8" s="2" customFormat="1" ht="16.899999999999999" customHeight="1">
      <c r="A683" s="35"/>
      <c r="B683" s="36"/>
      <c r="C683" s="232" t="s">
        <v>1271</v>
      </c>
      <c r="D683" s="233" t="s">
        <v>3</v>
      </c>
      <c r="E683" s="234" t="s">
        <v>3</v>
      </c>
      <c r="F683" s="235">
        <v>6.9119999999999999</v>
      </c>
      <c r="G683" s="35"/>
      <c r="H683" s="36"/>
    </row>
    <row r="684" spans="1:8" s="2" customFormat="1" ht="16.899999999999999" customHeight="1">
      <c r="A684" s="35"/>
      <c r="B684" s="36"/>
      <c r="C684" s="236" t="s">
        <v>3</v>
      </c>
      <c r="D684" s="236" t="s">
        <v>1420</v>
      </c>
      <c r="E684" s="20" t="s">
        <v>3</v>
      </c>
      <c r="F684" s="237">
        <v>6.9119999999999999</v>
      </c>
      <c r="G684" s="35"/>
      <c r="H684" s="36"/>
    </row>
    <row r="685" spans="1:8" s="2" customFormat="1" ht="16.899999999999999" customHeight="1">
      <c r="A685" s="35"/>
      <c r="B685" s="36"/>
      <c r="C685" s="236" t="s">
        <v>1271</v>
      </c>
      <c r="D685" s="236" t="s">
        <v>259</v>
      </c>
      <c r="E685" s="20" t="s">
        <v>3</v>
      </c>
      <c r="F685" s="237">
        <v>6.9119999999999999</v>
      </c>
      <c r="G685" s="35"/>
      <c r="H685" s="36"/>
    </row>
    <row r="686" spans="1:8" s="2" customFormat="1" ht="16.899999999999999" customHeight="1">
      <c r="A686" s="35"/>
      <c r="B686" s="36"/>
      <c r="C686" s="238" t="s">
        <v>2868</v>
      </c>
      <c r="D686" s="35"/>
      <c r="E686" s="35"/>
      <c r="F686" s="35"/>
      <c r="G686" s="35"/>
      <c r="H686" s="36"/>
    </row>
    <row r="687" spans="1:8" s="2" customFormat="1" ht="16.899999999999999" customHeight="1">
      <c r="A687" s="35"/>
      <c r="B687" s="36"/>
      <c r="C687" s="236" t="s">
        <v>1798</v>
      </c>
      <c r="D687" s="236" t="s">
        <v>3110</v>
      </c>
      <c r="E687" s="20" t="s">
        <v>238</v>
      </c>
      <c r="F687" s="237">
        <v>6.9119999999999999</v>
      </c>
      <c r="G687" s="35"/>
      <c r="H687" s="36"/>
    </row>
    <row r="688" spans="1:8" s="2" customFormat="1" ht="16.899999999999999" customHeight="1">
      <c r="A688" s="35"/>
      <c r="B688" s="36"/>
      <c r="C688" s="236" t="s">
        <v>315</v>
      </c>
      <c r="D688" s="236" t="s">
        <v>3108</v>
      </c>
      <c r="E688" s="20" t="s">
        <v>238</v>
      </c>
      <c r="F688" s="237">
        <v>15.12</v>
      </c>
      <c r="G688" s="35"/>
      <c r="H688" s="36"/>
    </row>
    <row r="689" spans="1:8" s="2" customFormat="1" ht="16.899999999999999" customHeight="1">
      <c r="A689" s="35"/>
      <c r="B689" s="36"/>
      <c r="C689" s="232" t="s">
        <v>1273</v>
      </c>
      <c r="D689" s="233" t="s">
        <v>3</v>
      </c>
      <c r="E689" s="234" t="s">
        <v>3</v>
      </c>
      <c r="F689" s="235">
        <v>10.36</v>
      </c>
      <c r="G689" s="35"/>
      <c r="H689" s="36"/>
    </row>
    <row r="690" spans="1:8" s="2" customFormat="1" ht="16.899999999999999" customHeight="1">
      <c r="A690" s="35"/>
      <c r="B690" s="36"/>
      <c r="C690" s="236" t="s">
        <v>3</v>
      </c>
      <c r="D690" s="236" t="s">
        <v>1415</v>
      </c>
      <c r="E690" s="20" t="s">
        <v>3</v>
      </c>
      <c r="F690" s="237">
        <v>10.36</v>
      </c>
      <c r="G690" s="35"/>
      <c r="H690" s="36"/>
    </row>
    <row r="691" spans="1:8" s="2" customFormat="1" ht="16.899999999999999" customHeight="1">
      <c r="A691" s="35"/>
      <c r="B691" s="36"/>
      <c r="C691" s="236" t="s">
        <v>1273</v>
      </c>
      <c r="D691" s="236" t="s">
        <v>259</v>
      </c>
      <c r="E691" s="20" t="s">
        <v>3</v>
      </c>
      <c r="F691" s="237">
        <v>10.36</v>
      </c>
      <c r="G691" s="35"/>
      <c r="H691" s="36"/>
    </row>
    <row r="692" spans="1:8" s="2" customFormat="1" ht="16.899999999999999" customHeight="1">
      <c r="A692" s="35"/>
      <c r="B692" s="36"/>
      <c r="C692" s="238" t="s">
        <v>2868</v>
      </c>
      <c r="D692" s="35"/>
      <c r="E692" s="35"/>
      <c r="F692" s="35"/>
      <c r="G692" s="35"/>
      <c r="H692" s="36"/>
    </row>
    <row r="693" spans="1:8" s="2" customFormat="1" ht="16.899999999999999" customHeight="1">
      <c r="A693" s="35"/>
      <c r="B693" s="36"/>
      <c r="C693" s="236" t="s">
        <v>1792</v>
      </c>
      <c r="D693" s="236" t="s">
        <v>3111</v>
      </c>
      <c r="E693" s="20" t="s">
        <v>238</v>
      </c>
      <c r="F693" s="237">
        <v>10.36</v>
      </c>
      <c r="G693" s="35"/>
      <c r="H693" s="36"/>
    </row>
    <row r="694" spans="1:8" s="2" customFormat="1" ht="16.899999999999999" customHeight="1">
      <c r="A694" s="35"/>
      <c r="B694" s="36"/>
      <c r="C694" s="236" t="s">
        <v>1405</v>
      </c>
      <c r="D694" s="236" t="s">
        <v>3112</v>
      </c>
      <c r="E694" s="20" t="s">
        <v>238</v>
      </c>
      <c r="F694" s="237">
        <v>24.808</v>
      </c>
      <c r="G694" s="35"/>
      <c r="H694" s="36"/>
    </row>
    <row r="695" spans="1:8" s="2" customFormat="1" ht="16.899999999999999" customHeight="1">
      <c r="A695" s="35"/>
      <c r="B695" s="36"/>
      <c r="C695" s="232" t="s">
        <v>1275</v>
      </c>
      <c r="D695" s="233" t="s">
        <v>3</v>
      </c>
      <c r="E695" s="234" t="s">
        <v>3</v>
      </c>
      <c r="F695" s="235">
        <v>14.448</v>
      </c>
      <c r="G695" s="35"/>
      <c r="H695" s="36"/>
    </row>
    <row r="696" spans="1:8" s="2" customFormat="1" ht="16.899999999999999" customHeight="1">
      <c r="A696" s="35"/>
      <c r="B696" s="36"/>
      <c r="C696" s="236" t="s">
        <v>3</v>
      </c>
      <c r="D696" s="236" t="s">
        <v>1413</v>
      </c>
      <c r="E696" s="20" t="s">
        <v>3</v>
      </c>
      <c r="F696" s="237">
        <v>14.448</v>
      </c>
      <c r="G696" s="35"/>
      <c r="H696" s="36"/>
    </row>
    <row r="697" spans="1:8" s="2" customFormat="1" ht="16.899999999999999" customHeight="1">
      <c r="A697" s="35"/>
      <c r="B697" s="36"/>
      <c r="C697" s="236" t="s">
        <v>1275</v>
      </c>
      <c r="D697" s="236" t="s">
        <v>259</v>
      </c>
      <c r="E697" s="20" t="s">
        <v>3</v>
      </c>
      <c r="F697" s="237">
        <v>14.448</v>
      </c>
      <c r="G697" s="35"/>
      <c r="H697" s="36"/>
    </row>
    <row r="698" spans="1:8" s="2" customFormat="1" ht="16.899999999999999" customHeight="1">
      <c r="A698" s="35"/>
      <c r="B698" s="36"/>
      <c r="C698" s="238" t="s">
        <v>2868</v>
      </c>
      <c r="D698" s="35"/>
      <c r="E698" s="35"/>
      <c r="F698" s="35"/>
      <c r="G698" s="35"/>
      <c r="H698" s="36"/>
    </row>
    <row r="699" spans="1:8" s="2" customFormat="1" ht="16.899999999999999" customHeight="1">
      <c r="A699" s="35"/>
      <c r="B699" s="36"/>
      <c r="C699" s="236" t="s">
        <v>1784</v>
      </c>
      <c r="D699" s="236" t="s">
        <v>3113</v>
      </c>
      <c r="E699" s="20" t="s">
        <v>238</v>
      </c>
      <c r="F699" s="237">
        <v>14.448</v>
      </c>
      <c r="G699" s="35"/>
      <c r="H699" s="36"/>
    </row>
    <row r="700" spans="1:8" s="2" customFormat="1" ht="16.899999999999999" customHeight="1">
      <c r="A700" s="35"/>
      <c r="B700" s="36"/>
      <c r="C700" s="236" t="s">
        <v>1405</v>
      </c>
      <c r="D700" s="236" t="s">
        <v>3112</v>
      </c>
      <c r="E700" s="20" t="s">
        <v>238</v>
      </c>
      <c r="F700" s="237">
        <v>24.808</v>
      </c>
      <c r="G700" s="35"/>
      <c r="H700" s="36"/>
    </row>
    <row r="701" spans="1:8" s="2" customFormat="1" ht="16.899999999999999" customHeight="1">
      <c r="A701" s="35"/>
      <c r="B701" s="36"/>
      <c r="C701" s="232" t="s">
        <v>125</v>
      </c>
      <c r="D701" s="233" t="s">
        <v>3</v>
      </c>
      <c r="E701" s="234" t="s">
        <v>3</v>
      </c>
      <c r="F701" s="235">
        <v>80.762</v>
      </c>
      <c r="G701" s="35"/>
      <c r="H701" s="36"/>
    </row>
    <row r="702" spans="1:8" s="2" customFormat="1" ht="16.899999999999999" customHeight="1">
      <c r="A702" s="35"/>
      <c r="B702" s="36"/>
      <c r="C702" s="236" t="s">
        <v>3</v>
      </c>
      <c r="D702" s="236" t="s">
        <v>1360</v>
      </c>
      <c r="E702" s="20" t="s">
        <v>3</v>
      </c>
      <c r="F702" s="237">
        <v>0</v>
      </c>
      <c r="G702" s="35"/>
      <c r="H702" s="36"/>
    </row>
    <row r="703" spans="1:8" s="2" customFormat="1" ht="16.899999999999999" customHeight="1">
      <c r="A703" s="35"/>
      <c r="B703" s="36"/>
      <c r="C703" s="236" t="s">
        <v>3</v>
      </c>
      <c r="D703" s="236" t="s">
        <v>1361</v>
      </c>
      <c r="E703" s="20" t="s">
        <v>3</v>
      </c>
      <c r="F703" s="237">
        <v>80.762</v>
      </c>
      <c r="G703" s="35"/>
      <c r="H703" s="36"/>
    </row>
    <row r="704" spans="1:8" s="2" customFormat="1" ht="16.899999999999999" customHeight="1">
      <c r="A704" s="35"/>
      <c r="B704" s="36"/>
      <c r="C704" s="236" t="s">
        <v>125</v>
      </c>
      <c r="D704" s="236" t="s">
        <v>259</v>
      </c>
      <c r="E704" s="20" t="s">
        <v>3</v>
      </c>
      <c r="F704" s="237">
        <v>80.762</v>
      </c>
      <c r="G704" s="35"/>
      <c r="H704" s="36"/>
    </row>
    <row r="705" spans="1:8" s="2" customFormat="1" ht="16.899999999999999" customHeight="1">
      <c r="A705" s="35"/>
      <c r="B705" s="36"/>
      <c r="C705" s="238" t="s">
        <v>2868</v>
      </c>
      <c r="D705" s="35"/>
      <c r="E705" s="35"/>
      <c r="F705" s="35"/>
      <c r="G705" s="35"/>
      <c r="H705" s="36"/>
    </row>
    <row r="706" spans="1:8" s="2" customFormat="1" ht="16.899999999999999" customHeight="1">
      <c r="A706" s="35"/>
      <c r="B706" s="36"/>
      <c r="C706" s="236" t="s">
        <v>305</v>
      </c>
      <c r="D706" s="236" t="s">
        <v>306</v>
      </c>
      <c r="E706" s="20" t="s">
        <v>238</v>
      </c>
      <c r="F706" s="237">
        <v>125.512</v>
      </c>
      <c r="G706" s="35"/>
      <c r="H706" s="36"/>
    </row>
    <row r="707" spans="1:8" s="2" customFormat="1" ht="16.899999999999999" customHeight="1">
      <c r="A707" s="35"/>
      <c r="B707" s="36"/>
      <c r="C707" s="236" t="s">
        <v>261</v>
      </c>
      <c r="D707" s="236" t="s">
        <v>2869</v>
      </c>
      <c r="E707" s="20" t="s">
        <v>238</v>
      </c>
      <c r="F707" s="237">
        <v>125.512</v>
      </c>
      <c r="G707" s="35"/>
      <c r="H707" s="36"/>
    </row>
    <row r="708" spans="1:8" s="2" customFormat="1" ht="16.899999999999999" customHeight="1">
      <c r="A708" s="35"/>
      <c r="B708" s="36"/>
      <c r="C708" s="236" t="s">
        <v>251</v>
      </c>
      <c r="D708" s="236" t="s">
        <v>2870</v>
      </c>
      <c r="E708" s="20" t="s">
        <v>238</v>
      </c>
      <c r="F708" s="237">
        <v>125.512</v>
      </c>
      <c r="G708" s="35"/>
      <c r="H708" s="36"/>
    </row>
    <row r="709" spans="1:8" s="2" customFormat="1" ht="16.899999999999999" customHeight="1">
      <c r="A709" s="35"/>
      <c r="B709" s="36"/>
      <c r="C709" s="236" t="s">
        <v>629</v>
      </c>
      <c r="D709" s="236" t="s">
        <v>3114</v>
      </c>
      <c r="E709" s="20" t="s">
        <v>338</v>
      </c>
      <c r="F709" s="237">
        <v>101.60599999999999</v>
      </c>
      <c r="G709" s="35"/>
      <c r="H709" s="36"/>
    </row>
    <row r="710" spans="1:8" s="2" customFormat="1" ht="16.899999999999999" customHeight="1">
      <c r="A710" s="35"/>
      <c r="B710" s="36"/>
      <c r="C710" s="236" t="s">
        <v>656</v>
      </c>
      <c r="D710" s="236" t="s">
        <v>3115</v>
      </c>
      <c r="E710" s="20" t="s">
        <v>338</v>
      </c>
      <c r="F710" s="237">
        <v>92.659000000000006</v>
      </c>
      <c r="G710" s="35"/>
      <c r="H710" s="36"/>
    </row>
    <row r="711" spans="1:8" s="2" customFormat="1" ht="16.899999999999999" customHeight="1">
      <c r="A711" s="35"/>
      <c r="B711" s="36"/>
      <c r="C711" s="236" t="s">
        <v>490</v>
      </c>
      <c r="D711" s="236" t="s">
        <v>3116</v>
      </c>
      <c r="E711" s="20" t="s">
        <v>238</v>
      </c>
      <c r="F711" s="237">
        <v>294.46699999999998</v>
      </c>
      <c r="G711" s="35"/>
      <c r="H711" s="36"/>
    </row>
    <row r="712" spans="1:8" s="2" customFormat="1" ht="16.899999999999999" customHeight="1">
      <c r="A712" s="35"/>
      <c r="B712" s="36"/>
      <c r="C712" s="232" t="s">
        <v>1278</v>
      </c>
      <c r="D712" s="233" t="s">
        <v>3</v>
      </c>
      <c r="E712" s="234" t="s">
        <v>3</v>
      </c>
      <c r="F712" s="235">
        <v>44.75</v>
      </c>
      <c r="G712" s="35"/>
      <c r="H712" s="36"/>
    </row>
    <row r="713" spans="1:8" s="2" customFormat="1" ht="16.899999999999999" customHeight="1">
      <c r="A713" s="35"/>
      <c r="B713" s="36"/>
      <c r="C713" s="236" t="s">
        <v>3</v>
      </c>
      <c r="D713" s="236" t="s">
        <v>1363</v>
      </c>
      <c r="E713" s="20" t="s">
        <v>3</v>
      </c>
      <c r="F713" s="237">
        <v>44.75</v>
      </c>
      <c r="G713" s="35"/>
      <c r="H713" s="36"/>
    </row>
    <row r="714" spans="1:8" s="2" customFormat="1" ht="16.899999999999999" customHeight="1">
      <c r="A714" s="35"/>
      <c r="B714" s="36"/>
      <c r="C714" s="236" t="s">
        <v>1278</v>
      </c>
      <c r="D714" s="236" t="s">
        <v>259</v>
      </c>
      <c r="E714" s="20" t="s">
        <v>3</v>
      </c>
      <c r="F714" s="237">
        <v>44.75</v>
      </c>
      <c r="G714" s="35"/>
      <c r="H714" s="36"/>
    </row>
    <row r="715" spans="1:8" s="2" customFormat="1" ht="16.899999999999999" customHeight="1">
      <c r="A715" s="35"/>
      <c r="B715" s="36"/>
      <c r="C715" s="238" t="s">
        <v>2868</v>
      </c>
      <c r="D715" s="35"/>
      <c r="E715" s="35"/>
      <c r="F715" s="35"/>
      <c r="G715" s="35"/>
      <c r="H715" s="36"/>
    </row>
    <row r="716" spans="1:8" s="2" customFormat="1" ht="16.899999999999999" customHeight="1">
      <c r="A716" s="35"/>
      <c r="B716" s="36"/>
      <c r="C716" s="236" t="s">
        <v>305</v>
      </c>
      <c r="D716" s="236" t="s">
        <v>306</v>
      </c>
      <c r="E716" s="20" t="s">
        <v>238</v>
      </c>
      <c r="F716" s="237">
        <v>125.512</v>
      </c>
      <c r="G716" s="35"/>
      <c r="H716" s="36"/>
    </row>
    <row r="717" spans="1:8" s="2" customFormat="1" ht="16.899999999999999" customHeight="1">
      <c r="A717" s="35"/>
      <c r="B717" s="36"/>
      <c r="C717" s="236" t="s">
        <v>261</v>
      </c>
      <c r="D717" s="236" t="s">
        <v>2869</v>
      </c>
      <c r="E717" s="20" t="s">
        <v>238</v>
      </c>
      <c r="F717" s="237">
        <v>125.512</v>
      </c>
      <c r="G717" s="35"/>
      <c r="H717" s="36"/>
    </row>
    <row r="718" spans="1:8" s="2" customFormat="1" ht="16.899999999999999" customHeight="1">
      <c r="A718" s="35"/>
      <c r="B718" s="36"/>
      <c r="C718" s="236" t="s">
        <v>251</v>
      </c>
      <c r="D718" s="236" t="s">
        <v>2870</v>
      </c>
      <c r="E718" s="20" t="s">
        <v>238</v>
      </c>
      <c r="F718" s="237">
        <v>125.512</v>
      </c>
      <c r="G718" s="35"/>
      <c r="H718" s="36"/>
    </row>
    <row r="719" spans="1:8" s="2" customFormat="1" ht="16.899999999999999" customHeight="1">
      <c r="A719" s="35"/>
      <c r="B719" s="36"/>
      <c r="C719" s="236" t="s">
        <v>656</v>
      </c>
      <c r="D719" s="236" t="s">
        <v>3115</v>
      </c>
      <c r="E719" s="20" t="s">
        <v>338</v>
      </c>
      <c r="F719" s="237">
        <v>92.659000000000006</v>
      </c>
      <c r="G719" s="35"/>
      <c r="H719" s="36"/>
    </row>
    <row r="720" spans="1:8" s="2" customFormat="1" ht="16.899999999999999" customHeight="1">
      <c r="A720" s="35"/>
      <c r="B720" s="36"/>
      <c r="C720" s="236" t="s">
        <v>490</v>
      </c>
      <c r="D720" s="236" t="s">
        <v>3116</v>
      </c>
      <c r="E720" s="20" t="s">
        <v>238</v>
      </c>
      <c r="F720" s="237">
        <v>294.46699999999998</v>
      </c>
      <c r="G720" s="35"/>
      <c r="H720" s="36"/>
    </row>
    <row r="721" spans="1:8" s="2" customFormat="1" ht="16.899999999999999" customHeight="1">
      <c r="A721" s="35"/>
      <c r="B721" s="36"/>
      <c r="C721" s="232" t="s">
        <v>127</v>
      </c>
      <c r="D721" s="233" t="s">
        <v>3</v>
      </c>
      <c r="E721" s="234" t="s">
        <v>3</v>
      </c>
      <c r="F721" s="235">
        <v>103.455</v>
      </c>
      <c r="G721" s="35"/>
      <c r="H721" s="36"/>
    </row>
    <row r="722" spans="1:8" s="2" customFormat="1" ht="16.899999999999999" customHeight="1">
      <c r="A722" s="35"/>
      <c r="B722" s="36"/>
      <c r="C722" s="236" t="s">
        <v>3</v>
      </c>
      <c r="D722" s="236" t="s">
        <v>1568</v>
      </c>
      <c r="E722" s="20" t="s">
        <v>3</v>
      </c>
      <c r="F722" s="237">
        <v>0</v>
      </c>
      <c r="G722" s="35"/>
      <c r="H722" s="36"/>
    </row>
    <row r="723" spans="1:8" s="2" customFormat="1" ht="16.899999999999999" customHeight="1">
      <c r="A723" s="35"/>
      <c r="B723" s="36"/>
      <c r="C723" s="236" t="s">
        <v>3</v>
      </c>
      <c r="D723" s="236" t="s">
        <v>1569</v>
      </c>
      <c r="E723" s="20" t="s">
        <v>3</v>
      </c>
      <c r="F723" s="237">
        <v>103.455</v>
      </c>
      <c r="G723" s="35"/>
      <c r="H723" s="36"/>
    </row>
    <row r="724" spans="1:8" s="2" customFormat="1" ht="16.899999999999999" customHeight="1">
      <c r="A724" s="35"/>
      <c r="B724" s="36"/>
      <c r="C724" s="236" t="s">
        <v>127</v>
      </c>
      <c r="D724" s="236" t="s">
        <v>259</v>
      </c>
      <c r="E724" s="20" t="s">
        <v>3</v>
      </c>
      <c r="F724" s="237">
        <v>103.455</v>
      </c>
      <c r="G724" s="35"/>
      <c r="H724" s="36"/>
    </row>
    <row r="725" spans="1:8" s="2" customFormat="1" ht="16.899999999999999" customHeight="1">
      <c r="A725" s="35"/>
      <c r="B725" s="36"/>
      <c r="C725" s="238" t="s">
        <v>2868</v>
      </c>
      <c r="D725" s="35"/>
      <c r="E725" s="35"/>
      <c r="F725" s="35"/>
      <c r="G725" s="35"/>
      <c r="H725" s="36"/>
    </row>
    <row r="726" spans="1:8" s="2" customFormat="1" ht="16.899999999999999" customHeight="1">
      <c r="A726" s="35"/>
      <c r="B726" s="36"/>
      <c r="C726" s="236" t="s">
        <v>875</v>
      </c>
      <c r="D726" s="236" t="s">
        <v>2893</v>
      </c>
      <c r="E726" s="20" t="s">
        <v>238</v>
      </c>
      <c r="F726" s="237">
        <v>166.70500000000001</v>
      </c>
      <c r="G726" s="35"/>
      <c r="H726" s="36"/>
    </row>
    <row r="727" spans="1:8" s="2" customFormat="1" ht="16.899999999999999" customHeight="1">
      <c r="A727" s="35"/>
      <c r="B727" s="36"/>
      <c r="C727" s="236" t="s">
        <v>261</v>
      </c>
      <c r="D727" s="236" t="s">
        <v>2869</v>
      </c>
      <c r="E727" s="20" t="s">
        <v>238</v>
      </c>
      <c r="F727" s="237">
        <v>166.70500000000001</v>
      </c>
      <c r="G727" s="35"/>
      <c r="H727" s="36"/>
    </row>
    <row r="728" spans="1:8" s="2" customFormat="1" ht="16.899999999999999" customHeight="1">
      <c r="A728" s="35"/>
      <c r="B728" s="36"/>
      <c r="C728" s="236" t="s">
        <v>863</v>
      </c>
      <c r="D728" s="236" t="s">
        <v>2894</v>
      </c>
      <c r="E728" s="20" t="s">
        <v>238</v>
      </c>
      <c r="F728" s="237">
        <v>166.70500000000001</v>
      </c>
      <c r="G728" s="35"/>
      <c r="H728" s="36"/>
    </row>
    <row r="729" spans="1:8" s="2" customFormat="1" ht="16.899999999999999" customHeight="1">
      <c r="A729" s="35"/>
      <c r="B729" s="36"/>
      <c r="C729" s="236" t="s">
        <v>1618</v>
      </c>
      <c r="D729" s="236" t="s">
        <v>3117</v>
      </c>
      <c r="E729" s="20" t="s">
        <v>338</v>
      </c>
      <c r="F729" s="237">
        <v>130.25899999999999</v>
      </c>
      <c r="G729" s="35"/>
      <c r="H729" s="36"/>
    </row>
    <row r="730" spans="1:8" s="2" customFormat="1" ht="16.899999999999999" customHeight="1">
      <c r="A730" s="35"/>
      <c r="B730" s="36"/>
      <c r="C730" s="236" t="s">
        <v>656</v>
      </c>
      <c r="D730" s="236" t="s">
        <v>3115</v>
      </c>
      <c r="E730" s="20" t="s">
        <v>338</v>
      </c>
      <c r="F730" s="237">
        <v>156.27799999999999</v>
      </c>
      <c r="G730" s="35"/>
      <c r="H730" s="36"/>
    </row>
    <row r="731" spans="1:8" s="2" customFormat="1" ht="16.899999999999999" customHeight="1">
      <c r="A731" s="35"/>
      <c r="B731" s="36"/>
      <c r="C731" s="236" t="s">
        <v>490</v>
      </c>
      <c r="D731" s="236" t="s">
        <v>3116</v>
      </c>
      <c r="E731" s="20" t="s">
        <v>238</v>
      </c>
      <c r="F731" s="237">
        <v>294.46699999999998</v>
      </c>
      <c r="G731" s="35"/>
      <c r="H731" s="36"/>
    </row>
    <row r="732" spans="1:8" s="2" customFormat="1" ht="16.899999999999999" customHeight="1">
      <c r="A732" s="35"/>
      <c r="B732" s="36"/>
      <c r="C732" s="232" t="s">
        <v>1281</v>
      </c>
      <c r="D732" s="233" t="s">
        <v>3</v>
      </c>
      <c r="E732" s="234" t="s">
        <v>3</v>
      </c>
      <c r="F732" s="235">
        <v>2.25</v>
      </c>
      <c r="G732" s="35"/>
      <c r="H732" s="36"/>
    </row>
    <row r="733" spans="1:8" s="2" customFormat="1" ht="16.899999999999999" customHeight="1">
      <c r="A733" s="35"/>
      <c r="B733" s="36"/>
      <c r="C733" s="236" t="s">
        <v>3</v>
      </c>
      <c r="D733" s="236" t="s">
        <v>1568</v>
      </c>
      <c r="E733" s="20" t="s">
        <v>3</v>
      </c>
      <c r="F733" s="237">
        <v>0</v>
      </c>
      <c r="G733" s="35"/>
      <c r="H733" s="36"/>
    </row>
    <row r="734" spans="1:8" s="2" customFormat="1" ht="16.899999999999999" customHeight="1">
      <c r="A734" s="35"/>
      <c r="B734" s="36"/>
      <c r="C734" s="236" t="s">
        <v>3</v>
      </c>
      <c r="D734" s="236" t="s">
        <v>1579</v>
      </c>
      <c r="E734" s="20" t="s">
        <v>3</v>
      </c>
      <c r="F734" s="237">
        <v>2.25</v>
      </c>
      <c r="G734" s="35"/>
      <c r="H734" s="36"/>
    </row>
    <row r="735" spans="1:8" s="2" customFormat="1" ht="16.899999999999999" customHeight="1">
      <c r="A735" s="35"/>
      <c r="B735" s="36"/>
      <c r="C735" s="236" t="s">
        <v>1281</v>
      </c>
      <c r="D735" s="236" t="s">
        <v>213</v>
      </c>
      <c r="E735" s="20" t="s">
        <v>3</v>
      </c>
      <c r="F735" s="237">
        <v>2.25</v>
      </c>
      <c r="G735" s="35"/>
      <c r="H735" s="36"/>
    </row>
    <row r="736" spans="1:8" s="2" customFormat="1" ht="16.899999999999999" customHeight="1">
      <c r="A736" s="35"/>
      <c r="B736" s="36"/>
      <c r="C736" s="238" t="s">
        <v>2868</v>
      </c>
      <c r="D736" s="35"/>
      <c r="E736" s="35"/>
      <c r="F736" s="35"/>
      <c r="G736" s="35"/>
      <c r="H736" s="36"/>
    </row>
    <row r="737" spans="1:8" s="2" customFormat="1" ht="16.899999999999999" customHeight="1">
      <c r="A737" s="35"/>
      <c r="B737" s="36"/>
      <c r="C737" s="236" t="s">
        <v>1596</v>
      </c>
      <c r="D737" s="236" t="s">
        <v>3118</v>
      </c>
      <c r="E737" s="20" t="s">
        <v>238</v>
      </c>
      <c r="F737" s="237">
        <v>2.25</v>
      </c>
      <c r="G737" s="35"/>
      <c r="H737" s="36"/>
    </row>
    <row r="738" spans="1:8" s="2" customFormat="1" ht="16.899999999999999" customHeight="1">
      <c r="A738" s="35"/>
      <c r="B738" s="36"/>
      <c r="C738" s="236" t="s">
        <v>1580</v>
      </c>
      <c r="D738" s="236" t="s">
        <v>3119</v>
      </c>
      <c r="E738" s="20" t="s">
        <v>238</v>
      </c>
      <c r="F738" s="237">
        <v>2.25</v>
      </c>
      <c r="G738" s="35"/>
      <c r="H738" s="36"/>
    </row>
    <row r="739" spans="1:8" s="2" customFormat="1" ht="16.899999999999999" customHeight="1">
      <c r="A739" s="35"/>
      <c r="B739" s="36"/>
      <c r="C739" s="236" t="s">
        <v>1573</v>
      </c>
      <c r="D739" s="236" t="s">
        <v>3120</v>
      </c>
      <c r="E739" s="20" t="s">
        <v>238</v>
      </c>
      <c r="F739" s="237">
        <v>2.25</v>
      </c>
      <c r="G739" s="35"/>
      <c r="H739" s="36"/>
    </row>
    <row r="740" spans="1:8" s="2" customFormat="1" ht="16.899999999999999" customHeight="1">
      <c r="A740" s="35"/>
      <c r="B740" s="36"/>
      <c r="C740" s="236" t="s">
        <v>1635</v>
      </c>
      <c r="D740" s="236" t="s">
        <v>3121</v>
      </c>
      <c r="E740" s="20" t="s">
        <v>338</v>
      </c>
      <c r="F740" s="237">
        <v>2.8570000000000002</v>
      </c>
      <c r="G740" s="35"/>
      <c r="H740" s="36"/>
    </row>
    <row r="741" spans="1:8" s="2" customFormat="1" ht="16.899999999999999" customHeight="1">
      <c r="A741" s="35"/>
      <c r="B741" s="36"/>
      <c r="C741" s="236" t="s">
        <v>656</v>
      </c>
      <c r="D741" s="236" t="s">
        <v>3115</v>
      </c>
      <c r="E741" s="20" t="s">
        <v>338</v>
      </c>
      <c r="F741" s="237">
        <v>156.27799999999999</v>
      </c>
      <c r="G741" s="35"/>
      <c r="H741" s="36"/>
    </row>
    <row r="742" spans="1:8" s="2" customFormat="1" ht="16.899999999999999" customHeight="1">
      <c r="A742" s="35"/>
      <c r="B742" s="36"/>
      <c r="C742" s="236" t="s">
        <v>490</v>
      </c>
      <c r="D742" s="236" t="s">
        <v>3116</v>
      </c>
      <c r="E742" s="20" t="s">
        <v>238</v>
      </c>
      <c r="F742" s="237">
        <v>294.46699999999998</v>
      </c>
      <c r="G742" s="35"/>
      <c r="H742" s="36"/>
    </row>
    <row r="743" spans="1:8" s="2" customFormat="1" ht="16.899999999999999" customHeight="1">
      <c r="A743" s="35"/>
      <c r="B743" s="36"/>
      <c r="C743" s="232" t="s">
        <v>1284</v>
      </c>
      <c r="D743" s="233" t="s">
        <v>3</v>
      </c>
      <c r="E743" s="234" t="s">
        <v>3</v>
      </c>
      <c r="F743" s="235">
        <v>63.25</v>
      </c>
      <c r="G743" s="35"/>
      <c r="H743" s="36"/>
    </row>
    <row r="744" spans="1:8" s="2" customFormat="1" ht="16.899999999999999" customHeight="1">
      <c r="A744" s="35"/>
      <c r="B744" s="36"/>
      <c r="C744" s="236" t="s">
        <v>3</v>
      </c>
      <c r="D744" s="236" t="s">
        <v>1571</v>
      </c>
      <c r="E744" s="20" t="s">
        <v>3</v>
      </c>
      <c r="F744" s="237">
        <v>63.25</v>
      </c>
      <c r="G744" s="35"/>
      <c r="H744" s="36"/>
    </row>
    <row r="745" spans="1:8" s="2" customFormat="1" ht="16.899999999999999" customHeight="1">
      <c r="A745" s="35"/>
      <c r="B745" s="36"/>
      <c r="C745" s="236" t="s">
        <v>1284</v>
      </c>
      <c r="D745" s="236" t="s">
        <v>259</v>
      </c>
      <c r="E745" s="20" t="s">
        <v>3</v>
      </c>
      <c r="F745" s="237">
        <v>63.25</v>
      </c>
      <c r="G745" s="35"/>
      <c r="H745" s="36"/>
    </row>
    <row r="746" spans="1:8" s="2" customFormat="1" ht="16.899999999999999" customHeight="1">
      <c r="A746" s="35"/>
      <c r="B746" s="36"/>
      <c r="C746" s="238" t="s">
        <v>2868</v>
      </c>
      <c r="D746" s="35"/>
      <c r="E746" s="35"/>
      <c r="F746" s="35"/>
      <c r="G746" s="35"/>
      <c r="H746" s="36"/>
    </row>
    <row r="747" spans="1:8" s="2" customFormat="1" ht="16.899999999999999" customHeight="1">
      <c r="A747" s="35"/>
      <c r="B747" s="36"/>
      <c r="C747" s="236" t="s">
        <v>875</v>
      </c>
      <c r="D747" s="236" t="s">
        <v>2893</v>
      </c>
      <c r="E747" s="20" t="s">
        <v>238</v>
      </c>
      <c r="F747" s="237">
        <v>166.70500000000001</v>
      </c>
      <c r="G747" s="35"/>
      <c r="H747" s="36"/>
    </row>
    <row r="748" spans="1:8" s="2" customFormat="1" ht="16.899999999999999" customHeight="1">
      <c r="A748" s="35"/>
      <c r="B748" s="36"/>
      <c r="C748" s="236" t="s">
        <v>261</v>
      </c>
      <c r="D748" s="236" t="s">
        <v>2869</v>
      </c>
      <c r="E748" s="20" t="s">
        <v>238</v>
      </c>
      <c r="F748" s="237">
        <v>166.70500000000001</v>
      </c>
      <c r="G748" s="35"/>
      <c r="H748" s="36"/>
    </row>
    <row r="749" spans="1:8" s="2" customFormat="1" ht="16.899999999999999" customHeight="1">
      <c r="A749" s="35"/>
      <c r="B749" s="36"/>
      <c r="C749" s="236" t="s">
        <v>863</v>
      </c>
      <c r="D749" s="236" t="s">
        <v>2894</v>
      </c>
      <c r="E749" s="20" t="s">
        <v>238</v>
      </c>
      <c r="F749" s="237">
        <v>166.70500000000001</v>
      </c>
      <c r="G749" s="35"/>
      <c r="H749" s="36"/>
    </row>
    <row r="750" spans="1:8" s="2" customFormat="1" ht="16.899999999999999" customHeight="1">
      <c r="A750" s="35"/>
      <c r="B750" s="36"/>
      <c r="C750" s="236" t="s">
        <v>656</v>
      </c>
      <c r="D750" s="236" t="s">
        <v>3115</v>
      </c>
      <c r="E750" s="20" t="s">
        <v>338</v>
      </c>
      <c r="F750" s="237">
        <v>156.27799999999999</v>
      </c>
      <c r="G750" s="35"/>
      <c r="H750" s="36"/>
    </row>
    <row r="751" spans="1:8" s="2" customFormat="1" ht="16.899999999999999" customHeight="1">
      <c r="A751" s="35"/>
      <c r="B751" s="36"/>
      <c r="C751" s="236" t="s">
        <v>490</v>
      </c>
      <c r="D751" s="236" t="s">
        <v>3116</v>
      </c>
      <c r="E751" s="20" t="s">
        <v>238</v>
      </c>
      <c r="F751" s="237">
        <v>294.46699999999998</v>
      </c>
      <c r="G751" s="35"/>
      <c r="H751" s="36"/>
    </row>
    <row r="752" spans="1:8" s="2" customFormat="1" ht="16.899999999999999" customHeight="1">
      <c r="A752" s="35"/>
      <c r="B752" s="36"/>
      <c r="C752" s="232" t="s">
        <v>1286</v>
      </c>
      <c r="D752" s="233" t="s">
        <v>3</v>
      </c>
      <c r="E752" s="234" t="s">
        <v>3</v>
      </c>
      <c r="F752" s="235">
        <v>1.452</v>
      </c>
      <c r="G752" s="35"/>
      <c r="H752" s="36"/>
    </row>
    <row r="753" spans="1:8" s="2" customFormat="1" ht="16.899999999999999" customHeight="1">
      <c r="A753" s="35"/>
      <c r="B753" s="36"/>
      <c r="C753" s="236" t="s">
        <v>3</v>
      </c>
      <c r="D753" s="236" t="s">
        <v>1396</v>
      </c>
      <c r="E753" s="20" t="s">
        <v>3</v>
      </c>
      <c r="F753" s="237">
        <v>0</v>
      </c>
      <c r="G753" s="35"/>
      <c r="H753" s="36"/>
    </row>
    <row r="754" spans="1:8" s="2" customFormat="1" ht="16.899999999999999" customHeight="1">
      <c r="A754" s="35"/>
      <c r="B754" s="36"/>
      <c r="C754" s="236" t="s">
        <v>3</v>
      </c>
      <c r="D754" s="236" t="s">
        <v>1397</v>
      </c>
      <c r="E754" s="20" t="s">
        <v>3</v>
      </c>
      <c r="F754" s="237">
        <v>1.452</v>
      </c>
      <c r="G754" s="35"/>
      <c r="H754" s="36"/>
    </row>
    <row r="755" spans="1:8" s="2" customFormat="1" ht="16.899999999999999" customHeight="1">
      <c r="A755" s="35"/>
      <c r="B755" s="36"/>
      <c r="C755" s="236" t="s">
        <v>1286</v>
      </c>
      <c r="D755" s="236" t="s">
        <v>259</v>
      </c>
      <c r="E755" s="20" t="s">
        <v>3</v>
      </c>
      <c r="F755" s="237">
        <v>1.452</v>
      </c>
      <c r="G755" s="35"/>
      <c r="H755" s="36"/>
    </row>
    <row r="756" spans="1:8" s="2" customFormat="1" ht="16.899999999999999" customHeight="1">
      <c r="A756" s="35"/>
      <c r="B756" s="36"/>
      <c r="C756" s="238" t="s">
        <v>2868</v>
      </c>
      <c r="D756" s="35"/>
      <c r="E756" s="35"/>
      <c r="F756" s="35"/>
      <c r="G756" s="35"/>
      <c r="H756" s="36"/>
    </row>
    <row r="757" spans="1:8" s="2" customFormat="1" ht="16.899999999999999" customHeight="1">
      <c r="A757" s="35"/>
      <c r="B757" s="36"/>
      <c r="C757" s="236" t="s">
        <v>1392</v>
      </c>
      <c r="D757" s="236" t="s">
        <v>3122</v>
      </c>
      <c r="E757" s="20" t="s">
        <v>238</v>
      </c>
      <c r="F757" s="237">
        <v>1.452</v>
      </c>
      <c r="G757" s="35"/>
      <c r="H757" s="36"/>
    </row>
    <row r="758" spans="1:8" s="2" customFormat="1" ht="16.899999999999999" customHeight="1">
      <c r="A758" s="35"/>
      <c r="B758" s="36"/>
      <c r="C758" s="236" t="s">
        <v>1819</v>
      </c>
      <c r="D758" s="236" t="s">
        <v>3110</v>
      </c>
      <c r="E758" s="20" t="s">
        <v>238</v>
      </c>
      <c r="F758" s="237">
        <v>1.452</v>
      </c>
      <c r="G758" s="35"/>
      <c r="H758" s="36"/>
    </row>
    <row r="759" spans="1:8" s="2" customFormat="1" ht="16.899999999999999" customHeight="1">
      <c r="A759" s="35"/>
      <c r="B759" s="36"/>
      <c r="C759" s="236" t="s">
        <v>1775</v>
      </c>
      <c r="D759" s="236" t="s">
        <v>3123</v>
      </c>
      <c r="E759" s="20" t="s">
        <v>238</v>
      </c>
      <c r="F759" s="237">
        <v>1.452</v>
      </c>
      <c r="G759" s="35"/>
      <c r="H759" s="36"/>
    </row>
    <row r="760" spans="1:8" s="2" customFormat="1" ht="16.899999999999999" customHeight="1">
      <c r="A760" s="35"/>
      <c r="B760" s="36"/>
      <c r="C760" s="236" t="s">
        <v>1802</v>
      </c>
      <c r="D760" s="236" t="s">
        <v>3124</v>
      </c>
      <c r="E760" s="20" t="s">
        <v>238</v>
      </c>
      <c r="F760" s="237">
        <v>1.452</v>
      </c>
      <c r="G760" s="35"/>
      <c r="H760" s="36"/>
    </row>
    <row r="761" spans="1:8" s="2" customFormat="1" ht="16.899999999999999" customHeight="1">
      <c r="A761" s="35"/>
      <c r="B761" s="36"/>
      <c r="C761" s="236" t="s">
        <v>1788</v>
      </c>
      <c r="D761" s="236" t="s">
        <v>3125</v>
      </c>
      <c r="E761" s="20" t="s">
        <v>238</v>
      </c>
      <c r="F761" s="237">
        <v>1.452</v>
      </c>
      <c r="G761" s="35"/>
      <c r="H761" s="36"/>
    </row>
    <row r="762" spans="1:8" s="2" customFormat="1" ht="16.899999999999999" customHeight="1">
      <c r="A762" s="35"/>
      <c r="B762" s="36"/>
      <c r="C762" s="236" t="s">
        <v>1812</v>
      </c>
      <c r="D762" s="236" t="s">
        <v>3126</v>
      </c>
      <c r="E762" s="20" t="s">
        <v>238</v>
      </c>
      <c r="F762" s="237">
        <v>1.452</v>
      </c>
      <c r="G762" s="35"/>
      <c r="H762" s="36"/>
    </row>
    <row r="763" spans="1:8" s="2" customFormat="1" ht="16.899999999999999" customHeight="1">
      <c r="A763" s="35"/>
      <c r="B763" s="36"/>
      <c r="C763" s="232" t="s">
        <v>1288</v>
      </c>
      <c r="D763" s="233" t="s">
        <v>3</v>
      </c>
      <c r="E763" s="234" t="s">
        <v>3</v>
      </c>
      <c r="F763" s="235">
        <v>72.48</v>
      </c>
      <c r="G763" s="35"/>
      <c r="H763" s="36"/>
    </row>
    <row r="764" spans="1:8" s="2" customFormat="1" ht="16.899999999999999" customHeight="1">
      <c r="A764" s="35"/>
      <c r="B764" s="36"/>
      <c r="C764" s="236" t="s">
        <v>3</v>
      </c>
      <c r="D764" s="236" t="s">
        <v>1539</v>
      </c>
      <c r="E764" s="20" t="s">
        <v>3</v>
      </c>
      <c r="F764" s="237">
        <v>72.48</v>
      </c>
      <c r="G764" s="35"/>
      <c r="H764" s="36"/>
    </row>
    <row r="765" spans="1:8" s="2" customFormat="1" ht="16.899999999999999" customHeight="1">
      <c r="A765" s="35"/>
      <c r="B765" s="36"/>
      <c r="C765" s="236" t="s">
        <v>1288</v>
      </c>
      <c r="D765" s="236" t="s">
        <v>259</v>
      </c>
      <c r="E765" s="20" t="s">
        <v>3</v>
      </c>
      <c r="F765" s="237">
        <v>72.48</v>
      </c>
      <c r="G765" s="35"/>
      <c r="H765" s="36"/>
    </row>
    <row r="766" spans="1:8" s="2" customFormat="1" ht="16.899999999999999" customHeight="1">
      <c r="A766" s="35"/>
      <c r="B766" s="36"/>
      <c r="C766" s="238" t="s">
        <v>2868</v>
      </c>
      <c r="D766" s="35"/>
      <c r="E766" s="35"/>
      <c r="F766" s="35"/>
      <c r="G766" s="35"/>
      <c r="H766" s="36"/>
    </row>
    <row r="767" spans="1:8" s="2" customFormat="1" ht="16.899999999999999" customHeight="1">
      <c r="A767" s="35"/>
      <c r="B767" s="36"/>
      <c r="C767" s="236" t="s">
        <v>1858</v>
      </c>
      <c r="D767" s="236" t="s">
        <v>3127</v>
      </c>
      <c r="E767" s="20" t="s">
        <v>187</v>
      </c>
      <c r="F767" s="237">
        <v>73.680000000000007</v>
      </c>
      <c r="G767" s="35"/>
      <c r="H767" s="36"/>
    </row>
    <row r="768" spans="1:8" s="2" customFormat="1" ht="16.899999999999999" customHeight="1">
      <c r="A768" s="35"/>
      <c r="B768" s="36"/>
      <c r="C768" s="236" t="s">
        <v>656</v>
      </c>
      <c r="D768" s="236" t="s">
        <v>3115</v>
      </c>
      <c r="E768" s="20" t="s">
        <v>338</v>
      </c>
      <c r="F768" s="237">
        <v>92.659000000000006</v>
      </c>
      <c r="G768" s="35"/>
      <c r="H768" s="36"/>
    </row>
    <row r="769" spans="1:8" s="2" customFormat="1" ht="16.899999999999999" customHeight="1">
      <c r="A769" s="35"/>
      <c r="B769" s="36"/>
      <c r="C769" s="236" t="s">
        <v>402</v>
      </c>
      <c r="D769" s="236" t="s">
        <v>2875</v>
      </c>
      <c r="E769" s="20" t="s">
        <v>338</v>
      </c>
      <c r="F769" s="237">
        <v>37.107999999999997</v>
      </c>
      <c r="G769" s="35"/>
      <c r="H769" s="36"/>
    </row>
    <row r="770" spans="1:8" s="2" customFormat="1" ht="16.899999999999999" customHeight="1">
      <c r="A770" s="35"/>
      <c r="B770" s="36"/>
      <c r="C770" s="236" t="s">
        <v>1749</v>
      </c>
      <c r="D770" s="236" t="s">
        <v>3128</v>
      </c>
      <c r="E770" s="20" t="s">
        <v>338</v>
      </c>
      <c r="F770" s="237">
        <v>24.513999999999999</v>
      </c>
      <c r="G770" s="35"/>
      <c r="H770" s="36"/>
    </row>
    <row r="771" spans="1:8" s="2" customFormat="1" ht="16.899999999999999" customHeight="1">
      <c r="A771" s="35"/>
      <c r="B771" s="36"/>
      <c r="C771" s="232" t="s">
        <v>1290</v>
      </c>
      <c r="D771" s="233" t="s">
        <v>3</v>
      </c>
      <c r="E771" s="234" t="s">
        <v>3</v>
      </c>
      <c r="F771" s="235">
        <v>73.680000000000007</v>
      </c>
      <c r="G771" s="35"/>
      <c r="H771" s="36"/>
    </row>
    <row r="772" spans="1:8" s="2" customFormat="1" ht="16.899999999999999" customHeight="1">
      <c r="A772" s="35"/>
      <c r="B772" s="36"/>
      <c r="C772" s="236" t="s">
        <v>3</v>
      </c>
      <c r="D772" s="236" t="s">
        <v>1539</v>
      </c>
      <c r="E772" s="20" t="s">
        <v>3</v>
      </c>
      <c r="F772" s="237">
        <v>72.48</v>
      </c>
      <c r="G772" s="35"/>
      <c r="H772" s="36"/>
    </row>
    <row r="773" spans="1:8" s="2" customFormat="1" ht="16.899999999999999" customHeight="1">
      <c r="A773" s="35"/>
      <c r="B773" s="36"/>
      <c r="C773" s="236" t="s">
        <v>3</v>
      </c>
      <c r="D773" s="236" t="s">
        <v>1541</v>
      </c>
      <c r="E773" s="20" t="s">
        <v>3</v>
      </c>
      <c r="F773" s="237">
        <v>0</v>
      </c>
      <c r="G773" s="35"/>
      <c r="H773" s="36"/>
    </row>
    <row r="774" spans="1:8" s="2" customFormat="1" ht="16.899999999999999" customHeight="1">
      <c r="A774" s="35"/>
      <c r="B774" s="36"/>
      <c r="C774" s="236" t="s">
        <v>3</v>
      </c>
      <c r="D774" s="236" t="s">
        <v>1862</v>
      </c>
      <c r="E774" s="20" t="s">
        <v>3</v>
      </c>
      <c r="F774" s="237">
        <v>1.2</v>
      </c>
      <c r="G774" s="35"/>
      <c r="H774" s="36"/>
    </row>
    <row r="775" spans="1:8" s="2" customFormat="1" ht="16.899999999999999" customHeight="1">
      <c r="A775" s="35"/>
      <c r="B775" s="36"/>
      <c r="C775" s="236" t="s">
        <v>1290</v>
      </c>
      <c r="D775" s="236" t="s">
        <v>213</v>
      </c>
      <c r="E775" s="20" t="s">
        <v>3</v>
      </c>
      <c r="F775" s="237">
        <v>73.680000000000007</v>
      </c>
      <c r="G775" s="35"/>
      <c r="H775" s="36"/>
    </row>
    <row r="776" spans="1:8" s="2" customFormat="1" ht="16.899999999999999" customHeight="1">
      <c r="A776" s="35"/>
      <c r="B776" s="36"/>
      <c r="C776" s="238" t="s">
        <v>2868</v>
      </c>
      <c r="D776" s="35"/>
      <c r="E776" s="35"/>
      <c r="F776" s="35"/>
      <c r="G776" s="35"/>
      <c r="H776" s="36"/>
    </row>
    <row r="777" spans="1:8" s="2" customFormat="1" ht="16.899999999999999" customHeight="1">
      <c r="A777" s="35"/>
      <c r="B777" s="36"/>
      <c r="C777" s="236" t="s">
        <v>1858</v>
      </c>
      <c r="D777" s="236" t="s">
        <v>3127</v>
      </c>
      <c r="E777" s="20" t="s">
        <v>187</v>
      </c>
      <c r="F777" s="237">
        <v>73.680000000000007</v>
      </c>
      <c r="G777" s="35"/>
      <c r="H777" s="36"/>
    </row>
    <row r="778" spans="1:8" s="2" customFormat="1" ht="16.899999999999999" customHeight="1">
      <c r="A778" s="35"/>
      <c r="B778" s="36"/>
      <c r="C778" s="236" t="s">
        <v>1864</v>
      </c>
      <c r="D778" s="236" t="s">
        <v>1865</v>
      </c>
      <c r="E778" s="20" t="s">
        <v>187</v>
      </c>
      <c r="F778" s="237">
        <v>74.417000000000002</v>
      </c>
      <c r="G778" s="35"/>
      <c r="H778" s="36"/>
    </row>
    <row r="779" spans="1:8" s="2" customFormat="1" ht="16.899999999999999" customHeight="1">
      <c r="A779" s="35"/>
      <c r="B779" s="36"/>
      <c r="C779" s="232" t="s">
        <v>1292</v>
      </c>
      <c r="D779" s="233" t="s">
        <v>3</v>
      </c>
      <c r="E779" s="234" t="s">
        <v>3</v>
      </c>
      <c r="F779" s="235">
        <v>0.3</v>
      </c>
      <c r="G779" s="35"/>
      <c r="H779" s="36"/>
    </row>
    <row r="780" spans="1:8" s="2" customFormat="1" ht="16.899999999999999" customHeight="1">
      <c r="A780" s="35"/>
      <c r="B780" s="36"/>
      <c r="C780" s="236" t="s">
        <v>3</v>
      </c>
      <c r="D780" s="236" t="s">
        <v>1541</v>
      </c>
      <c r="E780" s="20" t="s">
        <v>3</v>
      </c>
      <c r="F780" s="237">
        <v>0</v>
      </c>
      <c r="G780" s="35"/>
      <c r="H780" s="36"/>
    </row>
    <row r="781" spans="1:8" s="2" customFormat="1" ht="16.899999999999999" customHeight="1">
      <c r="A781" s="35"/>
      <c r="B781" s="36"/>
      <c r="C781" s="236" t="s">
        <v>3</v>
      </c>
      <c r="D781" s="236" t="s">
        <v>1542</v>
      </c>
      <c r="E781" s="20" t="s">
        <v>3</v>
      </c>
      <c r="F781" s="237">
        <v>0.3</v>
      </c>
      <c r="G781" s="35"/>
      <c r="H781" s="36"/>
    </row>
    <row r="782" spans="1:8" s="2" customFormat="1" ht="16.899999999999999" customHeight="1">
      <c r="A782" s="35"/>
      <c r="B782" s="36"/>
      <c r="C782" s="236" t="s">
        <v>1292</v>
      </c>
      <c r="D782" s="236" t="s">
        <v>213</v>
      </c>
      <c r="E782" s="20" t="s">
        <v>3</v>
      </c>
      <c r="F782" s="237">
        <v>0.3</v>
      </c>
      <c r="G782" s="35"/>
      <c r="H782" s="36"/>
    </row>
    <row r="783" spans="1:8" s="2" customFormat="1" ht="16.899999999999999" customHeight="1">
      <c r="A783" s="35"/>
      <c r="B783" s="36"/>
      <c r="C783" s="238" t="s">
        <v>2868</v>
      </c>
      <c r="D783" s="35"/>
      <c r="E783" s="35"/>
      <c r="F783" s="35"/>
      <c r="G783" s="35"/>
      <c r="H783" s="36"/>
    </row>
    <row r="784" spans="1:8" s="2" customFormat="1" ht="16.899999999999999" customHeight="1">
      <c r="A784" s="35"/>
      <c r="B784" s="36"/>
      <c r="C784" s="236" t="s">
        <v>1879</v>
      </c>
      <c r="D784" s="236" t="s">
        <v>1880</v>
      </c>
      <c r="E784" s="20" t="s">
        <v>187</v>
      </c>
      <c r="F784" s="237">
        <v>0.3</v>
      </c>
      <c r="G784" s="35"/>
      <c r="H784" s="36"/>
    </row>
    <row r="785" spans="1:8" s="2" customFormat="1" ht="16.899999999999999" customHeight="1">
      <c r="A785" s="35"/>
      <c r="B785" s="36"/>
      <c r="C785" s="236" t="s">
        <v>656</v>
      </c>
      <c r="D785" s="236" t="s">
        <v>3115</v>
      </c>
      <c r="E785" s="20" t="s">
        <v>338</v>
      </c>
      <c r="F785" s="237">
        <v>92.659000000000006</v>
      </c>
      <c r="G785" s="35"/>
      <c r="H785" s="36"/>
    </row>
    <row r="786" spans="1:8" s="2" customFormat="1" ht="16.899999999999999" customHeight="1">
      <c r="A786" s="35"/>
      <c r="B786" s="36"/>
      <c r="C786" s="236" t="s">
        <v>402</v>
      </c>
      <c r="D786" s="236" t="s">
        <v>2875</v>
      </c>
      <c r="E786" s="20" t="s">
        <v>338</v>
      </c>
      <c r="F786" s="237">
        <v>37.107999999999997</v>
      </c>
      <c r="G786" s="35"/>
      <c r="H786" s="36"/>
    </row>
    <row r="787" spans="1:8" s="2" customFormat="1" ht="16.899999999999999" customHeight="1">
      <c r="A787" s="35"/>
      <c r="B787" s="36"/>
      <c r="C787" s="236" t="s">
        <v>1749</v>
      </c>
      <c r="D787" s="236" t="s">
        <v>3128</v>
      </c>
      <c r="E787" s="20" t="s">
        <v>338</v>
      </c>
      <c r="F787" s="237">
        <v>24.513999999999999</v>
      </c>
      <c r="G787" s="35"/>
      <c r="H787" s="36"/>
    </row>
    <row r="788" spans="1:8" s="2" customFormat="1" ht="16.899999999999999" customHeight="1">
      <c r="A788" s="35"/>
      <c r="B788" s="36"/>
      <c r="C788" s="236" t="s">
        <v>1883</v>
      </c>
      <c r="D788" s="236" t="s">
        <v>1884</v>
      </c>
      <c r="E788" s="20" t="s">
        <v>187</v>
      </c>
      <c r="F788" s="237">
        <v>0.30299999999999999</v>
      </c>
      <c r="G788" s="35"/>
      <c r="H788" s="36"/>
    </row>
    <row r="789" spans="1:8" s="2" customFormat="1" ht="16.899999999999999" customHeight="1">
      <c r="A789" s="35"/>
      <c r="B789" s="36"/>
      <c r="C789" s="232" t="s">
        <v>619</v>
      </c>
      <c r="D789" s="233" t="s">
        <v>3</v>
      </c>
      <c r="E789" s="234" t="s">
        <v>3</v>
      </c>
      <c r="F789" s="235">
        <v>8.9700000000000006</v>
      </c>
      <c r="G789" s="35"/>
      <c r="H789" s="36"/>
    </row>
    <row r="790" spans="1:8" s="2" customFormat="1" ht="16.899999999999999" customHeight="1">
      <c r="A790" s="35"/>
      <c r="B790" s="36"/>
      <c r="C790" s="236" t="s">
        <v>3</v>
      </c>
      <c r="D790" s="236" t="s">
        <v>1543</v>
      </c>
      <c r="E790" s="20" t="s">
        <v>3</v>
      </c>
      <c r="F790" s="237">
        <v>8.9700000000000006</v>
      </c>
      <c r="G790" s="35"/>
      <c r="H790" s="36"/>
    </row>
    <row r="791" spans="1:8" s="2" customFormat="1" ht="16.899999999999999" customHeight="1">
      <c r="A791" s="35"/>
      <c r="B791" s="36"/>
      <c r="C791" s="236" t="s">
        <v>619</v>
      </c>
      <c r="D791" s="236" t="s">
        <v>259</v>
      </c>
      <c r="E791" s="20" t="s">
        <v>3</v>
      </c>
      <c r="F791" s="237">
        <v>8.9700000000000006</v>
      </c>
      <c r="G791" s="35"/>
      <c r="H791" s="36"/>
    </row>
    <row r="792" spans="1:8" s="2" customFormat="1" ht="16.899999999999999" customHeight="1">
      <c r="A792" s="35"/>
      <c r="B792" s="36"/>
      <c r="C792" s="238" t="s">
        <v>2868</v>
      </c>
      <c r="D792" s="35"/>
      <c r="E792" s="35"/>
      <c r="F792" s="35"/>
      <c r="G792" s="35"/>
      <c r="H792" s="36"/>
    </row>
    <row r="793" spans="1:8" s="2" customFormat="1" ht="16.899999999999999" customHeight="1">
      <c r="A793" s="35"/>
      <c r="B793" s="36"/>
      <c r="C793" s="236" t="s">
        <v>1898</v>
      </c>
      <c r="D793" s="236" t="s">
        <v>3129</v>
      </c>
      <c r="E793" s="20" t="s">
        <v>187</v>
      </c>
      <c r="F793" s="237">
        <v>9.57</v>
      </c>
      <c r="G793" s="35"/>
      <c r="H793" s="36"/>
    </row>
    <row r="794" spans="1:8" s="2" customFormat="1" ht="16.899999999999999" customHeight="1">
      <c r="A794" s="35"/>
      <c r="B794" s="36"/>
      <c r="C794" s="236" t="s">
        <v>656</v>
      </c>
      <c r="D794" s="236" t="s">
        <v>3115</v>
      </c>
      <c r="E794" s="20" t="s">
        <v>338</v>
      </c>
      <c r="F794" s="237">
        <v>92.659000000000006</v>
      </c>
      <c r="G794" s="35"/>
      <c r="H794" s="36"/>
    </row>
    <row r="795" spans="1:8" s="2" customFormat="1" ht="16.899999999999999" customHeight="1">
      <c r="A795" s="35"/>
      <c r="B795" s="36"/>
      <c r="C795" s="236" t="s">
        <v>402</v>
      </c>
      <c r="D795" s="236" t="s">
        <v>2875</v>
      </c>
      <c r="E795" s="20" t="s">
        <v>338</v>
      </c>
      <c r="F795" s="237">
        <v>37.107999999999997</v>
      </c>
      <c r="G795" s="35"/>
      <c r="H795" s="36"/>
    </row>
    <row r="796" spans="1:8" s="2" customFormat="1" ht="16.899999999999999" customHeight="1">
      <c r="A796" s="35"/>
      <c r="B796" s="36"/>
      <c r="C796" s="236" t="s">
        <v>1749</v>
      </c>
      <c r="D796" s="236" t="s">
        <v>3128</v>
      </c>
      <c r="E796" s="20" t="s">
        <v>338</v>
      </c>
      <c r="F796" s="237">
        <v>24.513999999999999</v>
      </c>
      <c r="G796" s="35"/>
      <c r="H796" s="36"/>
    </row>
    <row r="797" spans="1:8" s="2" customFormat="1" ht="16.899999999999999" customHeight="1">
      <c r="A797" s="35"/>
      <c r="B797" s="36"/>
      <c r="C797" s="236" t="s">
        <v>1905</v>
      </c>
      <c r="D797" s="236" t="s">
        <v>1906</v>
      </c>
      <c r="E797" s="20" t="s">
        <v>187</v>
      </c>
      <c r="F797" s="237">
        <v>9.06</v>
      </c>
      <c r="G797" s="35"/>
      <c r="H797" s="36"/>
    </row>
    <row r="798" spans="1:8" s="2" customFormat="1" ht="16.899999999999999" customHeight="1">
      <c r="A798" s="35"/>
      <c r="B798" s="36"/>
      <c r="C798" s="232" t="s">
        <v>1903</v>
      </c>
      <c r="D798" s="233" t="s">
        <v>1903</v>
      </c>
      <c r="E798" s="234" t="s">
        <v>3</v>
      </c>
      <c r="F798" s="235">
        <v>9.57</v>
      </c>
      <c r="G798" s="35"/>
      <c r="H798" s="36"/>
    </row>
    <row r="799" spans="1:8" s="2" customFormat="1" ht="16.899999999999999" customHeight="1">
      <c r="A799" s="35"/>
      <c r="B799" s="36"/>
      <c r="C799" s="236" t="s">
        <v>3</v>
      </c>
      <c r="D799" s="236" t="s">
        <v>1543</v>
      </c>
      <c r="E799" s="20" t="s">
        <v>3</v>
      </c>
      <c r="F799" s="237">
        <v>8.9700000000000006</v>
      </c>
      <c r="G799" s="35"/>
      <c r="H799" s="36"/>
    </row>
    <row r="800" spans="1:8" s="2" customFormat="1" ht="16.899999999999999" customHeight="1">
      <c r="A800" s="35"/>
      <c r="B800" s="36"/>
      <c r="C800" s="236" t="s">
        <v>3</v>
      </c>
      <c r="D800" s="236" t="s">
        <v>1902</v>
      </c>
      <c r="E800" s="20" t="s">
        <v>3</v>
      </c>
      <c r="F800" s="237">
        <v>0.6</v>
      </c>
      <c r="G800" s="35"/>
      <c r="H800" s="36"/>
    </row>
    <row r="801" spans="1:8" s="2" customFormat="1" ht="16.899999999999999" customHeight="1">
      <c r="A801" s="35"/>
      <c r="B801" s="36"/>
      <c r="C801" s="236" t="s">
        <v>1903</v>
      </c>
      <c r="D801" s="236" t="s">
        <v>213</v>
      </c>
      <c r="E801" s="20" t="s">
        <v>3</v>
      </c>
      <c r="F801" s="237">
        <v>9.57</v>
      </c>
      <c r="G801" s="35"/>
      <c r="H801" s="36"/>
    </row>
    <row r="802" spans="1:8" s="2" customFormat="1" ht="16.899999999999999" customHeight="1">
      <c r="A802" s="35"/>
      <c r="B802" s="36"/>
      <c r="C802" s="232" t="s">
        <v>1295</v>
      </c>
      <c r="D802" s="233" t="s">
        <v>3</v>
      </c>
      <c r="E802" s="234" t="s">
        <v>3</v>
      </c>
      <c r="F802" s="235">
        <v>94.05</v>
      </c>
      <c r="G802" s="35"/>
      <c r="H802" s="36"/>
    </row>
    <row r="803" spans="1:8" s="2" customFormat="1" ht="16.899999999999999" customHeight="1">
      <c r="A803" s="35"/>
      <c r="B803" s="36"/>
      <c r="C803" s="236" t="s">
        <v>3</v>
      </c>
      <c r="D803" s="236" t="s">
        <v>1684</v>
      </c>
      <c r="E803" s="20" t="s">
        <v>3</v>
      </c>
      <c r="F803" s="237">
        <v>94.05</v>
      </c>
      <c r="G803" s="35"/>
      <c r="H803" s="36"/>
    </row>
    <row r="804" spans="1:8" s="2" customFormat="1" ht="16.899999999999999" customHeight="1">
      <c r="A804" s="35"/>
      <c r="B804" s="36"/>
      <c r="C804" s="236" t="s">
        <v>1295</v>
      </c>
      <c r="D804" s="236" t="s">
        <v>259</v>
      </c>
      <c r="E804" s="20" t="s">
        <v>3</v>
      </c>
      <c r="F804" s="237">
        <v>94.05</v>
      </c>
      <c r="G804" s="35"/>
      <c r="H804" s="36"/>
    </row>
    <row r="805" spans="1:8" s="2" customFormat="1" ht="16.899999999999999" customHeight="1">
      <c r="A805" s="35"/>
      <c r="B805" s="36"/>
      <c r="C805" s="238" t="s">
        <v>2868</v>
      </c>
      <c r="D805" s="35"/>
      <c r="E805" s="35"/>
      <c r="F805" s="35"/>
      <c r="G805" s="35"/>
      <c r="H805" s="36"/>
    </row>
    <row r="806" spans="1:8" s="2" customFormat="1" ht="16.899999999999999" customHeight="1">
      <c r="A806" s="35"/>
      <c r="B806" s="36"/>
      <c r="C806" s="236" t="s">
        <v>1837</v>
      </c>
      <c r="D806" s="236" t="s">
        <v>3130</v>
      </c>
      <c r="E806" s="20" t="s">
        <v>187</v>
      </c>
      <c r="F806" s="237">
        <v>95.55</v>
      </c>
      <c r="G806" s="35"/>
      <c r="H806" s="36"/>
    </row>
    <row r="807" spans="1:8" s="2" customFormat="1" ht="16.899999999999999" customHeight="1">
      <c r="A807" s="35"/>
      <c r="B807" s="36"/>
      <c r="C807" s="236" t="s">
        <v>656</v>
      </c>
      <c r="D807" s="236" t="s">
        <v>3115</v>
      </c>
      <c r="E807" s="20" t="s">
        <v>338</v>
      </c>
      <c r="F807" s="237">
        <v>156.27799999999999</v>
      </c>
      <c r="G807" s="35"/>
      <c r="H807" s="36"/>
    </row>
    <row r="808" spans="1:8" s="2" customFormat="1" ht="16.899999999999999" customHeight="1">
      <c r="A808" s="35"/>
      <c r="B808" s="36"/>
      <c r="C808" s="236" t="s">
        <v>402</v>
      </c>
      <c r="D808" s="236" t="s">
        <v>2875</v>
      </c>
      <c r="E808" s="20" t="s">
        <v>338</v>
      </c>
      <c r="F808" s="237">
        <v>40.466000000000001</v>
      </c>
      <c r="G808" s="35"/>
      <c r="H808" s="36"/>
    </row>
    <row r="809" spans="1:8" s="2" customFormat="1" ht="16.899999999999999" customHeight="1">
      <c r="A809" s="35"/>
      <c r="B809" s="36"/>
      <c r="C809" s="236" t="s">
        <v>1749</v>
      </c>
      <c r="D809" s="236" t="s">
        <v>3128</v>
      </c>
      <c r="E809" s="20" t="s">
        <v>338</v>
      </c>
      <c r="F809" s="237">
        <v>24.513999999999999</v>
      </c>
      <c r="G809" s="35"/>
      <c r="H809" s="36"/>
    </row>
    <row r="810" spans="1:8" s="2" customFormat="1" ht="16.899999999999999" customHeight="1">
      <c r="A810" s="35"/>
      <c r="B810" s="36"/>
      <c r="C810" s="232" t="s">
        <v>1297</v>
      </c>
      <c r="D810" s="233" t="s">
        <v>3</v>
      </c>
      <c r="E810" s="234" t="s">
        <v>3</v>
      </c>
      <c r="F810" s="235">
        <v>95.55</v>
      </c>
      <c r="G810" s="35"/>
      <c r="H810" s="36"/>
    </row>
    <row r="811" spans="1:8" s="2" customFormat="1" ht="16.899999999999999" customHeight="1">
      <c r="A811" s="35"/>
      <c r="B811" s="36"/>
      <c r="C811" s="236" t="s">
        <v>3</v>
      </c>
      <c r="D811" s="236" t="s">
        <v>1684</v>
      </c>
      <c r="E811" s="20" t="s">
        <v>3</v>
      </c>
      <c r="F811" s="237">
        <v>94.05</v>
      </c>
      <c r="G811" s="35"/>
      <c r="H811" s="36"/>
    </row>
    <row r="812" spans="1:8" s="2" customFormat="1" ht="16.899999999999999" customHeight="1">
      <c r="A812" s="35"/>
      <c r="B812" s="36"/>
      <c r="C812" s="236" t="s">
        <v>3</v>
      </c>
      <c r="D812" s="236" t="s">
        <v>1841</v>
      </c>
      <c r="E812" s="20" t="s">
        <v>3</v>
      </c>
      <c r="F812" s="237">
        <v>1.5</v>
      </c>
      <c r="G812" s="35"/>
      <c r="H812" s="36"/>
    </row>
    <row r="813" spans="1:8" s="2" customFormat="1" ht="16.899999999999999" customHeight="1">
      <c r="A813" s="35"/>
      <c r="B813" s="36"/>
      <c r="C813" s="236" t="s">
        <v>1297</v>
      </c>
      <c r="D813" s="236" t="s">
        <v>213</v>
      </c>
      <c r="E813" s="20" t="s">
        <v>3</v>
      </c>
      <c r="F813" s="237">
        <v>95.55</v>
      </c>
      <c r="G813" s="35"/>
      <c r="H813" s="36"/>
    </row>
    <row r="814" spans="1:8" s="2" customFormat="1" ht="16.899999999999999" customHeight="1">
      <c r="A814" s="35"/>
      <c r="B814" s="36"/>
      <c r="C814" s="238" t="s">
        <v>2868</v>
      </c>
      <c r="D814" s="35"/>
      <c r="E814" s="35"/>
      <c r="F814" s="35"/>
      <c r="G814" s="35"/>
      <c r="H814" s="36"/>
    </row>
    <row r="815" spans="1:8" s="2" customFormat="1" ht="16.899999999999999" customHeight="1">
      <c r="A815" s="35"/>
      <c r="B815" s="36"/>
      <c r="C815" s="236" t="s">
        <v>1837</v>
      </c>
      <c r="D815" s="236" t="s">
        <v>3130</v>
      </c>
      <c r="E815" s="20" t="s">
        <v>187</v>
      </c>
      <c r="F815" s="237">
        <v>95.55</v>
      </c>
      <c r="G815" s="35"/>
      <c r="H815" s="36"/>
    </row>
    <row r="816" spans="1:8" s="2" customFormat="1" ht="16.899999999999999" customHeight="1">
      <c r="A816" s="35"/>
      <c r="B816" s="36"/>
      <c r="C816" s="236" t="s">
        <v>1843</v>
      </c>
      <c r="D816" s="236" t="s">
        <v>3131</v>
      </c>
      <c r="E816" s="20" t="s">
        <v>187</v>
      </c>
      <c r="F816" s="237">
        <v>96.506</v>
      </c>
      <c r="G816" s="35"/>
      <c r="H816" s="36"/>
    </row>
    <row r="817" spans="1:8" s="2" customFormat="1" ht="16.899999999999999" customHeight="1">
      <c r="A817" s="35"/>
      <c r="B817" s="36"/>
      <c r="C817" s="232" t="s">
        <v>1299</v>
      </c>
      <c r="D817" s="233" t="s">
        <v>3</v>
      </c>
      <c r="E817" s="234" t="s">
        <v>3</v>
      </c>
      <c r="F817" s="235">
        <v>3</v>
      </c>
      <c r="G817" s="35"/>
      <c r="H817" s="36"/>
    </row>
    <row r="818" spans="1:8" s="2" customFormat="1" ht="16.899999999999999" customHeight="1">
      <c r="A818" s="35"/>
      <c r="B818" s="36"/>
      <c r="C818" s="236" t="s">
        <v>3</v>
      </c>
      <c r="D818" s="236" t="s">
        <v>1453</v>
      </c>
      <c r="E818" s="20" t="s">
        <v>3</v>
      </c>
      <c r="F818" s="237">
        <v>3</v>
      </c>
      <c r="G818" s="35"/>
      <c r="H818" s="36"/>
    </row>
    <row r="819" spans="1:8" s="2" customFormat="1" ht="16.899999999999999" customHeight="1">
      <c r="A819" s="35"/>
      <c r="B819" s="36"/>
      <c r="C819" s="236" t="s">
        <v>1299</v>
      </c>
      <c r="D819" s="236" t="s">
        <v>213</v>
      </c>
      <c r="E819" s="20" t="s">
        <v>3</v>
      </c>
      <c r="F819" s="237">
        <v>3</v>
      </c>
      <c r="G819" s="35"/>
      <c r="H819" s="36"/>
    </row>
    <row r="820" spans="1:8" s="2" customFormat="1" ht="16.899999999999999" customHeight="1">
      <c r="A820" s="35"/>
      <c r="B820" s="36"/>
      <c r="C820" s="238" t="s">
        <v>2868</v>
      </c>
      <c r="D820" s="35"/>
      <c r="E820" s="35"/>
      <c r="F820" s="35"/>
      <c r="G820" s="35"/>
      <c r="H820" s="36"/>
    </row>
    <row r="821" spans="1:8" s="2" customFormat="1" ht="16.899999999999999" customHeight="1">
      <c r="A821" s="35"/>
      <c r="B821" s="36"/>
      <c r="C821" s="236" t="s">
        <v>1449</v>
      </c>
      <c r="D821" s="236" t="s">
        <v>3132</v>
      </c>
      <c r="E821" s="20" t="s">
        <v>187</v>
      </c>
      <c r="F821" s="237">
        <v>3.3</v>
      </c>
      <c r="G821" s="35"/>
      <c r="H821" s="36"/>
    </row>
    <row r="822" spans="1:8" s="2" customFormat="1" ht="16.899999999999999" customHeight="1">
      <c r="A822" s="35"/>
      <c r="B822" s="36"/>
      <c r="C822" s="236" t="s">
        <v>1473</v>
      </c>
      <c r="D822" s="236" t="s">
        <v>1474</v>
      </c>
      <c r="E822" s="20" t="s">
        <v>187</v>
      </c>
      <c r="F822" s="237">
        <v>11</v>
      </c>
      <c r="G822" s="35"/>
      <c r="H822" s="36"/>
    </row>
    <row r="823" spans="1:8" s="2" customFormat="1" ht="16.899999999999999" customHeight="1">
      <c r="A823" s="35"/>
      <c r="B823" s="36"/>
      <c r="C823" s="232" t="s">
        <v>1300</v>
      </c>
      <c r="D823" s="233" t="s">
        <v>3</v>
      </c>
      <c r="E823" s="234" t="s">
        <v>3</v>
      </c>
      <c r="F823" s="235">
        <v>3.3</v>
      </c>
      <c r="G823" s="35"/>
      <c r="H823" s="36"/>
    </row>
    <row r="824" spans="1:8" s="2" customFormat="1" ht="16.899999999999999" customHeight="1">
      <c r="A824" s="35"/>
      <c r="B824" s="36"/>
      <c r="C824" s="236" t="s">
        <v>3</v>
      </c>
      <c r="D824" s="236" t="s">
        <v>1454</v>
      </c>
      <c r="E824" s="20" t="s">
        <v>3</v>
      </c>
      <c r="F824" s="237">
        <v>0</v>
      </c>
      <c r="G824" s="35"/>
      <c r="H824" s="36"/>
    </row>
    <row r="825" spans="1:8" s="2" customFormat="1" ht="16.899999999999999" customHeight="1">
      <c r="A825" s="35"/>
      <c r="B825" s="36"/>
      <c r="C825" s="236" t="s">
        <v>3</v>
      </c>
      <c r="D825" s="236" t="s">
        <v>1455</v>
      </c>
      <c r="E825" s="20" t="s">
        <v>3</v>
      </c>
      <c r="F825" s="237">
        <v>3.3</v>
      </c>
      <c r="G825" s="35"/>
      <c r="H825" s="36"/>
    </row>
    <row r="826" spans="1:8" s="2" customFormat="1" ht="16.899999999999999" customHeight="1">
      <c r="A826" s="35"/>
      <c r="B826" s="36"/>
      <c r="C826" s="236" t="s">
        <v>1300</v>
      </c>
      <c r="D826" s="236" t="s">
        <v>213</v>
      </c>
      <c r="E826" s="20" t="s">
        <v>3</v>
      </c>
      <c r="F826" s="237">
        <v>3.3</v>
      </c>
      <c r="G826" s="35"/>
      <c r="H826" s="36"/>
    </row>
    <row r="827" spans="1:8" s="2" customFormat="1" ht="16.899999999999999" customHeight="1">
      <c r="A827" s="35"/>
      <c r="B827" s="36"/>
      <c r="C827" s="238" t="s">
        <v>2868</v>
      </c>
      <c r="D827" s="35"/>
      <c r="E827" s="35"/>
      <c r="F827" s="35"/>
      <c r="G827" s="35"/>
      <c r="H827" s="36"/>
    </row>
    <row r="828" spans="1:8" s="2" customFormat="1" ht="16.899999999999999" customHeight="1">
      <c r="A828" s="35"/>
      <c r="B828" s="36"/>
      <c r="C828" s="236" t="s">
        <v>1449</v>
      </c>
      <c r="D828" s="236" t="s">
        <v>3132</v>
      </c>
      <c r="E828" s="20" t="s">
        <v>187</v>
      </c>
      <c r="F828" s="237">
        <v>3.3</v>
      </c>
      <c r="G828" s="35"/>
      <c r="H828" s="36"/>
    </row>
    <row r="829" spans="1:8" s="2" customFormat="1" ht="16.899999999999999" customHeight="1">
      <c r="A829" s="35"/>
      <c r="B829" s="36"/>
      <c r="C829" s="236" t="s">
        <v>1487</v>
      </c>
      <c r="D829" s="236" t="s">
        <v>3133</v>
      </c>
      <c r="E829" s="20" t="s">
        <v>338</v>
      </c>
      <c r="F829" s="237">
        <v>7.194</v>
      </c>
      <c r="G829" s="35"/>
      <c r="H829" s="36"/>
    </row>
    <row r="830" spans="1:8" s="2" customFormat="1" ht="16.899999999999999" customHeight="1">
      <c r="A830" s="35"/>
      <c r="B830" s="36"/>
      <c r="C830" s="236" t="s">
        <v>1457</v>
      </c>
      <c r="D830" s="236" t="s">
        <v>1458</v>
      </c>
      <c r="E830" s="20" t="s">
        <v>187</v>
      </c>
      <c r="F830" s="237">
        <v>19.8</v>
      </c>
      <c r="G830" s="35"/>
      <c r="H830" s="36"/>
    </row>
    <row r="831" spans="1:8" s="2" customFormat="1" ht="16.899999999999999" customHeight="1">
      <c r="A831" s="35"/>
      <c r="B831" s="36"/>
      <c r="C831" s="232" t="s">
        <v>1302</v>
      </c>
      <c r="D831" s="233" t="s">
        <v>3</v>
      </c>
      <c r="E831" s="234" t="s">
        <v>3</v>
      </c>
      <c r="F831" s="235">
        <v>8</v>
      </c>
      <c r="G831" s="35"/>
      <c r="H831" s="36"/>
    </row>
    <row r="832" spans="1:8" s="2" customFormat="1" ht="16.899999999999999" customHeight="1">
      <c r="A832" s="35"/>
      <c r="B832" s="36"/>
      <c r="C832" s="236" t="s">
        <v>3</v>
      </c>
      <c r="D832" s="236" t="s">
        <v>1470</v>
      </c>
      <c r="E832" s="20" t="s">
        <v>3</v>
      </c>
      <c r="F832" s="237">
        <v>8</v>
      </c>
      <c r="G832" s="35"/>
      <c r="H832" s="36"/>
    </row>
    <row r="833" spans="1:8" s="2" customFormat="1" ht="16.899999999999999" customHeight="1">
      <c r="A833" s="35"/>
      <c r="B833" s="36"/>
      <c r="C833" s="236" t="s">
        <v>1302</v>
      </c>
      <c r="D833" s="236" t="s">
        <v>213</v>
      </c>
      <c r="E833" s="20" t="s">
        <v>3</v>
      </c>
      <c r="F833" s="237">
        <v>8</v>
      </c>
      <c r="G833" s="35"/>
      <c r="H833" s="36"/>
    </row>
    <row r="834" spans="1:8" s="2" customFormat="1" ht="16.899999999999999" customHeight="1">
      <c r="A834" s="35"/>
      <c r="B834" s="36"/>
      <c r="C834" s="238" t="s">
        <v>2868</v>
      </c>
      <c r="D834" s="35"/>
      <c r="E834" s="35"/>
      <c r="F834" s="35"/>
      <c r="G834" s="35"/>
      <c r="H834" s="36"/>
    </row>
    <row r="835" spans="1:8" s="2" customFormat="1" ht="16.899999999999999" customHeight="1">
      <c r="A835" s="35"/>
      <c r="B835" s="36"/>
      <c r="C835" s="236" t="s">
        <v>1449</v>
      </c>
      <c r="D835" s="236" t="s">
        <v>3132</v>
      </c>
      <c r="E835" s="20" t="s">
        <v>187</v>
      </c>
      <c r="F835" s="237">
        <v>8.8000000000000007</v>
      </c>
      <c r="G835" s="35"/>
      <c r="H835" s="36"/>
    </row>
    <row r="836" spans="1:8" s="2" customFormat="1" ht="16.899999999999999" customHeight="1">
      <c r="A836" s="35"/>
      <c r="B836" s="36"/>
      <c r="C836" s="236" t="s">
        <v>1473</v>
      </c>
      <c r="D836" s="236" t="s">
        <v>1474</v>
      </c>
      <c r="E836" s="20" t="s">
        <v>187</v>
      </c>
      <c r="F836" s="237">
        <v>11</v>
      </c>
      <c r="G836" s="35"/>
      <c r="H836" s="36"/>
    </row>
    <row r="837" spans="1:8" s="2" customFormat="1" ht="16.899999999999999" customHeight="1">
      <c r="A837" s="35"/>
      <c r="B837" s="36"/>
      <c r="C837" s="232" t="s">
        <v>1303</v>
      </c>
      <c r="D837" s="233" t="s">
        <v>3</v>
      </c>
      <c r="E837" s="234" t="s">
        <v>3</v>
      </c>
      <c r="F837" s="235">
        <v>8.8000000000000007</v>
      </c>
      <c r="G837" s="35"/>
      <c r="H837" s="36"/>
    </row>
    <row r="838" spans="1:8" s="2" customFormat="1" ht="16.899999999999999" customHeight="1">
      <c r="A838" s="35"/>
      <c r="B838" s="36"/>
      <c r="C838" s="236" t="s">
        <v>3</v>
      </c>
      <c r="D838" s="236" t="s">
        <v>1454</v>
      </c>
      <c r="E838" s="20" t="s">
        <v>3</v>
      </c>
      <c r="F838" s="237">
        <v>0</v>
      </c>
      <c r="G838" s="35"/>
      <c r="H838" s="36"/>
    </row>
    <row r="839" spans="1:8" s="2" customFormat="1" ht="16.899999999999999" customHeight="1">
      <c r="A839" s="35"/>
      <c r="B839" s="36"/>
      <c r="C839" s="236" t="s">
        <v>3</v>
      </c>
      <c r="D839" s="236" t="s">
        <v>1468</v>
      </c>
      <c r="E839" s="20" t="s">
        <v>3</v>
      </c>
      <c r="F839" s="237">
        <v>8.8000000000000007</v>
      </c>
      <c r="G839" s="35"/>
      <c r="H839" s="36"/>
    </row>
    <row r="840" spans="1:8" s="2" customFormat="1" ht="16.899999999999999" customHeight="1">
      <c r="A840" s="35"/>
      <c r="B840" s="36"/>
      <c r="C840" s="236" t="s">
        <v>1303</v>
      </c>
      <c r="D840" s="236" t="s">
        <v>213</v>
      </c>
      <c r="E840" s="20" t="s">
        <v>3</v>
      </c>
      <c r="F840" s="237">
        <v>8.8000000000000007</v>
      </c>
      <c r="G840" s="35"/>
      <c r="H840" s="36"/>
    </row>
    <row r="841" spans="1:8" s="2" customFormat="1" ht="16.899999999999999" customHeight="1">
      <c r="A841" s="35"/>
      <c r="B841" s="36"/>
      <c r="C841" s="238" t="s">
        <v>2868</v>
      </c>
      <c r="D841" s="35"/>
      <c r="E841" s="35"/>
      <c r="F841" s="35"/>
      <c r="G841" s="35"/>
      <c r="H841" s="36"/>
    </row>
    <row r="842" spans="1:8" s="2" customFormat="1" ht="16.899999999999999" customHeight="1">
      <c r="A842" s="35"/>
      <c r="B842" s="36"/>
      <c r="C842" s="236" t="s">
        <v>1449</v>
      </c>
      <c r="D842" s="236" t="s">
        <v>3132</v>
      </c>
      <c r="E842" s="20" t="s">
        <v>187</v>
      </c>
      <c r="F842" s="237">
        <v>8.8000000000000007</v>
      </c>
      <c r="G842" s="35"/>
      <c r="H842" s="36"/>
    </row>
    <row r="843" spans="1:8" s="2" customFormat="1" ht="16.899999999999999" customHeight="1">
      <c r="A843" s="35"/>
      <c r="B843" s="36"/>
      <c r="C843" s="236" t="s">
        <v>1487</v>
      </c>
      <c r="D843" s="236" t="s">
        <v>3133</v>
      </c>
      <c r="E843" s="20" t="s">
        <v>338</v>
      </c>
      <c r="F843" s="237">
        <v>26.664000000000001</v>
      </c>
      <c r="G843" s="35"/>
      <c r="H843" s="36"/>
    </row>
    <row r="844" spans="1:8" s="2" customFormat="1" ht="16.899999999999999" customHeight="1">
      <c r="A844" s="35"/>
      <c r="B844" s="36"/>
      <c r="C844" s="236" t="s">
        <v>1457</v>
      </c>
      <c r="D844" s="236" t="s">
        <v>1458</v>
      </c>
      <c r="E844" s="20" t="s">
        <v>187</v>
      </c>
      <c r="F844" s="237">
        <v>19.8</v>
      </c>
      <c r="G844" s="35"/>
      <c r="H844" s="36"/>
    </row>
    <row r="845" spans="1:8" s="2" customFormat="1" ht="16.899999999999999" customHeight="1">
      <c r="A845" s="35"/>
      <c r="B845" s="36"/>
      <c r="C845" s="232" t="s">
        <v>1305</v>
      </c>
      <c r="D845" s="233" t="s">
        <v>3</v>
      </c>
      <c r="E845" s="234" t="s">
        <v>3</v>
      </c>
      <c r="F845" s="235">
        <v>4</v>
      </c>
      <c r="G845" s="35"/>
      <c r="H845" s="36"/>
    </row>
    <row r="846" spans="1:8" s="2" customFormat="1" ht="16.899999999999999" customHeight="1">
      <c r="A846" s="35"/>
      <c r="B846" s="36"/>
      <c r="C846" s="236" t="s">
        <v>3</v>
      </c>
      <c r="D846" s="236" t="s">
        <v>1346</v>
      </c>
      <c r="E846" s="20" t="s">
        <v>3</v>
      </c>
      <c r="F846" s="237">
        <v>4</v>
      </c>
      <c r="G846" s="35"/>
      <c r="H846" s="36"/>
    </row>
    <row r="847" spans="1:8" s="2" customFormat="1" ht="16.899999999999999" customHeight="1">
      <c r="A847" s="35"/>
      <c r="B847" s="36"/>
      <c r="C847" s="236" t="s">
        <v>1305</v>
      </c>
      <c r="D847" s="236" t="s">
        <v>213</v>
      </c>
      <c r="E847" s="20" t="s">
        <v>3</v>
      </c>
      <c r="F847" s="237">
        <v>4</v>
      </c>
      <c r="G847" s="35"/>
      <c r="H847" s="36"/>
    </row>
    <row r="848" spans="1:8" s="2" customFormat="1" ht="16.899999999999999" customHeight="1">
      <c r="A848" s="35"/>
      <c r="B848" s="36"/>
      <c r="C848" s="238" t="s">
        <v>2868</v>
      </c>
      <c r="D848" s="35"/>
      <c r="E848" s="35"/>
      <c r="F848" s="35"/>
      <c r="G848" s="35"/>
      <c r="H848" s="36"/>
    </row>
    <row r="849" spans="1:8" s="2" customFormat="1" ht="16.899999999999999" customHeight="1">
      <c r="A849" s="35"/>
      <c r="B849" s="36"/>
      <c r="C849" s="236" t="s">
        <v>1343</v>
      </c>
      <c r="D849" s="236" t="s">
        <v>1344</v>
      </c>
      <c r="E849" s="20" t="s">
        <v>187</v>
      </c>
      <c r="F849" s="237">
        <v>4</v>
      </c>
      <c r="G849" s="35"/>
      <c r="H849" s="36"/>
    </row>
    <row r="850" spans="1:8" s="2" customFormat="1" ht="16.899999999999999" customHeight="1">
      <c r="A850" s="35"/>
      <c r="B850" s="36"/>
      <c r="C850" s="236" t="s">
        <v>1022</v>
      </c>
      <c r="D850" s="236" t="s">
        <v>2900</v>
      </c>
      <c r="E850" s="20" t="s">
        <v>238</v>
      </c>
      <c r="F850" s="237">
        <v>0.4</v>
      </c>
      <c r="G850" s="35"/>
      <c r="H850" s="36"/>
    </row>
    <row r="851" spans="1:8" s="2" customFormat="1" ht="16.899999999999999" customHeight="1">
      <c r="A851" s="35"/>
      <c r="B851" s="36"/>
      <c r="C851" s="232" t="s">
        <v>1306</v>
      </c>
      <c r="D851" s="233" t="s">
        <v>3</v>
      </c>
      <c r="E851" s="234" t="s">
        <v>3</v>
      </c>
      <c r="F851" s="235">
        <v>0.4</v>
      </c>
      <c r="G851" s="35"/>
      <c r="H851" s="36"/>
    </row>
    <row r="852" spans="1:8" s="2" customFormat="1" ht="16.899999999999999" customHeight="1">
      <c r="A852" s="35"/>
      <c r="B852" s="36"/>
      <c r="C852" s="236" t="s">
        <v>3</v>
      </c>
      <c r="D852" s="236" t="s">
        <v>1348</v>
      </c>
      <c r="E852" s="20" t="s">
        <v>3</v>
      </c>
      <c r="F852" s="237">
        <v>0.4</v>
      </c>
      <c r="G852" s="35"/>
      <c r="H852" s="36"/>
    </row>
    <row r="853" spans="1:8" s="2" customFormat="1" ht="16.899999999999999" customHeight="1">
      <c r="A853" s="35"/>
      <c r="B853" s="36"/>
      <c r="C853" s="236" t="s">
        <v>1306</v>
      </c>
      <c r="D853" s="236" t="s">
        <v>259</v>
      </c>
      <c r="E853" s="20" t="s">
        <v>3</v>
      </c>
      <c r="F853" s="237">
        <v>0.4</v>
      </c>
      <c r="G853" s="35"/>
      <c r="H853" s="36"/>
    </row>
    <row r="854" spans="1:8" s="2" customFormat="1" ht="16.899999999999999" customHeight="1">
      <c r="A854" s="35"/>
      <c r="B854" s="36"/>
      <c r="C854" s="238" t="s">
        <v>2868</v>
      </c>
      <c r="D854" s="35"/>
      <c r="E854" s="35"/>
      <c r="F854" s="35"/>
      <c r="G854" s="35"/>
      <c r="H854" s="36"/>
    </row>
    <row r="855" spans="1:8" s="2" customFormat="1" ht="16.899999999999999" customHeight="1">
      <c r="A855" s="35"/>
      <c r="B855" s="36"/>
      <c r="C855" s="236" t="s">
        <v>1022</v>
      </c>
      <c r="D855" s="236" t="s">
        <v>2900</v>
      </c>
      <c r="E855" s="20" t="s">
        <v>238</v>
      </c>
      <c r="F855" s="237">
        <v>0.4</v>
      </c>
      <c r="G855" s="35"/>
      <c r="H855" s="36"/>
    </row>
    <row r="856" spans="1:8" s="2" customFormat="1" ht="16.899999999999999" customHeight="1">
      <c r="A856" s="35"/>
      <c r="B856" s="36"/>
      <c r="C856" s="236" t="s">
        <v>244</v>
      </c>
      <c r="D856" s="236" t="s">
        <v>3134</v>
      </c>
      <c r="E856" s="20" t="s">
        <v>207</v>
      </c>
      <c r="F856" s="237">
        <v>8.8999999999999996E-2</v>
      </c>
      <c r="G856" s="35"/>
      <c r="H856" s="36"/>
    </row>
    <row r="857" spans="1:8" s="2" customFormat="1" ht="16.899999999999999" customHeight="1">
      <c r="A857" s="35"/>
      <c r="B857" s="36"/>
      <c r="C857" s="232" t="s">
        <v>3135</v>
      </c>
      <c r="D857" s="233" t="s">
        <v>3</v>
      </c>
      <c r="E857" s="234" t="s">
        <v>3</v>
      </c>
      <c r="F857" s="235">
        <v>0.8</v>
      </c>
      <c r="G857" s="35"/>
      <c r="H857" s="36"/>
    </row>
    <row r="858" spans="1:8" s="2" customFormat="1" ht="16.899999999999999" customHeight="1">
      <c r="A858" s="35"/>
      <c r="B858" s="36"/>
      <c r="C858" s="232" t="s">
        <v>1308</v>
      </c>
      <c r="D858" s="233" t="s">
        <v>3</v>
      </c>
      <c r="E858" s="234" t="s">
        <v>3</v>
      </c>
      <c r="F858" s="235">
        <v>24.513999999999999</v>
      </c>
      <c r="G858" s="35"/>
      <c r="H858" s="36"/>
    </row>
    <row r="859" spans="1:8" s="2" customFormat="1" ht="16.899999999999999" customHeight="1">
      <c r="A859" s="35"/>
      <c r="B859" s="36"/>
      <c r="C859" s="236" t="s">
        <v>3</v>
      </c>
      <c r="D859" s="236" t="s">
        <v>1753</v>
      </c>
      <c r="E859" s="20" t="s">
        <v>3</v>
      </c>
      <c r="F859" s="237">
        <v>0</v>
      </c>
      <c r="G859" s="35"/>
      <c r="H859" s="36"/>
    </row>
    <row r="860" spans="1:8" s="2" customFormat="1" ht="16.899999999999999" customHeight="1">
      <c r="A860" s="35"/>
      <c r="B860" s="36"/>
      <c r="C860" s="236" t="s">
        <v>3</v>
      </c>
      <c r="D860" s="236" t="s">
        <v>1754</v>
      </c>
      <c r="E860" s="20" t="s">
        <v>3</v>
      </c>
      <c r="F860" s="237">
        <v>10.346</v>
      </c>
      <c r="G860" s="35"/>
      <c r="H860" s="36"/>
    </row>
    <row r="861" spans="1:8" s="2" customFormat="1" ht="16.899999999999999" customHeight="1">
      <c r="A861" s="35"/>
      <c r="B861" s="36"/>
      <c r="C861" s="236" t="s">
        <v>3</v>
      </c>
      <c r="D861" s="236" t="s">
        <v>1755</v>
      </c>
      <c r="E861" s="20" t="s">
        <v>3</v>
      </c>
      <c r="F861" s="237">
        <v>7.9729999999999999</v>
      </c>
      <c r="G861" s="35"/>
      <c r="H861" s="36"/>
    </row>
    <row r="862" spans="1:8" s="2" customFormat="1" ht="16.899999999999999" customHeight="1">
      <c r="A862" s="35"/>
      <c r="B862" s="36"/>
      <c r="C862" s="236" t="s">
        <v>3</v>
      </c>
      <c r="D862" s="236" t="s">
        <v>1756</v>
      </c>
      <c r="E862" s="20" t="s">
        <v>3</v>
      </c>
      <c r="F862" s="237">
        <v>3.3000000000000002E-2</v>
      </c>
      <c r="G862" s="35"/>
      <c r="H862" s="36"/>
    </row>
    <row r="863" spans="1:8" s="2" customFormat="1" ht="16.899999999999999" customHeight="1">
      <c r="A863" s="35"/>
      <c r="B863" s="36"/>
      <c r="C863" s="236" t="s">
        <v>3</v>
      </c>
      <c r="D863" s="236" t="s">
        <v>1757</v>
      </c>
      <c r="E863" s="20" t="s">
        <v>3</v>
      </c>
      <c r="F863" s="237">
        <v>0.98699999999999999</v>
      </c>
      <c r="G863" s="35"/>
      <c r="H863" s="36"/>
    </row>
    <row r="864" spans="1:8" s="2" customFormat="1" ht="16.899999999999999" customHeight="1">
      <c r="A864" s="35"/>
      <c r="B864" s="36"/>
      <c r="C864" s="236" t="s">
        <v>3</v>
      </c>
      <c r="D864" s="236" t="s">
        <v>1758</v>
      </c>
      <c r="E864" s="20" t="s">
        <v>3</v>
      </c>
      <c r="F864" s="237">
        <v>0</v>
      </c>
      <c r="G864" s="35"/>
      <c r="H864" s="36"/>
    </row>
    <row r="865" spans="1:8" s="2" customFormat="1" ht="16.899999999999999" customHeight="1">
      <c r="A865" s="35"/>
      <c r="B865" s="36"/>
      <c r="C865" s="236" t="s">
        <v>3</v>
      </c>
      <c r="D865" s="236" t="s">
        <v>1759</v>
      </c>
      <c r="E865" s="20" t="s">
        <v>3</v>
      </c>
      <c r="F865" s="237">
        <v>5.1749999999999998</v>
      </c>
      <c r="G865" s="35"/>
      <c r="H865" s="36"/>
    </row>
    <row r="866" spans="1:8" s="2" customFormat="1" ht="16.899999999999999" customHeight="1">
      <c r="A866" s="35"/>
      <c r="B866" s="36"/>
      <c r="C866" s="236" t="s">
        <v>1308</v>
      </c>
      <c r="D866" s="236" t="s">
        <v>213</v>
      </c>
      <c r="E866" s="20" t="s">
        <v>3</v>
      </c>
      <c r="F866" s="237">
        <v>24.513999999999999</v>
      </c>
      <c r="G866" s="35"/>
      <c r="H866" s="36"/>
    </row>
    <row r="867" spans="1:8" s="2" customFormat="1" ht="16.899999999999999" customHeight="1">
      <c r="A867" s="35"/>
      <c r="B867" s="36"/>
      <c r="C867" s="238" t="s">
        <v>2868</v>
      </c>
      <c r="D867" s="35"/>
      <c r="E867" s="35"/>
      <c r="F867" s="35"/>
      <c r="G867" s="35"/>
      <c r="H867" s="36"/>
    </row>
    <row r="868" spans="1:8" s="2" customFormat="1" ht="16.899999999999999" customHeight="1">
      <c r="A868" s="35"/>
      <c r="B868" s="36"/>
      <c r="C868" s="236" t="s">
        <v>1749</v>
      </c>
      <c r="D868" s="236" t="s">
        <v>3128</v>
      </c>
      <c r="E868" s="20" t="s">
        <v>338</v>
      </c>
      <c r="F868" s="237">
        <v>24.513999999999999</v>
      </c>
      <c r="G868" s="35"/>
      <c r="H868" s="36"/>
    </row>
    <row r="869" spans="1:8" s="2" customFormat="1" ht="16.899999999999999" customHeight="1">
      <c r="A869" s="35"/>
      <c r="B869" s="36"/>
      <c r="C869" s="236" t="s">
        <v>419</v>
      </c>
      <c r="D869" s="236" t="s">
        <v>2878</v>
      </c>
      <c r="E869" s="20" t="s">
        <v>338</v>
      </c>
      <c r="F869" s="237">
        <v>24.513999999999999</v>
      </c>
      <c r="G869" s="35"/>
      <c r="H869" s="36"/>
    </row>
    <row r="870" spans="1:8" s="2" customFormat="1" ht="16.899999999999999" customHeight="1">
      <c r="A870" s="35"/>
      <c r="B870" s="36"/>
      <c r="C870" s="232" t="s">
        <v>3037</v>
      </c>
      <c r="D870" s="233" t="s">
        <v>3</v>
      </c>
      <c r="E870" s="234" t="s">
        <v>3</v>
      </c>
      <c r="F870" s="235">
        <v>22</v>
      </c>
      <c r="G870" s="35"/>
      <c r="H870" s="36"/>
    </row>
    <row r="871" spans="1:8" s="2" customFormat="1" ht="16.899999999999999" customHeight="1">
      <c r="A871" s="35"/>
      <c r="B871" s="36"/>
      <c r="C871" s="232" t="s">
        <v>1355</v>
      </c>
      <c r="D871" s="233" t="s">
        <v>1355</v>
      </c>
      <c r="E871" s="234" t="s">
        <v>3</v>
      </c>
      <c r="F871" s="235">
        <v>2</v>
      </c>
      <c r="G871" s="35"/>
      <c r="H871" s="36"/>
    </row>
    <row r="872" spans="1:8" s="2" customFormat="1" ht="16.899999999999999" customHeight="1">
      <c r="A872" s="35"/>
      <c r="B872" s="36"/>
      <c r="C872" s="236" t="s">
        <v>3</v>
      </c>
      <c r="D872" s="236" t="s">
        <v>1354</v>
      </c>
      <c r="E872" s="20" t="s">
        <v>3</v>
      </c>
      <c r="F872" s="237">
        <v>2</v>
      </c>
      <c r="G872" s="35"/>
      <c r="H872" s="36"/>
    </row>
    <row r="873" spans="1:8" s="2" customFormat="1" ht="16.899999999999999" customHeight="1">
      <c r="A873" s="35"/>
      <c r="B873" s="36"/>
      <c r="C873" s="236" t="s">
        <v>1355</v>
      </c>
      <c r="D873" s="236" t="s">
        <v>213</v>
      </c>
      <c r="E873" s="20" t="s">
        <v>3</v>
      </c>
      <c r="F873" s="237">
        <v>2</v>
      </c>
      <c r="G873" s="35"/>
      <c r="H873" s="36"/>
    </row>
    <row r="874" spans="1:8" s="2" customFormat="1" ht="16.899999999999999" customHeight="1">
      <c r="A874" s="35"/>
      <c r="B874" s="36"/>
      <c r="C874" s="232" t="s">
        <v>1559</v>
      </c>
      <c r="D874" s="233" t="s">
        <v>3</v>
      </c>
      <c r="E874" s="234" t="s">
        <v>3</v>
      </c>
      <c r="F874" s="235">
        <v>37.107999999999997</v>
      </c>
      <c r="G874" s="35"/>
      <c r="H874" s="36"/>
    </row>
    <row r="875" spans="1:8" s="2" customFormat="1" ht="16.899999999999999" customHeight="1">
      <c r="A875" s="35"/>
      <c r="B875" s="36"/>
      <c r="C875" s="236" t="s">
        <v>3</v>
      </c>
      <c r="D875" s="236" t="s">
        <v>1551</v>
      </c>
      <c r="E875" s="20" t="s">
        <v>3</v>
      </c>
      <c r="F875" s="237">
        <v>0</v>
      </c>
      <c r="G875" s="35"/>
      <c r="H875" s="36"/>
    </row>
    <row r="876" spans="1:8" s="2" customFormat="1" ht="16.899999999999999" customHeight="1">
      <c r="A876" s="35"/>
      <c r="B876" s="36"/>
      <c r="C876" s="236" t="s">
        <v>3</v>
      </c>
      <c r="D876" s="236" t="s">
        <v>1552</v>
      </c>
      <c r="E876" s="20" t="s">
        <v>3</v>
      </c>
      <c r="F876" s="237">
        <v>33.326000000000001</v>
      </c>
      <c r="G876" s="35"/>
      <c r="H876" s="36"/>
    </row>
    <row r="877" spans="1:8" s="2" customFormat="1" ht="16.899999999999999" customHeight="1">
      <c r="A877" s="35"/>
      <c r="B877" s="36"/>
      <c r="C877" s="236" t="s">
        <v>3</v>
      </c>
      <c r="D877" s="236" t="s">
        <v>1553</v>
      </c>
      <c r="E877" s="20" t="s">
        <v>3</v>
      </c>
      <c r="F877" s="237">
        <v>0.14699999999999999</v>
      </c>
      <c r="G877" s="35"/>
      <c r="H877" s="36"/>
    </row>
    <row r="878" spans="1:8" s="2" customFormat="1" ht="16.899999999999999" customHeight="1">
      <c r="A878" s="35"/>
      <c r="B878" s="36"/>
      <c r="C878" s="236" t="s">
        <v>3</v>
      </c>
      <c r="D878" s="236" t="s">
        <v>1554</v>
      </c>
      <c r="E878" s="20" t="s">
        <v>3</v>
      </c>
      <c r="F878" s="237">
        <v>4.6369999999999996</v>
      </c>
      <c r="G878" s="35"/>
      <c r="H878" s="36"/>
    </row>
    <row r="879" spans="1:8" s="2" customFormat="1" ht="16.899999999999999" customHeight="1">
      <c r="A879" s="35"/>
      <c r="B879" s="36"/>
      <c r="C879" s="236" t="s">
        <v>3</v>
      </c>
      <c r="D879" s="236" t="s">
        <v>1555</v>
      </c>
      <c r="E879" s="20" t="s">
        <v>3</v>
      </c>
      <c r="F879" s="237">
        <v>0</v>
      </c>
      <c r="G879" s="35"/>
      <c r="H879" s="36"/>
    </row>
    <row r="880" spans="1:8" s="2" customFormat="1" ht="16.899999999999999" customHeight="1">
      <c r="A880" s="35"/>
      <c r="B880" s="36"/>
      <c r="C880" s="236" t="s">
        <v>3</v>
      </c>
      <c r="D880" s="236" t="s">
        <v>1556</v>
      </c>
      <c r="E880" s="20" t="s">
        <v>3</v>
      </c>
      <c r="F880" s="237">
        <v>-0.79300000000000004</v>
      </c>
      <c r="G880" s="35"/>
      <c r="H880" s="36"/>
    </row>
    <row r="881" spans="1:8" s="2" customFormat="1" ht="16.899999999999999" customHeight="1">
      <c r="A881" s="35"/>
      <c r="B881" s="36"/>
      <c r="C881" s="236" t="s">
        <v>3</v>
      </c>
      <c r="D881" s="236" t="s">
        <v>1557</v>
      </c>
      <c r="E881" s="20" t="s">
        <v>3</v>
      </c>
      <c r="F881" s="237">
        <v>-5.0000000000000001E-3</v>
      </c>
      <c r="G881" s="35"/>
      <c r="H881" s="36"/>
    </row>
    <row r="882" spans="1:8" s="2" customFormat="1" ht="16.899999999999999" customHeight="1">
      <c r="A882" s="35"/>
      <c r="B882" s="36"/>
      <c r="C882" s="236" t="s">
        <v>3</v>
      </c>
      <c r="D882" s="236" t="s">
        <v>1558</v>
      </c>
      <c r="E882" s="20" t="s">
        <v>3</v>
      </c>
      <c r="F882" s="237">
        <v>-0.20399999999999999</v>
      </c>
      <c r="G882" s="35"/>
      <c r="H882" s="36"/>
    </row>
    <row r="883" spans="1:8" s="2" customFormat="1" ht="16.899999999999999" customHeight="1">
      <c r="A883" s="35"/>
      <c r="B883" s="36"/>
      <c r="C883" s="236" t="s">
        <v>1559</v>
      </c>
      <c r="D883" s="236" t="s">
        <v>213</v>
      </c>
      <c r="E883" s="20" t="s">
        <v>3</v>
      </c>
      <c r="F883" s="237">
        <v>37.107999999999997</v>
      </c>
      <c r="G883" s="35"/>
      <c r="H883" s="36"/>
    </row>
    <row r="884" spans="1:8" s="2" customFormat="1" ht="16.899999999999999" customHeight="1">
      <c r="A884" s="35"/>
      <c r="B884" s="36"/>
      <c r="C884" s="232" t="s">
        <v>1698</v>
      </c>
      <c r="D884" s="233" t="s">
        <v>3</v>
      </c>
      <c r="E884" s="234" t="s">
        <v>3</v>
      </c>
      <c r="F884" s="235">
        <v>40.466000000000001</v>
      </c>
      <c r="G884" s="35"/>
      <c r="H884" s="36"/>
    </row>
    <row r="885" spans="1:8" s="2" customFormat="1" ht="16.899999999999999" customHeight="1">
      <c r="A885" s="35"/>
      <c r="B885" s="36"/>
      <c r="C885" s="236" t="s">
        <v>3</v>
      </c>
      <c r="D885" s="236" t="s">
        <v>1551</v>
      </c>
      <c r="E885" s="20" t="s">
        <v>3</v>
      </c>
      <c r="F885" s="237">
        <v>0</v>
      </c>
      <c r="G885" s="35"/>
      <c r="H885" s="36"/>
    </row>
    <row r="886" spans="1:8" s="2" customFormat="1" ht="16.899999999999999" customHeight="1">
      <c r="A886" s="35"/>
      <c r="B886" s="36"/>
      <c r="C886" s="236" t="s">
        <v>3</v>
      </c>
      <c r="D886" s="236" t="s">
        <v>1696</v>
      </c>
      <c r="E886" s="20" t="s">
        <v>3</v>
      </c>
      <c r="F886" s="237">
        <v>41.174999999999997</v>
      </c>
      <c r="G886" s="35"/>
      <c r="H886" s="36"/>
    </row>
    <row r="887" spans="1:8" s="2" customFormat="1" ht="16.899999999999999" customHeight="1">
      <c r="A887" s="35"/>
      <c r="B887" s="36"/>
      <c r="C887" s="236" t="s">
        <v>3</v>
      </c>
      <c r="D887" s="236" t="s">
        <v>1555</v>
      </c>
      <c r="E887" s="20" t="s">
        <v>3</v>
      </c>
      <c r="F887" s="237">
        <v>0</v>
      </c>
      <c r="G887" s="35"/>
      <c r="H887" s="36"/>
    </row>
    <row r="888" spans="1:8" s="2" customFormat="1" ht="16.899999999999999" customHeight="1">
      <c r="A888" s="35"/>
      <c r="B888" s="36"/>
      <c r="C888" s="236" t="s">
        <v>3</v>
      </c>
      <c r="D888" s="236" t="s">
        <v>1697</v>
      </c>
      <c r="E888" s="20" t="s">
        <v>3</v>
      </c>
      <c r="F888" s="237">
        <v>-0.70899999999999996</v>
      </c>
      <c r="G888" s="35"/>
      <c r="H888" s="36"/>
    </row>
    <row r="889" spans="1:8" s="2" customFormat="1" ht="16.899999999999999" customHeight="1">
      <c r="A889" s="35"/>
      <c r="B889" s="36"/>
      <c r="C889" s="236" t="s">
        <v>1698</v>
      </c>
      <c r="D889" s="236" t="s">
        <v>213</v>
      </c>
      <c r="E889" s="20" t="s">
        <v>3</v>
      </c>
      <c r="F889" s="237">
        <v>40.466000000000001</v>
      </c>
      <c r="G889" s="35"/>
      <c r="H889" s="36"/>
    </row>
    <row r="890" spans="1:8" s="2" customFormat="1" ht="16.899999999999999" customHeight="1">
      <c r="A890" s="35"/>
      <c r="B890" s="36"/>
      <c r="C890" s="232" t="s">
        <v>1310</v>
      </c>
      <c r="D890" s="233" t="s">
        <v>3</v>
      </c>
      <c r="E890" s="234" t="s">
        <v>3</v>
      </c>
      <c r="F890" s="235">
        <v>117.65</v>
      </c>
      <c r="G890" s="35"/>
      <c r="H890" s="36"/>
    </row>
    <row r="891" spans="1:8" s="2" customFormat="1" ht="16.899999999999999" customHeight="1">
      <c r="A891" s="35"/>
      <c r="B891" s="36"/>
      <c r="C891" s="236" t="s">
        <v>3</v>
      </c>
      <c r="D891" s="236" t="s">
        <v>1516</v>
      </c>
      <c r="E891" s="20" t="s">
        <v>3</v>
      </c>
      <c r="F891" s="237">
        <v>117.65</v>
      </c>
      <c r="G891" s="35"/>
      <c r="H891" s="36"/>
    </row>
    <row r="892" spans="1:8" s="2" customFormat="1" ht="16.899999999999999" customHeight="1">
      <c r="A892" s="35"/>
      <c r="B892" s="36"/>
      <c r="C892" s="236" t="s">
        <v>1310</v>
      </c>
      <c r="D892" s="236" t="s">
        <v>213</v>
      </c>
      <c r="E892" s="20" t="s">
        <v>3</v>
      </c>
      <c r="F892" s="237">
        <v>117.65</v>
      </c>
      <c r="G892" s="35"/>
      <c r="H892" s="36"/>
    </row>
    <row r="893" spans="1:8" s="2" customFormat="1" ht="16.899999999999999" customHeight="1">
      <c r="A893" s="35"/>
      <c r="B893" s="36"/>
      <c r="C893" s="238" t="s">
        <v>2868</v>
      </c>
      <c r="D893" s="35"/>
      <c r="E893" s="35"/>
      <c r="F893" s="35"/>
      <c r="G893" s="35"/>
      <c r="H893" s="36"/>
    </row>
    <row r="894" spans="1:8" s="2" customFormat="1" ht="16.899999999999999" customHeight="1">
      <c r="A894" s="35"/>
      <c r="B894" s="36"/>
      <c r="C894" s="236" t="s">
        <v>369</v>
      </c>
      <c r="D894" s="236" t="s">
        <v>370</v>
      </c>
      <c r="E894" s="20" t="s">
        <v>338</v>
      </c>
      <c r="F894" s="237">
        <v>64.707999999999998</v>
      </c>
      <c r="G894" s="35"/>
      <c r="H894" s="36"/>
    </row>
    <row r="895" spans="1:8" s="2" customFormat="1" ht="16.899999999999999" customHeight="1">
      <c r="A895" s="35"/>
      <c r="B895" s="36"/>
      <c r="C895" s="236" t="s">
        <v>377</v>
      </c>
      <c r="D895" s="236" t="s">
        <v>2882</v>
      </c>
      <c r="E895" s="20" t="s">
        <v>338</v>
      </c>
      <c r="F895" s="237">
        <v>52.942999999999998</v>
      </c>
      <c r="G895" s="35"/>
      <c r="H895" s="36"/>
    </row>
    <row r="896" spans="1:8" s="2" customFormat="1" ht="16.899999999999999" customHeight="1">
      <c r="A896" s="35"/>
      <c r="B896" s="36"/>
      <c r="C896" s="232" t="s">
        <v>1312</v>
      </c>
      <c r="D896" s="233" t="s">
        <v>3</v>
      </c>
      <c r="E896" s="234" t="s">
        <v>3</v>
      </c>
      <c r="F896" s="235">
        <v>181.99700000000001</v>
      </c>
      <c r="G896" s="35"/>
      <c r="H896" s="36"/>
    </row>
    <row r="897" spans="1:8" s="2" customFormat="1" ht="16.899999999999999" customHeight="1">
      <c r="A897" s="35"/>
      <c r="B897" s="36"/>
      <c r="C897" s="236" t="s">
        <v>3</v>
      </c>
      <c r="D897" s="236" t="s">
        <v>1662</v>
      </c>
      <c r="E897" s="20" t="s">
        <v>3</v>
      </c>
      <c r="F897" s="237">
        <v>181.99700000000001</v>
      </c>
      <c r="G897" s="35"/>
      <c r="H897" s="36"/>
    </row>
    <row r="898" spans="1:8" s="2" customFormat="1" ht="16.899999999999999" customHeight="1">
      <c r="A898" s="35"/>
      <c r="B898" s="36"/>
      <c r="C898" s="236" t="s">
        <v>1312</v>
      </c>
      <c r="D898" s="236" t="s">
        <v>213</v>
      </c>
      <c r="E898" s="20" t="s">
        <v>3</v>
      </c>
      <c r="F898" s="237">
        <v>181.99700000000001</v>
      </c>
      <c r="G898" s="35"/>
      <c r="H898" s="36"/>
    </row>
    <row r="899" spans="1:8" s="2" customFormat="1" ht="16.899999999999999" customHeight="1">
      <c r="A899" s="35"/>
      <c r="B899" s="36"/>
      <c r="C899" s="238" t="s">
        <v>2868</v>
      </c>
      <c r="D899" s="35"/>
      <c r="E899" s="35"/>
      <c r="F899" s="35"/>
      <c r="G899" s="35"/>
      <c r="H899" s="36"/>
    </row>
    <row r="900" spans="1:8" s="2" customFormat="1" ht="16.899999999999999" customHeight="1">
      <c r="A900" s="35"/>
      <c r="B900" s="36"/>
      <c r="C900" s="236" t="s">
        <v>369</v>
      </c>
      <c r="D900" s="236" t="s">
        <v>370</v>
      </c>
      <c r="E900" s="20" t="s">
        <v>338</v>
      </c>
      <c r="F900" s="237">
        <v>100.098</v>
      </c>
      <c r="G900" s="35"/>
      <c r="H900" s="36"/>
    </row>
    <row r="901" spans="1:8" s="2" customFormat="1" ht="16.899999999999999" customHeight="1">
      <c r="A901" s="35"/>
      <c r="B901" s="36"/>
      <c r="C901" s="236" t="s">
        <v>377</v>
      </c>
      <c r="D901" s="236" t="s">
        <v>2882</v>
      </c>
      <c r="E901" s="20" t="s">
        <v>338</v>
      </c>
      <c r="F901" s="237">
        <v>81.899000000000001</v>
      </c>
      <c r="G901" s="35"/>
      <c r="H901" s="36"/>
    </row>
    <row r="902" spans="1:8" s="2" customFormat="1" ht="16.899999999999999" customHeight="1">
      <c r="A902" s="35"/>
      <c r="B902" s="36"/>
      <c r="C902" s="232" t="s">
        <v>1314</v>
      </c>
      <c r="D902" s="233" t="s">
        <v>3</v>
      </c>
      <c r="E902" s="234" t="s">
        <v>3</v>
      </c>
      <c r="F902" s="235">
        <v>1.1000000000000001</v>
      </c>
      <c r="G902" s="35"/>
      <c r="H902" s="36"/>
    </row>
    <row r="903" spans="1:8" s="2" customFormat="1" ht="16.899999999999999" customHeight="1">
      <c r="A903" s="35"/>
      <c r="B903" s="36"/>
      <c r="C903" s="236" t="s">
        <v>3</v>
      </c>
      <c r="D903" s="236" t="s">
        <v>1448</v>
      </c>
      <c r="E903" s="20" t="s">
        <v>3</v>
      </c>
      <c r="F903" s="237">
        <v>1.1000000000000001</v>
      </c>
      <c r="G903" s="35"/>
      <c r="H903" s="36"/>
    </row>
    <row r="904" spans="1:8" s="2" customFormat="1" ht="16.899999999999999" customHeight="1">
      <c r="A904" s="35"/>
      <c r="B904" s="36"/>
      <c r="C904" s="236" t="s">
        <v>1314</v>
      </c>
      <c r="D904" s="236" t="s">
        <v>213</v>
      </c>
      <c r="E904" s="20" t="s">
        <v>3</v>
      </c>
      <c r="F904" s="237">
        <v>1.1000000000000001</v>
      </c>
      <c r="G904" s="35"/>
      <c r="H904" s="36"/>
    </row>
    <row r="905" spans="1:8" s="2" customFormat="1" ht="16.899999999999999" customHeight="1">
      <c r="A905" s="35"/>
      <c r="B905" s="36"/>
      <c r="C905" s="238" t="s">
        <v>2868</v>
      </c>
      <c r="D905" s="35"/>
      <c r="E905" s="35"/>
      <c r="F905" s="35"/>
      <c r="G905" s="35"/>
      <c r="H905" s="36"/>
    </row>
    <row r="906" spans="1:8" s="2" customFormat="1" ht="16.899999999999999" customHeight="1">
      <c r="A906" s="35"/>
      <c r="B906" s="36"/>
      <c r="C906" s="236" t="s">
        <v>1444</v>
      </c>
      <c r="D906" s="236" t="s">
        <v>3136</v>
      </c>
      <c r="E906" s="20" t="s">
        <v>187</v>
      </c>
      <c r="F906" s="237">
        <v>1.1000000000000001</v>
      </c>
      <c r="G906" s="35"/>
      <c r="H906" s="36"/>
    </row>
    <row r="907" spans="1:8" s="2" customFormat="1" ht="16.899999999999999" customHeight="1">
      <c r="A907" s="35"/>
      <c r="B907" s="36"/>
      <c r="C907" s="236" t="s">
        <v>1487</v>
      </c>
      <c r="D907" s="236" t="s">
        <v>3133</v>
      </c>
      <c r="E907" s="20" t="s">
        <v>338</v>
      </c>
      <c r="F907" s="237">
        <v>7.194</v>
      </c>
      <c r="G907" s="35"/>
      <c r="H907" s="36"/>
    </row>
    <row r="908" spans="1:8" s="2" customFormat="1" ht="16.899999999999999" customHeight="1">
      <c r="A908" s="35"/>
      <c r="B908" s="36"/>
      <c r="C908" s="236" t="s">
        <v>1457</v>
      </c>
      <c r="D908" s="236" t="s">
        <v>1458</v>
      </c>
      <c r="E908" s="20" t="s">
        <v>187</v>
      </c>
      <c r="F908" s="237">
        <v>19.8</v>
      </c>
      <c r="G908" s="35"/>
      <c r="H908" s="36"/>
    </row>
    <row r="909" spans="1:8" s="2" customFormat="1" ht="16.899999999999999" customHeight="1">
      <c r="A909" s="35"/>
      <c r="B909" s="36"/>
      <c r="C909" s="232" t="s">
        <v>1316</v>
      </c>
      <c r="D909" s="233" t="s">
        <v>3</v>
      </c>
      <c r="E909" s="234" t="s">
        <v>3</v>
      </c>
      <c r="F909" s="235">
        <v>6.6</v>
      </c>
      <c r="G909" s="35"/>
      <c r="H909" s="36"/>
    </row>
    <row r="910" spans="1:8" s="2" customFormat="1" ht="16.899999999999999" customHeight="1">
      <c r="A910" s="35"/>
      <c r="B910" s="36"/>
      <c r="C910" s="236" t="s">
        <v>3</v>
      </c>
      <c r="D910" s="236" t="s">
        <v>1472</v>
      </c>
      <c r="E910" s="20" t="s">
        <v>3</v>
      </c>
      <c r="F910" s="237">
        <v>6.6</v>
      </c>
      <c r="G910" s="35"/>
      <c r="H910" s="36"/>
    </row>
    <row r="911" spans="1:8" s="2" customFormat="1" ht="16.899999999999999" customHeight="1">
      <c r="A911" s="35"/>
      <c r="B911" s="36"/>
      <c r="C911" s="236" t="s">
        <v>1316</v>
      </c>
      <c r="D911" s="236" t="s">
        <v>213</v>
      </c>
      <c r="E911" s="20" t="s">
        <v>3</v>
      </c>
      <c r="F911" s="237">
        <v>6.6</v>
      </c>
      <c r="G911" s="35"/>
      <c r="H911" s="36"/>
    </row>
    <row r="912" spans="1:8" s="2" customFormat="1" ht="16.899999999999999" customHeight="1">
      <c r="A912" s="35"/>
      <c r="B912" s="36"/>
      <c r="C912" s="238" t="s">
        <v>2868</v>
      </c>
      <c r="D912" s="35"/>
      <c r="E912" s="35"/>
      <c r="F912" s="35"/>
      <c r="G912" s="35"/>
      <c r="H912" s="36"/>
    </row>
    <row r="913" spans="1:8" s="2" customFormat="1" ht="16.899999999999999" customHeight="1">
      <c r="A913" s="35"/>
      <c r="B913" s="36"/>
      <c r="C913" s="236" t="s">
        <v>1444</v>
      </c>
      <c r="D913" s="236" t="s">
        <v>3136</v>
      </c>
      <c r="E913" s="20" t="s">
        <v>187</v>
      </c>
      <c r="F913" s="237">
        <v>6.6</v>
      </c>
      <c r="G913" s="35"/>
      <c r="H913" s="36"/>
    </row>
    <row r="914" spans="1:8" s="2" customFormat="1" ht="16.899999999999999" customHeight="1">
      <c r="A914" s="35"/>
      <c r="B914" s="36"/>
      <c r="C914" s="236" t="s">
        <v>1487</v>
      </c>
      <c r="D914" s="236" t="s">
        <v>3133</v>
      </c>
      <c r="E914" s="20" t="s">
        <v>338</v>
      </c>
      <c r="F914" s="237">
        <v>26.664000000000001</v>
      </c>
      <c r="G914" s="35"/>
      <c r="H914" s="36"/>
    </row>
    <row r="915" spans="1:8" s="2" customFormat="1" ht="16.899999999999999" customHeight="1">
      <c r="A915" s="35"/>
      <c r="B915" s="36"/>
      <c r="C915" s="236" t="s">
        <v>1457</v>
      </c>
      <c r="D915" s="236" t="s">
        <v>1458</v>
      </c>
      <c r="E915" s="20" t="s">
        <v>187</v>
      </c>
      <c r="F915" s="237">
        <v>19.8</v>
      </c>
      <c r="G915" s="35"/>
      <c r="H915" s="36"/>
    </row>
    <row r="916" spans="1:8" s="2" customFormat="1" ht="16.899999999999999" customHeight="1">
      <c r="A916" s="35"/>
      <c r="B916" s="36"/>
      <c r="C916" s="232" t="s">
        <v>1773</v>
      </c>
      <c r="D916" s="233" t="s">
        <v>3</v>
      </c>
      <c r="E916" s="234" t="s">
        <v>3</v>
      </c>
      <c r="F916" s="235">
        <v>294.46699999999998</v>
      </c>
      <c r="G916" s="35"/>
      <c r="H916" s="36"/>
    </row>
    <row r="917" spans="1:8" s="2" customFormat="1" ht="16.899999999999999" customHeight="1">
      <c r="A917" s="35"/>
      <c r="B917" s="36"/>
      <c r="C917" s="236" t="s">
        <v>3</v>
      </c>
      <c r="D917" s="236" t="s">
        <v>1768</v>
      </c>
      <c r="E917" s="20" t="s">
        <v>3</v>
      </c>
      <c r="F917" s="237">
        <v>0</v>
      </c>
      <c r="G917" s="35"/>
      <c r="H917" s="36"/>
    </row>
    <row r="918" spans="1:8" s="2" customFormat="1" ht="16.899999999999999" customHeight="1">
      <c r="A918" s="35"/>
      <c r="B918" s="36"/>
      <c r="C918" s="236" t="s">
        <v>3</v>
      </c>
      <c r="D918" s="236" t="s">
        <v>1769</v>
      </c>
      <c r="E918" s="20" t="s">
        <v>3</v>
      </c>
      <c r="F918" s="237">
        <v>80.762</v>
      </c>
      <c r="G918" s="35"/>
      <c r="H918" s="36"/>
    </row>
    <row r="919" spans="1:8" s="2" customFormat="1" ht="16.899999999999999" customHeight="1">
      <c r="A919" s="35"/>
      <c r="B919" s="36"/>
      <c r="C919" s="236" t="s">
        <v>3</v>
      </c>
      <c r="D919" s="236" t="s">
        <v>1770</v>
      </c>
      <c r="E919" s="20" t="s">
        <v>3</v>
      </c>
      <c r="F919" s="237">
        <v>44.75</v>
      </c>
      <c r="G919" s="35"/>
      <c r="H919" s="36"/>
    </row>
    <row r="920" spans="1:8" s="2" customFormat="1" ht="16.899999999999999" customHeight="1">
      <c r="A920" s="35"/>
      <c r="B920" s="36"/>
      <c r="C920" s="236" t="s">
        <v>3</v>
      </c>
      <c r="D920" s="236" t="s">
        <v>1771</v>
      </c>
      <c r="E920" s="20" t="s">
        <v>3</v>
      </c>
      <c r="F920" s="237">
        <v>105.705</v>
      </c>
      <c r="G920" s="35"/>
      <c r="H920" s="36"/>
    </row>
    <row r="921" spans="1:8" s="2" customFormat="1" ht="16.899999999999999" customHeight="1">
      <c r="A921" s="35"/>
      <c r="B921" s="36"/>
      <c r="C921" s="236" t="s">
        <v>3</v>
      </c>
      <c r="D921" s="236" t="s">
        <v>1772</v>
      </c>
      <c r="E921" s="20" t="s">
        <v>3</v>
      </c>
      <c r="F921" s="237">
        <v>63.25</v>
      </c>
      <c r="G921" s="35"/>
      <c r="H921" s="36"/>
    </row>
    <row r="922" spans="1:8" s="2" customFormat="1" ht="16.899999999999999" customHeight="1">
      <c r="A922" s="35"/>
      <c r="B922" s="36"/>
      <c r="C922" s="236" t="s">
        <v>1773</v>
      </c>
      <c r="D922" s="236" t="s">
        <v>213</v>
      </c>
      <c r="E922" s="20" t="s">
        <v>3</v>
      </c>
      <c r="F922" s="237">
        <v>294.46699999999998</v>
      </c>
      <c r="G922" s="35"/>
      <c r="H922" s="36"/>
    </row>
    <row r="923" spans="1:8" s="2" customFormat="1" ht="16.899999999999999" customHeight="1">
      <c r="A923" s="35"/>
      <c r="B923" s="36"/>
      <c r="C923" s="232" t="s">
        <v>1005</v>
      </c>
      <c r="D923" s="233" t="s">
        <v>1005</v>
      </c>
      <c r="E923" s="234" t="s">
        <v>3</v>
      </c>
      <c r="F923" s="235">
        <v>8.8999999999999996E-2</v>
      </c>
      <c r="G923" s="35"/>
      <c r="H923" s="36"/>
    </row>
    <row r="924" spans="1:8" s="2" customFormat="1" ht="16.899999999999999" customHeight="1">
      <c r="A924" s="35"/>
      <c r="B924" s="36"/>
      <c r="C924" s="236" t="s">
        <v>3</v>
      </c>
      <c r="D924" s="236" t="s">
        <v>247</v>
      </c>
      <c r="E924" s="20" t="s">
        <v>3</v>
      </c>
      <c r="F924" s="237">
        <v>0</v>
      </c>
      <c r="G924" s="35"/>
      <c r="H924" s="36"/>
    </row>
    <row r="925" spans="1:8" s="2" customFormat="1" ht="16.899999999999999" customHeight="1">
      <c r="A925" s="35"/>
      <c r="B925" s="36"/>
      <c r="C925" s="236" t="s">
        <v>3</v>
      </c>
      <c r="D925" s="236" t="s">
        <v>1351</v>
      </c>
      <c r="E925" s="20" t="s">
        <v>3</v>
      </c>
      <c r="F925" s="237">
        <v>8.8999999999999996E-2</v>
      </c>
      <c r="G925" s="35"/>
      <c r="H925" s="36"/>
    </row>
    <row r="926" spans="1:8" s="2" customFormat="1" ht="16.899999999999999" customHeight="1">
      <c r="A926" s="35"/>
      <c r="B926" s="36"/>
      <c r="C926" s="236" t="s">
        <v>1005</v>
      </c>
      <c r="D926" s="236" t="s">
        <v>213</v>
      </c>
      <c r="E926" s="20" t="s">
        <v>3</v>
      </c>
      <c r="F926" s="237">
        <v>8.8999999999999996E-2</v>
      </c>
      <c r="G926" s="35"/>
      <c r="H926" s="36"/>
    </row>
    <row r="927" spans="1:8" s="2" customFormat="1" ht="16.899999999999999" customHeight="1">
      <c r="A927" s="35"/>
      <c r="B927" s="36"/>
      <c r="C927" s="232" t="s">
        <v>152</v>
      </c>
      <c r="D927" s="233" t="s">
        <v>3</v>
      </c>
      <c r="E927" s="234" t="s">
        <v>3</v>
      </c>
      <c r="F927" s="235">
        <v>101.60599999999999</v>
      </c>
      <c r="G927" s="35"/>
      <c r="H927" s="36"/>
    </row>
    <row r="928" spans="1:8" s="2" customFormat="1" ht="16.899999999999999" customHeight="1">
      <c r="A928" s="35"/>
      <c r="B928" s="36"/>
      <c r="C928" s="236" t="s">
        <v>3</v>
      </c>
      <c r="D928" s="236" t="s">
        <v>1496</v>
      </c>
      <c r="E928" s="20" t="s">
        <v>3</v>
      </c>
      <c r="F928" s="237">
        <v>0</v>
      </c>
      <c r="G928" s="35"/>
      <c r="H928" s="36"/>
    </row>
    <row r="929" spans="1:8" s="2" customFormat="1" ht="16.899999999999999" customHeight="1">
      <c r="A929" s="35"/>
      <c r="B929" s="36"/>
      <c r="C929" s="236" t="s">
        <v>3</v>
      </c>
      <c r="D929" s="236" t="s">
        <v>1497</v>
      </c>
      <c r="E929" s="20" t="s">
        <v>3</v>
      </c>
      <c r="F929" s="237">
        <v>14.401999999999999</v>
      </c>
      <c r="G929" s="35"/>
      <c r="H929" s="36"/>
    </row>
    <row r="930" spans="1:8" s="2" customFormat="1" ht="16.899999999999999" customHeight="1">
      <c r="A930" s="35"/>
      <c r="B930" s="36"/>
      <c r="C930" s="236" t="s">
        <v>3</v>
      </c>
      <c r="D930" s="236" t="s">
        <v>1498</v>
      </c>
      <c r="E930" s="20" t="s">
        <v>3</v>
      </c>
      <c r="F930" s="237">
        <v>110.66800000000001</v>
      </c>
      <c r="G930" s="35"/>
      <c r="H930" s="36"/>
    </row>
    <row r="931" spans="1:8" s="2" customFormat="1" ht="16.899999999999999" customHeight="1">
      <c r="A931" s="35"/>
      <c r="B931" s="36"/>
      <c r="C931" s="236" t="s">
        <v>3</v>
      </c>
      <c r="D931" s="236" t="s">
        <v>1499</v>
      </c>
      <c r="E931" s="20" t="s">
        <v>3</v>
      </c>
      <c r="F931" s="237">
        <v>20.988</v>
      </c>
      <c r="G931" s="35"/>
      <c r="H931" s="36"/>
    </row>
    <row r="932" spans="1:8" s="2" customFormat="1" ht="16.899999999999999" customHeight="1">
      <c r="A932" s="35"/>
      <c r="B932" s="36"/>
      <c r="C932" s="236" t="s">
        <v>3</v>
      </c>
      <c r="D932" s="236" t="s">
        <v>1500</v>
      </c>
      <c r="E932" s="20" t="s">
        <v>3</v>
      </c>
      <c r="F932" s="237">
        <v>12.081</v>
      </c>
      <c r="G932" s="35"/>
      <c r="H932" s="36"/>
    </row>
    <row r="933" spans="1:8" s="2" customFormat="1" ht="16.899999999999999" customHeight="1">
      <c r="A933" s="35"/>
      <c r="B933" s="36"/>
      <c r="C933" s="236" t="s">
        <v>3</v>
      </c>
      <c r="D933" s="236" t="s">
        <v>1501</v>
      </c>
      <c r="E933" s="20" t="s">
        <v>3</v>
      </c>
      <c r="F933" s="237">
        <v>0</v>
      </c>
      <c r="G933" s="35"/>
      <c r="H933" s="36"/>
    </row>
    <row r="934" spans="1:8" s="2" customFormat="1" ht="16.899999999999999" customHeight="1">
      <c r="A934" s="35"/>
      <c r="B934" s="36"/>
      <c r="C934" s="236" t="s">
        <v>3</v>
      </c>
      <c r="D934" s="236" t="s">
        <v>1502</v>
      </c>
      <c r="E934" s="20" t="s">
        <v>3</v>
      </c>
      <c r="F934" s="237">
        <v>-56.533000000000001</v>
      </c>
      <c r="G934" s="35"/>
      <c r="H934" s="36"/>
    </row>
    <row r="935" spans="1:8" s="2" customFormat="1" ht="16.899999999999999" customHeight="1">
      <c r="A935" s="35"/>
      <c r="B935" s="36"/>
      <c r="C935" s="236" t="s">
        <v>152</v>
      </c>
      <c r="D935" s="236" t="s">
        <v>213</v>
      </c>
      <c r="E935" s="20" t="s">
        <v>3</v>
      </c>
      <c r="F935" s="237">
        <v>101.60599999999999</v>
      </c>
      <c r="G935" s="35"/>
      <c r="H935" s="36"/>
    </row>
    <row r="936" spans="1:8" s="2" customFormat="1" ht="16.899999999999999" customHeight="1">
      <c r="A936" s="35"/>
      <c r="B936" s="36"/>
      <c r="C936" s="238" t="s">
        <v>2868</v>
      </c>
      <c r="D936" s="35"/>
      <c r="E936" s="35"/>
      <c r="F936" s="35"/>
      <c r="G936" s="35"/>
      <c r="H936" s="36"/>
    </row>
    <row r="937" spans="1:8" s="2" customFormat="1" ht="16.899999999999999" customHeight="1">
      <c r="A937" s="35"/>
      <c r="B937" s="36"/>
      <c r="C937" s="236" t="s">
        <v>355</v>
      </c>
      <c r="D937" s="236" t="s">
        <v>2880</v>
      </c>
      <c r="E937" s="20" t="s">
        <v>338</v>
      </c>
      <c r="F937" s="237">
        <v>117.65</v>
      </c>
      <c r="G937" s="35"/>
      <c r="H937" s="36"/>
    </row>
    <row r="938" spans="1:8" s="2" customFormat="1" ht="16.899999999999999" customHeight="1">
      <c r="A938" s="35"/>
      <c r="B938" s="36"/>
      <c r="C938" s="236" t="s">
        <v>364</v>
      </c>
      <c r="D938" s="236" t="s">
        <v>2881</v>
      </c>
      <c r="E938" s="20" t="s">
        <v>338</v>
      </c>
      <c r="F938" s="237">
        <v>117.65</v>
      </c>
      <c r="G938" s="35"/>
      <c r="H938" s="36"/>
    </row>
    <row r="939" spans="1:8" s="2" customFormat="1" ht="16.899999999999999" customHeight="1">
      <c r="A939" s="35"/>
      <c r="B939" s="36"/>
      <c r="C939" s="232" t="s">
        <v>1319</v>
      </c>
      <c r="D939" s="233" t="s">
        <v>3</v>
      </c>
      <c r="E939" s="234" t="s">
        <v>3</v>
      </c>
      <c r="F939" s="235">
        <v>158.13900000000001</v>
      </c>
      <c r="G939" s="35"/>
      <c r="H939" s="36"/>
    </row>
    <row r="940" spans="1:8" s="2" customFormat="1" ht="16.899999999999999" customHeight="1">
      <c r="A940" s="35"/>
      <c r="B940" s="36"/>
      <c r="C940" s="236" t="s">
        <v>3</v>
      </c>
      <c r="D940" s="236" t="s">
        <v>1496</v>
      </c>
      <c r="E940" s="20" t="s">
        <v>3</v>
      </c>
      <c r="F940" s="237">
        <v>0</v>
      </c>
      <c r="G940" s="35"/>
      <c r="H940" s="36"/>
    </row>
    <row r="941" spans="1:8" s="2" customFormat="1" ht="16.899999999999999" customHeight="1">
      <c r="A941" s="35"/>
      <c r="B941" s="36"/>
      <c r="C941" s="236" t="s">
        <v>3</v>
      </c>
      <c r="D941" s="236" t="s">
        <v>1497</v>
      </c>
      <c r="E941" s="20" t="s">
        <v>3</v>
      </c>
      <c r="F941" s="237">
        <v>14.401999999999999</v>
      </c>
      <c r="G941" s="35"/>
      <c r="H941" s="36"/>
    </row>
    <row r="942" spans="1:8" s="2" customFormat="1" ht="16.899999999999999" customHeight="1">
      <c r="A942" s="35"/>
      <c r="B942" s="36"/>
      <c r="C942" s="236" t="s">
        <v>3</v>
      </c>
      <c r="D942" s="236" t="s">
        <v>1498</v>
      </c>
      <c r="E942" s="20" t="s">
        <v>3</v>
      </c>
      <c r="F942" s="237">
        <v>110.66800000000001</v>
      </c>
      <c r="G942" s="35"/>
      <c r="H942" s="36"/>
    </row>
    <row r="943" spans="1:8" s="2" customFormat="1" ht="16.899999999999999" customHeight="1">
      <c r="A943" s="35"/>
      <c r="B943" s="36"/>
      <c r="C943" s="236" t="s">
        <v>3</v>
      </c>
      <c r="D943" s="236" t="s">
        <v>1499</v>
      </c>
      <c r="E943" s="20" t="s">
        <v>3</v>
      </c>
      <c r="F943" s="237">
        <v>20.988</v>
      </c>
      <c r="G943" s="35"/>
      <c r="H943" s="36"/>
    </row>
    <row r="944" spans="1:8" s="2" customFormat="1" ht="16.899999999999999" customHeight="1">
      <c r="A944" s="35"/>
      <c r="B944" s="36"/>
      <c r="C944" s="236" t="s">
        <v>3</v>
      </c>
      <c r="D944" s="236" t="s">
        <v>1500</v>
      </c>
      <c r="E944" s="20" t="s">
        <v>3</v>
      </c>
      <c r="F944" s="237">
        <v>12.081</v>
      </c>
      <c r="G944" s="35"/>
      <c r="H944" s="36"/>
    </row>
    <row r="945" spans="1:8" s="2" customFormat="1" ht="16.899999999999999" customHeight="1">
      <c r="A945" s="35"/>
      <c r="B945" s="36"/>
      <c r="C945" s="236" t="s">
        <v>1319</v>
      </c>
      <c r="D945" s="236" t="s">
        <v>259</v>
      </c>
      <c r="E945" s="20" t="s">
        <v>3</v>
      </c>
      <c r="F945" s="237">
        <v>158.13900000000001</v>
      </c>
      <c r="G945" s="35"/>
      <c r="H945" s="36"/>
    </row>
    <row r="946" spans="1:8" s="2" customFormat="1" ht="16.899999999999999" customHeight="1">
      <c r="A946" s="35"/>
      <c r="B946" s="36"/>
      <c r="C946" s="238" t="s">
        <v>2868</v>
      </c>
      <c r="D946" s="35"/>
      <c r="E946" s="35"/>
      <c r="F946" s="35"/>
      <c r="G946" s="35"/>
      <c r="H946" s="36"/>
    </row>
    <row r="947" spans="1:8" s="2" customFormat="1" ht="16.899999999999999" customHeight="1">
      <c r="A947" s="35"/>
      <c r="B947" s="36"/>
      <c r="C947" s="236" t="s">
        <v>656</v>
      </c>
      <c r="D947" s="236" t="s">
        <v>3115</v>
      </c>
      <c r="E947" s="20" t="s">
        <v>338</v>
      </c>
      <c r="F947" s="237">
        <v>92.659000000000006</v>
      </c>
      <c r="G947" s="35"/>
      <c r="H947" s="36"/>
    </row>
    <row r="948" spans="1:8" s="2" customFormat="1" ht="16.899999999999999" customHeight="1">
      <c r="A948" s="35"/>
      <c r="B948" s="36"/>
      <c r="C948" s="232" t="s">
        <v>1321</v>
      </c>
      <c r="D948" s="233" t="s">
        <v>3</v>
      </c>
      <c r="E948" s="234" t="s">
        <v>3</v>
      </c>
      <c r="F948" s="235">
        <v>130.25899999999999</v>
      </c>
      <c r="G948" s="35"/>
      <c r="H948" s="36"/>
    </row>
    <row r="949" spans="1:8" s="2" customFormat="1" ht="16.899999999999999" customHeight="1">
      <c r="A949" s="35"/>
      <c r="B949" s="36"/>
      <c r="C949" s="236" t="s">
        <v>3</v>
      </c>
      <c r="D949" s="236" t="s">
        <v>1621</v>
      </c>
      <c r="E949" s="20" t="s">
        <v>3</v>
      </c>
      <c r="F949" s="237">
        <v>0</v>
      </c>
      <c r="G949" s="35"/>
      <c r="H949" s="36"/>
    </row>
    <row r="950" spans="1:8" s="2" customFormat="1" ht="16.899999999999999" customHeight="1">
      <c r="A950" s="35"/>
      <c r="B950" s="36"/>
      <c r="C950" s="236" t="s">
        <v>3</v>
      </c>
      <c r="D950" s="236" t="s">
        <v>1622</v>
      </c>
      <c r="E950" s="20" t="s">
        <v>3</v>
      </c>
      <c r="F950" s="237">
        <v>6.7679999999999998</v>
      </c>
      <c r="G950" s="35"/>
      <c r="H950" s="36"/>
    </row>
    <row r="951" spans="1:8" s="2" customFormat="1" ht="16.899999999999999" customHeight="1">
      <c r="A951" s="35"/>
      <c r="B951" s="36"/>
      <c r="C951" s="236" t="s">
        <v>3</v>
      </c>
      <c r="D951" s="236" t="s">
        <v>1623</v>
      </c>
      <c r="E951" s="20" t="s">
        <v>3</v>
      </c>
      <c r="F951" s="237">
        <v>17.920000000000002</v>
      </c>
      <c r="G951" s="35"/>
      <c r="H951" s="36"/>
    </row>
    <row r="952" spans="1:8" s="2" customFormat="1" ht="16.899999999999999" customHeight="1">
      <c r="A952" s="35"/>
      <c r="B952" s="36"/>
      <c r="C952" s="236" t="s">
        <v>3</v>
      </c>
      <c r="D952" s="236" t="s">
        <v>1624</v>
      </c>
      <c r="E952" s="20" t="s">
        <v>3</v>
      </c>
      <c r="F952" s="237">
        <v>74.793999999999997</v>
      </c>
      <c r="G952" s="35"/>
      <c r="H952" s="36"/>
    </row>
    <row r="953" spans="1:8" s="2" customFormat="1" ht="16.899999999999999" customHeight="1">
      <c r="A953" s="35"/>
      <c r="B953" s="36"/>
      <c r="C953" s="236" t="s">
        <v>3</v>
      </c>
      <c r="D953" s="236" t="s">
        <v>1625</v>
      </c>
      <c r="E953" s="20" t="s">
        <v>3</v>
      </c>
      <c r="F953" s="237">
        <v>71.786000000000001</v>
      </c>
      <c r="G953" s="35"/>
      <c r="H953" s="36"/>
    </row>
    <row r="954" spans="1:8" s="2" customFormat="1" ht="16.899999999999999" customHeight="1">
      <c r="A954" s="35"/>
      <c r="B954" s="36"/>
      <c r="C954" s="236" t="s">
        <v>3</v>
      </c>
      <c r="D954" s="236" t="s">
        <v>1626</v>
      </c>
      <c r="E954" s="20" t="s">
        <v>3</v>
      </c>
      <c r="F954" s="237">
        <v>13.821999999999999</v>
      </c>
      <c r="G954" s="35"/>
      <c r="H954" s="36"/>
    </row>
    <row r="955" spans="1:8" s="2" customFormat="1" ht="16.899999999999999" customHeight="1">
      <c r="A955" s="35"/>
      <c r="B955" s="36"/>
      <c r="C955" s="236" t="s">
        <v>3</v>
      </c>
      <c r="D955" s="236" t="s">
        <v>1501</v>
      </c>
      <c r="E955" s="20" t="s">
        <v>3</v>
      </c>
      <c r="F955" s="237">
        <v>0</v>
      </c>
      <c r="G955" s="35"/>
      <c r="H955" s="36"/>
    </row>
    <row r="956" spans="1:8" s="2" customFormat="1" ht="16.899999999999999" customHeight="1">
      <c r="A956" s="35"/>
      <c r="B956" s="36"/>
      <c r="C956" s="236" t="s">
        <v>3</v>
      </c>
      <c r="D956" s="236" t="s">
        <v>1627</v>
      </c>
      <c r="E956" s="20" t="s">
        <v>3</v>
      </c>
      <c r="F956" s="237">
        <v>-54.831000000000003</v>
      </c>
      <c r="G956" s="35"/>
      <c r="H956" s="36"/>
    </row>
    <row r="957" spans="1:8" s="2" customFormat="1" ht="16.899999999999999" customHeight="1">
      <c r="A957" s="35"/>
      <c r="B957" s="36"/>
      <c r="C957" s="236" t="s">
        <v>1321</v>
      </c>
      <c r="D957" s="236" t="s">
        <v>213</v>
      </c>
      <c r="E957" s="20" t="s">
        <v>3</v>
      </c>
      <c r="F957" s="237">
        <v>130.25899999999999</v>
      </c>
      <c r="G957" s="35"/>
      <c r="H957" s="36"/>
    </row>
    <row r="958" spans="1:8" s="2" customFormat="1" ht="16.899999999999999" customHeight="1">
      <c r="A958" s="35"/>
      <c r="B958" s="36"/>
      <c r="C958" s="238" t="s">
        <v>2868</v>
      </c>
      <c r="D958" s="35"/>
      <c r="E958" s="35"/>
      <c r="F958" s="35"/>
      <c r="G958" s="35"/>
      <c r="H958" s="36"/>
    </row>
    <row r="959" spans="1:8" s="2" customFormat="1" ht="16.899999999999999" customHeight="1">
      <c r="A959" s="35"/>
      <c r="B959" s="36"/>
      <c r="C959" s="236" t="s">
        <v>355</v>
      </c>
      <c r="D959" s="236" t="s">
        <v>2880</v>
      </c>
      <c r="E959" s="20" t="s">
        <v>338</v>
      </c>
      <c r="F959" s="237">
        <v>181.99700000000001</v>
      </c>
      <c r="G959" s="35"/>
      <c r="H959" s="36"/>
    </row>
    <row r="960" spans="1:8" s="2" customFormat="1" ht="16.899999999999999" customHeight="1">
      <c r="A960" s="35"/>
      <c r="B960" s="36"/>
      <c r="C960" s="236" t="s">
        <v>364</v>
      </c>
      <c r="D960" s="236" t="s">
        <v>2881</v>
      </c>
      <c r="E960" s="20" t="s">
        <v>338</v>
      </c>
      <c r="F960" s="237">
        <v>181.99700000000001</v>
      </c>
      <c r="G960" s="35"/>
      <c r="H960" s="36"/>
    </row>
    <row r="961" spans="1:8" s="2" customFormat="1" ht="16.899999999999999" customHeight="1">
      <c r="A961" s="35"/>
      <c r="B961" s="36"/>
      <c r="C961" s="232" t="s">
        <v>1323</v>
      </c>
      <c r="D961" s="233" t="s">
        <v>3</v>
      </c>
      <c r="E961" s="234" t="s">
        <v>3</v>
      </c>
      <c r="F961" s="235">
        <v>185.09</v>
      </c>
      <c r="G961" s="35"/>
      <c r="H961" s="36"/>
    </row>
    <row r="962" spans="1:8" s="2" customFormat="1" ht="16.899999999999999" customHeight="1">
      <c r="A962" s="35"/>
      <c r="B962" s="36"/>
      <c r="C962" s="236" t="s">
        <v>3</v>
      </c>
      <c r="D962" s="236" t="s">
        <v>1621</v>
      </c>
      <c r="E962" s="20" t="s">
        <v>3</v>
      </c>
      <c r="F962" s="237">
        <v>0</v>
      </c>
      <c r="G962" s="35"/>
      <c r="H962" s="36"/>
    </row>
    <row r="963" spans="1:8" s="2" customFormat="1" ht="16.899999999999999" customHeight="1">
      <c r="A963" s="35"/>
      <c r="B963" s="36"/>
      <c r="C963" s="236" t="s">
        <v>3</v>
      </c>
      <c r="D963" s="236" t="s">
        <v>1622</v>
      </c>
      <c r="E963" s="20" t="s">
        <v>3</v>
      </c>
      <c r="F963" s="237">
        <v>6.7679999999999998</v>
      </c>
      <c r="G963" s="35"/>
      <c r="H963" s="36"/>
    </row>
    <row r="964" spans="1:8" s="2" customFormat="1" ht="16.899999999999999" customHeight="1">
      <c r="A964" s="35"/>
      <c r="B964" s="36"/>
      <c r="C964" s="236" t="s">
        <v>3</v>
      </c>
      <c r="D964" s="236" t="s">
        <v>1623</v>
      </c>
      <c r="E964" s="20" t="s">
        <v>3</v>
      </c>
      <c r="F964" s="237">
        <v>17.920000000000002</v>
      </c>
      <c r="G964" s="35"/>
      <c r="H964" s="36"/>
    </row>
    <row r="965" spans="1:8" s="2" customFormat="1" ht="16.899999999999999" customHeight="1">
      <c r="A965" s="35"/>
      <c r="B965" s="36"/>
      <c r="C965" s="236" t="s">
        <v>3</v>
      </c>
      <c r="D965" s="236" t="s">
        <v>1624</v>
      </c>
      <c r="E965" s="20" t="s">
        <v>3</v>
      </c>
      <c r="F965" s="237">
        <v>74.793999999999997</v>
      </c>
      <c r="G965" s="35"/>
      <c r="H965" s="36"/>
    </row>
    <row r="966" spans="1:8" s="2" customFormat="1" ht="16.899999999999999" customHeight="1">
      <c r="A966" s="35"/>
      <c r="B966" s="36"/>
      <c r="C966" s="236" t="s">
        <v>3</v>
      </c>
      <c r="D966" s="236" t="s">
        <v>1625</v>
      </c>
      <c r="E966" s="20" t="s">
        <v>3</v>
      </c>
      <c r="F966" s="237">
        <v>71.786000000000001</v>
      </c>
      <c r="G966" s="35"/>
      <c r="H966" s="36"/>
    </row>
    <row r="967" spans="1:8" s="2" customFormat="1" ht="16.899999999999999" customHeight="1">
      <c r="A967" s="35"/>
      <c r="B967" s="36"/>
      <c r="C967" s="236" t="s">
        <v>3</v>
      </c>
      <c r="D967" s="236" t="s">
        <v>1626</v>
      </c>
      <c r="E967" s="20" t="s">
        <v>3</v>
      </c>
      <c r="F967" s="237">
        <v>13.821999999999999</v>
      </c>
      <c r="G967" s="35"/>
      <c r="H967" s="36"/>
    </row>
    <row r="968" spans="1:8" s="2" customFormat="1" ht="16.899999999999999" customHeight="1">
      <c r="A968" s="35"/>
      <c r="B968" s="36"/>
      <c r="C968" s="236" t="s">
        <v>1323</v>
      </c>
      <c r="D968" s="236" t="s">
        <v>259</v>
      </c>
      <c r="E968" s="20" t="s">
        <v>3</v>
      </c>
      <c r="F968" s="237">
        <v>185.09</v>
      </c>
      <c r="G968" s="35"/>
      <c r="H968" s="36"/>
    </row>
    <row r="969" spans="1:8" s="2" customFormat="1" ht="16.899999999999999" customHeight="1">
      <c r="A969" s="35"/>
      <c r="B969" s="36"/>
      <c r="C969" s="238" t="s">
        <v>2868</v>
      </c>
      <c r="D969" s="35"/>
      <c r="E969" s="35"/>
      <c r="F969" s="35"/>
      <c r="G969" s="35"/>
      <c r="H969" s="36"/>
    </row>
    <row r="970" spans="1:8" s="2" customFormat="1" ht="16.899999999999999" customHeight="1">
      <c r="A970" s="35"/>
      <c r="B970" s="36"/>
      <c r="C970" s="236" t="s">
        <v>656</v>
      </c>
      <c r="D970" s="236" t="s">
        <v>3115</v>
      </c>
      <c r="E970" s="20" t="s">
        <v>338</v>
      </c>
      <c r="F970" s="237">
        <v>156.27799999999999</v>
      </c>
      <c r="G970" s="35"/>
      <c r="H970" s="36"/>
    </row>
    <row r="971" spans="1:8" s="2" customFormat="1" ht="16.899999999999999" customHeight="1">
      <c r="A971" s="35"/>
      <c r="B971" s="36"/>
      <c r="C971" s="232" t="s">
        <v>625</v>
      </c>
      <c r="D971" s="233" t="s">
        <v>3</v>
      </c>
      <c r="E971" s="234" t="s">
        <v>3</v>
      </c>
      <c r="F971" s="235">
        <v>8.85</v>
      </c>
      <c r="G971" s="35"/>
      <c r="H971" s="36"/>
    </row>
    <row r="972" spans="1:8" s="2" customFormat="1" ht="16.899999999999999" customHeight="1">
      <c r="A972" s="35"/>
      <c r="B972" s="36"/>
      <c r="C972" s="236" t="s">
        <v>3</v>
      </c>
      <c r="D972" s="236" t="s">
        <v>1481</v>
      </c>
      <c r="E972" s="20" t="s">
        <v>3</v>
      </c>
      <c r="F972" s="237">
        <v>0</v>
      </c>
      <c r="G972" s="35"/>
      <c r="H972" s="36"/>
    </row>
    <row r="973" spans="1:8" s="2" customFormat="1" ht="16.899999999999999" customHeight="1">
      <c r="A973" s="35"/>
      <c r="B973" s="36"/>
      <c r="C973" s="236" t="s">
        <v>3</v>
      </c>
      <c r="D973" s="236" t="s">
        <v>1482</v>
      </c>
      <c r="E973" s="20" t="s">
        <v>3</v>
      </c>
      <c r="F973" s="237">
        <v>36.125</v>
      </c>
      <c r="G973" s="35"/>
      <c r="H973" s="36"/>
    </row>
    <row r="974" spans="1:8" s="2" customFormat="1" ht="16.899999999999999" customHeight="1">
      <c r="A974" s="35"/>
      <c r="B974" s="36"/>
      <c r="C974" s="236" t="s">
        <v>3</v>
      </c>
      <c r="D974" s="236" t="s">
        <v>1483</v>
      </c>
      <c r="E974" s="20" t="s">
        <v>3</v>
      </c>
      <c r="F974" s="237">
        <v>4.05</v>
      </c>
      <c r="G974" s="35"/>
      <c r="H974" s="36"/>
    </row>
    <row r="975" spans="1:8" s="2" customFormat="1" ht="16.899999999999999" customHeight="1">
      <c r="A975" s="35"/>
      <c r="B975" s="36"/>
      <c r="C975" s="236" t="s">
        <v>3</v>
      </c>
      <c r="D975" s="236" t="s">
        <v>1484</v>
      </c>
      <c r="E975" s="20" t="s">
        <v>3</v>
      </c>
      <c r="F975" s="237">
        <v>0</v>
      </c>
      <c r="G975" s="35"/>
      <c r="H975" s="36"/>
    </row>
    <row r="976" spans="1:8" s="2" customFormat="1" ht="16.899999999999999" customHeight="1">
      <c r="A976" s="35"/>
      <c r="B976" s="36"/>
      <c r="C976" s="236" t="s">
        <v>3</v>
      </c>
      <c r="D976" s="236" t="s">
        <v>1485</v>
      </c>
      <c r="E976" s="20" t="s">
        <v>3</v>
      </c>
      <c r="F976" s="237">
        <v>-29.75</v>
      </c>
      <c r="G976" s="35"/>
      <c r="H976" s="36"/>
    </row>
    <row r="977" spans="1:8" s="2" customFormat="1" ht="16.899999999999999" customHeight="1">
      <c r="A977" s="35"/>
      <c r="B977" s="36"/>
      <c r="C977" s="236" t="s">
        <v>3</v>
      </c>
      <c r="D977" s="236" t="s">
        <v>1486</v>
      </c>
      <c r="E977" s="20" t="s">
        <v>3</v>
      </c>
      <c r="F977" s="237">
        <v>-1.575</v>
      </c>
      <c r="G977" s="35"/>
      <c r="H977" s="36"/>
    </row>
    <row r="978" spans="1:8" s="2" customFormat="1" ht="16.899999999999999" customHeight="1">
      <c r="A978" s="35"/>
      <c r="B978" s="36"/>
      <c r="C978" s="236" t="s">
        <v>625</v>
      </c>
      <c r="D978" s="236" t="s">
        <v>213</v>
      </c>
      <c r="E978" s="20" t="s">
        <v>3</v>
      </c>
      <c r="F978" s="237">
        <v>8.85</v>
      </c>
      <c r="G978" s="35"/>
      <c r="H978" s="36"/>
    </row>
    <row r="979" spans="1:8" s="2" customFormat="1" ht="16.899999999999999" customHeight="1">
      <c r="A979" s="35"/>
      <c r="B979" s="36"/>
      <c r="C979" s="238" t="s">
        <v>2868</v>
      </c>
      <c r="D979" s="35"/>
      <c r="E979" s="35"/>
      <c r="F979" s="35"/>
      <c r="G979" s="35"/>
      <c r="H979" s="36"/>
    </row>
    <row r="980" spans="1:8" s="2" customFormat="1" ht="16.899999999999999" customHeight="1">
      <c r="A980" s="35"/>
      <c r="B980" s="36"/>
      <c r="C980" s="236" t="s">
        <v>355</v>
      </c>
      <c r="D980" s="236" t="s">
        <v>2880</v>
      </c>
      <c r="E980" s="20" t="s">
        <v>338</v>
      </c>
      <c r="F980" s="237">
        <v>117.65</v>
      </c>
      <c r="G980" s="35"/>
      <c r="H980" s="36"/>
    </row>
    <row r="981" spans="1:8" s="2" customFormat="1" ht="16.899999999999999" customHeight="1">
      <c r="A981" s="35"/>
      <c r="B981" s="36"/>
      <c r="C981" s="236" t="s">
        <v>364</v>
      </c>
      <c r="D981" s="236" t="s">
        <v>2881</v>
      </c>
      <c r="E981" s="20" t="s">
        <v>338</v>
      </c>
      <c r="F981" s="237">
        <v>117.65</v>
      </c>
      <c r="G981" s="35"/>
      <c r="H981" s="36"/>
    </row>
    <row r="982" spans="1:8" s="2" customFormat="1" ht="16.899999999999999" customHeight="1">
      <c r="A982" s="35"/>
      <c r="B982" s="36"/>
      <c r="C982" s="236" t="s">
        <v>656</v>
      </c>
      <c r="D982" s="236" t="s">
        <v>3115</v>
      </c>
      <c r="E982" s="20" t="s">
        <v>338</v>
      </c>
      <c r="F982" s="237">
        <v>92.659000000000006</v>
      </c>
      <c r="G982" s="35"/>
      <c r="H982" s="36"/>
    </row>
    <row r="983" spans="1:8" s="2" customFormat="1" ht="16.899999999999999" customHeight="1">
      <c r="A983" s="35"/>
      <c r="B983" s="36"/>
      <c r="C983" s="232" t="s">
        <v>3137</v>
      </c>
      <c r="D983" s="233" t="s">
        <v>3137</v>
      </c>
      <c r="E983" s="234" t="s">
        <v>3</v>
      </c>
      <c r="F983" s="235">
        <v>40.174999999999997</v>
      </c>
      <c r="G983" s="35"/>
      <c r="H983" s="36"/>
    </row>
    <row r="984" spans="1:8" s="2" customFormat="1" ht="16.899999999999999" customHeight="1">
      <c r="A984" s="35"/>
      <c r="B984" s="36"/>
      <c r="C984" s="236" t="s">
        <v>3</v>
      </c>
      <c r="D984" s="236" t="s">
        <v>1481</v>
      </c>
      <c r="E984" s="20" t="s">
        <v>3</v>
      </c>
      <c r="F984" s="237">
        <v>0</v>
      </c>
      <c r="G984" s="35"/>
      <c r="H984" s="36"/>
    </row>
    <row r="985" spans="1:8" s="2" customFormat="1" ht="16.899999999999999" customHeight="1">
      <c r="A985" s="35"/>
      <c r="B985" s="36"/>
      <c r="C985" s="236" t="s">
        <v>3</v>
      </c>
      <c r="D985" s="236" t="s">
        <v>1482</v>
      </c>
      <c r="E985" s="20" t="s">
        <v>3</v>
      </c>
      <c r="F985" s="237">
        <v>36.125</v>
      </c>
      <c r="G985" s="35"/>
      <c r="H985" s="36"/>
    </row>
    <row r="986" spans="1:8" s="2" customFormat="1" ht="16.899999999999999" customHeight="1">
      <c r="A986" s="35"/>
      <c r="B986" s="36"/>
      <c r="C986" s="236" t="s">
        <v>3</v>
      </c>
      <c r="D986" s="236" t="s">
        <v>1483</v>
      </c>
      <c r="E986" s="20" t="s">
        <v>3</v>
      </c>
      <c r="F986" s="237">
        <v>4.05</v>
      </c>
      <c r="G986" s="35"/>
      <c r="H986" s="36"/>
    </row>
    <row r="987" spans="1:8" s="2" customFormat="1" ht="16.899999999999999" customHeight="1">
      <c r="A987" s="35"/>
      <c r="B987" s="36"/>
      <c r="C987" s="236" t="s">
        <v>3137</v>
      </c>
      <c r="D987" s="236" t="s">
        <v>259</v>
      </c>
      <c r="E987" s="20" t="s">
        <v>3</v>
      </c>
      <c r="F987" s="237">
        <v>40.174999999999997</v>
      </c>
      <c r="G987" s="35"/>
      <c r="H987" s="36"/>
    </row>
    <row r="988" spans="1:8" s="2" customFormat="1" ht="16.899999999999999" customHeight="1">
      <c r="A988" s="35"/>
      <c r="B988" s="36"/>
      <c r="C988" s="232" t="s">
        <v>1326</v>
      </c>
      <c r="D988" s="233" t="s">
        <v>3</v>
      </c>
      <c r="E988" s="234" t="s">
        <v>3</v>
      </c>
      <c r="F988" s="235">
        <v>2.8570000000000002</v>
      </c>
      <c r="G988" s="35"/>
      <c r="H988" s="36"/>
    </row>
    <row r="989" spans="1:8" s="2" customFormat="1" ht="16.899999999999999" customHeight="1">
      <c r="A989" s="35"/>
      <c r="B989" s="36"/>
      <c r="C989" s="236" t="s">
        <v>3</v>
      </c>
      <c r="D989" s="236" t="s">
        <v>1639</v>
      </c>
      <c r="E989" s="20" t="s">
        <v>3</v>
      </c>
      <c r="F989" s="237">
        <v>4.05</v>
      </c>
      <c r="G989" s="35"/>
      <c r="H989" s="36"/>
    </row>
    <row r="990" spans="1:8" s="2" customFormat="1" ht="16.899999999999999" customHeight="1">
      <c r="A990" s="35"/>
      <c r="B990" s="36"/>
      <c r="C990" s="236" t="s">
        <v>3</v>
      </c>
      <c r="D990" s="236" t="s">
        <v>1501</v>
      </c>
      <c r="E990" s="20" t="s">
        <v>3</v>
      </c>
      <c r="F990" s="237">
        <v>0</v>
      </c>
      <c r="G990" s="35"/>
      <c r="H990" s="36"/>
    </row>
    <row r="991" spans="1:8" s="2" customFormat="1" ht="16.899999999999999" customHeight="1">
      <c r="A991" s="35"/>
      <c r="B991" s="36"/>
      <c r="C991" s="236" t="s">
        <v>3</v>
      </c>
      <c r="D991" s="236" t="s">
        <v>1640</v>
      </c>
      <c r="E991" s="20" t="s">
        <v>3</v>
      </c>
      <c r="F991" s="237">
        <v>-1.1930000000000001</v>
      </c>
      <c r="G991" s="35"/>
      <c r="H991" s="36"/>
    </row>
    <row r="992" spans="1:8" s="2" customFormat="1" ht="16.899999999999999" customHeight="1">
      <c r="A992" s="35"/>
      <c r="B992" s="36"/>
      <c r="C992" s="236" t="s">
        <v>1326</v>
      </c>
      <c r="D992" s="236" t="s">
        <v>213</v>
      </c>
      <c r="E992" s="20" t="s">
        <v>3</v>
      </c>
      <c r="F992" s="237">
        <v>2.8570000000000002</v>
      </c>
      <c r="G992" s="35"/>
      <c r="H992" s="36"/>
    </row>
    <row r="993" spans="1:8" s="2" customFormat="1" ht="16.899999999999999" customHeight="1">
      <c r="A993" s="35"/>
      <c r="B993" s="36"/>
      <c r="C993" s="238" t="s">
        <v>2868</v>
      </c>
      <c r="D993" s="35"/>
      <c r="E993" s="35"/>
      <c r="F993" s="35"/>
      <c r="G993" s="35"/>
      <c r="H993" s="36"/>
    </row>
    <row r="994" spans="1:8" s="2" customFormat="1" ht="16.899999999999999" customHeight="1">
      <c r="A994" s="35"/>
      <c r="B994" s="36"/>
      <c r="C994" s="236" t="s">
        <v>1650</v>
      </c>
      <c r="D994" s="236" t="s">
        <v>3138</v>
      </c>
      <c r="E994" s="20" t="s">
        <v>338</v>
      </c>
      <c r="F994" s="237">
        <v>2.8570000000000002</v>
      </c>
      <c r="G994" s="35"/>
      <c r="H994" s="36"/>
    </row>
    <row r="995" spans="1:8" s="2" customFormat="1" ht="16.899999999999999" customHeight="1">
      <c r="A995" s="35"/>
      <c r="B995" s="36"/>
      <c r="C995" s="236" t="s">
        <v>355</v>
      </c>
      <c r="D995" s="236" t="s">
        <v>2880</v>
      </c>
      <c r="E995" s="20" t="s">
        <v>338</v>
      </c>
      <c r="F995" s="237">
        <v>181.99700000000001</v>
      </c>
      <c r="G995" s="35"/>
      <c r="H995" s="36"/>
    </row>
    <row r="996" spans="1:8" s="2" customFormat="1" ht="16.899999999999999" customHeight="1">
      <c r="A996" s="35"/>
      <c r="B996" s="36"/>
      <c r="C996" s="236" t="s">
        <v>364</v>
      </c>
      <c r="D996" s="236" t="s">
        <v>2881</v>
      </c>
      <c r="E996" s="20" t="s">
        <v>338</v>
      </c>
      <c r="F996" s="237">
        <v>181.99700000000001</v>
      </c>
      <c r="G996" s="35"/>
      <c r="H996" s="36"/>
    </row>
    <row r="997" spans="1:8" s="2" customFormat="1" ht="16.899999999999999" customHeight="1">
      <c r="A997" s="35"/>
      <c r="B997" s="36"/>
      <c r="C997" s="232" t="s">
        <v>1328</v>
      </c>
      <c r="D997" s="233" t="s">
        <v>3</v>
      </c>
      <c r="E997" s="234" t="s">
        <v>3</v>
      </c>
      <c r="F997" s="235">
        <v>4.05</v>
      </c>
      <c r="G997" s="35"/>
      <c r="H997" s="36"/>
    </row>
    <row r="998" spans="1:8" s="2" customFormat="1" ht="16.899999999999999" customHeight="1">
      <c r="A998" s="35"/>
      <c r="B998" s="36"/>
      <c r="C998" s="236" t="s">
        <v>3</v>
      </c>
      <c r="D998" s="236" t="s">
        <v>1639</v>
      </c>
      <c r="E998" s="20" t="s">
        <v>3</v>
      </c>
      <c r="F998" s="237">
        <v>4.05</v>
      </c>
      <c r="G998" s="35"/>
      <c r="H998" s="36"/>
    </row>
    <row r="999" spans="1:8" s="2" customFormat="1" ht="16.899999999999999" customHeight="1">
      <c r="A999" s="35"/>
      <c r="B999" s="36"/>
      <c r="C999" s="236" t="s">
        <v>1328</v>
      </c>
      <c r="D999" s="236" t="s">
        <v>259</v>
      </c>
      <c r="E999" s="20" t="s">
        <v>3</v>
      </c>
      <c r="F999" s="237">
        <v>4.05</v>
      </c>
      <c r="G999" s="35"/>
      <c r="H999" s="36"/>
    </row>
    <row r="1000" spans="1:8" s="2" customFormat="1" ht="16.899999999999999" customHeight="1">
      <c r="A1000" s="35"/>
      <c r="B1000" s="36"/>
      <c r="C1000" s="238" t="s">
        <v>2868</v>
      </c>
      <c r="D1000" s="35"/>
      <c r="E1000" s="35"/>
      <c r="F1000" s="35"/>
      <c r="G1000" s="35"/>
      <c r="H1000" s="36"/>
    </row>
    <row r="1001" spans="1:8" s="2" customFormat="1" ht="16.899999999999999" customHeight="1">
      <c r="A1001" s="35"/>
      <c r="B1001" s="36"/>
      <c r="C1001" s="236" t="s">
        <v>656</v>
      </c>
      <c r="D1001" s="236" t="s">
        <v>3115</v>
      </c>
      <c r="E1001" s="20" t="s">
        <v>338</v>
      </c>
      <c r="F1001" s="237">
        <v>156.27799999999999</v>
      </c>
      <c r="G1001" s="35"/>
      <c r="H1001" s="36"/>
    </row>
    <row r="1002" spans="1:8" s="2" customFormat="1" ht="16.899999999999999" customHeight="1">
      <c r="A1002" s="35"/>
      <c r="B1002" s="36"/>
      <c r="C1002" s="232" t="s">
        <v>1330</v>
      </c>
      <c r="D1002" s="233" t="s">
        <v>3</v>
      </c>
      <c r="E1002" s="234" t="s">
        <v>3</v>
      </c>
      <c r="F1002" s="235">
        <v>22.216999999999999</v>
      </c>
      <c r="G1002" s="35"/>
      <c r="H1002" s="36"/>
    </row>
    <row r="1003" spans="1:8" s="2" customFormat="1" ht="16.899999999999999" customHeight="1">
      <c r="A1003" s="35"/>
      <c r="B1003" s="36"/>
      <c r="C1003" s="236" t="s">
        <v>3</v>
      </c>
      <c r="D1003" s="236" t="s">
        <v>1610</v>
      </c>
      <c r="E1003" s="20" t="s">
        <v>3</v>
      </c>
      <c r="F1003" s="237">
        <v>0</v>
      </c>
      <c r="G1003" s="35"/>
      <c r="H1003" s="36"/>
    </row>
    <row r="1004" spans="1:8" s="2" customFormat="1" ht="16.899999999999999" customHeight="1">
      <c r="A1004" s="35"/>
      <c r="B1004" s="36"/>
      <c r="C1004" s="236" t="s">
        <v>3</v>
      </c>
      <c r="D1004" s="236" t="s">
        <v>1611</v>
      </c>
      <c r="E1004" s="20" t="s">
        <v>3</v>
      </c>
      <c r="F1004" s="237">
        <v>51.424999999999997</v>
      </c>
      <c r="G1004" s="35"/>
      <c r="H1004" s="36"/>
    </row>
    <row r="1005" spans="1:8" s="2" customFormat="1" ht="16.899999999999999" customHeight="1">
      <c r="A1005" s="35"/>
      <c r="B1005" s="36"/>
      <c r="C1005" s="236" t="s">
        <v>3</v>
      </c>
      <c r="D1005" s="236" t="s">
        <v>1483</v>
      </c>
      <c r="E1005" s="20" t="s">
        <v>3</v>
      </c>
      <c r="F1005" s="237">
        <v>4.05</v>
      </c>
      <c r="G1005" s="35"/>
      <c r="H1005" s="36"/>
    </row>
    <row r="1006" spans="1:8" s="2" customFormat="1" ht="16.899999999999999" customHeight="1">
      <c r="A1006" s="35"/>
      <c r="B1006" s="36"/>
      <c r="C1006" s="236" t="s">
        <v>3</v>
      </c>
      <c r="D1006" s="236" t="s">
        <v>1484</v>
      </c>
      <c r="E1006" s="20" t="s">
        <v>3</v>
      </c>
      <c r="F1006" s="237">
        <v>0</v>
      </c>
      <c r="G1006" s="35"/>
      <c r="H1006" s="36"/>
    </row>
    <row r="1007" spans="1:8" s="2" customFormat="1" ht="16.899999999999999" customHeight="1">
      <c r="A1007" s="35"/>
      <c r="B1007" s="36"/>
      <c r="C1007" s="236" t="s">
        <v>3</v>
      </c>
      <c r="D1007" s="236" t="s">
        <v>1612</v>
      </c>
      <c r="E1007" s="20" t="s">
        <v>3</v>
      </c>
      <c r="F1007" s="237">
        <v>-32.064999999999998</v>
      </c>
      <c r="G1007" s="35"/>
      <c r="H1007" s="36"/>
    </row>
    <row r="1008" spans="1:8" s="2" customFormat="1" ht="16.899999999999999" customHeight="1">
      <c r="A1008" s="35"/>
      <c r="B1008" s="36"/>
      <c r="C1008" s="236" t="s">
        <v>3</v>
      </c>
      <c r="D1008" s="236" t="s">
        <v>1613</v>
      </c>
      <c r="E1008" s="20" t="s">
        <v>3</v>
      </c>
      <c r="F1008" s="237">
        <v>-1.1930000000000001</v>
      </c>
      <c r="G1008" s="35"/>
      <c r="H1008" s="36"/>
    </row>
    <row r="1009" spans="1:8" s="2" customFormat="1" ht="16.899999999999999" customHeight="1">
      <c r="A1009" s="35"/>
      <c r="B1009" s="36"/>
      <c r="C1009" s="236" t="s">
        <v>1330</v>
      </c>
      <c r="D1009" s="236" t="s">
        <v>213</v>
      </c>
      <c r="E1009" s="20" t="s">
        <v>3</v>
      </c>
      <c r="F1009" s="237">
        <v>22.216999999999999</v>
      </c>
      <c r="G1009" s="35"/>
      <c r="H1009" s="36"/>
    </row>
    <row r="1010" spans="1:8" s="2" customFormat="1" ht="16.899999999999999" customHeight="1">
      <c r="A1010" s="35"/>
      <c r="B1010" s="36"/>
      <c r="C1010" s="238" t="s">
        <v>2868</v>
      </c>
      <c r="D1010" s="35"/>
      <c r="E1010" s="35"/>
      <c r="F1010" s="35"/>
      <c r="G1010" s="35"/>
      <c r="H1010" s="36"/>
    </row>
    <row r="1011" spans="1:8" s="2" customFormat="1" ht="16.899999999999999" customHeight="1">
      <c r="A1011" s="35"/>
      <c r="B1011" s="36"/>
      <c r="C1011" s="236" t="s">
        <v>355</v>
      </c>
      <c r="D1011" s="236" t="s">
        <v>2880</v>
      </c>
      <c r="E1011" s="20" t="s">
        <v>338</v>
      </c>
      <c r="F1011" s="237">
        <v>181.99700000000001</v>
      </c>
      <c r="G1011" s="35"/>
      <c r="H1011" s="36"/>
    </row>
    <row r="1012" spans="1:8" s="2" customFormat="1" ht="16.899999999999999" customHeight="1">
      <c r="A1012" s="35"/>
      <c r="B1012" s="36"/>
      <c r="C1012" s="236" t="s">
        <v>364</v>
      </c>
      <c r="D1012" s="236" t="s">
        <v>2881</v>
      </c>
      <c r="E1012" s="20" t="s">
        <v>338</v>
      </c>
      <c r="F1012" s="237">
        <v>181.99700000000001</v>
      </c>
      <c r="G1012" s="35"/>
      <c r="H1012" s="36"/>
    </row>
    <row r="1013" spans="1:8" s="2" customFormat="1" ht="16.899999999999999" customHeight="1">
      <c r="A1013" s="35"/>
      <c r="B1013" s="36"/>
      <c r="C1013" s="232" t="s">
        <v>1332</v>
      </c>
      <c r="D1013" s="233" t="s">
        <v>3</v>
      </c>
      <c r="E1013" s="234" t="s">
        <v>3</v>
      </c>
      <c r="F1013" s="235">
        <v>55.475000000000001</v>
      </c>
      <c r="G1013" s="35"/>
      <c r="H1013" s="36"/>
    </row>
    <row r="1014" spans="1:8" s="2" customFormat="1" ht="16.899999999999999" customHeight="1">
      <c r="A1014" s="35"/>
      <c r="B1014" s="36"/>
      <c r="C1014" s="236" t="s">
        <v>3</v>
      </c>
      <c r="D1014" s="236" t="s">
        <v>1610</v>
      </c>
      <c r="E1014" s="20" t="s">
        <v>3</v>
      </c>
      <c r="F1014" s="237">
        <v>0</v>
      </c>
      <c r="G1014" s="35"/>
      <c r="H1014" s="36"/>
    </row>
    <row r="1015" spans="1:8" s="2" customFormat="1" ht="16.899999999999999" customHeight="1">
      <c r="A1015" s="35"/>
      <c r="B1015" s="36"/>
      <c r="C1015" s="236" t="s">
        <v>3</v>
      </c>
      <c r="D1015" s="236" t="s">
        <v>1611</v>
      </c>
      <c r="E1015" s="20" t="s">
        <v>3</v>
      </c>
      <c r="F1015" s="237">
        <v>51.424999999999997</v>
      </c>
      <c r="G1015" s="35"/>
      <c r="H1015" s="36"/>
    </row>
    <row r="1016" spans="1:8" s="2" customFormat="1" ht="16.899999999999999" customHeight="1">
      <c r="A1016" s="35"/>
      <c r="B1016" s="36"/>
      <c r="C1016" s="236" t="s">
        <v>3</v>
      </c>
      <c r="D1016" s="236" t="s">
        <v>1483</v>
      </c>
      <c r="E1016" s="20" t="s">
        <v>3</v>
      </c>
      <c r="F1016" s="237">
        <v>4.05</v>
      </c>
      <c r="G1016" s="35"/>
      <c r="H1016" s="36"/>
    </row>
    <row r="1017" spans="1:8" s="2" customFormat="1" ht="16.899999999999999" customHeight="1">
      <c r="A1017" s="35"/>
      <c r="B1017" s="36"/>
      <c r="C1017" s="236" t="s">
        <v>1332</v>
      </c>
      <c r="D1017" s="236" t="s">
        <v>259</v>
      </c>
      <c r="E1017" s="20" t="s">
        <v>3</v>
      </c>
      <c r="F1017" s="237">
        <v>55.475000000000001</v>
      </c>
      <c r="G1017" s="35"/>
      <c r="H1017" s="36"/>
    </row>
    <row r="1018" spans="1:8" s="2" customFormat="1" ht="16.899999999999999" customHeight="1">
      <c r="A1018" s="35"/>
      <c r="B1018" s="36"/>
      <c r="C1018" s="238" t="s">
        <v>2868</v>
      </c>
      <c r="D1018" s="35"/>
      <c r="E1018" s="35"/>
      <c r="F1018" s="35"/>
      <c r="G1018" s="35"/>
      <c r="H1018" s="36"/>
    </row>
    <row r="1019" spans="1:8" s="2" customFormat="1" ht="16.899999999999999" customHeight="1">
      <c r="A1019" s="35"/>
      <c r="B1019" s="36"/>
      <c r="C1019" s="236" t="s">
        <v>656</v>
      </c>
      <c r="D1019" s="236" t="s">
        <v>3115</v>
      </c>
      <c r="E1019" s="20" t="s">
        <v>338</v>
      </c>
      <c r="F1019" s="237">
        <v>156.27799999999999</v>
      </c>
      <c r="G1019" s="35"/>
      <c r="H1019" s="36"/>
    </row>
    <row r="1020" spans="1:8" s="2" customFormat="1" ht="16.899999999999999" customHeight="1">
      <c r="A1020" s="35"/>
      <c r="B1020" s="36"/>
      <c r="C1020" s="232" t="s">
        <v>1334</v>
      </c>
      <c r="D1020" s="233" t="s">
        <v>3</v>
      </c>
      <c r="E1020" s="234" t="s">
        <v>3</v>
      </c>
      <c r="F1020" s="235">
        <v>7.194</v>
      </c>
      <c r="G1020" s="35"/>
      <c r="H1020" s="36"/>
    </row>
    <row r="1021" spans="1:8" s="2" customFormat="1" ht="16.899999999999999" customHeight="1">
      <c r="A1021" s="35"/>
      <c r="B1021" s="36"/>
      <c r="C1021" s="236" t="s">
        <v>3</v>
      </c>
      <c r="D1021" s="236" t="s">
        <v>1491</v>
      </c>
      <c r="E1021" s="20" t="s">
        <v>3</v>
      </c>
      <c r="F1021" s="237">
        <v>2.2440000000000002</v>
      </c>
      <c r="G1021" s="35"/>
      <c r="H1021" s="36"/>
    </row>
    <row r="1022" spans="1:8" s="2" customFormat="1" ht="16.899999999999999" customHeight="1">
      <c r="A1022" s="35"/>
      <c r="B1022" s="36"/>
      <c r="C1022" s="236" t="s">
        <v>3</v>
      </c>
      <c r="D1022" s="236" t="s">
        <v>1492</v>
      </c>
      <c r="E1022" s="20" t="s">
        <v>3</v>
      </c>
      <c r="F1022" s="237">
        <v>4.95</v>
      </c>
      <c r="G1022" s="35"/>
      <c r="H1022" s="36"/>
    </row>
    <row r="1023" spans="1:8" s="2" customFormat="1" ht="16.899999999999999" customHeight="1">
      <c r="A1023" s="35"/>
      <c r="B1023" s="36"/>
      <c r="C1023" s="236" t="s">
        <v>1334</v>
      </c>
      <c r="D1023" s="236" t="s">
        <v>213</v>
      </c>
      <c r="E1023" s="20" t="s">
        <v>3</v>
      </c>
      <c r="F1023" s="237">
        <v>7.194</v>
      </c>
      <c r="G1023" s="35"/>
      <c r="H1023" s="36"/>
    </row>
    <row r="1024" spans="1:8" s="2" customFormat="1" ht="16.899999999999999" customHeight="1">
      <c r="A1024" s="35"/>
      <c r="B1024" s="36"/>
      <c r="C1024" s="238" t="s">
        <v>2868</v>
      </c>
      <c r="D1024" s="35"/>
      <c r="E1024" s="35"/>
      <c r="F1024" s="35"/>
      <c r="G1024" s="35"/>
      <c r="H1024" s="36"/>
    </row>
    <row r="1025" spans="1:8" s="2" customFormat="1" ht="16.899999999999999" customHeight="1">
      <c r="A1025" s="35"/>
      <c r="B1025" s="36"/>
      <c r="C1025" s="236" t="s">
        <v>1487</v>
      </c>
      <c r="D1025" s="236" t="s">
        <v>3133</v>
      </c>
      <c r="E1025" s="20" t="s">
        <v>338</v>
      </c>
      <c r="F1025" s="237">
        <v>7.194</v>
      </c>
      <c r="G1025" s="35"/>
      <c r="H1025" s="36"/>
    </row>
    <row r="1026" spans="1:8" s="2" customFormat="1" ht="16.899999999999999" customHeight="1">
      <c r="A1026" s="35"/>
      <c r="B1026" s="36"/>
      <c r="C1026" s="236" t="s">
        <v>355</v>
      </c>
      <c r="D1026" s="236" t="s">
        <v>2880</v>
      </c>
      <c r="E1026" s="20" t="s">
        <v>338</v>
      </c>
      <c r="F1026" s="237">
        <v>117.65</v>
      </c>
      <c r="G1026" s="35"/>
      <c r="H1026" s="36"/>
    </row>
    <row r="1027" spans="1:8" s="2" customFormat="1" ht="16.899999999999999" customHeight="1">
      <c r="A1027" s="35"/>
      <c r="B1027" s="36"/>
      <c r="C1027" s="236" t="s">
        <v>364</v>
      </c>
      <c r="D1027" s="236" t="s">
        <v>2881</v>
      </c>
      <c r="E1027" s="20" t="s">
        <v>338</v>
      </c>
      <c r="F1027" s="237">
        <v>117.65</v>
      </c>
      <c r="G1027" s="35"/>
      <c r="H1027" s="36"/>
    </row>
    <row r="1028" spans="1:8" s="2" customFormat="1" ht="16.899999999999999" customHeight="1">
      <c r="A1028" s="35"/>
      <c r="B1028" s="36"/>
      <c r="C1028" s="232" t="s">
        <v>1336</v>
      </c>
      <c r="D1028" s="233" t="s">
        <v>3</v>
      </c>
      <c r="E1028" s="234" t="s">
        <v>3</v>
      </c>
      <c r="F1028" s="235">
        <v>26.664000000000001</v>
      </c>
      <c r="G1028" s="35"/>
      <c r="H1028" s="36"/>
    </row>
    <row r="1029" spans="1:8" s="2" customFormat="1" ht="16.899999999999999" customHeight="1">
      <c r="A1029" s="35"/>
      <c r="B1029" s="36"/>
      <c r="C1029" s="236" t="s">
        <v>3</v>
      </c>
      <c r="D1029" s="236" t="s">
        <v>1615</v>
      </c>
      <c r="E1029" s="20" t="s">
        <v>3</v>
      </c>
      <c r="F1029" s="237">
        <v>13.464</v>
      </c>
      <c r="G1029" s="35"/>
      <c r="H1029" s="36"/>
    </row>
    <row r="1030" spans="1:8" s="2" customFormat="1" ht="16.899999999999999" customHeight="1">
      <c r="A1030" s="35"/>
      <c r="B1030" s="36"/>
      <c r="C1030" s="236" t="s">
        <v>3</v>
      </c>
      <c r="D1030" s="236" t="s">
        <v>1616</v>
      </c>
      <c r="E1030" s="20" t="s">
        <v>3</v>
      </c>
      <c r="F1030" s="237">
        <v>13.2</v>
      </c>
      <c r="G1030" s="35"/>
      <c r="H1030" s="36"/>
    </row>
    <row r="1031" spans="1:8" s="2" customFormat="1" ht="16.899999999999999" customHeight="1">
      <c r="A1031" s="35"/>
      <c r="B1031" s="36"/>
      <c r="C1031" s="236" t="s">
        <v>1336</v>
      </c>
      <c r="D1031" s="236" t="s">
        <v>213</v>
      </c>
      <c r="E1031" s="20" t="s">
        <v>3</v>
      </c>
      <c r="F1031" s="237">
        <v>26.664000000000001</v>
      </c>
      <c r="G1031" s="35"/>
      <c r="H1031" s="36"/>
    </row>
    <row r="1032" spans="1:8" s="2" customFormat="1" ht="16.899999999999999" customHeight="1">
      <c r="A1032" s="35"/>
      <c r="B1032" s="36"/>
      <c r="C1032" s="238" t="s">
        <v>2868</v>
      </c>
      <c r="D1032" s="35"/>
      <c r="E1032" s="35"/>
      <c r="F1032" s="35"/>
      <c r="G1032" s="35"/>
      <c r="H1032" s="36"/>
    </row>
    <row r="1033" spans="1:8" s="2" customFormat="1" ht="16.899999999999999" customHeight="1">
      <c r="A1033" s="35"/>
      <c r="B1033" s="36"/>
      <c r="C1033" s="236" t="s">
        <v>1487</v>
      </c>
      <c r="D1033" s="236" t="s">
        <v>3133</v>
      </c>
      <c r="E1033" s="20" t="s">
        <v>338</v>
      </c>
      <c r="F1033" s="237">
        <v>26.664000000000001</v>
      </c>
      <c r="G1033" s="35"/>
      <c r="H1033" s="36"/>
    </row>
    <row r="1034" spans="1:8" s="2" customFormat="1" ht="16.899999999999999" customHeight="1">
      <c r="A1034" s="35"/>
      <c r="B1034" s="36"/>
      <c r="C1034" s="236" t="s">
        <v>355</v>
      </c>
      <c r="D1034" s="236" t="s">
        <v>2880</v>
      </c>
      <c r="E1034" s="20" t="s">
        <v>338</v>
      </c>
      <c r="F1034" s="237">
        <v>181.99700000000001</v>
      </c>
      <c r="G1034" s="35"/>
      <c r="H1034" s="36"/>
    </row>
    <row r="1035" spans="1:8" s="2" customFormat="1" ht="16.899999999999999" customHeight="1">
      <c r="A1035" s="35"/>
      <c r="B1035" s="36"/>
      <c r="C1035" s="236" t="s">
        <v>364</v>
      </c>
      <c r="D1035" s="236" t="s">
        <v>2881</v>
      </c>
      <c r="E1035" s="20" t="s">
        <v>338</v>
      </c>
      <c r="F1035" s="237">
        <v>181.99700000000001</v>
      </c>
      <c r="G1035" s="35"/>
      <c r="H1035" s="36"/>
    </row>
    <row r="1036" spans="1:8" s="2" customFormat="1" ht="16.899999999999999" customHeight="1">
      <c r="A1036" s="35"/>
      <c r="B1036" s="36"/>
      <c r="C1036" s="232" t="s">
        <v>2966</v>
      </c>
      <c r="D1036" s="233" t="s">
        <v>3</v>
      </c>
      <c r="E1036" s="234" t="s">
        <v>3</v>
      </c>
      <c r="F1036" s="235">
        <v>92.659000000000006</v>
      </c>
      <c r="G1036" s="35"/>
      <c r="H1036" s="36"/>
    </row>
    <row r="1037" spans="1:8" s="2" customFormat="1" ht="16.899999999999999" customHeight="1">
      <c r="A1037" s="35"/>
      <c r="B1037" s="36"/>
      <c r="C1037" s="236" t="s">
        <v>3</v>
      </c>
      <c r="D1037" s="236" t="s">
        <v>1525</v>
      </c>
      <c r="E1037" s="20" t="s">
        <v>3</v>
      </c>
      <c r="F1037" s="237">
        <v>0</v>
      </c>
      <c r="G1037" s="35"/>
      <c r="H1037" s="36"/>
    </row>
    <row r="1038" spans="1:8" s="2" customFormat="1" ht="16.899999999999999" customHeight="1">
      <c r="A1038" s="35"/>
      <c r="B1038" s="36"/>
      <c r="C1038" s="236" t="s">
        <v>3</v>
      </c>
      <c r="D1038" s="236" t="s">
        <v>1358</v>
      </c>
      <c r="E1038" s="20" t="s">
        <v>3</v>
      </c>
      <c r="F1038" s="237">
        <v>0</v>
      </c>
      <c r="G1038" s="35"/>
      <c r="H1038" s="36"/>
    </row>
    <row r="1039" spans="1:8" s="2" customFormat="1" ht="16.899999999999999" customHeight="1">
      <c r="A1039" s="35"/>
      <c r="B1039" s="36"/>
      <c r="C1039" s="236" t="s">
        <v>3</v>
      </c>
      <c r="D1039" s="236" t="s">
        <v>1526</v>
      </c>
      <c r="E1039" s="20" t="s">
        <v>3</v>
      </c>
      <c r="F1039" s="237">
        <v>166.989</v>
      </c>
      <c r="G1039" s="35"/>
      <c r="H1039" s="36"/>
    </row>
    <row r="1040" spans="1:8" s="2" customFormat="1" ht="16.899999999999999" customHeight="1">
      <c r="A1040" s="35"/>
      <c r="B1040" s="36"/>
      <c r="C1040" s="236" t="s">
        <v>3</v>
      </c>
      <c r="D1040" s="236" t="s">
        <v>1527</v>
      </c>
      <c r="E1040" s="20" t="s">
        <v>3</v>
      </c>
      <c r="F1040" s="237">
        <v>0</v>
      </c>
      <c r="G1040" s="35"/>
      <c r="H1040" s="36"/>
    </row>
    <row r="1041" spans="1:8" s="2" customFormat="1" ht="16.899999999999999" customHeight="1">
      <c r="A1041" s="35"/>
      <c r="B1041" s="36"/>
      <c r="C1041" s="236" t="s">
        <v>3</v>
      </c>
      <c r="D1041" s="236" t="s">
        <v>1528</v>
      </c>
      <c r="E1041" s="20" t="s">
        <v>3</v>
      </c>
      <c r="F1041" s="237">
        <v>-16.152000000000001</v>
      </c>
      <c r="G1041" s="35"/>
      <c r="H1041" s="36"/>
    </row>
    <row r="1042" spans="1:8" s="2" customFormat="1" ht="16.899999999999999" customHeight="1">
      <c r="A1042" s="35"/>
      <c r="B1042" s="36"/>
      <c r="C1042" s="236" t="s">
        <v>3</v>
      </c>
      <c r="D1042" s="236" t="s">
        <v>1529</v>
      </c>
      <c r="E1042" s="20" t="s">
        <v>3</v>
      </c>
      <c r="F1042" s="237">
        <v>-8.9499999999999993</v>
      </c>
      <c r="G1042" s="35"/>
      <c r="H1042" s="36"/>
    </row>
    <row r="1043" spans="1:8" s="2" customFormat="1" ht="16.899999999999999" customHeight="1">
      <c r="A1043" s="35"/>
      <c r="B1043" s="36"/>
      <c r="C1043" s="236" t="s">
        <v>3</v>
      </c>
      <c r="D1043" s="236" t="s">
        <v>1530</v>
      </c>
      <c r="E1043" s="20" t="s">
        <v>3</v>
      </c>
      <c r="F1043" s="237">
        <v>0</v>
      </c>
      <c r="G1043" s="35"/>
      <c r="H1043" s="36"/>
    </row>
    <row r="1044" spans="1:8" s="2" customFormat="1" ht="16.899999999999999" customHeight="1">
      <c r="A1044" s="35"/>
      <c r="B1044" s="36"/>
      <c r="C1044" s="236" t="s">
        <v>3</v>
      </c>
      <c r="D1044" s="236" t="s">
        <v>1531</v>
      </c>
      <c r="E1044" s="20" t="s">
        <v>3</v>
      </c>
      <c r="F1044" s="237">
        <v>-41.298999999999999</v>
      </c>
      <c r="G1044" s="35"/>
      <c r="H1044" s="36"/>
    </row>
    <row r="1045" spans="1:8" s="2" customFormat="1" ht="16.899999999999999" customHeight="1">
      <c r="A1045" s="35"/>
      <c r="B1045" s="36"/>
      <c r="C1045" s="236" t="s">
        <v>3</v>
      </c>
      <c r="D1045" s="236" t="s">
        <v>1532</v>
      </c>
      <c r="E1045" s="20" t="s">
        <v>3</v>
      </c>
      <c r="F1045" s="237">
        <v>-0.18</v>
      </c>
      <c r="G1045" s="35"/>
      <c r="H1045" s="36"/>
    </row>
    <row r="1046" spans="1:8" s="2" customFormat="1" ht="16.899999999999999" customHeight="1">
      <c r="A1046" s="35"/>
      <c r="B1046" s="36"/>
      <c r="C1046" s="236" t="s">
        <v>3</v>
      </c>
      <c r="D1046" s="236" t="s">
        <v>1533</v>
      </c>
      <c r="E1046" s="20" t="s">
        <v>3</v>
      </c>
      <c r="F1046" s="237">
        <v>-5.6239999999999997</v>
      </c>
      <c r="G1046" s="35"/>
      <c r="H1046" s="36"/>
    </row>
    <row r="1047" spans="1:8" s="2" customFormat="1" ht="16.899999999999999" customHeight="1">
      <c r="A1047" s="35"/>
      <c r="B1047" s="36"/>
      <c r="C1047" s="236" t="s">
        <v>3</v>
      </c>
      <c r="D1047" s="236" t="s">
        <v>1534</v>
      </c>
      <c r="E1047" s="20" t="s">
        <v>3</v>
      </c>
      <c r="F1047" s="237">
        <v>0</v>
      </c>
      <c r="G1047" s="35"/>
      <c r="H1047" s="36"/>
    </row>
    <row r="1048" spans="1:8" s="2" customFormat="1" ht="16.899999999999999" customHeight="1">
      <c r="A1048" s="35"/>
      <c r="B1048" s="36"/>
      <c r="C1048" s="236" t="s">
        <v>3</v>
      </c>
      <c r="D1048" s="236" t="s">
        <v>1535</v>
      </c>
      <c r="E1048" s="20" t="s">
        <v>3</v>
      </c>
      <c r="F1048" s="237">
        <v>-2.125</v>
      </c>
      <c r="G1048" s="35"/>
      <c r="H1048" s="36"/>
    </row>
    <row r="1049" spans="1:8" s="2" customFormat="1" ht="16.899999999999999" customHeight="1">
      <c r="A1049" s="35"/>
      <c r="B1049" s="36"/>
      <c r="C1049" s="236" t="s">
        <v>2966</v>
      </c>
      <c r="D1049" s="236" t="s">
        <v>1536</v>
      </c>
      <c r="E1049" s="20" t="s">
        <v>3</v>
      </c>
      <c r="F1049" s="237">
        <v>92.659000000000006</v>
      </c>
      <c r="G1049" s="35"/>
      <c r="H1049" s="36"/>
    </row>
    <row r="1050" spans="1:8" s="2" customFormat="1" ht="16.899999999999999" customHeight="1">
      <c r="A1050" s="35"/>
      <c r="B1050" s="36"/>
      <c r="C1050" s="232" t="s">
        <v>3099</v>
      </c>
      <c r="D1050" s="233" t="s">
        <v>3</v>
      </c>
      <c r="E1050" s="234" t="s">
        <v>3</v>
      </c>
      <c r="F1050" s="235">
        <v>156.27799999999999</v>
      </c>
      <c r="G1050" s="35"/>
      <c r="H1050" s="36"/>
    </row>
    <row r="1051" spans="1:8" s="2" customFormat="1" ht="16.899999999999999" customHeight="1">
      <c r="A1051" s="35"/>
      <c r="B1051" s="36"/>
      <c r="C1051" s="236" t="s">
        <v>3</v>
      </c>
      <c r="D1051" s="236" t="s">
        <v>1676</v>
      </c>
      <c r="E1051" s="20" t="s">
        <v>3</v>
      </c>
      <c r="F1051" s="237">
        <v>244.61500000000001</v>
      </c>
      <c r="G1051" s="35"/>
      <c r="H1051" s="36"/>
    </row>
    <row r="1052" spans="1:8" s="2" customFormat="1" ht="16.899999999999999" customHeight="1">
      <c r="A1052" s="35"/>
      <c r="B1052" s="36"/>
      <c r="C1052" s="236" t="s">
        <v>3</v>
      </c>
      <c r="D1052" s="236" t="s">
        <v>1527</v>
      </c>
      <c r="E1052" s="20" t="s">
        <v>3</v>
      </c>
      <c r="F1052" s="237">
        <v>0</v>
      </c>
      <c r="G1052" s="35"/>
      <c r="H1052" s="36"/>
    </row>
    <row r="1053" spans="1:8" s="2" customFormat="1" ht="16.899999999999999" customHeight="1">
      <c r="A1053" s="35"/>
      <c r="B1053" s="36"/>
      <c r="C1053" s="236" t="s">
        <v>3</v>
      </c>
      <c r="D1053" s="236" t="s">
        <v>1677</v>
      </c>
      <c r="E1053" s="20" t="s">
        <v>3</v>
      </c>
      <c r="F1053" s="237">
        <v>-33.790999999999997</v>
      </c>
      <c r="G1053" s="35"/>
      <c r="H1053" s="36"/>
    </row>
    <row r="1054" spans="1:8" s="2" customFormat="1" ht="16.899999999999999" customHeight="1">
      <c r="A1054" s="35"/>
      <c r="B1054" s="36"/>
      <c r="C1054" s="236" t="s">
        <v>3</v>
      </c>
      <c r="D1054" s="236" t="s">
        <v>1530</v>
      </c>
      <c r="E1054" s="20" t="s">
        <v>3</v>
      </c>
      <c r="F1054" s="237">
        <v>0</v>
      </c>
      <c r="G1054" s="35"/>
      <c r="H1054" s="36"/>
    </row>
    <row r="1055" spans="1:8" s="2" customFormat="1" ht="16.899999999999999" customHeight="1">
      <c r="A1055" s="35"/>
      <c r="B1055" s="36"/>
      <c r="C1055" s="236" t="s">
        <v>3</v>
      </c>
      <c r="D1055" s="236" t="s">
        <v>1678</v>
      </c>
      <c r="E1055" s="20" t="s">
        <v>3</v>
      </c>
      <c r="F1055" s="237">
        <v>-51.521000000000001</v>
      </c>
      <c r="G1055" s="35"/>
      <c r="H1055" s="36"/>
    </row>
    <row r="1056" spans="1:8" s="2" customFormat="1" ht="16.899999999999999" customHeight="1">
      <c r="A1056" s="35"/>
      <c r="B1056" s="36"/>
      <c r="C1056" s="236" t="s">
        <v>3</v>
      </c>
      <c r="D1056" s="236" t="s">
        <v>1534</v>
      </c>
      <c r="E1056" s="20" t="s">
        <v>3</v>
      </c>
      <c r="F1056" s="237">
        <v>0</v>
      </c>
      <c r="G1056" s="35"/>
      <c r="H1056" s="36"/>
    </row>
    <row r="1057" spans="1:8" s="2" customFormat="1" ht="16.899999999999999" customHeight="1">
      <c r="A1057" s="35"/>
      <c r="B1057" s="36"/>
      <c r="C1057" s="236" t="s">
        <v>3</v>
      </c>
      <c r="D1057" s="236" t="s">
        <v>1679</v>
      </c>
      <c r="E1057" s="20" t="s">
        <v>3</v>
      </c>
      <c r="F1057" s="237">
        <v>-3.0249999999999999</v>
      </c>
      <c r="G1057" s="35"/>
      <c r="H1057" s="36"/>
    </row>
    <row r="1058" spans="1:8" s="2" customFormat="1" ht="16.899999999999999" customHeight="1">
      <c r="A1058" s="35"/>
      <c r="B1058" s="36"/>
      <c r="C1058" s="236" t="s">
        <v>3099</v>
      </c>
      <c r="D1058" s="236" t="s">
        <v>1536</v>
      </c>
      <c r="E1058" s="20" t="s">
        <v>3</v>
      </c>
      <c r="F1058" s="237">
        <v>156.27799999999999</v>
      </c>
      <c r="G1058" s="35"/>
      <c r="H1058" s="36"/>
    </row>
    <row r="1059" spans="1:8" s="2" customFormat="1" ht="26.45" customHeight="1">
      <c r="A1059" s="35"/>
      <c r="B1059" s="36"/>
      <c r="C1059" s="231" t="s">
        <v>3139</v>
      </c>
      <c r="D1059" s="231" t="s">
        <v>112</v>
      </c>
      <c r="E1059" s="35"/>
      <c r="F1059" s="35"/>
      <c r="G1059" s="35"/>
      <c r="H1059" s="36"/>
    </row>
    <row r="1060" spans="1:8" s="2" customFormat="1" ht="16.899999999999999" customHeight="1">
      <c r="A1060" s="35"/>
      <c r="B1060" s="36"/>
      <c r="C1060" s="232" t="s">
        <v>125</v>
      </c>
      <c r="D1060" s="233" t="s">
        <v>3</v>
      </c>
      <c r="E1060" s="234" t="s">
        <v>3</v>
      </c>
      <c r="F1060" s="235">
        <v>3.9159999999999999</v>
      </c>
      <c r="G1060" s="35"/>
      <c r="H1060" s="36"/>
    </row>
    <row r="1061" spans="1:8" s="2" customFormat="1" ht="16.899999999999999" customHeight="1">
      <c r="A1061" s="35"/>
      <c r="B1061" s="36"/>
      <c r="C1061" s="236" t="s">
        <v>3</v>
      </c>
      <c r="D1061" s="236" t="s">
        <v>1360</v>
      </c>
      <c r="E1061" s="20" t="s">
        <v>3</v>
      </c>
      <c r="F1061" s="237">
        <v>0</v>
      </c>
      <c r="G1061" s="35"/>
      <c r="H1061" s="36"/>
    </row>
    <row r="1062" spans="1:8" s="2" customFormat="1" ht="16.899999999999999" customHeight="1">
      <c r="A1062" s="35"/>
      <c r="B1062" s="36"/>
      <c r="C1062" s="236" t="s">
        <v>3</v>
      </c>
      <c r="D1062" s="236" t="s">
        <v>2290</v>
      </c>
      <c r="E1062" s="20" t="s">
        <v>3</v>
      </c>
      <c r="F1062" s="237">
        <v>1.837</v>
      </c>
      <c r="G1062" s="35"/>
      <c r="H1062" s="36"/>
    </row>
    <row r="1063" spans="1:8" s="2" customFormat="1" ht="16.899999999999999" customHeight="1">
      <c r="A1063" s="35"/>
      <c r="B1063" s="36"/>
      <c r="C1063" s="236" t="s">
        <v>3</v>
      </c>
      <c r="D1063" s="236" t="s">
        <v>2291</v>
      </c>
      <c r="E1063" s="20" t="s">
        <v>3</v>
      </c>
      <c r="F1063" s="237">
        <v>1.5289999999999999</v>
      </c>
      <c r="G1063" s="35"/>
      <c r="H1063" s="36"/>
    </row>
    <row r="1064" spans="1:8" s="2" customFormat="1" ht="16.899999999999999" customHeight="1">
      <c r="A1064" s="35"/>
      <c r="B1064" s="36"/>
      <c r="C1064" s="236" t="s">
        <v>3</v>
      </c>
      <c r="D1064" s="236" t="s">
        <v>2292</v>
      </c>
      <c r="E1064" s="20" t="s">
        <v>3</v>
      </c>
      <c r="F1064" s="237">
        <v>0.55000000000000004</v>
      </c>
      <c r="G1064" s="35"/>
      <c r="H1064" s="36"/>
    </row>
    <row r="1065" spans="1:8" s="2" customFormat="1" ht="16.899999999999999" customHeight="1">
      <c r="A1065" s="35"/>
      <c r="B1065" s="36"/>
      <c r="C1065" s="236" t="s">
        <v>125</v>
      </c>
      <c r="D1065" s="236" t="s">
        <v>259</v>
      </c>
      <c r="E1065" s="20" t="s">
        <v>3</v>
      </c>
      <c r="F1065" s="237">
        <v>3.9159999999999999</v>
      </c>
      <c r="G1065" s="35"/>
      <c r="H1065" s="36"/>
    </row>
    <row r="1066" spans="1:8" s="2" customFormat="1" ht="16.899999999999999" customHeight="1">
      <c r="A1066" s="35"/>
      <c r="B1066" s="36"/>
      <c r="C1066" s="238" t="s">
        <v>2868</v>
      </c>
      <c r="D1066" s="35"/>
      <c r="E1066" s="35"/>
      <c r="F1066" s="35"/>
      <c r="G1066" s="35"/>
      <c r="H1066" s="36"/>
    </row>
    <row r="1067" spans="1:8" s="2" customFormat="1" ht="16.899999999999999" customHeight="1">
      <c r="A1067" s="35"/>
      <c r="B1067" s="36"/>
      <c r="C1067" s="236" t="s">
        <v>305</v>
      </c>
      <c r="D1067" s="236" t="s">
        <v>306</v>
      </c>
      <c r="E1067" s="20" t="s">
        <v>238</v>
      </c>
      <c r="F1067" s="237">
        <v>3.9159999999999999</v>
      </c>
      <c r="G1067" s="35"/>
      <c r="H1067" s="36"/>
    </row>
    <row r="1068" spans="1:8" s="2" customFormat="1" ht="16.899999999999999" customHeight="1">
      <c r="A1068" s="35"/>
      <c r="B1068" s="36"/>
      <c r="C1068" s="236" t="s">
        <v>261</v>
      </c>
      <c r="D1068" s="236" t="s">
        <v>2869</v>
      </c>
      <c r="E1068" s="20" t="s">
        <v>238</v>
      </c>
      <c r="F1068" s="237">
        <v>3.9159999999999999</v>
      </c>
      <c r="G1068" s="35"/>
      <c r="H1068" s="36"/>
    </row>
    <row r="1069" spans="1:8" s="2" customFormat="1" ht="16.899999999999999" customHeight="1">
      <c r="A1069" s="35"/>
      <c r="B1069" s="36"/>
      <c r="C1069" s="236" t="s">
        <v>251</v>
      </c>
      <c r="D1069" s="236" t="s">
        <v>2870</v>
      </c>
      <c r="E1069" s="20" t="s">
        <v>238</v>
      </c>
      <c r="F1069" s="237">
        <v>3.9159999999999999</v>
      </c>
      <c r="G1069" s="35"/>
      <c r="H1069" s="36"/>
    </row>
    <row r="1070" spans="1:8" s="2" customFormat="1" ht="16.899999999999999" customHeight="1">
      <c r="A1070" s="35"/>
      <c r="B1070" s="36"/>
      <c r="C1070" s="236" t="s">
        <v>2329</v>
      </c>
      <c r="D1070" s="236" t="s">
        <v>3140</v>
      </c>
      <c r="E1070" s="20" t="s">
        <v>338</v>
      </c>
      <c r="F1070" s="237">
        <v>16.984000000000002</v>
      </c>
      <c r="G1070" s="35"/>
      <c r="H1070" s="36"/>
    </row>
    <row r="1071" spans="1:8" s="2" customFormat="1" ht="16.899999999999999" customHeight="1">
      <c r="A1071" s="35"/>
      <c r="B1071" s="36"/>
      <c r="C1071" s="236" t="s">
        <v>656</v>
      </c>
      <c r="D1071" s="236" t="s">
        <v>3115</v>
      </c>
      <c r="E1071" s="20" t="s">
        <v>338</v>
      </c>
      <c r="F1071" s="237">
        <v>13.62</v>
      </c>
      <c r="G1071" s="35"/>
      <c r="H1071" s="36"/>
    </row>
    <row r="1072" spans="1:8" s="2" customFormat="1" ht="16.899999999999999" customHeight="1">
      <c r="A1072" s="35"/>
      <c r="B1072" s="36"/>
      <c r="C1072" s="236" t="s">
        <v>490</v>
      </c>
      <c r="D1072" s="236" t="s">
        <v>3116</v>
      </c>
      <c r="E1072" s="20" t="s">
        <v>238</v>
      </c>
      <c r="F1072" s="237">
        <v>61.707999999999998</v>
      </c>
      <c r="G1072" s="35"/>
      <c r="H1072" s="36"/>
    </row>
    <row r="1073" spans="1:8" s="2" customFormat="1" ht="16.899999999999999" customHeight="1">
      <c r="A1073" s="35"/>
      <c r="B1073" s="36"/>
      <c r="C1073" s="236" t="s">
        <v>2293</v>
      </c>
      <c r="D1073" s="236" t="s">
        <v>3141</v>
      </c>
      <c r="E1073" s="20" t="s">
        <v>187</v>
      </c>
      <c r="F1073" s="237">
        <v>3.9159999999999999</v>
      </c>
      <c r="G1073" s="35"/>
      <c r="H1073" s="36"/>
    </row>
    <row r="1074" spans="1:8" s="2" customFormat="1" ht="16.899999999999999" customHeight="1">
      <c r="A1074" s="35"/>
      <c r="B1074" s="36"/>
      <c r="C1074" s="232" t="s">
        <v>127</v>
      </c>
      <c r="D1074" s="233" t="s">
        <v>3</v>
      </c>
      <c r="E1074" s="234" t="s">
        <v>3</v>
      </c>
      <c r="F1074" s="235">
        <v>42.042000000000002</v>
      </c>
      <c r="G1074" s="35"/>
      <c r="H1074" s="36"/>
    </row>
    <row r="1075" spans="1:8" s="2" customFormat="1" ht="16.899999999999999" customHeight="1">
      <c r="A1075" s="35"/>
      <c r="B1075" s="36"/>
      <c r="C1075" s="236" t="s">
        <v>3</v>
      </c>
      <c r="D1075" s="236" t="s">
        <v>1568</v>
      </c>
      <c r="E1075" s="20" t="s">
        <v>3</v>
      </c>
      <c r="F1075" s="237">
        <v>0</v>
      </c>
      <c r="G1075" s="35"/>
      <c r="H1075" s="36"/>
    </row>
    <row r="1076" spans="1:8" s="2" customFormat="1" ht="16.899999999999999" customHeight="1">
      <c r="A1076" s="35"/>
      <c r="B1076" s="36"/>
      <c r="C1076" s="236" t="s">
        <v>3</v>
      </c>
      <c r="D1076" s="236" t="s">
        <v>2420</v>
      </c>
      <c r="E1076" s="20" t="s">
        <v>3</v>
      </c>
      <c r="F1076" s="237">
        <v>1.837</v>
      </c>
      <c r="G1076" s="35"/>
      <c r="H1076" s="36"/>
    </row>
    <row r="1077" spans="1:8" s="2" customFormat="1" ht="16.899999999999999" customHeight="1">
      <c r="A1077" s="35"/>
      <c r="B1077" s="36"/>
      <c r="C1077" s="236" t="s">
        <v>3</v>
      </c>
      <c r="D1077" s="236" t="s">
        <v>2421</v>
      </c>
      <c r="E1077" s="20" t="s">
        <v>3</v>
      </c>
      <c r="F1077" s="237">
        <v>1.5289999999999999</v>
      </c>
      <c r="G1077" s="35"/>
      <c r="H1077" s="36"/>
    </row>
    <row r="1078" spans="1:8" s="2" customFormat="1" ht="16.899999999999999" customHeight="1">
      <c r="A1078" s="35"/>
      <c r="B1078" s="36"/>
      <c r="C1078" s="236" t="s">
        <v>3</v>
      </c>
      <c r="D1078" s="236" t="s">
        <v>2422</v>
      </c>
      <c r="E1078" s="20" t="s">
        <v>3</v>
      </c>
      <c r="F1078" s="237">
        <v>4.851</v>
      </c>
      <c r="G1078" s="35"/>
      <c r="H1078" s="36"/>
    </row>
    <row r="1079" spans="1:8" s="2" customFormat="1" ht="16.899999999999999" customHeight="1">
      <c r="A1079" s="35"/>
      <c r="B1079" s="36"/>
      <c r="C1079" s="236" t="s">
        <v>3</v>
      </c>
      <c r="D1079" s="236" t="s">
        <v>2423</v>
      </c>
      <c r="E1079" s="20" t="s">
        <v>3</v>
      </c>
      <c r="F1079" s="237">
        <v>1.4630000000000001</v>
      </c>
      <c r="G1079" s="35"/>
      <c r="H1079" s="36"/>
    </row>
    <row r="1080" spans="1:8" s="2" customFormat="1" ht="16.899999999999999" customHeight="1">
      <c r="A1080" s="35"/>
      <c r="B1080" s="36"/>
      <c r="C1080" s="236" t="s">
        <v>3</v>
      </c>
      <c r="D1080" s="236" t="s">
        <v>2424</v>
      </c>
      <c r="E1080" s="20" t="s">
        <v>3</v>
      </c>
      <c r="F1080" s="237">
        <v>5.1260000000000003</v>
      </c>
      <c r="G1080" s="35"/>
      <c r="H1080" s="36"/>
    </row>
    <row r="1081" spans="1:8" s="2" customFormat="1" ht="16.899999999999999" customHeight="1">
      <c r="A1081" s="35"/>
      <c r="B1081" s="36"/>
      <c r="C1081" s="236" t="s">
        <v>3</v>
      </c>
      <c r="D1081" s="236" t="s">
        <v>2425</v>
      </c>
      <c r="E1081" s="20" t="s">
        <v>3</v>
      </c>
      <c r="F1081" s="237">
        <v>5.1260000000000003</v>
      </c>
      <c r="G1081" s="35"/>
      <c r="H1081" s="36"/>
    </row>
    <row r="1082" spans="1:8" s="2" customFormat="1" ht="16.899999999999999" customHeight="1">
      <c r="A1082" s="35"/>
      <c r="B1082" s="36"/>
      <c r="C1082" s="236" t="s">
        <v>3</v>
      </c>
      <c r="D1082" s="236" t="s">
        <v>2426</v>
      </c>
      <c r="E1082" s="20" t="s">
        <v>3</v>
      </c>
      <c r="F1082" s="237">
        <v>1.474</v>
      </c>
      <c r="G1082" s="35"/>
      <c r="H1082" s="36"/>
    </row>
    <row r="1083" spans="1:8" s="2" customFormat="1" ht="16.899999999999999" customHeight="1">
      <c r="A1083" s="35"/>
      <c r="B1083" s="36"/>
      <c r="C1083" s="236" t="s">
        <v>3</v>
      </c>
      <c r="D1083" s="236" t="s">
        <v>2427</v>
      </c>
      <c r="E1083" s="20" t="s">
        <v>3</v>
      </c>
      <c r="F1083" s="237">
        <v>5.1589999999999998</v>
      </c>
      <c r="G1083" s="35"/>
      <c r="H1083" s="36"/>
    </row>
    <row r="1084" spans="1:8" s="2" customFormat="1" ht="16.899999999999999" customHeight="1">
      <c r="A1084" s="35"/>
      <c r="B1084" s="36"/>
      <c r="C1084" s="236" t="s">
        <v>3</v>
      </c>
      <c r="D1084" s="236" t="s">
        <v>2428</v>
      </c>
      <c r="E1084" s="20" t="s">
        <v>3</v>
      </c>
      <c r="F1084" s="237">
        <v>5.1479999999999997</v>
      </c>
      <c r="G1084" s="35"/>
      <c r="H1084" s="36"/>
    </row>
    <row r="1085" spans="1:8" s="2" customFormat="1" ht="16.899999999999999" customHeight="1">
      <c r="A1085" s="35"/>
      <c r="B1085" s="36"/>
      <c r="C1085" s="236" t="s">
        <v>3</v>
      </c>
      <c r="D1085" s="236" t="s">
        <v>2429</v>
      </c>
      <c r="E1085" s="20" t="s">
        <v>3</v>
      </c>
      <c r="F1085" s="237">
        <v>5.1589999999999998</v>
      </c>
      <c r="G1085" s="35"/>
      <c r="H1085" s="36"/>
    </row>
    <row r="1086" spans="1:8" s="2" customFormat="1" ht="16.899999999999999" customHeight="1">
      <c r="A1086" s="35"/>
      <c r="B1086" s="36"/>
      <c r="C1086" s="236" t="s">
        <v>3</v>
      </c>
      <c r="D1086" s="236" t="s">
        <v>2430</v>
      </c>
      <c r="E1086" s="20" t="s">
        <v>3</v>
      </c>
      <c r="F1086" s="237">
        <v>5.17</v>
      </c>
      <c r="G1086" s="35"/>
      <c r="H1086" s="36"/>
    </row>
    <row r="1087" spans="1:8" s="2" customFormat="1" ht="16.899999999999999" customHeight="1">
      <c r="A1087" s="35"/>
      <c r="B1087" s="36"/>
      <c r="C1087" s="236" t="s">
        <v>127</v>
      </c>
      <c r="D1087" s="236" t="s">
        <v>259</v>
      </c>
      <c r="E1087" s="20" t="s">
        <v>3</v>
      </c>
      <c r="F1087" s="237">
        <v>42.042000000000002</v>
      </c>
      <c r="G1087" s="35"/>
      <c r="H1087" s="36"/>
    </row>
    <row r="1088" spans="1:8" s="2" customFormat="1" ht="16.899999999999999" customHeight="1">
      <c r="A1088" s="35"/>
      <c r="B1088" s="36"/>
      <c r="C1088" s="238" t="s">
        <v>2868</v>
      </c>
      <c r="D1088" s="35"/>
      <c r="E1088" s="35"/>
      <c r="F1088" s="35"/>
      <c r="G1088" s="35"/>
      <c r="H1088" s="36"/>
    </row>
    <row r="1089" spans="1:8" s="2" customFormat="1" ht="16.899999999999999" customHeight="1">
      <c r="A1089" s="35"/>
      <c r="B1089" s="36"/>
      <c r="C1089" s="236" t="s">
        <v>875</v>
      </c>
      <c r="D1089" s="236" t="s">
        <v>2893</v>
      </c>
      <c r="E1089" s="20" t="s">
        <v>238</v>
      </c>
      <c r="F1089" s="237">
        <v>42.042000000000002</v>
      </c>
      <c r="G1089" s="35"/>
      <c r="H1089" s="36"/>
    </row>
    <row r="1090" spans="1:8" s="2" customFormat="1" ht="16.899999999999999" customHeight="1">
      <c r="A1090" s="35"/>
      <c r="B1090" s="36"/>
      <c r="C1090" s="236" t="s">
        <v>261</v>
      </c>
      <c r="D1090" s="236" t="s">
        <v>2869</v>
      </c>
      <c r="E1090" s="20" t="s">
        <v>238</v>
      </c>
      <c r="F1090" s="237">
        <v>42.042000000000002</v>
      </c>
      <c r="G1090" s="35"/>
      <c r="H1090" s="36"/>
    </row>
    <row r="1091" spans="1:8" s="2" customFormat="1" ht="16.899999999999999" customHeight="1">
      <c r="A1091" s="35"/>
      <c r="B1091" s="36"/>
      <c r="C1091" s="236" t="s">
        <v>863</v>
      </c>
      <c r="D1091" s="236" t="s">
        <v>2894</v>
      </c>
      <c r="E1091" s="20" t="s">
        <v>238</v>
      </c>
      <c r="F1091" s="237">
        <v>42.042000000000002</v>
      </c>
      <c r="G1091" s="35"/>
      <c r="H1091" s="36"/>
    </row>
    <row r="1092" spans="1:8" s="2" customFormat="1" ht="16.899999999999999" customHeight="1">
      <c r="A1092" s="35"/>
      <c r="B1092" s="36"/>
      <c r="C1092" s="236" t="s">
        <v>629</v>
      </c>
      <c r="D1092" s="236" t="s">
        <v>3117</v>
      </c>
      <c r="E1092" s="20" t="s">
        <v>338</v>
      </c>
      <c r="F1092" s="237">
        <v>134.64699999999999</v>
      </c>
      <c r="G1092" s="35"/>
      <c r="H1092" s="36"/>
    </row>
    <row r="1093" spans="1:8" s="2" customFormat="1" ht="16.899999999999999" customHeight="1">
      <c r="A1093" s="35"/>
      <c r="B1093" s="36"/>
      <c r="C1093" s="236" t="s">
        <v>656</v>
      </c>
      <c r="D1093" s="236" t="s">
        <v>3115</v>
      </c>
      <c r="E1093" s="20" t="s">
        <v>338</v>
      </c>
      <c r="F1093" s="237">
        <v>136.649</v>
      </c>
      <c r="G1093" s="35"/>
      <c r="H1093" s="36"/>
    </row>
    <row r="1094" spans="1:8" s="2" customFormat="1" ht="16.899999999999999" customHeight="1">
      <c r="A1094" s="35"/>
      <c r="B1094" s="36"/>
      <c r="C1094" s="236" t="s">
        <v>490</v>
      </c>
      <c r="D1094" s="236" t="s">
        <v>3116</v>
      </c>
      <c r="E1094" s="20" t="s">
        <v>238</v>
      </c>
      <c r="F1094" s="237">
        <v>61.707999999999998</v>
      </c>
      <c r="G1094" s="35"/>
      <c r="H1094" s="36"/>
    </row>
    <row r="1095" spans="1:8" s="2" customFormat="1" ht="16.899999999999999" customHeight="1">
      <c r="A1095" s="35"/>
      <c r="B1095" s="36"/>
      <c r="C1095" s="232" t="s">
        <v>1281</v>
      </c>
      <c r="D1095" s="233" t="s">
        <v>3</v>
      </c>
      <c r="E1095" s="234" t="s">
        <v>3</v>
      </c>
      <c r="F1095" s="235">
        <v>15.75</v>
      </c>
      <c r="G1095" s="35"/>
      <c r="H1095" s="36"/>
    </row>
    <row r="1096" spans="1:8" s="2" customFormat="1" ht="16.899999999999999" customHeight="1">
      <c r="A1096" s="35"/>
      <c r="B1096" s="36"/>
      <c r="C1096" s="236" t="s">
        <v>3</v>
      </c>
      <c r="D1096" s="236" t="s">
        <v>1568</v>
      </c>
      <c r="E1096" s="20" t="s">
        <v>3</v>
      </c>
      <c r="F1096" s="237">
        <v>0</v>
      </c>
      <c r="G1096" s="35"/>
      <c r="H1096" s="36"/>
    </row>
    <row r="1097" spans="1:8" s="2" customFormat="1" ht="16.899999999999999" customHeight="1">
      <c r="A1097" s="35"/>
      <c r="B1097" s="36"/>
      <c r="C1097" s="236" t="s">
        <v>3</v>
      </c>
      <c r="D1097" s="236" t="s">
        <v>2434</v>
      </c>
      <c r="E1097" s="20" t="s">
        <v>3</v>
      </c>
      <c r="F1097" s="237">
        <v>15.75</v>
      </c>
      <c r="G1097" s="35"/>
      <c r="H1097" s="36"/>
    </row>
    <row r="1098" spans="1:8" s="2" customFormat="1" ht="16.899999999999999" customHeight="1">
      <c r="A1098" s="35"/>
      <c r="B1098" s="36"/>
      <c r="C1098" s="236" t="s">
        <v>1281</v>
      </c>
      <c r="D1098" s="236" t="s">
        <v>213</v>
      </c>
      <c r="E1098" s="20" t="s">
        <v>3</v>
      </c>
      <c r="F1098" s="237">
        <v>15.75</v>
      </c>
      <c r="G1098" s="35"/>
      <c r="H1098" s="36"/>
    </row>
    <row r="1099" spans="1:8" s="2" customFormat="1" ht="16.899999999999999" customHeight="1">
      <c r="A1099" s="35"/>
      <c r="B1099" s="36"/>
      <c r="C1099" s="238" t="s">
        <v>2868</v>
      </c>
      <c r="D1099" s="35"/>
      <c r="E1099" s="35"/>
      <c r="F1099" s="35"/>
      <c r="G1099" s="35"/>
      <c r="H1099" s="36"/>
    </row>
    <row r="1100" spans="1:8" s="2" customFormat="1" ht="16.899999999999999" customHeight="1">
      <c r="A1100" s="35"/>
      <c r="B1100" s="36"/>
      <c r="C1100" s="236" t="s">
        <v>1596</v>
      </c>
      <c r="D1100" s="236" t="s">
        <v>3118</v>
      </c>
      <c r="E1100" s="20" t="s">
        <v>238</v>
      </c>
      <c r="F1100" s="237">
        <v>15.75</v>
      </c>
      <c r="G1100" s="35"/>
      <c r="H1100" s="36"/>
    </row>
    <row r="1101" spans="1:8" s="2" customFormat="1" ht="16.899999999999999" customHeight="1">
      <c r="A1101" s="35"/>
      <c r="B1101" s="36"/>
      <c r="C1101" s="236" t="s">
        <v>1580</v>
      </c>
      <c r="D1101" s="236" t="s">
        <v>3119</v>
      </c>
      <c r="E1101" s="20" t="s">
        <v>238</v>
      </c>
      <c r="F1101" s="237">
        <v>15.75</v>
      </c>
      <c r="G1101" s="35"/>
      <c r="H1101" s="36"/>
    </row>
    <row r="1102" spans="1:8" s="2" customFormat="1" ht="16.899999999999999" customHeight="1">
      <c r="A1102" s="35"/>
      <c r="B1102" s="36"/>
      <c r="C1102" s="236" t="s">
        <v>1573</v>
      </c>
      <c r="D1102" s="236" t="s">
        <v>3120</v>
      </c>
      <c r="E1102" s="20" t="s">
        <v>238</v>
      </c>
      <c r="F1102" s="237">
        <v>15.75</v>
      </c>
      <c r="G1102" s="35"/>
      <c r="H1102" s="36"/>
    </row>
    <row r="1103" spans="1:8" s="2" customFormat="1" ht="16.899999999999999" customHeight="1">
      <c r="A1103" s="35"/>
      <c r="B1103" s="36"/>
      <c r="C1103" s="236" t="s">
        <v>1635</v>
      </c>
      <c r="D1103" s="236" t="s">
        <v>3121</v>
      </c>
      <c r="E1103" s="20" t="s">
        <v>338</v>
      </c>
      <c r="F1103" s="237">
        <v>20.001999999999999</v>
      </c>
      <c r="G1103" s="35"/>
      <c r="H1103" s="36"/>
    </row>
    <row r="1104" spans="1:8" s="2" customFormat="1" ht="16.899999999999999" customHeight="1">
      <c r="A1104" s="35"/>
      <c r="B1104" s="36"/>
      <c r="C1104" s="236" t="s">
        <v>490</v>
      </c>
      <c r="D1104" s="236" t="s">
        <v>3116</v>
      </c>
      <c r="E1104" s="20" t="s">
        <v>238</v>
      </c>
      <c r="F1104" s="237">
        <v>61.707999999999998</v>
      </c>
      <c r="G1104" s="35"/>
      <c r="H1104" s="36"/>
    </row>
    <row r="1105" spans="1:8" s="2" customFormat="1" ht="16.899999999999999" customHeight="1">
      <c r="A1105" s="35"/>
      <c r="B1105" s="36"/>
      <c r="C1105" s="232" t="s">
        <v>2205</v>
      </c>
      <c r="D1105" s="233" t="s">
        <v>3</v>
      </c>
      <c r="E1105" s="234" t="s">
        <v>3</v>
      </c>
      <c r="F1105" s="235">
        <v>2.0019999999999998</v>
      </c>
      <c r="G1105" s="35"/>
      <c r="H1105" s="36"/>
    </row>
    <row r="1106" spans="1:8" s="2" customFormat="1" ht="16.899999999999999" customHeight="1">
      <c r="A1106" s="35"/>
      <c r="B1106" s="36"/>
      <c r="C1106" s="236" t="s">
        <v>3</v>
      </c>
      <c r="D1106" s="236" t="s">
        <v>2272</v>
      </c>
      <c r="E1106" s="20" t="s">
        <v>3</v>
      </c>
      <c r="F1106" s="237">
        <v>0</v>
      </c>
      <c r="G1106" s="35"/>
      <c r="H1106" s="36"/>
    </row>
    <row r="1107" spans="1:8" s="2" customFormat="1" ht="16.899999999999999" customHeight="1">
      <c r="A1107" s="35"/>
      <c r="B1107" s="36"/>
      <c r="C1107" s="236" t="s">
        <v>3</v>
      </c>
      <c r="D1107" s="236" t="s">
        <v>2273</v>
      </c>
      <c r="E1107" s="20" t="s">
        <v>3</v>
      </c>
      <c r="F1107" s="237">
        <v>2.0019999999999998</v>
      </c>
      <c r="G1107" s="35"/>
      <c r="H1107" s="36"/>
    </row>
    <row r="1108" spans="1:8" s="2" customFormat="1" ht="16.899999999999999" customHeight="1">
      <c r="A1108" s="35"/>
      <c r="B1108" s="36"/>
      <c r="C1108" s="236" t="s">
        <v>2205</v>
      </c>
      <c r="D1108" s="236" t="s">
        <v>213</v>
      </c>
      <c r="E1108" s="20" t="s">
        <v>3</v>
      </c>
      <c r="F1108" s="237">
        <v>2.0019999999999998</v>
      </c>
      <c r="G1108" s="35"/>
      <c r="H1108" s="36"/>
    </row>
    <row r="1109" spans="1:8" s="2" customFormat="1" ht="16.899999999999999" customHeight="1">
      <c r="A1109" s="35"/>
      <c r="B1109" s="36"/>
      <c r="C1109" s="238" t="s">
        <v>2868</v>
      </c>
      <c r="D1109" s="35"/>
      <c r="E1109" s="35"/>
      <c r="F1109" s="35"/>
      <c r="G1109" s="35"/>
      <c r="H1109" s="36"/>
    </row>
    <row r="1110" spans="1:8" s="2" customFormat="1" ht="16.899999999999999" customHeight="1">
      <c r="A1110" s="35"/>
      <c r="B1110" s="36"/>
      <c r="C1110" s="236" t="s">
        <v>2269</v>
      </c>
      <c r="D1110" s="236" t="s">
        <v>2270</v>
      </c>
      <c r="E1110" s="20" t="s">
        <v>238</v>
      </c>
      <c r="F1110" s="237">
        <v>2.0019999999999998</v>
      </c>
      <c r="G1110" s="35"/>
      <c r="H1110" s="36"/>
    </row>
    <row r="1111" spans="1:8" s="2" customFormat="1" ht="16.899999999999999" customHeight="1">
      <c r="A1111" s="35"/>
      <c r="B1111" s="36"/>
      <c r="C1111" s="236" t="s">
        <v>2279</v>
      </c>
      <c r="D1111" s="236" t="s">
        <v>3142</v>
      </c>
      <c r="E1111" s="20" t="s">
        <v>238</v>
      </c>
      <c r="F1111" s="237">
        <v>7.81</v>
      </c>
      <c r="G1111" s="35"/>
      <c r="H1111" s="36"/>
    </row>
    <row r="1112" spans="1:8" s="2" customFormat="1" ht="16.899999999999999" customHeight="1">
      <c r="A1112" s="35"/>
      <c r="B1112" s="36"/>
      <c r="C1112" s="236" t="s">
        <v>2329</v>
      </c>
      <c r="D1112" s="236" t="s">
        <v>3140</v>
      </c>
      <c r="E1112" s="20" t="s">
        <v>338</v>
      </c>
      <c r="F1112" s="237">
        <v>16.984000000000002</v>
      </c>
      <c r="G1112" s="35"/>
      <c r="H1112" s="36"/>
    </row>
    <row r="1113" spans="1:8" s="2" customFormat="1" ht="16.899999999999999" customHeight="1">
      <c r="A1113" s="35"/>
      <c r="B1113" s="36"/>
      <c r="C1113" s="236" t="s">
        <v>656</v>
      </c>
      <c r="D1113" s="236" t="s">
        <v>3115</v>
      </c>
      <c r="E1113" s="20" t="s">
        <v>338</v>
      </c>
      <c r="F1113" s="237">
        <v>13.62</v>
      </c>
      <c r="G1113" s="35"/>
      <c r="H1113" s="36"/>
    </row>
    <row r="1114" spans="1:8" s="2" customFormat="1" ht="16.899999999999999" customHeight="1">
      <c r="A1114" s="35"/>
      <c r="B1114" s="36"/>
      <c r="C1114" s="236" t="s">
        <v>1775</v>
      </c>
      <c r="D1114" s="236" t="s">
        <v>3123</v>
      </c>
      <c r="E1114" s="20" t="s">
        <v>238</v>
      </c>
      <c r="F1114" s="237">
        <v>30.888000000000002</v>
      </c>
      <c r="G1114" s="35"/>
      <c r="H1114" s="36"/>
    </row>
    <row r="1115" spans="1:8" s="2" customFormat="1" ht="16.899999999999999" customHeight="1">
      <c r="A1115" s="35"/>
      <c r="B1115" s="36"/>
      <c r="C1115" s="236" t="s">
        <v>2558</v>
      </c>
      <c r="D1115" s="236" t="s">
        <v>3143</v>
      </c>
      <c r="E1115" s="20" t="s">
        <v>238</v>
      </c>
      <c r="F1115" s="237">
        <v>25.08</v>
      </c>
      <c r="G1115" s="35"/>
      <c r="H1115" s="36"/>
    </row>
    <row r="1116" spans="1:8" s="2" customFormat="1" ht="16.899999999999999" customHeight="1">
      <c r="A1116" s="35"/>
      <c r="B1116" s="36"/>
      <c r="C1116" s="236" t="s">
        <v>2274</v>
      </c>
      <c r="D1116" s="236" t="s">
        <v>3144</v>
      </c>
      <c r="E1116" s="20" t="s">
        <v>238</v>
      </c>
      <c r="F1116" s="237">
        <v>2.0019999999999998</v>
      </c>
      <c r="G1116" s="35"/>
      <c r="H1116" s="36"/>
    </row>
    <row r="1117" spans="1:8" s="2" customFormat="1" ht="16.899999999999999" customHeight="1">
      <c r="A1117" s="35"/>
      <c r="B1117" s="36"/>
      <c r="C1117" s="232" t="s">
        <v>2207</v>
      </c>
      <c r="D1117" s="233" t="s">
        <v>3</v>
      </c>
      <c r="E1117" s="234" t="s">
        <v>3</v>
      </c>
      <c r="F1117" s="235">
        <v>23.077999999999999</v>
      </c>
      <c r="G1117" s="35"/>
      <c r="H1117" s="36"/>
    </row>
    <row r="1118" spans="1:8" s="2" customFormat="1" ht="16.899999999999999" customHeight="1">
      <c r="A1118" s="35"/>
      <c r="B1118" s="36"/>
      <c r="C1118" s="236" t="s">
        <v>3</v>
      </c>
      <c r="D1118" s="236" t="s">
        <v>2272</v>
      </c>
      <c r="E1118" s="20" t="s">
        <v>3</v>
      </c>
      <c r="F1118" s="237">
        <v>0</v>
      </c>
      <c r="G1118" s="35"/>
      <c r="H1118" s="36"/>
    </row>
    <row r="1119" spans="1:8" s="2" customFormat="1" ht="16.899999999999999" customHeight="1">
      <c r="A1119" s="35"/>
      <c r="B1119" s="36"/>
      <c r="C1119" s="236" t="s">
        <v>3</v>
      </c>
      <c r="D1119" s="236" t="s">
        <v>2403</v>
      </c>
      <c r="E1119" s="20" t="s">
        <v>3</v>
      </c>
      <c r="F1119" s="237">
        <v>1.8260000000000001</v>
      </c>
      <c r="G1119" s="35"/>
      <c r="H1119" s="36"/>
    </row>
    <row r="1120" spans="1:8" s="2" customFormat="1" ht="16.899999999999999" customHeight="1">
      <c r="A1120" s="35"/>
      <c r="B1120" s="36"/>
      <c r="C1120" s="236" t="s">
        <v>3</v>
      </c>
      <c r="D1120" s="236" t="s">
        <v>2404</v>
      </c>
      <c r="E1120" s="20" t="s">
        <v>3</v>
      </c>
      <c r="F1120" s="237">
        <v>1.903</v>
      </c>
      <c r="G1120" s="35"/>
      <c r="H1120" s="36"/>
    </row>
    <row r="1121" spans="1:8" s="2" customFormat="1" ht="16.899999999999999" customHeight="1">
      <c r="A1121" s="35"/>
      <c r="B1121" s="36"/>
      <c r="C1121" s="236" t="s">
        <v>3</v>
      </c>
      <c r="D1121" s="236" t="s">
        <v>2405</v>
      </c>
      <c r="E1121" s="20" t="s">
        <v>3</v>
      </c>
      <c r="F1121" s="237">
        <v>1.881</v>
      </c>
      <c r="G1121" s="35"/>
      <c r="H1121" s="36"/>
    </row>
    <row r="1122" spans="1:8" s="2" customFormat="1" ht="16.899999999999999" customHeight="1">
      <c r="A1122" s="35"/>
      <c r="B1122" s="36"/>
      <c r="C1122" s="236" t="s">
        <v>3</v>
      </c>
      <c r="D1122" s="236" t="s">
        <v>2406</v>
      </c>
      <c r="E1122" s="20" t="s">
        <v>3</v>
      </c>
      <c r="F1122" s="237">
        <v>1.925</v>
      </c>
      <c r="G1122" s="35"/>
      <c r="H1122" s="36"/>
    </row>
    <row r="1123" spans="1:8" s="2" customFormat="1" ht="16.899999999999999" customHeight="1">
      <c r="A1123" s="35"/>
      <c r="B1123" s="36"/>
      <c r="C1123" s="236" t="s">
        <v>3</v>
      </c>
      <c r="D1123" s="236" t="s">
        <v>2407</v>
      </c>
      <c r="E1123" s="20" t="s">
        <v>3</v>
      </c>
      <c r="F1123" s="237">
        <v>4.5869999999999997</v>
      </c>
      <c r="G1123" s="35"/>
      <c r="H1123" s="36"/>
    </row>
    <row r="1124" spans="1:8" s="2" customFormat="1" ht="16.899999999999999" customHeight="1">
      <c r="A1124" s="35"/>
      <c r="B1124" s="36"/>
      <c r="C1124" s="236" t="s">
        <v>3</v>
      </c>
      <c r="D1124" s="236" t="s">
        <v>2408</v>
      </c>
      <c r="E1124" s="20" t="s">
        <v>3</v>
      </c>
      <c r="F1124" s="237">
        <v>1.9139999999999999</v>
      </c>
      <c r="G1124" s="35"/>
      <c r="H1124" s="36"/>
    </row>
    <row r="1125" spans="1:8" s="2" customFormat="1" ht="16.899999999999999" customHeight="1">
      <c r="A1125" s="35"/>
      <c r="B1125" s="36"/>
      <c r="C1125" s="236" t="s">
        <v>3</v>
      </c>
      <c r="D1125" s="236" t="s">
        <v>2409</v>
      </c>
      <c r="E1125" s="20" t="s">
        <v>3</v>
      </c>
      <c r="F1125" s="237">
        <v>1.738</v>
      </c>
      <c r="G1125" s="35"/>
      <c r="H1125" s="36"/>
    </row>
    <row r="1126" spans="1:8" s="2" customFormat="1" ht="16.899999999999999" customHeight="1">
      <c r="A1126" s="35"/>
      <c r="B1126" s="36"/>
      <c r="C1126" s="236" t="s">
        <v>3</v>
      </c>
      <c r="D1126" s="236" t="s">
        <v>2410</v>
      </c>
      <c r="E1126" s="20" t="s">
        <v>3</v>
      </c>
      <c r="F1126" s="237">
        <v>1.837</v>
      </c>
      <c r="G1126" s="35"/>
      <c r="H1126" s="36"/>
    </row>
    <row r="1127" spans="1:8" s="2" customFormat="1" ht="16.899999999999999" customHeight="1">
      <c r="A1127" s="35"/>
      <c r="B1127" s="36"/>
      <c r="C1127" s="236" t="s">
        <v>3</v>
      </c>
      <c r="D1127" s="236" t="s">
        <v>2411</v>
      </c>
      <c r="E1127" s="20" t="s">
        <v>3</v>
      </c>
      <c r="F1127" s="237">
        <v>1.859</v>
      </c>
      <c r="G1127" s="35"/>
      <c r="H1127" s="36"/>
    </row>
    <row r="1128" spans="1:8" s="2" customFormat="1" ht="16.899999999999999" customHeight="1">
      <c r="A1128" s="35"/>
      <c r="B1128" s="36"/>
      <c r="C1128" s="236" t="s">
        <v>3</v>
      </c>
      <c r="D1128" s="236" t="s">
        <v>2412</v>
      </c>
      <c r="E1128" s="20" t="s">
        <v>3</v>
      </c>
      <c r="F1128" s="237">
        <v>1.76</v>
      </c>
      <c r="G1128" s="35"/>
      <c r="H1128" s="36"/>
    </row>
    <row r="1129" spans="1:8" s="2" customFormat="1" ht="16.899999999999999" customHeight="1">
      <c r="A1129" s="35"/>
      <c r="B1129" s="36"/>
      <c r="C1129" s="236" t="s">
        <v>3</v>
      </c>
      <c r="D1129" s="236" t="s">
        <v>2413</v>
      </c>
      <c r="E1129" s="20" t="s">
        <v>3</v>
      </c>
      <c r="F1129" s="237">
        <v>1.8480000000000001</v>
      </c>
      <c r="G1129" s="35"/>
      <c r="H1129" s="36"/>
    </row>
    <row r="1130" spans="1:8" s="2" customFormat="1" ht="16.899999999999999" customHeight="1">
      <c r="A1130" s="35"/>
      <c r="B1130" s="36"/>
      <c r="C1130" s="236" t="s">
        <v>2207</v>
      </c>
      <c r="D1130" s="236" t="s">
        <v>213</v>
      </c>
      <c r="E1130" s="20" t="s">
        <v>3</v>
      </c>
      <c r="F1130" s="237">
        <v>23.077999999999999</v>
      </c>
      <c r="G1130" s="35"/>
      <c r="H1130" s="36"/>
    </row>
    <row r="1131" spans="1:8" s="2" customFormat="1" ht="16.899999999999999" customHeight="1">
      <c r="A1131" s="35"/>
      <c r="B1131" s="36"/>
      <c r="C1131" s="238" t="s">
        <v>2868</v>
      </c>
      <c r="D1131" s="35"/>
      <c r="E1131" s="35"/>
      <c r="F1131" s="35"/>
      <c r="G1131" s="35"/>
      <c r="H1131" s="36"/>
    </row>
    <row r="1132" spans="1:8" s="2" customFormat="1" ht="16.899999999999999" customHeight="1">
      <c r="A1132" s="35"/>
      <c r="B1132" s="36"/>
      <c r="C1132" s="236" t="s">
        <v>2269</v>
      </c>
      <c r="D1132" s="236" t="s">
        <v>2270</v>
      </c>
      <c r="E1132" s="20" t="s">
        <v>238</v>
      </c>
      <c r="F1132" s="237">
        <v>23.077999999999999</v>
      </c>
      <c r="G1132" s="35"/>
      <c r="H1132" s="36"/>
    </row>
    <row r="1133" spans="1:8" s="2" customFormat="1" ht="16.899999999999999" customHeight="1">
      <c r="A1133" s="35"/>
      <c r="B1133" s="36"/>
      <c r="C1133" s="236" t="s">
        <v>2279</v>
      </c>
      <c r="D1133" s="236" t="s">
        <v>3142</v>
      </c>
      <c r="E1133" s="20" t="s">
        <v>238</v>
      </c>
      <c r="F1133" s="237">
        <v>23.077999999999999</v>
      </c>
      <c r="G1133" s="35"/>
      <c r="H1133" s="36"/>
    </row>
    <row r="1134" spans="1:8" s="2" customFormat="1" ht="16.899999999999999" customHeight="1">
      <c r="A1134" s="35"/>
      <c r="B1134" s="36"/>
      <c r="C1134" s="236" t="s">
        <v>629</v>
      </c>
      <c r="D1134" s="236" t="s">
        <v>3117</v>
      </c>
      <c r="E1134" s="20" t="s">
        <v>338</v>
      </c>
      <c r="F1134" s="237">
        <v>134.64699999999999</v>
      </c>
      <c r="G1134" s="35"/>
      <c r="H1134" s="36"/>
    </row>
    <row r="1135" spans="1:8" s="2" customFormat="1" ht="16.899999999999999" customHeight="1">
      <c r="A1135" s="35"/>
      <c r="B1135" s="36"/>
      <c r="C1135" s="236" t="s">
        <v>656</v>
      </c>
      <c r="D1135" s="236" t="s">
        <v>3115</v>
      </c>
      <c r="E1135" s="20" t="s">
        <v>338</v>
      </c>
      <c r="F1135" s="237">
        <v>136.649</v>
      </c>
      <c r="G1135" s="35"/>
      <c r="H1135" s="36"/>
    </row>
    <row r="1136" spans="1:8" s="2" customFormat="1" ht="16.899999999999999" customHeight="1">
      <c r="A1136" s="35"/>
      <c r="B1136" s="36"/>
      <c r="C1136" s="236" t="s">
        <v>1775</v>
      </c>
      <c r="D1136" s="236" t="s">
        <v>3123</v>
      </c>
      <c r="E1136" s="20" t="s">
        <v>238</v>
      </c>
      <c r="F1136" s="237">
        <v>30.888000000000002</v>
      </c>
      <c r="G1136" s="35"/>
      <c r="H1136" s="36"/>
    </row>
    <row r="1137" spans="1:8" s="2" customFormat="1" ht="16.899999999999999" customHeight="1">
      <c r="A1137" s="35"/>
      <c r="B1137" s="36"/>
      <c r="C1137" s="236" t="s">
        <v>2558</v>
      </c>
      <c r="D1137" s="236" t="s">
        <v>3143</v>
      </c>
      <c r="E1137" s="20" t="s">
        <v>238</v>
      </c>
      <c r="F1137" s="237">
        <v>25.08</v>
      </c>
      <c r="G1137" s="35"/>
      <c r="H1137" s="36"/>
    </row>
    <row r="1138" spans="1:8" s="2" customFormat="1" ht="16.899999999999999" customHeight="1">
      <c r="A1138" s="35"/>
      <c r="B1138" s="36"/>
      <c r="C1138" s="236" t="s">
        <v>2274</v>
      </c>
      <c r="D1138" s="236" t="s">
        <v>3144</v>
      </c>
      <c r="E1138" s="20" t="s">
        <v>238</v>
      </c>
      <c r="F1138" s="237">
        <v>23.077999999999999</v>
      </c>
      <c r="G1138" s="35"/>
      <c r="H1138" s="36"/>
    </row>
    <row r="1139" spans="1:8" s="2" customFormat="1" ht="16.899999999999999" customHeight="1">
      <c r="A1139" s="35"/>
      <c r="B1139" s="36"/>
      <c r="C1139" s="232" t="s">
        <v>1286</v>
      </c>
      <c r="D1139" s="233" t="s">
        <v>3</v>
      </c>
      <c r="E1139" s="234" t="s">
        <v>3</v>
      </c>
      <c r="F1139" s="235">
        <v>3.7839999999999998</v>
      </c>
      <c r="G1139" s="35"/>
      <c r="H1139" s="36"/>
    </row>
    <row r="1140" spans="1:8" s="2" customFormat="1" ht="16.899999999999999" customHeight="1">
      <c r="A1140" s="35"/>
      <c r="B1140" s="36"/>
      <c r="C1140" s="236" t="s">
        <v>3</v>
      </c>
      <c r="D1140" s="236" t="s">
        <v>1396</v>
      </c>
      <c r="E1140" s="20" t="s">
        <v>3</v>
      </c>
      <c r="F1140" s="237">
        <v>0</v>
      </c>
      <c r="G1140" s="35"/>
      <c r="H1140" s="36"/>
    </row>
    <row r="1141" spans="1:8" s="2" customFormat="1" ht="16.899999999999999" customHeight="1">
      <c r="A1141" s="35"/>
      <c r="B1141" s="36"/>
      <c r="C1141" s="236" t="s">
        <v>3</v>
      </c>
      <c r="D1141" s="236" t="s">
        <v>2286</v>
      </c>
      <c r="E1141" s="20" t="s">
        <v>3</v>
      </c>
      <c r="F1141" s="237">
        <v>1.87</v>
      </c>
      <c r="G1141" s="35"/>
      <c r="H1141" s="36"/>
    </row>
    <row r="1142" spans="1:8" s="2" customFormat="1" ht="16.899999999999999" customHeight="1">
      <c r="A1142" s="35"/>
      <c r="B1142" s="36"/>
      <c r="C1142" s="236" t="s">
        <v>3</v>
      </c>
      <c r="D1142" s="236" t="s">
        <v>2287</v>
      </c>
      <c r="E1142" s="20" t="s">
        <v>3</v>
      </c>
      <c r="F1142" s="237">
        <v>1.9139999999999999</v>
      </c>
      <c r="G1142" s="35"/>
      <c r="H1142" s="36"/>
    </row>
    <row r="1143" spans="1:8" s="2" customFormat="1" ht="16.899999999999999" customHeight="1">
      <c r="A1143" s="35"/>
      <c r="B1143" s="36"/>
      <c r="C1143" s="236" t="s">
        <v>1286</v>
      </c>
      <c r="D1143" s="236" t="s">
        <v>259</v>
      </c>
      <c r="E1143" s="20" t="s">
        <v>3</v>
      </c>
      <c r="F1143" s="237">
        <v>3.7839999999999998</v>
      </c>
      <c r="G1143" s="35"/>
      <c r="H1143" s="36"/>
    </row>
    <row r="1144" spans="1:8" s="2" customFormat="1" ht="16.899999999999999" customHeight="1">
      <c r="A1144" s="35"/>
      <c r="B1144" s="36"/>
      <c r="C1144" s="238" t="s">
        <v>2868</v>
      </c>
      <c r="D1144" s="35"/>
      <c r="E1144" s="35"/>
      <c r="F1144" s="35"/>
      <c r="G1144" s="35"/>
      <c r="H1144" s="36"/>
    </row>
    <row r="1145" spans="1:8" s="2" customFormat="1" ht="16.899999999999999" customHeight="1">
      <c r="A1145" s="35"/>
      <c r="B1145" s="36"/>
      <c r="C1145" s="236" t="s">
        <v>1392</v>
      </c>
      <c r="D1145" s="236" t="s">
        <v>3122</v>
      </c>
      <c r="E1145" s="20" t="s">
        <v>238</v>
      </c>
      <c r="F1145" s="237">
        <v>3.7839999999999998</v>
      </c>
      <c r="G1145" s="35"/>
      <c r="H1145" s="36"/>
    </row>
    <row r="1146" spans="1:8" s="2" customFormat="1" ht="16.899999999999999" customHeight="1">
      <c r="A1146" s="35"/>
      <c r="B1146" s="36"/>
      <c r="C1146" s="236" t="s">
        <v>2279</v>
      </c>
      <c r="D1146" s="236" t="s">
        <v>3142</v>
      </c>
      <c r="E1146" s="20" t="s">
        <v>238</v>
      </c>
      <c r="F1146" s="237">
        <v>7.81</v>
      </c>
      <c r="G1146" s="35"/>
      <c r="H1146" s="36"/>
    </row>
    <row r="1147" spans="1:8" s="2" customFormat="1" ht="16.899999999999999" customHeight="1">
      <c r="A1147" s="35"/>
      <c r="B1147" s="36"/>
      <c r="C1147" s="236" t="s">
        <v>2329</v>
      </c>
      <c r="D1147" s="236" t="s">
        <v>3140</v>
      </c>
      <c r="E1147" s="20" t="s">
        <v>338</v>
      </c>
      <c r="F1147" s="237">
        <v>16.984000000000002</v>
      </c>
      <c r="G1147" s="35"/>
      <c r="H1147" s="36"/>
    </row>
    <row r="1148" spans="1:8" s="2" customFormat="1" ht="16.899999999999999" customHeight="1">
      <c r="A1148" s="35"/>
      <c r="B1148" s="36"/>
      <c r="C1148" s="236" t="s">
        <v>656</v>
      </c>
      <c r="D1148" s="236" t="s">
        <v>3115</v>
      </c>
      <c r="E1148" s="20" t="s">
        <v>338</v>
      </c>
      <c r="F1148" s="237">
        <v>13.62</v>
      </c>
      <c r="G1148" s="35"/>
      <c r="H1148" s="36"/>
    </row>
    <row r="1149" spans="1:8" s="2" customFormat="1" ht="16.899999999999999" customHeight="1">
      <c r="A1149" s="35"/>
      <c r="B1149" s="36"/>
      <c r="C1149" s="236" t="s">
        <v>1819</v>
      </c>
      <c r="D1149" s="236" t="s">
        <v>3110</v>
      </c>
      <c r="E1149" s="20" t="s">
        <v>238</v>
      </c>
      <c r="F1149" s="237">
        <v>3.7839999999999998</v>
      </c>
      <c r="G1149" s="35"/>
      <c r="H1149" s="36"/>
    </row>
    <row r="1150" spans="1:8" s="2" customFormat="1" ht="16.899999999999999" customHeight="1">
      <c r="A1150" s="35"/>
      <c r="B1150" s="36"/>
      <c r="C1150" s="236" t="s">
        <v>1775</v>
      </c>
      <c r="D1150" s="236" t="s">
        <v>3123</v>
      </c>
      <c r="E1150" s="20" t="s">
        <v>238</v>
      </c>
      <c r="F1150" s="237">
        <v>30.888000000000002</v>
      </c>
      <c r="G1150" s="35"/>
      <c r="H1150" s="36"/>
    </row>
    <row r="1151" spans="1:8" s="2" customFormat="1" ht="16.899999999999999" customHeight="1">
      <c r="A1151" s="35"/>
      <c r="B1151" s="36"/>
      <c r="C1151" s="236" t="s">
        <v>1802</v>
      </c>
      <c r="D1151" s="236" t="s">
        <v>3124</v>
      </c>
      <c r="E1151" s="20" t="s">
        <v>238</v>
      </c>
      <c r="F1151" s="237">
        <v>3.7839999999999998</v>
      </c>
      <c r="G1151" s="35"/>
      <c r="H1151" s="36"/>
    </row>
    <row r="1152" spans="1:8" s="2" customFormat="1" ht="16.899999999999999" customHeight="1">
      <c r="A1152" s="35"/>
      <c r="B1152" s="36"/>
      <c r="C1152" s="236" t="s">
        <v>1788</v>
      </c>
      <c r="D1152" s="236" t="s">
        <v>3125</v>
      </c>
      <c r="E1152" s="20" t="s">
        <v>238</v>
      </c>
      <c r="F1152" s="237">
        <v>3.7839999999999998</v>
      </c>
      <c r="G1152" s="35"/>
      <c r="H1152" s="36"/>
    </row>
    <row r="1153" spans="1:8" s="2" customFormat="1" ht="16.899999999999999" customHeight="1">
      <c r="A1153" s="35"/>
      <c r="B1153" s="36"/>
      <c r="C1153" s="236" t="s">
        <v>1812</v>
      </c>
      <c r="D1153" s="236" t="s">
        <v>3126</v>
      </c>
      <c r="E1153" s="20" t="s">
        <v>238</v>
      </c>
      <c r="F1153" s="237">
        <v>3.7839999999999998</v>
      </c>
      <c r="G1153" s="35"/>
      <c r="H1153" s="36"/>
    </row>
    <row r="1154" spans="1:8" s="2" customFormat="1" ht="16.899999999999999" customHeight="1">
      <c r="A1154" s="35"/>
      <c r="B1154" s="36"/>
      <c r="C1154" s="232" t="s">
        <v>2210</v>
      </c>
      <c r="D1154" s="233" t="s">
        <v>3</v>
      </c>
      <c r="E1154" s="234" t="s">
        <v>3</v>
      </c>
      <c r="F1154" s="235">
        <v>2.024</v>
      </c>
      <c r="G1154" s="35"/>
      <c r="H1154" s="36"/>
    </row>
    <row r="1155" spans="1:8" s="2" customFormat="1" ht="16.899999999999999" customHeight="1">
      <c r="A1155" s="35"/>
      <c r="B1155" s="36"/>
      <c r="C1155" s="236" t="s">
        <v>3</v>
      </c>
      <c r="D1155" s="236" t="s">
        <v>2263</v>
      </c>
      <c r="E1155" s="20" t="s">
        <v>3</v>
      </c>
      <c r="F1155" s="237">
        <v>2.024</v>
      </c>
      <c r="G1155" s="35"/>
      <c r="H1155" s="36"/>
    </row>
    <row r="1156" spans="1:8" s="2" customFormat="1" ht="16.899999999999999" customHeight="1">
      <c r="A1156" s="35"/>
      <c r="B1156" s="36"/>
      <c r="C1156" s="236" t="s">
        <v>2210</v>
      </c>
      <c r="D1156" s="236" t="s">
        <v>213</v>
      </c>
      <c r="E1156" s="20" t="s">
        <v>3</v>
      </c>
      <c r="F1156" s="237">
        <v>2.024</v>
      </c>
      <c r="G1156" s="35"/>
      <c r="H1156" s="36"/>
    </row>
    <row r="1157" spans="1:8" s="2" customFormat="1" ht="16.899999999999999" customHeight="1">
      <c r="A1157" s="35"/>
      <c r="B1157" s="36"/>
      <c r="C1157" s="238" t="s">
        <v>2868</v>
      </c>
      <c r="D1157" s="35"/>
      <c r="E1157" s="35"/>
      <c r="F1157" s="35"/>
      <c r="G1157" s="35"/>
      <c r="H1157" s="36"/>
    </row>
    <row r="1158" spans="1:8" s="2" customFormat="1" ht="16.899999999999999" customHeight="1">
      <c r="A1158" s="35"/>
      <c r="B1158" s="36"/>
      <c r="C1158" s="236" t="s">
        <v>2259</v>
      </c>
      <c r="D1158" s="236" t="s">
        <v>3145</v>
      </c>
      <c r="E1158" s="20" t="s">
        <v>238</v>
      </c>
      <c r="F1158" s="237">
        <v>2.024</v>
      </c>
      <c r="G1158" s="35"/>
      <c r="H1158" s="36"/>
    </row>
    <row r="1159" spans="1:8" s="2" customFormat="1" ht="16.899999999999999" customHeight="1">
      <c r="A1159" s="35"/>
      <c r="B1159" s="36"/>
      <c r="C1159" s="236" t="s">
        <v>2279</v>
      </c>
      <c r="D1159" s="236" t="s">
        <v>3142</v>
      </c>
      <c r="E1159" s="20" t="s">
        <v>238</v>
      </c>
      <c r="F1159" s="237">
        <v>7.81</v>
      </c>
      <c r="G1159" s="35"/>
      <c r="H1159" s="36"/>
    </row>
    <row r="1160" spans="1:8" s="2" customFormat="1" ht="16.899999999999999" customHeight="1">
      <c r="A1160" s="35"/>
      <c r="B1160" s="36"/>
      <c r="C1160" s="236" t="s">
        <v>2329</v>
      </c>
      <c r="D1160" s="236" t="s">
        <v>3140</v>
      </c>
      <c r="E1160" s="20" t="s">
        <v>338</v>
      </c>
      <c r="F1160" s="237">
        <v>16.984000000000002</v>
      </c>
      <c r="G1160" s="35"/>
      <c r="H1160" s="36"/>
    </row>
    <row r="1161" spans="1:8" s="2" customFormat="1" ht="16.899999999999999" customHeight="1">
      <c r="A1161" s="35"/>
      <c r="B1161" s="36"/>
      <c r="C1161" s="236" t="s">
        <v>656</v>
      </c>
      <c r="D1161" s="236" t="s">
        <v>3115</v>
      </c>
      <c r="E1161" s="20" t="s">
        <v>338</v>
      </c>
      <c r="F1161" s="237">
        <v>13.62</v>
      </c>
      <c r="G1161" s="35"/>
      <c r="H1161" s="36"/>
    </row>
    <row r="1162" spans="1:8" s="2" customFormat="1" ht="16.899999999999999" customHeight="1">
      <c r="A1162" s="35"/>
      <c r="B1162" s="36"/>
      <c r="C1162" s="236" t="s">
        <v>1775</v>
      </c>
      <c r="D1162" s="236" t="s">
        <v>3123</v>
      </c>
      <c r="E1162" s="20" t="s">
        <v>238</v>
      </c>
      <c r="F1162" s="237">
        <v>30.888000000000002</v>
      </c>
      <c r="G1162" s="35"/>
      <c r="H1162" s="36"/>
    </row>
    <row r="1163" spans="1:8" s="2" customFormat="1" ht="16.899999999999999" customHeight="1">
      <c r="A1163" s="35"/>
      <c r="B1163" s="36"/>
      <c r="C1163" s="236" t="s">
        <v>2552</v>
      </c>
      <c r="D1163" s="236" t="s">
        <v>3146</v>
      </c>
      <c r="E1163" s="20" t="s">
        <v>238</v>
      </c>
      <c r="F1163" s="237">
        <v>2.024</v>
      </c>
      <c r="G1163" s="35"/>
      <c r="H1163" s="36"/>
    </row>
    <row r="1164" spans="1:8" s="2" customFormat="1" ht="16.899999999999999" customHeight="1">
      <c r="A1164" s="35"/>
      <c r="B1164" s="36"/>
      <c r="C1164" s="236" t="s">
        <v>2264</v>
      </c>
      <c r="D1164" s="236" t="s">
        <v>3147</v>
      </c>
      <c r="E1164" s="20" t="s">
        <v>238</v>
      </c>
      <c r="F1164" s="237">
        <v>2.024</v>
      </c>
      <c r="G1164" s="35"/>
      <c r="H1164" s="36"/>
    </row>
    <row r="1165" spans="1:8" s="2" customFormat="1" ht="16.899999999999999" customHeight="1">
      <c r="A1165" s="35"/>
      <c r="B1165" s="36"/>
      <c r="C1165" s="232" t="s">
        <v>1299</v>
      </c>
      <c r="D1165" s="233" t="s">
        <v>3</v>
      </c>
      <c r="E1165" s="234" t="s">
        <v>3</v>
      </c>
      <c r="F1165" s="235">
        <v>10</v>
      </c>
      <c r="G1165" s="35"/>
      <c r="H1165" s="36"/>
    </row>
    <row r="1166" spans="1:8" s="2" customFormat="1" ht="16.899999999999999" customHeight="1">
      <c r="A1166" s="35"/>
      <c r="B1166" s="36"/>
      <c r="C1166" s="236" t="s">
        <v>3</v>
      </c>
      <c r="D1166" s="236" t="s">
        <v>2319</v>
      </c>
      <c r="E1166" s="20" t="s">
        <v>3</v>
      </c>
      <c r="F1166" s="237">
        <v>10</v>
      </c>
      <c r="G1166" s="35"/>
      <c r="H1166" s="36"/>
    </row>
    <row r="1167" spans="1:8" s="2" customFormat="1" ht="16.899999999999999" customHeight="1">
      <c r="A1167" s="35"/>
      <c r="B1167" s="36"/>
      <c r="C1167" s="236" t="s">
        <v>1299</v>
      </c>
      <c r="D1167" s="236" t="s">
        <v>213</v>
      </c>
      <c r="E1167" s="20" t="s">
        <v>3</v>
      </c>
      <c r="F1167" s="237">
        <v>10</v>
      </c>
      <c r="G1167" s="35"/>
      <c r="H1167" s="36"/>
    </row>
    <row r="1168" spans="1:8" s="2" customFormat="1" ht="16.899999999999999" customHeight="1">
      <c r="A1168" s="35"/>
      <c r="B1168" s="36"/>
      <c r="C1168" s="238" t="s">
        <v>2868</v>
      </c>
      <c r="D1168" s="35"/>
      <c r="E1168" s="35"/>
      <c r="F1168" s="35"/>
      <c r="G1168" s="35"/>
      <c r="H1168" s="36"/>
    </row>
    <row r="1169" spans="1:8" s="2" customFormat="1" ht="16.899999999999999" customHeight="1">
      <c r="A1169" s="35"/>
      <c r="B1169" s="36"/>
      <c r="C1169" s="236" t="s">
        <v>1449</v>
      </c>
      <c r="D1169" s="236" t="s">
        <v>3132</v>
      </c>
      <c r="E1169" s="20" t="s">
        <v>187</v>
      </c>
      <c r="F1169" s="237">
        <v>11</v>
      </c>
      <c r="G1169" s="35"/>
      <c r="H1169" s="36"/>
    </row>
    <row r="1170" spans="1:8" s="2" customFormat="1" ht="16.899999999999999" customHeight="1">
      <c r="A1170" s="35"/>
      <c r="B1170" s="36"/>
      <c r="C1170" s="236" t="s">
        <v>1473</v>
      </c>
      <c r="D1170" s="236" t="s">
        <v>1474</v>
      </c>
      <c r="E1170" s="20" t="s">
        <v>187</v>
      </c>
      <c r="F1170" s="237">
        <v>31</v>
      </c>
      <c r="G1170" s="35"/>
      <c r="H1170" s="36"/>
    </row>
    <row r="1171" spans="1:8" s="2" customFormat="1" ht="16.899999999999999" customHeight="1">
      <c r="A1171" s="35"/>
      <c r="B1171" s="36"/>
      <c r="C1171" s="232" t="s">
        <v>1300</v>
      </c>
      <c r="D1171" s="233" t="s">
        <v>3</v>
      </c>
      <c r="E1171" s="234" t="s">
        <v>3</v>
      </c>
      <c r="F1171" s="235">
        <v>11</v>
      </c>
      <c r="G1171" s="35"/>
      <c r="H1171" s="36"/>
    </row>
    <row r="1172" spans="1:8" s="2" customFormat="1" ht="16.899999999999999" customHeight="1">
      <c r="A1172" s="35"/>
      <c r="B1172" s="36"/>
      <c r="C1172" s="236" t="s">
        <v>3</v>
      </c>
      <c r="D1172" s="236" t="s">
        <v>1454</v>
      </c>
      <c r="E1172" s="20" t="s">
        <v>3</v>
      </c>
      <c r="F1172" s="237">
        <v>0</v>
      </c>
      <c r="G1172" s="35"/>
      <c r="H1172" s="36"/>
    </row>
    <row r="1173" spans="1:8" s="2" customFormat="1" ht="16.899999999999999" customHeight="1">
      <c r="A1173" s="35"/>
      <c r="B1173" s="36"/>
      <c r="C1173" s="236" t="s">
        <v>3</v>
      </c>
      <c r="D1173" s="236" t="s">
        <v>1455</v>
      </c>
      <c r="E1173" s="20" t="s">
        <v>3</v>
      </c>
      <c r="F1173" s="237">
        <v>11</v>
      </c>
      <c r="G1173" s="35"/>
      <c r="H1173" s="36"/>
    </row>
    <row r="1174" spans="1:8" s="2" customFormat="1" ht="16.899999999999999" customHeight="1">
      <c r="A1174" s="35"/>
      <c r="B1174" s="36"/>
      <c r="C1174" s="236" t="s">
        <v>1300</v>
      </c>
      <c r="D1174" s="236" t="s">
        <v>213</v>
      </c>
      <c r="E1174" s="20" t="s">
        <v>3</v>
      </c>
      <c r="F1174" s="237">
        <v>11</v>
      </c>
      <c r="G1174" s="35"/>
      <c r="H1174" s="36"/>
    </row>
    <row r="1175" spans="1:8" s="2" customFormat="1" ht="16.899999999999999" customHeight="1">
      <c r="A1175" s="35"/>
      <c r="B1175" s="36"/>
      <c r="C1175" s="238" t="s">
        <v>2868</v>
      </c>
      <c r="D1175" s="35"/>
      <c r="E1175" s="35"/>
      <c r="F1175" s="35"/>
      <c r="G1175" s="35"/>
      <c r="H1175" s="36"/>
    </row>
    <row r="1176" spans="1:8" s="2" customFormat="1" ht="16.899999999999999" customHeight="1">
      <c r="A1176" s="35"/>
      <c r="B1176" s="36"/>
      <c r="C1176" s="236" t="s">
        <v>1449</v>
      </c>
      <c r="D1176" s="236" t="s">
        <v>3132</v>
      </c>
      <c r="E1176" s="20" t="s">
        <v>187</v>
      </c>
      <c r="F1176" s="237">
        <v>11</v>
      </c>
      <c r="G1176" s="35"/>
      <c r="H1176" s="36"/>
    </row>
    <row r="1177" spans="1:8" s="2" customFormat="1" ht="16.899999999999999" customHeight="1">
      <c r="A1177" s="35"/>
      <c r="B1177" s="36"/>
      <c r="C1177" s="236" t="s">
        <v>1487</v>
      </c>
      <c r="D1177" s="236" t="s">
        <v>3133</v>
      </c>
      <c r="E1177" s="20" t="s">
        <v>338</v>
      </c>
      <c r="F1177" s="237">
        <v>20.988</v>
      </c>
      <c r="G1177" s="35"/>
      <c r="H1177" s="36"/>
    </row>
    <row r="1178" spans="1:8" s="2" customFormat="1" ht="16.899999999999999" customHeight="1">
      <c r="A1178" s="35"/>
      <c r="B1178" s="36"/>
      <c r="C1178" s="236" t="s">
        <v>1457</v>
      </c>
      <c r="D1178" s="236" t="s">
        <v>1458</v>
      </c>
      <c r="E1178" s="20" t="s">
        <v>187</v>
      </c>
      <c r="F1178" s="237">
        <v>48.4</v>
      </c>
      <c r="G1178" s="35"/>
      <c r="H1178" s="36"/>
    </row>
    <row r="1179" spans="1:8" s="2" customFormat="1" ht="16.899999999999999" customHeight="1">
      <c r="A1179" s="35"/>
      <c r="B1179" s="36"/>
      <c r="C1179" s="232" t="s">
        <v>1302</v>
      </c>
      <c r="D1179" s="233" t="s">
        <v>3</v>
      </c>
      <c r="E1179" s="234" t="s">
        <v>3</v>
      </c>
      <c r="F1179" s="235">
        <v>21</v>
      </c>
      <c r="G1179" s="35"/>
      <c r="H1179" s="36"/>
    </row>
    <row r="1180" spans="1:8" s="2" customFormat="1" ht="16.899999999999999" customHeight="1">
      <c r="A1180" s="35"/>
      <c r="B1180" s="36"/>
      <c r="C1180" s="236" t="s">
        <v>3</v>
      </c>
      <c r="D1180" s="236" t="s">
        <v>2324</v>
      </c>
      <c r="E1180" s="20" t="s">
        <v>3</v>
      </c>
      <c r="F1180" s="237">
        <v>21</v>
      </c>
      <c r="G1180" s="35"/>
      <c r="H1180" s="36"/>
    </row>
    <row r="1181" spans="1:8" s="2" customFormat="1" ht="16.899999999999999" customHeight="1">
      <c r="A1181" s="35"/>
      <c r="B1181" s="36"/>
      <c r="C1181" s="236" t="s">
        <v>1302</v>
      </c>
      <c r="D1181" s="236" t="s">
        <v>213</v>
      </c>
      <c r="E1181" s="20" t="s">
        <v>3</v>
      </c>
      <c r="F1181" s="237">
        <v>21</v>
      </c>
      <c r="G1181" s="35"/>
      <c r="H1181" s="36"/>
    </row>
    <row r="1182" spans="1:8" s="2" customFormat="1" ht="16.899999999999999" customHeight="1">
      <c r="A1182" s="35"/>
      <c r="B1182" s="36"/>
      <c r="C1182" s="238" t="s">
        <v>2868</v>
      </c>
      <c r="D1182" s="35"/>
      <c r="E1182" s="35"/>
      <c r="F1182" s="35"/>
      <c r="G1182" s="35"/>
      <c r="H1182" s="36"/>
    </row>
    <row r="1183" spans="1:8" s="2" customFormat="1" ht="16.899999999999999" customHeight="1">
      <c r="A1183" s="35"/>
      <c r="B1183" s="36"/>
      <c r="C1183" s="236" t="s">
        <v>1449</v>
      </c>
      <c r="D1183" s="236" t="s">
        <v>3132</v>
      </c>
      <c r="E1183" s="20" t="s">
        <v>187</v>
      </c>
      <c r="F1183" s="237">
        <v>23.1</v>
      </c>
      <c r="G1183" s="35"/>
      <c r="H1183" s="36"/>
    </row>
    <row r="1184" spans="1:8" s="2" customFormat="1" ht="16.899999999999999" customHeight="1">
      <c r="A1184" s="35"/>
      <c r="B1184" s="36"/>
      <c r="C1184" s="236" t="s">
        <v>1473</v>
      </c>
      <c r="D1184" s="236" t="s">
        <v>1474</v>
      </c>
      <c r="E1184" s="20" t="s">
        <v>187</v>
      </c>
      <c r="F1184" s="237">
        <v>31</v>
      </c>
      <c r="G1184" s="35"/>
      <c r="H1184" s="36"/>
    </row>
    <row r="1185" spans="1:8" s="2" customFormat="1" ht="16.899999999999999" customHeight="1">
      <c r="A1185" s="35"/>
      <c r="B1185" s="36"/>
      <c r="C1185" s="232" t="s">
        <v>1303</v>
      </c>
      <c r="D1185" s="233" t="s">
        <v>3</v>
      </c>
      <c r="E1185" s="234" t="s">
        <v>3</v>
      </c>
      <c r="F1185" s="235">
        <v>23.1</v>
      </c>
      <c r="G1185" s="35"/>
      <c r="H1185" s="36"/>
    </row>
    <row r="1186" spans="1:8" s="2" customFormat="1" ht="16.899999999999999" customHeight="1">
      <c r="A1186" s="35"/>
      <c r="B1186" s="36"/>
      <c r="C1186" s="236" t="s">
        <v>3</v>
      </c>
      <c r="D1186" s="236" t="s">
        <v>1454</v>
      </c>
      <c r="E1186" s="20" t="s">
        <v>3</v>
      </c>
      <c r="F1186" s="237">
        <v>0</v>
      </c>
      <c r="G1186" s="35"/>
      <c r="H1186" s="36"/>
    </row>
    <row r="1187" spans="1:8" s="2" customFormat="1" ht="16.899999999999999" customHeight="1">
      <c r="A1187" s="35"/>
      <c r="B1187" s="36"/>
      <c r="C1187" s="236" t="s">
        <v>3</v>
      </c>
      <c r="D1187" s="236" t="s">
        <v>1468</v>
      </c>
      <c r="E1187" s="20" t="s">
        <v>3</v>
      </c>
      <c r="F1187" s="237">
        <v>23.1</v>
      </c>
      <c r="G1187" s="35"/>
      <c r="H1187" s="36"/>
    </row>
    <row r="1188" spans="1:8" s="2" customFormat="1" ht="16.899999999999999" customHeight="1">
      <c r="A1188" s="35"/>
      <c r="B1188" s="36"/>
      <c r="C1188" s="236" t="s">
        <v>1303</v>
      </c>
      <c r="D1188" s="236" t="s">
        <v>213</v>
      </c>
      <c r="E1188" s="20" t="s">
        <v>3</v>
      </c>
      <c r="F1188" s="237">
        <v>23.1</v>
      </c>
      <c r="G1188" s="35"/>
      <c r="H1188" s="36"/>
    </row>
    <row r="1189" spans="1:8" s="2" customFormat="1" ht="16.899999999999999" customHeight="1">
      <c r="A1189" s="35"/>
      <c r="B1189" s="36"/>
      <c r="C1189" s="238" t="s">
        <v>2868</v>
      </c>
      <c r="D1189" s="35"/>
      <c r="E1189" s="35"/>
      <c r="F1189" s="35"/>
      <c r="G1189" s="35"/>
      <c r="H1189" s="36"/>
    </row>
    <row r="1190" spans="1:8" s="2" customFormat="1" ht="16.899999999999999" customHeight="1">
      <c r="A1190" s="35"/>
      <c r="B1190" s="36"/>
      <c r="C1190" s="236" t="s">
        <v>1449</v>
      </c>
      <c r="D1190" s="236" t="s">
        <v>3132</v>
      </c>
      <c r="E1190" s="20" t="s">
        <v>187</v>
      </c>
      <c r="F1190" s="237">
        <v>23.1</v>
      </c>
      <c r="G1190" s="35"/>
      <c r="H1190" s="36"/>
    </row>
    <row r="1191" spans="1:8" s="2" customFormat="1" ht="16.899999999999999" customHeight="1">
      <c r="A1191" s="35"/>
      <c r="B1191" s="36"/>
      <c r="C1191" s="236" t="s">
        <v>1487</v>
      </c>
      <c r="D1191" s="236" t="s">
        <v>3133</v>
      </c>
      <c r="E1191" s="20" t="s">
        <v>338</v>
      </c>
      <c r="F1191" s="237">
        <v>59.334000000000003</v>
      </c>
      <c r="G1191" s="35"/>
      <c r="H1191" s="36"/>
    </row>
    <row r="1192" spans="1:8" s="2" customFormat="1" ht="16.899999999999999" customHeight="1">
      <c r="A1192" s="35"/>
      <c r="B1192" s="36"/>
      <c r="C1192" s="236" t="s">
        <v>1457</v>
      </c>
      <c r="D1192" s="236" t="s">
        <v>1458</v>
      </c>
      <c r="E1192" s="20" t="s">
        <v>187</v>
      </c>
      <c r="F1192" s="237">
        <v>48.4</v>
      </c>
      <c r="G1192" s="35"/>
      <c r="H1192" s="36"/>
    </row>
    <row r="1193" spans="1:8" s="2" customFormat="1" ht="16.899999999999999" customHeight="1">
      <c r="A1193" s="35"/>
      <c r="B1193" s="36"/>
      <c r="C1193" s="232" t="s">
        <v>2214</v>
      </c>
      <c r="D1193" s="233" t="s">
        <v>3</v>
      </c>
      <c r="E1193" s="234" t="s">
        <v>3</v>
      </c>
      <c r="F1193" s="235">
        <v>4</v>
      </c>
      <c r="G1193" s="35"/>
      <c r="H1193" s="36"/>
    </row>
    <row r="1194" spans="1:8" s="2" customFormat="1" ht="16.899999999999999" customHeight="1">
      <c r="A1194" s="35"/>
      <c r="B1194" s="36"/>
      <c r="C1194" s="236" t="s">
        <v>3</v>
      </c>
      <c r="D1194" s="236" t="s">
        <v>2248</v>
      </c>
      <c r="E1194" s="20" t="s">
        <v>3</v>
      </c>
      <c r="F1194" s="237">
        <v>0</v>
      </c>
      <c r="G1194" s="35"/>
      <c r="H1194" s="36"/>
    </row>
    <row r="1195" spans="1:8" s="2" customFormat="1" ht="16.899999999999999" customHeight="1">
      <c r="A1195" s="35"/>
      <c r="B1195" s="36"/>
      <c r="C1195" s="236" t="s">
        <v>3</v>
      </c>
      <c r="D1195" s="236" t="s">
        <v>2249</v>
      </c>
      <c r="E1195" s="20" t="s">
        <v>3</v>
      </c>
      <c r="F1195" s="237">
        <v>4</v>
      </c>
      <c r="G1195" s="35"/>
      <c r="H1195" s="36"/>
    </row>
    <row r="1196" spans="1:8" s="2" customFormat="1" ht="16.899999999999999" customHeight="1">
      <c r="A1196" s="35"/>
      <c r="B1196" s="36"/>
      <c r="C1196" s="236" t="s">
        <v>2214</v>
      </c>
      <c r="D1196" s="236" t="s">
        <v>213</v>
      </c>
      <c r="E1196" s="20" t="s">
        <v>3</v>
      </c>
      <c r="F1196" s="237">
        <v>4</v>
      </c>
      <c r="G1196" s="35"/>
      <c r="H1196" s="36"/>
    </row>
    <row r="1197" spans="1:8" s="2" customFormat="1" ht="16.899999999999999" customHeight="1">
      <c r="A1197" s="35"/>
      <c r="B1197" s="36"/>
      <c r="C1197" s="238" t="s">
        <v>2868</v>
      </c>
      <c r="D1197" s="35"/>
      <c r="E1197" s="35"/>
      <c r="F1197" s="35"/>
      <c r="G1197" s="35"/>
      <c r="H1197" s="36"/>
    </row>
    <row r="1198" spans="1:8" s="2" customFormat="1" ht="16.899999999999999" customHeight="1">
      <c r="A1198" s="35"/>
      <c r="B1198" s="36"/>
      <c r="C1198" s="236" t="s">
        <v>1343</v>
      </c>
      <c r="D1198" s="236" t="s">
        <v>1344</v>
      </c>
      <c r="E1198" s="20" t="s">
        <v>187</v>
      </c>
      <c r="F1198" s="237">
        <v>4</v>
      </c>
      <c r="G1198" s="35"/>
      <c r="H1198" s="36"/>
    </row>
    <row r="1199" spans="1:8" s="2" customFormat="1" ht="16.899999999999999" customHeight="1">
      <c r="A1199" s="35"/>
      <c r="B1199" s="36"/>
      <c r="C1199" s="236" t="s">
        <v>1022</v>
      </c>
      <c r="D1199" s="236" t="s">
        <v>2900</v>
      </c>
      <c r="E1199" s="20" t="s">
        <v>238</v>
      </c>
      <c r="F1199" s="237">
        <v>0.4</v>
      </c>
      <c r="G1199" s="35"/>
      <c r="H1199" s="36"/>
    </row>
    <row r="1200" spans="1:8" s="2" customFormat="1" ht="16.899999999999999" customHeight="1">
      <c r="A1200" s="35"/>
      <c r="B1200" s="36"/>
      <c r="C1200" s="232" t="s">
        <v>2215</v>
      </c>
      <c r="D1200" s="233" t="s">
        <v>3</v>
      </c>
      <c r="E1200" s="234" t="s">
        <v>3</v>
      </c>
      <c r="F1200" s="235">
        <v>0.4</v>
      </c>
      <c r="G1200" s="35"/>
      <c r="H1200" s="36"/>
    </row>
    <row r="1201" spans="1:8" s="2" customFormat="1" ht="16.899999999999999" customHeight="1">
      <c r="A1201" s="35"/>
      <c r="B1201" s="36"/>
      <c r="C1201" s="236" t="s">
        <v>3</v>
      </c>
      <c r="D1201" s="236" t="s">
        <v>2251</v>
      </c>
      <c r="E1201" s="20" t="s">
        <v>3</v>
      </c>
      <c r="F1201" s="237">
        <v>0.4</v>
      </c>
      <c r="G1201" s="35"/>
      <c r="H1201" s="36"/>
    </row>
    <row r="1202" spans="1:8" s="2" customFormat="1" ht="16.899999999999999" customHeight="1">
      <c r="A1202" s="35"/>
      <c r="B1202" s="36"/>
      <c r="C1202" s="236" t="s">
        <v>2215</v>
      </c>
      <c r="D1202" s="236" t="s">
        <v>259</v>
      </c>
      <c r="E1202" s="20" t="s">
        <v>3</v>
      </c>
      <c r="F1202" s="237">
        <v>0.4</v>
      </c>
      <c r="G1202" s="35"/>
      <c r="H1202" s="36"/>
    </row>
    <row r="1203" spans="1:8" s="2" customFormat="1" ht="16.899999999999999" customHeight="1">
      <c r="A1203" s="35"/>
      <c r="B1203" s="36"/>
      <c r="C1203" s="238" t="s">
        <v>2868</v>
      </c>
      <c r="D1203" s="35"/>
      <c r="E1203" s="35"/>
      <c r="F1203" s="35"/>
      <c r="G1203" s="35"/>
      <c r="H1203" s="36"/>
    </row>
    <row r="1204" spans="1:8" s="2" customFormat="1" ht="16.899999999999999" customHeight="1">
      <c r="A1204" s="35"/>
      <c r="B1204" s="36"/>
      <c r="C1204" s="236" t="s">
        <v>1022</v>
      </c>
      <c r="D1204" s="236" t="s">
        <v>2900</v>
      </c>
      <c r="E1204" s="20" t="s">
        <v>238</v>
      </c>
      <c r="F1204" s="237">
        <v>0.4</v>
      </c>
      <c r="G1204" s="35"/>
      <c r="H1204" s="36"/>
    </row>
    <row r="1205" spans="1:8" s="2" customFormat="1" ht="16.899999999999999" customHeight="1">
      <c r="A1205" s="35"/>
      <c r="B1205" s="36"/>
      <c r="C1205" s="236" t="s">
        <v>244</v>
      </c>
      <c r="D1205" s="236" t="s">
        <v>3134</v>
      </c>
      <c r="E1205" s="20" t="s">
        <v>207</v>
      </c>
      <c r="F1205" s="237">
        <v>8.8999999999999996E-2</v>
      </c>
      <c r="G1205" s="35"/>
      <c r="H1205" s="36"/>
    </row>
    <row r="1206" spans="1:8" s="2" customFormat="1" ht="16.899999999999999" customHeight="1">
      <c r="A1206" s="35"/>
      <c r="B1206" s="36"/>
      <c r="C1206" s="232" t="s">
        <v>2216</v>
      </c>
      <c r="D1206" s="233" t="s">
        <v>3</v>
      </c>
      <c r="E1206" s="234" t="s">
        <v>3</v>
      </c>
      <c r="F1206" s="235">
        <v>8</v>
      </c>
      <c r="G1206" s="35"/>
      <c r="H1206" s="36"/>
    </row>
    <row r="1207" spans="1:8" s="2" customFormat="1" ht="16.899999999999999" customHeight="1">
      <c r="A1207" s="35"/>
      <c r="B1207" s="36"/>
      <c r="C1207" s="236" t="s">
        <v>3</v>
      </c>
      <c r="D1207" s="236" t="s">
        <v>2248</v>
      </c>
      <c r="E1207" s="20" t="s">
        <v>3</v>
      </c>
      <c r="F1207" s="237">
        <v>0</v>
      </c>
      <c r="G1207" s="35"/>
      <c r="H1207" s="36"/>
    </row>
    <row r="1208" spans="1:8" s="2" customFormat="1" ht="16.899999999999999" customHeight="1">
      <c r="A1208" s="35"/>
      <c r="B1208" s="36"/>
      <c r="C1208" s="236" t="s">
        <v>3</v>
      </c>
      <c r="D1208" s="236" t="s">
        <v>2391</v>
      </c>
      <c r="E1208" s="20" t="s">
        <v>3</v>
      </c>
      <c r="F1208" s="237">
        <v>8</v>
      </c>
      <c r="G1208" s="35"/>
      <c r="H1208" s="36"/>
    </row>
    <row r="1209" spans="1:8" s="2" customFormat="1" ht="16.899999999999999" customHeight="1">
      <c r="A1209" s="35"/>
      <c r="B1209" s="36"/>
      <c r="C1209" s="236" t="s">
        <v>2216</v>
      </c>
      <c r="D1209" s="236" t="s">
        <v>213</v>
      </c>
      <c r="E1209" s="20" t="s">
        <v>3</v>
      </c>
      <c r="F1209" s="237">
        <v>8</v>
      </c>
      <c r="G1209" s="35"/>
      <c r="H1209" s="36"/>
    </row>
    <row r="1210" spans="1:8" s="2" customFormat="1" ht="16.899999999999999" customHeight="1">
      <c r="A1210" s="35"/>
      <c r="B1210" s="36"/>
      <c r="C1210" s="238" t="s">
        <v>2868</v>
      </c>
      <c r="D1210" s="35"/>
      <c r="E1210" s="35"/>
      <c r="F1210" s="35"/>
      <c r="G1210" s="35"/>
      <c r="H1210" s="36"/>
    </row>
    <row r="1211" spans="1:8" s="2" customFormat="1" ht="16.899999999999999" customHeight="1">
      <c r="A1211" s="35"/>
      <c r="B1211" s="36"/>
      <c r="C1211" s="236" t="s">
        <v>1343</v>
      </c>
      <c r="D1211" s="236" t="s">
        <v>1344</v>
      </c>
      <c r="E1211" s="20" t="s">
        <v>187</v>
      </c>
      <c r="F1211" s="237">
        <v>8</v>
      </c>
      <c r="G1211" s="35"/>
      <c r="H1211" s="36"/>
    </row>
    <row r="1212" spans="1:8" s="2" customFormat="1" ht="16.899999999999999" customHeight="1">
      <c r="A1212" s="35"/>
      <c r="B1212" s="36"/>
      <c r="C1212" s="236" t="s">
        <v>1022</v>
      </c>
      <c r="D1212" s="236" t="s">
        <v>2900</v>
      </c>
      <c r="E1212" s="20" t="s">
        <v>238</v>
      </c>
      <c r="F1212" s="237">
        <v>0.8</v>
      </c>
      <c r="G1212" s="35"/>
      <c r="H1212" s="36"/>
    </row>
    <row r="1213" spans="1:8" s="2" customFormat="1" ht="16.899999999999999" customHeight="1">
      <c r="A1213" s="35"/>
      <c r="B1213" s="36"/>
      <c r="C1213" s="232" t="s">
        <v>2217</v>
      </c>
      <c r="D1213" s="233" t="s">
        <v>3</v>
      </c>
      <c r="E1213" s="234" t="s">
        <v>3</v>
      </c>
      <c r="F1213" s="235">
        <v>0.8</v>
      </c>
      <c r="G1213" s="35"/>
      <c r="H1213" s="36"/>
    </row>
    <row r="1214" spans="1:8" s="2" customFormat="1" ht="16.899999999999999" customHeight="1">
      <c r="A1214" s="35"/>
      <c r="B1214" s="36"/>
      <c r="C1214" s="236" t="s">
        <v>3</v>
      </c>
      <c r="D1214" s="236" t="s">
        <v>2393</v>
      </c>
      <c r="E1214" s="20" t="s">
        <v>3</v>
      </c>
      <c r="F1214" s="237">
        <v>0.8</v>
      </c>
      <c r="G1214" s="35"/>
      <c r="H1214" s="36"/>
    </row>
    <row r="1215" spans="1:8" s="2" customFormat="1" ht="16.899999999999999" customHeight="1">
      <c r="A1215" s="35"/>
      <c r="B1215" s="36"/>
      <c r="C1215" s="236" t="s">
        <v>2217</v>
      </c>
      <c r="D1215" s="236" t="s">
        <v>259</v>
      </c>
      <c r="E1215" s="20" t="s">
        <v>3</v>
      </c>
      <c r="F1215" s="237">
        <v>0.8</v>
      </c>
      <c r="G1215" s="35"/>
      <c r="H1215" s="36"/>
    </row>
    <row r="1216" spans="1:8" s="2" customFormat="1" ht="16.899999999999999" customHeight="1">
      <c r="A1216" s="35"/>
      <c r="B1216" s="36"/>
      <c r="C1216" s="238" t="s">
        <v>2868</v>
      </c>
      <c r="D1216" s="35"/>
      <c r="E1216" s="35"/>
      <c r="F1216" s="35"/>
      <c r="G1216" s="35"/>
      <c r="H1216" s="36"/>
    </row>
    <row r="1217" spans="1:8" s="2" customFormat="1" ht="16.899999999999999" customHeight="1">
      <c r="A1217" s="35"/>
      <c r="B1217" s="36"/>
      <c r="C1217" s="236" t="s">
        <v>1022</v>
      </c>
      <c r="D1217" s="236" t="s">
        <v>2900</v>
      </c>
      <c r="E1217" s="20" t="s">
        <v>238</v>
      </c>
      <c r="F1217" s="237">
        <v>0.8</v>
      </c>
      <c r="G1217" s="35"/>
      <c r="H1217" s="36"/>
    </row>
    <row r="1218" spans="1:8" s="2" customFormat="1" ht="16.899999999999999" customHeight="1">
      <c r="A1218" s="35"/>
      <c r="B1218" s="36"/>
      <c r="C1218" s="236" t="s">
        <v>244</v>
      </c>
      <c r="D1218" s="236" t="s">
        <v>3134</v>
      </c>
      <c r="E1218" s="20" t="s">
        <v>207</v>
      </c>
      <c r="F1218" s="237">
        <v>3.4780000000000002</v>
      </c>
      <c r="G1218" s="35"/>
      <c r="H1218" s="36"/>
    </row>
    <row r="1219" spans="1:8" s="2" customFormat="1" ht="16.899999999999999" customHeight="1">
      <c r="A1219" s="35"/>
      <c r="B1219" s="36"/>
      <c r="C1219" s="232" t="s">
        <v>2219</v>
      </c>
      <c r="D1219" s="233" t="s">
        <v>3</v>
      </c>
      <c r="E1219" s="234" t="s">
        <v>3</v>
      </c>
      <c r="F1219" s="235">
        <v>10.916</v>
      </c>
      <c r="G1219" s="35"/>
      <c r="H1219" s="36"/>
    </row>
    <row r="1220" spans="1:8" s="2" customFormat="1" ht="16.899999999999999" customHeight="1">
      <c r="A1220" s="35"/>
      <c r="B1220" s="36"/>
      <c r="C1220" s="236" t="s">
        <v>3</v>
      </c>
      <c r="D1220" s="236" t="s">
        <v>2540</v>
      </c>
      <c r="E1220" s="20" t="s">
        <v>3</v>
      </c>
      <c r="F1220" s="237">
        <v>10.916</v>
      </c>
      <c r="G1220" s="35"/>
      <c r="H1220" s="36"/>
    </row>
    <row r="1221" spans="1:8" s="2" customFormat="1" ht="16.899999999999999" customHeight="1">
      <c r="A1221" s="35"/>
      <c r="B1221" s="36"/>
      <c r="C1221" s="236" t="s">
        <v>2219</v>
      </c>
      <c r="D1221" s="236" t="s">
        <v>213</v>
      </c>
      <c r="E1221" s="20" t="s">
        <v>3</v>
      </c>
      <c r="F1221" s="237">
        <v>10.916</v>
      </c>
      <c r="G1221" s="35"/>
      <c r="H1221" s="36"/>
    </row>
    <row r="1222" spans="1:8" s="2" customFormat="1" ht="16.899999999999999" customHeight="1">
      <c r="A1222" s="35"/>
      <c r="B1222" s="36"/>
      <c r="C1222" s="238" t="s">
        <v>2868</v>
      </c>
      <c r="D1222" s="35"/>
      <c r="E1222" s="35"/>
      <c r="F1222" s="35"/>
      <c r="G1222" s="35"/>
      <c r="H1222" s="36"/>
    </row>
    <row r="1223" spans="1:8" s="2" customFormat="1" ht="16.899999999999999" customHeight="1">
      <c r="A1223" s="35"/>
      <c r="B1223" s="36"/>
      <c r="C1223" s="236" t="s">
        <v>1749</v>
      </c>
      <c r="D1223" s="236" t="s">
        <v>3128</v>
      </c>
      <c r="E1223" s="20" t="s">
        <v>338</v>
      </c>
      <c r="F1223" s="237">
        <v>10.916</v>
      </c>
      <c r="G1223" s="35"/>
      <c r="H1223" s="36"/>
    </row>
    <row r="1224" spans="1:8" s="2" customFormat="1" ht="16.899999999999999" customHeight="1">
      <c r="A1224" s="35"/>
      <c r="B1224" s="36"/>
      <c r="C1224" s="236" t="s">
        <v>419</v>
      </c>
      <c r="D1224" s="236" t="s">
        <v>2878</v>
      </c>
      <c r="E1224" s="20" t="s">
        <v>338</v>
      </c>
      <c r="F1224" s="237">
        <v>10.916</v>
      </c>
      <c r="G1224" s="35"/>
      <c r="H1224" s="36"/>
    </row>
    <row r="1225" spans="1:8" s="2" customFormat="1" ht="16.899999999999999" customHeight="1">
      <c r="A1225" s="35"/>
      <c r="B1225" s="36"/>
      <c r="C1225" s="232" t="s">
        <v>2258</v>
      </c>
      <c r="D1225" s="233" t="s">
        <v>2258</v>
      </c>
      <c r="E1225" s="234" t="s">
        <v>3</v>
      </c>
      <c r="F1225" s="235">
        <v>4</v>
      </c>
      <c r="G1225" s="35"/>
      <c r="H1225" s="36"/>
    </row>
    <row r="1226" spans="1:8" s="2" customFormat="1" ht="16.899999999999999" customHeight="1">
      <c r="A1226" s="35"/>
      <c r="B1226" s="36"/>
      <c r="C1226" s="236" t="s">
        <v>3</v>
      </c>
      <c r="D1226" s="236" t="s">
        <v>2257</v>
      </c>
      <c r="E1226" s="20" t="s">
        <v>3</v>
      </c>
      <c r="F1226" s="237">
        <v>4</v>
      </c>
      <c r="G1226" s="35"/>
      <c r="H1226" s="36"/>
    </row>
    <row r="1227" spans="1:8" s="2" customFormat="1" ht="16.899999999999999" customHeight="1">
      <c r="A1227" s="35"/>
      <c r="B1227" s="36"/>
      <c r="C1227" s="236" t="s">
        <v>2258</v>
      </c>
      <c r="D1227" s="236" t="s">
        <v>213</v>
      </c>
      <c r="E1227" s="20" t="s">
        <v>3</v>
      </c>
      <c r="F1227" s="237">
        <v>4</v>
      </c>
      <c r="G1227" s="35"/>
      <c r="H1227" s="36"/>
    </row>
    <row r="1228" spans="1:8" s="2" customFormat="1" ht="16.899999999999999" customHeight="1">
      <c r="A1228" s="35"/>
      <c r="B1228" s="36"/>
      <c r="C1228" s="232" t="s">
        <v>2221</v>
      </c>
      <c r="D1228" s="233" t="s">
        <v>3</v>
      </c>
      <c r="E1228" s="234" t="s">
        <v>3</v>
      </c>
      <c r="F1228" s="235">
        <v>22</v>
      </c>
      <c r="G1228" s="35"/>
      <c r="H1228" s="36"/>
    </row>
    <row r="1229" spans="1:8" s="2" customFormat="1" ht="16.899999999999999" customHeight="1">
      <c r="A1229" s="35"/>
      <c r="B1229" s="36"/>
      <c r="C1229" s="236" t="s">
        <v>3</v>
      </c>
      <c r="D1229" s="236" t="s">
        <v>2384</v>
      </c>
      <c r="E1229" s="20" t="s">
        <v>3</v>
      </c>
      <c r="F1229" s="237">
        <v>22</v>
      </c>
      <c r="G1229" s="35"/>
      <c r="H1229" s="36"/>
    </row>
    <row r="1230" spans="1:8" s="2" customFormat="1" ht="16.899999999999999" customHeight="1">
      <c r="A1230" s="35"/>
      <c r="B1230" s="36"/>
      <c r="C1230" s="236" t="s">
        <v>2221</v>
      </c>
      <c r="D1230" s="236" t="s">
        <v>213</v>
      </c>
      <c r="E1230" s="20" t="s">
        <v>3</v>
      </c>
      <c r="F1230" s="237">
        <v>22</v>
      </c>
      <c r="G1230" s="35"/>
      <c r="H1230" s="36"/>
    </row>
    <row r="1231" spans="1:8" s="2" customFormat="1" ht="16.899999999999999" customHeight="1">
      <c r="A1231" s="35"/>
      <c r="B1231" s="36"/>
      <c r="C1231" s="238" t="s">
        <v>2868</v>
      </c>
      <c r="D1231" s="35"/>
      <c r="E1231" s="35"/>
      <c r="F1231" s="35"/>
      <c r="G1231" s="35"/>
      <c r="H1231" s="36"/>
    </row>
    <row r="1232" spans="1:8" s="2" customFormat="1" ht="16.899999999999999" customHeight="1">
      <c r="A1232" s="35"/>
      <c r="B1232" s="36"/>
      <c r="C1232" s="236" t="s">
        <v>185</v>
      </c>
      <c r="D1232" s="236" t="s">
        <v>3148</v>
      </c>
      <c r="E1232" s="20" t="s">
        <v>187</v>
      </c>
      <c r="F1232" s="237">
        <v>22</v>
      </c>
      <c r="G1232" s="35"/>
      <c r="H1232" s="36"/>
    </row>
    <row r="1233" spans="1:8" s="2" customFormat="1" ht="16.899999999999999" customHeight="1">
      <c r="A1233" s="35"/>
      <c r="B1233" s="36"/>
      <c r="C1233" s="236" t="s">
        <v>2385</v>
      </c>
      <c r="D1233" s="236" t="s">
        <v>3149</v>
      </c>
      <c r="E1233" s="20" t="s">
        <v>187</v>
      </c>
      <c r="F1233" s="237">
        <v>22</v>
      </c>
      <c r="G1233" s="35"/>
      <c r="H1233" s="36"/>
    </row>
    <row r="1234" spans="1:8" s="2" customFormat="1" ht="16.899999999999999" customHeight="1">
      <c r="A1234" s="35"/>
      <c r="B1234" s="36"/>
      <c r="C1234" s="236" t="s">
        <v>244</v>
      </c>
      <c r="D1234" s="236" t="s">
        <v>3134</v>
      </c>
      <c r="E1234" s="20" t="s">
        <v>207</v>
      </c>
      <c r="F1234" s="237">
        <v>3.4780000000000002</v>
      </c>
      <c r="G1234" s="35"/>
      <c r="H1234" s="36"/>
    </row>
    <row r="1235" spans="1:8" s="2" customFormat="1" ht="16.899999999999999" customHeight="1">
      <c r="A1235" s="35"/>
      <c r="B1235" s="36"/>
      <c r="C1235" s="232" t="s">
        <v>2401</v>
      </c>
      <c r="D1235" s="233" t="s">
        <v>2401</v>
      </c>
      <c r="E1235" s="234" t="s">
        <v>3</v>
      </c>
      <c r="F1235" s="235">
        <v>2</v>
      </c>
      <c r="G1235" s="35"/>
      <c r="H1235" s="36"/>
    </row>
    <row r="1236" spans="1:8" s="2" customFormat="1" ht="16.899999999999999" customHeight="1">
      <c r="A1236" s="35"/>
      <c r="B1236" s="36"/>
      <c r="C1236" s="236" t="s">
        <v>3</v>
      </c>
      <c r="D1236" s="236" t="s">
        <v>2400</v>
      </c>
      <c r="E1236" s="20" t="s">
        <v>3</v>
      </c>
      <c r="F1236" s="237">
        <v>2</v>
      </c>
      <c r="G1236" s="35"/>
      <c r="H1236" s="36"/>
    </row>
    <row r="1237" spans="1:8" s="2" customFormat="1" ht="16.899999999999999" customHeight="1">
      <c r="A1237" s="35"/>
      <c r="B1237" s="36"/>
      <c r="C1237" s="236" t="s">
        <v>2401</v>
      </c>
      <c r="D1237" s="236" t="s">
        <v>213</v>
      </c>
      <c r="E1237" s="20" t="s">
        <v>3</v>
      </c>
      <c r="F1237" s="237">
        <v>2</v>
      </c>
      <c r="G1237" s="35"/>
      <c r="H1237" s="36"/>
    </row>
    <row r="1238" spans="1:8" s="2" customFormat="1" ht="16.899999999999999" customHeight="1">
      <c r="A1238" s="35"/>
      <c r="B1238" s="36"/>
      <c r="C1238" s="232" t="s">
        <v>1559</v>
      </c>
      <c r="D1238" s="233" t="s">
        <v>3</v>
      </c>
      <c r="E1238" s="234" t="s">
        <v>3</v>
      </c>
      <c r="F1238" s="235">
        <v>4.0810000000000004</v>
      </c>
      <c r="G1238" s="35"/>
      <c r="H1238" s="36"/>
    </row>
    <row r="1239" spans="1:8" s="2" customFormat="1" ht="16.899999999999999" customHeight="1">
      <c r="A1239" s="35"/>
      <c r="B1239" s="36"/>
      <c r="C1239" s="236" t="s">
        <v>3</v>
      </c>
      <c r="D1239" s="236" t="s">
        <v>1551</v>
      </c>
      <c r="E1239" s="20" t="s">
        <v>3</v>
      </c>
      <c r="F1239" s="237">
        <v>0</v>
      </c>
      <c r="G1239" s="35"/>
      <c r="H1239" s="36"/>
    </row>
    <row r="1240" spans="1:8" s="2" customFormat="1" ht="16.899999999999999" customHeight="1">
      <c r="A1240" s="35"/>
      <c r="B1240" s="36"/>
      <c r="C1240" s="236" t="s">
        <v>3</v>
      </c>
      <c r="D1240" s="236" t="s">
        <v>2378</v>
      </c>
      <c r="E1240" s="20" t="s">
        <v>3</v>
      </c>
      <c r="F1240" s="237">
        <v>4.09</v>
      </c>
      <c r="G1240" s="35"/>
      <c r="H1240" s="36"/>
    </row>
    <row r="1241" spans="1:8" s="2" customFormat="1" ht="16.899999999999999" customHeight="1">
      <c r="A1241" s="35"/>
      <c r="B1241" s="36"/>
      <c r="C1241" s="236" t="s">
        <v>3</v>
      </c>
      <c r="D1241" s="236" t="s">
        <v>1555</v>
      </c>
      <c r="E1241" s="20" t="s">
        <v>3</v>
      </c>
      <c r="F1241" s="237">
        <v>0</v>
      </c>
      <c r="G1241" s="35"/>
      <c r="H1241" s="36"/>
    </row>
    <row r="1242" spans="1:8" s="2" customFormat="1" ht="16.899999999999999" customHeight="1">
      <c r="A1242" s="35"/>
      <c r="B1242" s="36"/>
      <c r="C1242" s="236" t="s">
        <v>3</v>
      </c>
      <c r="D1242" s="236" t="s">
        <v>2379</v>
      </c>
      <c r="E1242" s="20" t="s">
        <v>3</v>
      </c>
      <c r="F1242" s="237">
        <v>-8.9999999999999993E-3</v>
      </c>
      <c r="G1242" s="35"/>
      <c r="H1242" s="36"/>
    </row>
    <row r="1243" spans="1:8" s="2" customFormat="1" ht="16.899999999999999" customHeight="1">
      <c r="A1243" s="35"/>
      <c r="B1243" s="36"/>
      <c r="C1243" s="236" t="s">
        <v>1559</v>
      </c>
      <c r="D1243" s="236" t="s">
        <v>213</v>
      </c>
      <c r="E1243" s="20" t="s">
        <v>3</v>
      </c>
      <c r="F1243" s="237">
        <v>4.0810000000000004</v>
      </c>
      <c r="G1243" s="35"/>
      <c r="H1243" s="36"/>
    </row>
    <row r="1244" spans="1:8" s="2" customFormat="1" ht="16.899999999999999" customHeight="1">
      <c r="A1244" s="35"/>
      <c r="B1244" s="36"/>
      <c r="C1244" s="232" t="s">
        <v>1698</v>
      </c>
      <c r="D1244" s="233" t="s">
        <v>3</v>
      </c>
      <c r="E1244" s="234" t="s">
        <v>3</v>
      </c>
      <c r="F1244" s="235">
        <v>32.081000000000003</v>
      </c>
      <c r="G1244" s="35"/>
      <c r="H1244" s="36"/>
    </row>
    <row r="1245" spans="1:8" s="2" customFormat="1" ht="16.899999999999999" customHeight="1">
      <c r="A1245" s="35"/>
      <c r="B1245" s="36"/>
      <c r="C1245" s="236" t="s">
        <v>3</v>
      </c>
      <c r="D1245" s="236" t="s">
        <v>1551</v>
      </c>
      <c r="E1245" s="20" t="s">
        <v>3</v>
      </c>
      <c r="F1245" s="237">
        <v>0</v>
      </c>
      <c r="G1245" s="35"/>
      <c r="H1245" s="36"/>
    </row>
    <row r="1246" spans="1:8" s="2" customFormat="1" ht="16.899999999999999" customHeight="1">
      <c r="A1246" s="35"/>
      <c r="B1246" s="36"/>
      <c r="C1246" s="236" t="s">
        <v>3</v>
      </c>
      <c r="D1246" s="236" t="s">
        <v>2521</v>
      </c>
      <c r="E1246" s="20" t="s">
        <v>3</v>
      </c>
      <c r="F1246" s="237">
        <v>32.152000000000001</v>
      </c>
      <c r="G1246" s="35"/>
      <c r="H1246" s="36"/>
    </row>
    <row r="1247" spans="1:8" s="2" customFormat="1" ht="16.899999999999999" customHeight="1">
      <c r="A1247" s="35"/>
      <c r="B1247" s="36"/>
      <c r="C1247" s="236" t="s">
        <v>3</v>
      </c>
      <c r="D1247" s="236" t="s">
        <v>1555</v>
      </c>
      <c r="E1247" s="20" t="s">
        <v>3</v>
      </c>
      <c r="F1247" s="237">
        <v>0</v>
      </c>
      <c r="G1247" s="35"/>
      <c r="H1247" s="36"/>
    </row>
    <row r="1248" spans="1:8" s="2" customFormat="1" ht="16.899999999999999" customHeight="1">
      <c r="A1248" s="35"/>
      <c r="B1248" s="36"/>
      <c r="C1248" s="236" t="s">
        <v>3</v>
      </c>
      <c r="D1248" s="236" t="s">
        <v>2522</v>
      </c>
      <c r="E1248" s="20" t="s">
        <v>3</v>
      </c>
      <c r="F1248" s="237">
        <v>-7.0999999999999994E-2</v>
      </c>
      <c r="G1248" s="35"/>
      <c r="H1248" s="36"/>
    </row>
    <row r="1249" spans="1:8" s="2" customFormat="1" ht="16.899999999999999" customHeight="1">
      <c r="A1249" s="35"/>
      <c r="B1249" s="36"/>
      <c r="C1249" s="236" t="s">
        <v>1698</v>
      </c>
      <c r="D1249" s="236" t="s">
        <v>213</v>
      </c>
      <c r="E1249" s="20" t="s">
        <v>3</v>
      </c>
      <c r="F1249" s="237">
        <v>32.081000000000003</v>
      </c>
      <c r="G1249" s="35"/>
      <c r="H1249" s="36"/>
    </row>
    <row r="1250" spans="1:8" s="2" customFormat="1" ht="16.899999999999999" customHeight="1">
      <c r="A1250" s="35"/>
      <c r="B1250" s="36"/>
      <c r="C1250" s="232" t="s">
        <v>1310</v>
      </c>
      <c r="D1250" s="233" t="s">
        <v>3</v>
      </c>
      <c r="E1250" s="234" t="s">
        <v>3</v>
      </c>
      <c r="F1250" s="235">
        <v>37.972000000000001</v>
      </c>
      <c r="G1250" s="35"/>
      <c r="H1250" s="36"/>
    </row>
    <row r="1251" spans="1:8" s="2" customFormat="1" ht="16.899999999999999" customHeight="1">
      <c r="A1251" s="35"/>
      <c r="B1251" s="36"/>
      <c r="C1251" s="236" t="s">
        <v>3</v>
      </c>
      <c r="D1251" s="236" t="s">
        <v>2356</v>
      </c>
      <c r="E1251" s="20" t="s">
        <v>3</v>
      </c>
      <c r="F1251" s="237">
        <v>37.972000000000001</v>
      </c>
      <c r="G1251" s="35"/>
      <c r="H1251" s="36"/>
    </row>
    <row r="1252" spans="1:8" s="2" customFormat="1" ht="16.899999999999999" customHeight="1">
      <c r="A1252" s="35"/>
      <c r="B1252" s="36"/>
      <c r="C1252" s="236" t="s">
        <v>1310</v>
      </c>
      <c r="D1252" s="236" t="s">
        <v>213</v>
      </c>
      <c r="E1252" s="20" t="s">
        <v>3</v>
      </c>
      <c r="F1252" s="237">
        <v>37.972000000000001</v>
      </c>
      <c r="G1252" s="35"/>
      <c r="H1252" s="36"/>
    </row>
    <row r="1253" spans="1:8" s="2" customFormat="1" ht="16.899999999999999" customHeight="1">
      <c r="A1253" s="35"/>
      <c r="B1253" s="36"/>
      <c r="C1253" s="238" t="s">
        <v>2868</v>
      </c>
      <c r="D1253" s="35"/>
      <c r="E1253" s="35"/>
      <c r="F1253" s="35"/>
      <c r="G1253" s="35"/>
      <c r="H1253" s="36"/>
    </row>
    <row r="1254" spans="1:8" s="2" customFormat="1" ht="16.899999999999999" customHeight="1">
      <c r="A1254" s="35"/>
      <c r="B1254" s="36"/>
      <c r="C1254" s="236" t="s">
        <v>369</v>
      </c>
      <c r="D1254" s="236" t="s">
        <v>370</v>
      </c>
      <c r="E1254" s="20" t="s">
        <v>338</v>
      </c>
      <c r="F1254" s="237">
        <v>20.885000000000002</v>
      </c>
      <c r="G1254" s="35"/>
      <c r="H1254" s="36"/>
    </row>
    <row r="1255" spans="1:8" s="2" customFormat="1" ht="16.899999999999999" customHeight="1">
      <c r="A1255" s="35"/>
      <c r="B1255" s="36"/>
      <c r="C1255" s="236" t="s">
        <v>377</v>
      </c>
      <c r="D1255" s="236" t="s">
        <v>2882</v>
      </c>
      <c r="E1255" s="20" t="s">
        <v>338</v>
      </c>
      <c r="F1255" s="237">
        <v>17.087</v>
      </c>
      <c r="G1255" s="35"/>
      <c r="H1255" s="36"/>
    </row>
    <row r="1256" spans="1:8" s="2" customFormat="1" ht="16.899999999999999" customHeight="1">
      <c r="A1256" s="35"/>
      <c r="B1256" s="36"/>
      <c r="C1256" s="232" t="s">
        <v>1312</v>
      </c>
      <c r="D1256" s="233" t="s">
        <v>3</v>
      </c>
      <c r="E1256" s="234" t="s">
        <v>3</v>
      </c>
      <c r="F1256" s="235">
        <v>213.983</v>
      </c>
      <c r="G1256" s="35"/>
      <c r="H1256" s="36"/>
    </row>
    <row r="1257" spans="1:8" s="2" customFormat="1" ht="16.899999999999999" customHeight="1">
      <c r="A1257" s="35"/>
      <c r="B1257" s="36"/>
      <c r="C1257" s="236" t="s">
        <v>3</v>
      </c>
      <c r="D1257" s="236" t="s">
        <v>2504</v>
      </c>
      <c r="E1257" s="20" t="s">
        <v>3</v>
      </c>
      <c r="F1257" s="237">
        <v>213.983</v>
      </c>
      <c r="G1257" s="35"/>
      <c r="H1257" s="36"/>
    </row>
    <row r="1258" spans="1:8" s="2" customFormat="1" ht="16.899999999999999" customHeight="1">
      <c r="A1258" s="35"/>
      <c r="B1258" s="36"/>
      <c r="C1258" s="236" t="s">
        <v>1312</v>
      </c>
      <c r="D1258" s="236" t="s">
        <v>213</v>
      </c>
      <c r="E1258" s="20" t="s">
        <v>3</v>
      </c>
      <c r="F1258" s="237">
        <v>213.983</v>
      </c>
      <c r="G1258" s="35"/>
      <c r="H1258" s="36"/>
    </row>
    <row r="1259" spans="1:8" s="2" customFormat="1" ht="16.899999999999999" customHeight="1">
      <c r="A1259" s="35"/>
      <c r="B1259" s="36"/>
      <c r="C1259" s="238" t="s">
        <v>2868</v>
      </c>
      <c r="D1259" s="35"/>
      <c r="E1259" s="35"/>
      <c r="F1259" s="35"/>
      <c r="G1259" s="35"/>
      <c r="H1259" s="36"/>
    </row>
    <row r="1260" spans="1:8" s="2" customFormat="1" ht="16.899999999999999" customHeight="1">
      <c r="A1260" s="35"/>
      <c r="B1260" s="36"/>
      <c r="C1260" s="236" t="s">
        <v>369</v>
      </c>
      <c r="D1260" s="236" t="s">
        <v>370</v>
      </c>
      <c r="E1260" s="20" t="s">
        <v>338</v>
      </c>
      <c r="F1260" s="237">
        <v>117.691</v>
      </c>
      <c r="G1260" s="35"/>
      <c r="H1260" s="36"/>
    </row>
    <row r="1261" spans="1:8" s="2" customFormat="1" ht="16.899999999999999" customHeight="1">
      <c r="A1261" s="35"/>
      <c r="B1261" s="36"/>
      <c r="C1261" s="236" t="s">
        <v>377</v>
      </c>
      <c r="D1261" s="236" t="s">
        <v>2882</v>
      </c>
      <c r="E1261" s="20" t="s">
        <v>338</v>
      </c>
      <c r="F1261" s="237">
        <v>96.292000000000002</v>
      </c>
      <c r="G1261" s="35"/>
      <c r="H1261" s="36"/>
    </row>
    <row r="1262" spans="1:8" s="2" customFormat="1" ht="16.899999999999999" customHeight="1">
      <c r="A1262" s="35"/>
      <c r="B1262" s="36"/>
      <c r="C1262" s="232" t="s">
        <v>2224</v>
      </c>
      <c r="D1262" s="233" t="s">
        <v>3</v>
      </c>
      <c r="E1262" s="234" t="s">
        <v>3</v>
      </c>
      <c r="F1262" s="235">
        <v>99.24</v>
      </c>
      <c r="G1262" s="35"/>
      <c r="H1262" s="36"/>
    </row>
    <row r="1263" spans="1:8" s="2" customFormat="1" ht="16.899999999999999" customHeight="1">
      <c r="A1263" s="35"/>
      <c r="B1263" s="36"/>
      <c r="C1263" s="236" t="s">
        <v>3</v>
      </c>
      <c r="D1263" s="236" t="s">
        <v>2343</v>
      </c>
      <c r="E1263" s="20" t="s">
        <v>3</v>
      </c>
      <c r="F1263" s="237">
        <v>0</v>
      </c>
      <c r="G1263" s="35"/>
      <c r="H1263" s="36"/>
    </row>
    <row r="1264" spans="1:8" s="2" customFormat="1" ht="16.899999999999999" customHeight="1">
      <c r="A1264" s="35"/>
      <c r="B1264" s="36"/>
      <c r="C1264" s="236" t="s">
        <v>2226</v>
      </c>
      <c r="D1264" s="236" t="s">
        <v>2344</v>
      </c>
      <c r="E1264" s="20" t="s">
        <v>3</v>
      </c>
      <c r="F1264" s="237">
        <v>11.2</v>
      </c>
      <c r="G1264" s="35"/>
      <c r="H1264" s="36"/>
    </row>
    <row r="1265" spans="1:8" s="2" customFormat="1" ht="16.899999999999999" customHeight="1">
      <c r="A1265" s="35"/>
      <c r="B1265" s="36"/>
      <c r="C1265" s="236" t="s">
        <v>2228</v>
      </c>
      <c r="D1265" s="236" t="s">
        <v>2478</v>
      </c>
      <c r="E1265" s="20" t="s">
        <v>3</v>
      </c>
      <c r="F1265" s="237">
        <v>88.04</v>
      </c>
      <c r="G1265" s="35"/>
      <c r="H1265" s="36"/>
    </row>
    <row r="1266" spans="1:8" s="2" customFormat="1" ht="16.899999999999999" customHeight="1">
      <c r="A1266" s="35"/>
      <c r="B1266" s="36"/>
      <c r="C1266" s="236" t="s">
        <v>2224</v>
      </c>
      <c r="D1266" s="236" t="s">
        <v>213</v>
      </c>
      <c r="E1266" s="20" t="s">
        <v>3</v>
      </c>
      <c r="F1266" s="237">
        <v>99.24</v>
      </c>
      <c r="G1266" s="35"/>
      <c r="H1266" s="36"/>
    </row>
    <row r="1267" spans="1:8" s="2" customFormat="1" ht="16.899999999999999" customHeight="1">
      <c r="A1267" s="35"/>
      <c r="B1267" s="36"/>
      <c r="C1267" s="238" t="s">
        <v>2868</v>
      </c>
      <c r="D1267" s="35"/>
      <c r="E1267" s="35"/>
      <c r="F1267" s="35"/>
      <c r="G1267" s="35"/>
      <c r="H1267" s="36"/>
    </row>
    <row r="1268" spans="1:8" s="2" customFormat="1" ht="16.899999999999999" customHeight="1">
      <c r="A1268" s="35"/>
      <c r="B1268" s="36"/>
      <c r="C1268" s="236" t="s">
        <v>2576</v>
      </c>
      <c r="D1268" s="236" t="s">
        <v>3150</v>
      </c>
      <c r="E1268" s="20" t="s">
        <v>187</v>
      </c>
      <c r="F1268" s="237">
        <v>150.4</v>
      </c>
      <c r="G1268" s="35"/>
      <c r="H1268" s="36"/>
    </row>
    <row r="1269" spans="1:8" s="2" customFormat="1" ht="16.899999999999999" customHeight="1">
      <c r="A1269" s="35"/>
      <c r="B1269" s="36"/>
      <c r="C1269" s="236" t="s">
        <v>1749</v>
      </c>
      <c r="D1269" s="236" t="s">
        <v>3128</v>
      </c>
      <c r="E1269" s="20" t="s">
        <v>338</v>
      </c>
      <c r="F1269" s="237">
        <v>10.916</v>
      </c>
      <c r="G1269" s="35"/>
      <c r="H1269" s="36"/>
    </row>
    <row r="1270" spans="1:8" s="2" customFormat="1" ht="16.899999999999999" customHeight="1">
      <c r="A1270" s="35"/>
      <c r="B1270" s="36"/>
      <c r="C1270" s="232" t="s">
        <v>2581</v>
      </c>
      <c r="D1270" s="233" t="s">
        <v>2581</v>
      </c>
      <c r="E1270" s="234" t="s">
        <v>3</v>
      </c>
      <c r="F1270" s="235">
        <v>150.4</v>
      </c>
      <c r="G1270" s="35"/>
      <c r="H1270" s="36"/>
    </row>
    <row r="1271" spans="1:8" s="2" customFormat="1" ht="16.899999999999999" customHeight="1">
      <c r="A1271" s="35"/>
      <c r="B1271" s="36"/>
      <c r="C1271" s="236" t="s">
        <v>3</v>
      </c>
      <c r="D1271" s="236" t="s">
        <v>2580</v>
      </c>
      <c r="E1271" s="20" t="s">
        <v>3</v>
      </c>
      <c r="F1271" s="237">
        <v>150.4</v>
      </c>
      <c r="G1271" s="35"/>
      <c r="H1271" s="36"/>
    </row>
    <row r="1272" spans="1:8" s="2" customFormat="1" ht="16.899999999999999" customHeight="1">
      <c r="A1272" s="35"/>
      <c r="B1272" s="36"/>
      <c r="C1272" s="236" t="s">
        <v>2581</v>
      </c>
      <c r="D1272" s="236" t="s">
        <v>213</v>
      </c>
      <c r="E1272" s="20" t="s">
        <v>3</v>
      </c>
      <c r="F1272" s="237">
        <v>150.4</v>
      </c>
      <c r="G1272" s="35"/>
      <c r="H1272" s="36"/>
    </row>
    <row r="1273" spans="1:8" s="2" customFormat="1" ht="16.899999999999999" customHeight="1">
      <c r="A1273" s="35"/>
      <c r="B1273" s="36"/>
      <c r="C1273" s="232" t="s">
        <v>2226</v>
      </c>
      <c r="D1273" s="233" t="s">
        <v>3</v>
      </c>
      <c r="E1273" s="234" t="s">
        <v>3</v>
      </c>
      <c r="F1273" s="235">
        <v>11.2</v>
      </c>
      <c r="G1273" s="35"/>
      <c r="H1273" s="36"/>
    </row>
    <row r="1274" spans="1:8" s="2" customFormat="1" ht="16.899999999999999" customHeight="1">
      <c r="A1274" s="35"/>
      <c r="B1274" s="36"/>
      <c r="C1274" s="236" t="s">
        <v>3</v>
      </c>
      <c r="D1274" s="236" t="s">
        <v>2343</v>
      </c>
      <c r="E1274" s="20" t="s">
        <v>3</v>
      </c>
      <c r="F1274" s="237">
        <v>0</v>
      </c>
      <c r="G1274" s="35"/>
      <c r="H1274" s="36"/>
    </row>
    <row r="1275" spans="1:8" s="2" customFormat="1" ht="16.899999999999999" customHeight="1">
      <c r="A1275" s="35"/>
      <c r="B1275" s="36"/>
      <c r="C1275" s="236" t="s">
        <v>2226</v>
      </c>
      <c r="D1275" s="236" t="s">
        <v>2344</v>
      </c>
      <c r="E1275" s="20" t="s">
        <v>3</v>
      </c>
      <c r="F1275" s="237">
        <v>11.2</v>
      </c>
      <c r="G1275" s="35"/>
      <c r="H1275" s="36"/>
    </row>
    <row r="1276" spans="1:8" s="2" customFormat="1" ht="16.899999999999999" customHeight="1">
      <c r="A1276" s="35"/>
      <c r="B1276" s="36"/>
      <c r="C1276" s="238" t="s">
        <v>2868</v>
      </c>
      <c r="D1276" s="35"/>
      <c r="E1276" s="35"/>
      <c r="F1276" s="35"/>
      <c r="G1276" s="35"/>
      <c r="H1276" s="36"/>
    </row>
    <row r="1277" spans="1:8" s="2" customFormat="1" ht="16.899999999999999" customHeight="1">
      <c r="A1277" s="35"/>
      <c r="B1277" s="36"/>
      <c r="C1277" s="236" t="s">
        <v>2576</v>
      </c>
      <c r="D1277" s="236" t="s">
        <v>3150</v>
      </c>
      <c r="E1277" s="20" t="s">
        <v>187</v>
      </c>
      <c r="F1277" s="237">
        <v>150.4</v>
      </c>
      <c r="G1277" s="35"/>
      <c r="H1277" s="36"/>
    </row>
    <row r="1278" spans="1:8" s="2" customFormat="1" ht="16.899999999999999" customHeight="1">
      <c r="A1278" s="35"/>
      <c r="B1278" s="36"/>
      <c r="C1278" s="236" t="s">
        <v>2339</v>
      </c>
      <c r="D1278" s="236" t="s">
        <v>2340</v>
      </c>
      <c r="E1278" s="20" t="s">
        <v>187</v>
      </c>
      <c r="F1278" s="237">
        <v>11.2</v>
      </c>
      <c r="G1278" s="35"/>
      <c r="H1278" s="36"/>
    </row>
    <row r="1279" spans="1:8" s="2" customFormat="1" ht="16.899999999999999" customHeight="1">
      <c r="A1279" s="35"/>
      <c r="B1279" s="36"/>
      <c r="C1279" s="236" t="s">
        <v>656</v>
      </c>
      <c r="D1279" s="236" t="s">
        <v>3115</v>
      </c>
      <c r="E1279" s="20" t="s">
        <v>338</v>
      </c>
      <c r="F1279" s="237">
        <v>13.62</v>
      </c>
      <c r="G1279" s="35"/>
      <c r="H1279" s="36"/>
    </row>
    <row r="1280" spans="1:8" s="2" customFormat="1" ht="16.899999999999999" customHeight="1">
      <c r="A1280" s="35"/>
      <c r="B1280" s="36"/>
      <c r="C1280" s="236" t="s">
        <v>2374</v>
      </c>
      <c r="D1280" s="236" t="s">
        <v>3151</v>
      </c>
      <c r="E1280" s="20" t="s">
        <v>338</v>
      </c>
      <c r="F1280" s="237">
        <v>4.0810000000000004</v>
      </c>
      <c r="G1280" s="35"/>
      <c r="H1280" s="36"/>
    </row>
    <row r="1281" spans="1:8" s="2" customFormat="1" ht="16.899999999999999" customHeight="1">
      <c r="A1281" s="35"/>
      <c r="B1281" s="36"/>
      <c r="C1281" s="232" t="s">
        <v>2228</v>
      </c>
      <c r="D1281" s="233" t="s">
        <v>3</v>
      </c>
      <c r="E1281" s="234" t="s">
        <v>3</v>
      </c>
      <c r="F1281" s="235">
        <v>88.04</v>
      </c>
      <c r="G1281" s="35"/>
      <c r="H1281" s="36"/>
    </row>
    <row r="1282" spans="1:8" s="2" customFormat="1" ht="16.899999999999999" customHeight="1">
      <c r="A1282" s="35"/>
      <c r="B1282" s="36"/>
      <c r="C1282" s="236" t="s">
        <v>2228</v>
      </c>
      <c r="D1282" s="236" t="s">
        <v>2478</v>
      </c>
      <c r="E1282" s="20" t="s">
        <v>3</v>
      </c>
      <c r="F1282" s="237">
        <v>88.04</v>
      </c>
      <c r="G1282" s="35"/>
      <c r="H1282" s="36"/>
    </row>
    <row r="1283" spans="1:8" s="2" customFormat="1" ht="16.899999999999999" customHeight="1">
      <c r="A1283" s="35"/>
      <c r="B1283" s="36"/>
      <c r="C1283" s="238" t="s">
        <v>2868</v>
      </c>
      <c r="D1283" s="35"/>
      <c r="E1283" s="35"/>
      <c r="F1283" s="35"/>
      <c r="G1283" s="35"/>
      <c r="H1283" s="36"/>
    </row>
    <row r="1284" spans="1:8" s="2" customFormat="1" ht="16.899999999999999" customHeight="1">
      <c r="A1284" s="35"/>
      <c r="B1284" s="36"/>
      <c r="C1284" s="236" t="s">
        <v>2576</v>
      </c>
      <c r="D1284" s="236" t="s">
        <v>3150</v>
      </c>
      <c r="E1284" s="20" t="s">
        <v>187</v>
      </c>
      <c r="F1284" s="237">
        <v>150.4</v>
      </c>
      <c r="G1284" s="35"/>
      <c r="H1284" s="36"/>
    </row>
    <row r="1285" spans="1:8" s="2" customFormat="1" ht="16.899999999999999" customHeight="1">
      <c r="A1285" s="35"/>
      <c r="B1285" s="36"/>
      <c r="C1285" s="236" t="s">
        <v>2339</v>
      </c>
      <c r="D1285" s="236" t="s">
        <v>2340</v>
      </c>
      <c r="E1285" s="20" t="s">
        <v>187</v>
      </c>
      <c r="F1285" s="237">
        <v>88.04</v>
      </c>
      <c r="G1285" s="35"/>
      <c r="H1285" s="36"/>
    </row>
    <row r="1286" spans="1:8" s="2" customFormat="1" ht="16.899999999999999" customHeight="1">
      <c r="A1286" s="35"/>
      <c r="B1286" s="36"/>
      <c r="C1286" s="236" t="s">
        <v>656</v>
      </c>
      <c r="D1286" s="236" t="s">
        <v>3115</v>
      </c>
      <c r="E1286" s="20" t="s">
        <v>338</v>
      </c>
      <c r="F1286" s="237">
        <v>136.649</v>
      </c>
      <c r="G1286" s="35"/>
      <c r="H1286" s="36"/>
    </row>
    <row r="1287" spans="1:8" s="2" customFormat="1" ht="16.899999999999999" customHeight="1">
      <c r="A1287" s="35"/>
      <c r="B1287" s="36"/>
      <c r="C1287" s="236" t="s">
        <v>2374</v>
      </c>
      <c r="D1287" s="236" t="s">
        <v>3151</v>
      </c>
      <c r="E1287" s="20" t="s">
        <v>338</v>
      </c>
      <c r="F1287" s="237">
        <v>32.081000000000003</v>
      </c>
      <c r="G1287" s="35"/>
      <c r="H1287" s="36"/>
    </row>
    <row r="1288" spans="1:8" s="2" customFormat="1" ht="16.899999999999999" customHeight="1">
      <c r="A1288" s="35"/>
      <c r="B1288" s="36"/>
      <c r="C1288" s="232" t="s">
        <v>1314</v>
      </c>
      <c r="D1288" s="233" t="s">
        <v>3</v>
      </c>
      <c r="E1288" s="234" t="s">
        <v>3</v>
      </c>
      <c r="F1288" s="235">
        <v>2.2000000000000002</v>
      </c>
      <c r="G1288" s="35"/>
      <c r="H1288" s="36"/>
    </row>
    <row r="1289" spans="1:8" s="2" customFormat="1" ht="16.899999999999999" customHeight="1">
      <c r="A1289" s="35"/>
      <c r="B1289" s="36"/>
      <c r="C1289" s="236" t="s">
        <v>3</v>
      </c>
      <c r="D1289" s="236" t="s">
        <v>2317</v>
      </c>
      <c r="E1289" s="20" t="s">
        <v>3</v>
      </c>
      <c r="F1289" s="237">
        <v>2.2000000000000002</v>
      </c>
      <c r="G1289" s="35"/>
      <c r="H1289" s="36"/>
    </row>
    <row r="1290" spans="1:8" s="2" customFormat="1" ht="16.899999999999999" customHeight="1">
      <c r="A1290" s="35"/>
      <c r="B1290" s="36"/>
      <c r="C1290" s="236" t="s">
        <v>1314</v>
      </c>
      <c r="D1290" s="236" t="s">
        <v>213</v>
      </c>
      <c r="E1290" s="20" t="s">
        <v>3</v>
      </c>
      <c r="F1290" s="237">
        <v>2.2000000000000002</v>
      </c>
      <c r="G1290" s="35"/>
      <c r="H1290" s="36"/>
    </row>
    <row r="1291" spans="1:8" s="2" customFormat="1" ht="16.899999999999999" customHeight="1">
      <c r="A1291" s="35"/>
      <c r="B1291" s="36"/>
      <c r="C1291" s="238" t="s">
        <v>2868</v>
      </c>
      <c r="D1291" s="35"/>
      <c r="E1291" s="35"/>
      <c r="F1291" s="35"/>
      <c r="G1291" s="35"/>
      <c r="H1291" s="36"/>
    </row>
    <row r="1292" spans="1:8" s="2" customFormat="1" ht="16.899999999999999" customHeight="1">
      <c r="A1292" s="35"/>
      <c r="B1292" s="36"/>
      <c r="C1292" s="236" t="s">
        <v>1444</v>
      </c>
      <c r="D1292" s="236" t="s">
        <v>3136</v>
      </c>
      <c r="E1292" s="20" t="s">
        <v>187</v>
      </c>
      <c r="F1292" s="237">
        <v>2.2000000000000002</v>
      </c>
      <c r="G1292" s="35"/>
      <c r="H1292" s="36"/>
    </row>
    <row r="1293" spans="1:8" s="2" customFormat="1" ht="16.899999999999999" customHeight="1">
      <c r="A1293" s="35"/>
      <c r="B1293" s="36"/>
      <c r="C1293" s="236" t="s">
        <v>1487</v>
      </c>
      <c r="D1293" s="236" t="s">
        <v>3133</v>
      </c>
      <c r="E1293" s="20" t="s">
        <v>338</v>
      </c>
      <c r="F1293" s="237">
        <v>20.988</v>
      </c>
      <c r="G1293" s="35"/>
      <c r="H1293" s="36"/>
    </row>
    <row r="1294" spans="1:8" s="2" customFormat="1" ht="16.899999999999999" customHeight="1">
      <c r="A1294" s="35"/>
      <c r="B1294" s="36"/>
      <c r="C1294" s="236" t="s">
        <v>1457</v>
      </c>
      <c r="D1294" s="236" t="s">
        <v>1458</v>
      </c>
      <c r="E1294" s="20" t="s">
        <v>187</v>
      </c>
      <c r="F1294" s="237">
        <v>48.4</v>
      </c>
      <c r="G1294" s="35"/>
      <c r="H1294" s="36"/>
    </row>
    <row r="1295" spans="1:8" s="2" customFormat="1" ht="16.899999999999999" customHeight="1">
      <c r="A1295" s="35"/>
      <c r="B1295" s="36"/>
      <c r="C1295" s="232" t="s">
        <v>1316</v>
      </c>
      <c r="D1295" s="233" t="s">
        <v>3</v>
      </c>
      <c r="E1295" s="234" t="s">
        <v>3</v>
      </c>
      <c r="F1295" s="235">
        <v>12.1</v>
      </c>
      <c r="G1295" s="35"/>
      <c r="H1295" s="36"/>
    </row>
    <row r="1296" spans="1:8" s="2" customFormat="1" ht="16.899999999999999" customHeight="1">
      <c r="A1296" s="35"/>
      <c r="B1296" s="36"/>
      <c r="C1296" s="236" t="s">
        <v>3</v>
      </c>
      <c r="D1296" s="236" t="s">
        <v>2325</v>
      </c>
      <c r="E1296" s="20" t="s">
        <v>3</v>
      </c>
      <c r="F1296" s="237">
        <v>12.1</v>
      </c>
      <c r="G1296" s="35"/>
      <c r="H1296" s="36"/>
    </row>
    <row r="1297" spans="1:8" s="2" customFormat="1" ht="16.899999999999999" customHeight="1">
      <c r="A1297" s="35"/>
      <c r="B1297" s="36"/>
      <c r="C1297" s="236" t="s">
        <v>1316</v>
      </c>
      <c r="D1297" s="236" t="s">
        <v>213</v>
      </c>
      <c r="E1297" s="20" t="s">
        <v>3</v>
      </c>
      <c r="F1297" s="237">
        <v>12.1</v>
      </c>
      <c r="G1297" s="35"/>
      <c r="H1297" s="36"/>
    </row>
    <row r="1298" spans="1:8" s="2" customFormat="1" ht="16.899999999999999" customHeight="1">
      <c r="A1298" s="35"/>
      <c r="B1298" s="36"/>
      <c r="C1298" s="238" t="s">
        <v>2868</v>
      </c>
      <c r="D1298" s="35"/>
      <c r="E1298" s="35"/>
      <c r="F1298" s="35"/>
      <c r="G1298" s="35"/>
      <c r="H1298" s="36"/>
    </row>
    <row r="1299" spans="1:8" s="2" customFormat="1" ht="16.899999999999999" customHeight="1">
      <c r="A1299" s="35"/>
      <c r="B1299" s="36"/>
      <c r="C1299" s="236" t="s">
        <v>1444</v>
      </c>
      <c r="D1299" s="236" t="s">
        <v>3136</v>
      </c>
      <c r="E1299" s="20" t="s">
        <v>187</v>
      </c>
      <c r="F1299" s="237">
        <v>12.1</v>
      </c>
      <c r="G1299" s="35"/>
      <c r="H1299" s="36"/>
    </row>
    <row r="1300" spans="1:8" s="2" customFormat="1" ht="16.899999999999999" customHeight="1">
      <c r="A1300" s="35"/>
      <c r="B1300" s="36"/>
      <c r="C1300" s="236" t="s">
        <v>1487</v>
      </c>
      <c r="D1300" s="236" t="s">
        <v>3133</v>
      </c>
      <c r="E1300" s="20" t="s">
        <v>338</v>
      </c>
      <c r="F1300" s="237">
        <v>59.334000000000003</v>
      </c>
      <c r="G1300" s="35"/>
      <c r="H1300" s="36"/>
    </row>
    <row r="1301" spans="1:8" s="2" customFormat="1" ht="16.899999999999999" customHeight="1">
      <c r="A1301" s="35"/>
      <c r="B1301" s="36"/>
      <c r="C1301" s="236" t="s">
        <v>1457</v>
      </c>
      <c r="D1301" s="236" t="s">
        <v>1458</v>
      </c>
      <c r="E1301" s="20" t="s">
        <v>187</v>
      </c>
      <c r="F1301" s="237">
        <v>48.4</v>
      </c>
      <c r="G1301" s="35"/>
      <c r="H1301" s="36"/>
    </row>
    <row r="1302" spans="1:8" s="2" customFormat="1" ht="16.899999999999999" customHeight="1">
      <c r="A1302" s="35"/>
      <c r="B1302" s="36"/>
      <c r="C1302" s="232" t="s">
        <v>2232</v>
      </c>
      <c r="D1302" s="233" t="s">
        <v>3</v>
      </c>
      <c r="E1302" s="234" t="s">
        <v>3</v>
      </c>
      <c r="F1302" s="235">
        <v>7</v>
      </c>
      <c r="G1302" s="35"/>
      <c r="H1302" s="36"/>
    </row>
    <row r="1303" spans="1:8" s="2" customFormat="1" ht="16.899999999999999" customHeight="1">
      <c r="A1303" s="35"/>
      <c r="B1303" s="36"/>
      <c r="C1303" s="236" t="s">
        <v>3</v>
      </c>
      <c r="D1303" s="236" t="s">
        <v>2353</v>
      </c>
      <c r="E1303" s="20" t="s">
        <v>3</v>
      </c>
      <c r="F1303" s="237">
        <v>5.9</v>
      </c>
      <c r="G1303" s="35"/>
      <c r="H1303" s="36"/>
    </row>
    <row r="1304" spans="1:8" s="2" customFormat="1" ht="16.899999999999999" customHeight="1">
      <c r="A1304" s="35"/>
      <c r="B1304" s="36"/>
      <c r="C1304" s="236" t="s">
        <v>3</v>
      </c>
      <c r="D1304" s="236" t="s">
        <v>2354</v>
      </c>
      <c r="E1304" s="20" t="s">
        <v>3</v>
      </c>
      <c r="F1304" s="237">
        <v>1.1000000000000001</v>
      </c>
      <c r="G1304" s="35"/>
      <c r="H1304" s="36"/>
    </row>
    <row r="1305" spans="1:8" s="2" customFormat="1" ht="16.899999999999999" customHeight="1">
      <c r="A1305" s="35"/>
      <c r="B1305" s="36"/>
      <c r="C1305" s="236" t="s">
        <v>2232</v>
      </c>
      <c r="D1305" s="236" t="s">
        <v>213</v>
      </c>
      <c r="E1305" s="20" t="s">
        <v>3</v>
      </c>
      <c r="F1305" s="237">
        <v>7</v>
      </c>
      <c r="G1305" s="35"/>
      <c r="H1305" s="36"/>
    </row>
    <row r="1306" spans="1:8" s="2" customFormat="1" ht="16.899999999999999" customHeight="1">
      <c r="A1306" s="35"/>
      <c r="B1306" s="36"/>
      <c r="C1306" s="238" t="s">
        <v>2868</v>
      </c>
      <c r="D1306" s="35"/>
      <c r="E1306" s="35"/>
      <c r="F1306" s="35"/>
      <c r="G1306" s="35"/>
      <c r="H1306" s="36"/>
    </row>
    <row r="1307" spans="1:8" s="2" customFormat="1" ht="16.899999999999999" customHeight="1">
      <c r="A1307" s="35"/>
      <c r="B1307" s="36"/>
      <c r="C1307" s="236" t="s">
        <v>2350</v>
      </c>
      <c r="D1307" s="236" t="s">
        <v>2351</v>
      </c>
      <c r="E1307" s="20" t="s">
        <v>187</v>
      </c>
      <c r="F1307" s="237">
        <v>7</v>
      </c>
      <c r="G1307" s="35"/>
      <c r="H1307" s="36"/>
    </row>
    <row r="1308" spans="1:8" s="2" customFormat="1" ht="16.899999999999999" customHeight="1">
      <c r="A1308" s="35"/>
      <c r="B1308" s="36"/>
      <c r="C1308" s="236" t="s">
        <v>2350</v>
      </c>
      <c r="D1308" s="236" t="s">
        <v>2351</v>
      </c>
      <c r="E1308" s="20" t="s">
        <v>187</v>
      </c>
      <c r="F1308" s="237">
        <v>29</v>
      </c>
      <c r="G1308" s="35"/>
      <c r="H1308" s="36"/>
    </row>
    <row r="1309" spans="1:8" s="2" customFormat="1" ht="16.899999999999999" customHeight="1">
      <c r="A1309" s="35"/>
      <c r="B1309" s="36"/>
      <c r="C1309" s="232" t="s">
        <v>2500</v>
      </c>
      <c r="D1309" s="233" t="s">
        <v>2500</v>
      </c>
      <c r="E1309" s="234" t="s">
        <v>3</v>
      </c>
      <c r="F1309" s="235">
        <v>29</v>
      </c>
      <c r="G1309" s="35"/>
      <c r="H1309" s="36"/>
    </row>
    <row r="1310" spans="1:8" s="2" customFormat="1" ht="16.899999999999999" customHeight="1">
      <c r="A1310" s="35"/>
      <c r="B1310" s="36"/>
      <c r="C1310" s="236" t="s">
        <v>2500</v>
      </c>
      <c r="D1310" s="236" t="s">
        <v>2501</v>
      </c>
      <c r="E1310" s="20" t="s">
        <v>3</v>
      </c>
      <c r="F1310" s="237">
        <v>29</v>
      </c>
      <c r="G1310" s="35"/>
      <c r="H1310" s="36"/>
    </row>
    <row r="1311" spans="1:8" s="2" customFormat="1" ht="16.899999999999999" customHeight="1">
      <c r="A1311" s="35"/>
      <c r="B1311" s="36"/>
      <c r="C1311" s="232" t="s">
        <v>2551</v>
      </c>
      <c r="D1311" s="233" t="s">
        <v>3</v>
      </c>
      <c r="E1311" s="234" t="s">
        <v>3</v>
      </c>
      <c r="F1311" s="235">
        <v>30.888000000000002</v>
      </c>
      <c r="G1311" s="35"/>
      <c r="H1311" s="36"/>
    </row>
    <row r="1312" spans="1:8" s="2" customFormat="1" ht="16.899999999999999" customHeight="1">
      <c r="A1312" s="35"/>
      <c r="B1312" s="36"/>
      <c r="C1312" s="236" t="s">
        <v>3</v>
      </c>
      <c r="D1312" s="236" t="s">
        <v>2549</v>
      </c>
      <c r="E1312" s="20" t="s">
        <v>3</v>
      </c>
      <c r="F1312" s="237">
        <v>25.08</v>
      </c>
      <c r="G1312" s="35"/>
      <c r="H1312" s="36"/>
    </row>
    <row r="1313" spans="1:8" s="2" customFormat="1" ht="16.899999999999999" customHeight="1">
      <c r="A1313" s="35"/>
      <c r="B1313" s="36"/>
      <c r="C1313" s="236" t="s">
        <v>3</v>
      </c>
      <c r="D1313" s="236" t="s">
        <v>2550</v>
      </c>
      <c r="E1313" s="20" t="s">
        <v>3</v>
      </c>
      <c r="F1313" s="237">
        <v>2.024</v>
      </c>
      <c r="G1313" s="35"/>
      <c r="H1313" s="36"/>
    </row>
    <row r="1314" spans="1:8" s="2" customFormat="1" ht="16.899999999999999" customHeight="1">
      <c r="A1314" s="35"/>
      <c r="B1314" s="36"/>
      <c r="C1314" s="236" t="s">
        <v>3</v>
      </c>
      <c r="D1314" s="236" t="s">
        <v>1779</v>
      </c>
      <c r="E1314" s="20" t="s">
        <v>3</v>
      </c>
      <c r="F1314" s="237">
        <v>3.7839999999999998</v>
      </c>
      <c r="G1314" s="35"/>
      <c r="H1314" s="36"/>
    </row>
    <row r="1315" spans="1:8" s="2" customFormat="1" ht="16.899999999999999" customHeight="1">
      <c r="A1315" s="35"/>
      <c r="B1315" s="36"/>
      <c r="C1315" s="236" t="s">
        <v>2551</v>
      </c>
      <c r="D1315" s="236" t="s">
        <v>213</v>
      </c>
      <c r="E1315" s="20" t="s">
        <v>3</v>
      </c>
      <c r="F1315" s="237">
        <v>30.888000000000002</v>
      </c>
      <c r="G1315" s="35"/>
      <c r="H1315" s="36"/>
    </row>
    <row r="1316" spans="1:8" s="2" customFormat="1" ht="16.899999999999999" customHeight="1">
      <c r="A1316" s="35"/>
      <c r="B1316" s="36"/>
      <c r="C1316" s="232" t="s">
        <v>1773</v>
      </c>
      <c r="D1316" s="233" t="s">
        <v>3</v>
      </c>
      <c r="E1316" s="234" t="s">
        <v>3</v>
      </c>
      <c r="F1316" s="235">
        <v>61.707999999999998</v>
      </c>
      <c r="G1316" s="35"/>
      <c r="H1316" s="36"/>
    </row>
    <row r="1317" spans="1:8" s="2" customFormat="1" ht="16.899999999999999" customHeight="1">
      <c r="A1317" s="35"/>
      <c r="B1317" s="36"/>
      <c r="C1317" s="236" t="s">
        <v>3</v>
      </c>
      <c r="D1317" s="236" t="s">
        <v>1768</v>
      </c>
      <c r="E1317" s="20" t="s">
        <v>3</v>
      </c>
      <c r="F1317" s="237">
        <v>0</v>
      </c>
      <c r="G1317" s="35"/>
      <c r="H1317" s="36"/>
    </row>
    <row r="1318" spans="1:8" s="2" customFormat="1" ht="16.899999999999999" customHeight="1">
      <c r="A1318" s="35"/>
      <c r="B1318" s="36"/>
      <c r="C1318" s="236" t="s">
        <v>3</v>
      </c>
      <c r="D1318" s="236" t="s">
        <v>2546</v>
      </c>
      <c r="E1318" s="20" t="s">
        <v>3</v>
      </c>
      <c r="F1318" s="237">
        <v>3.9159999999999999</v>
      </c>
      <c r="G1318" s="35"/>
      <c r="H1318" s="36"/>
    </row>
    <row r="1319" spans="1:8" s="2" customFormat="1" ht="16.899999999999999" customHeight="1">
      <c r="A1319" s="35"/>
      <c r="B1319" s="36"/>
      <c r="C1319" s="236" t="s">
        <v>3</v>
      </c>
      <c r="D1319" s="236" t="s">
        <v>2547</v>
      </c>
      <c r="E1319" s="20" t="s">
        <v>3</v>
      </c>
      <c r="F1319" s="237">
        <v>57.792000000000002</v>
      </c>
      <c r="G1319" s="35"/>
      <c r="H1319" s="36"/>
    </row>
    <row r="1320" spans="1:8" s="2" customFormat="1" ht="16.899999999999999" customHeight="1">
      <c r="A1320" s="35"/>
      <c r="B1320" s="36"/>
      <c r="C1320" s="236" t="s">
        <v>1773</v>
      </c>
      <c r="D1320" s="236" t="s">
        <v>213</v>
      </c>
      <c r="E1320" s="20" t="s">
        <v>3</v>
      </c>
      <c r="F1320" s="237">
        <v>61.707999999999998</v>
      </c>
      <c r="G1320" s="35"/>
      <c r="H1320" s="36"/>
    </row>
    <row r="1321" spans="1:8" s="2" customFormat="1" ht="16.899999999999999" customHeight="1">
      <c r="A1321" s="35"/>
      <c r="B1321" s="36"/>
      <c r="C1321" s="232" t="s">
        <v>3152</v>
      </c>
      <c r="D1321" s="233" t="s">
        <v>3152</v>
      </c>
      <c r="E1321" s="234" t="s">
        <v>3</v>
      </c>
      <c r="F1321" s="235">
        <v>8.8999999999999996E-2</v>
      </c>
      <c r="G1321" s="35"/>
      <c r="H1321" s="36"/>
    </row>
    <row r="1322" spans="1:8" s="2" customFormat="1" ht="16.899999999999999" customHeight="1">
      <c r="A1322" s="35"/>
      <c r="B1322" s="36"/>
      <c r="C1322" s="236" t="s">
        <v>3</v>
      </c>
      <c r="D1322" s="236" t="s">
        <v>247</v>
      </c>
      <c r="E1322" s="20" t="s">
        <v>3</v>
      </c>
      <c r="F1322" s="237">
        <v>0</v>
      </c>
      <c r="G1322" s="35"/>
      <c r="H1322" s="36"/>
    </row>
    <row r="1323" spans="1:8" s="2" customFormat="1" ht="16.899999999999999" customHeight="1">
      <c r="A1323" s="35"/>
      <c r="B1323" s="36"/>
      <c r="C1323" s="236" t="s">
        <v>3</v>
      </c>
      <c r="D1323" s="236" t="s">
        <v>2254</v>
      </c>
      <c r="E1323" s="20" t="s">
        <v>3</v>
      </c>
      <c r="F1323" s="237">
        <v>8.8999999999999996E-2</v>
      </c>
      <c r="G1323" s="35"/>
      <c r="H1323" s="36"/>
    </row>
    <row r="1324" spans="1:8" s="2" customFormat="1" ht="16.899999999999999" customHeight="1">
      <c r="A1324" s="35"/>
      <c r="B1324" s="36"/>
      <c r="C1324" s="236" t="s">
        <v>3152</v>
      </c>
      <c r="D1324" s="236" t="s">
        <v>213</v>
      </c>
      <c r="E1324" s="20" t="s">
        <v>3</v>
      </c>
      <c r="F1324" s="237">
        <v>8.8999999999999996E-2</v>
      </c>
      <c r="G1324" s="35"/>
      <c r="H1324" s="36"/>
    </row>
    <row r="1325" spans="1:8" s="2" customFormat="1" ht="16.899999999999999" customHeight="1">
      <c r="A1325" s="35"/>
      <c r="B1325" s="36"/>
      <c r="C1325" s="232" t="s">
        <v>152</v>
      </c>
      <c r="D1325" s="233" t="s">
        <v>3</v>
      </c>
      <c r="E1325" s="234" t="s">
        <v>3</v>
      </c>
      <c r="F1325" s="235">
        <v>16.984000000000002</v>
      </c>
      <c r="G1325" s="35"/>
      <c r="H1325" s="36"/>
    </row>
    <row r="1326" spans="1:8" s="2" customFormat="1" ht="16.899999999999999" customHeight="1">
      <c r="A1326" s="35"/>
      <c r="B1326" s="36"/>
      <c r="C1326" s="236" t="s">
        <v>3</v>
      </c>
      <c r="D1326" s="236" t="s">
        <v>2333</v>
      </c>
      <c r="E1326" s="20" t="s">
        <v>3</v>
      </c>
      <c r="F1326" s="237">
        <v>11.733000000000001</v>
      </c>
      <c r="G1326" s="35"/>
      <c r="H1326" s="36"/>
    </row>
    <row r="1327" spans="1:8" s="2" customFormat="1" ht="16.899999999999999" customHeight="1">
      <c r="A1327" s="35"/>
      <c r="B1327" s="36"/>
      <c r="C1327" s="236" t="s">
        <v>3</v>
      </c>
      <c r="D1327" s="236" t="s">
        <v>2334</v>
      </c>
      <c r="E1327" s="20" t="s">
        <v>3</v>
      </c>
      <c r="F1327" s="237">
        <v>9.1630000000000003</v>
      </c>
      <c r="G1327" s="35"/>
      <c r="H1327" s="36"/>
    </row>
    <row r="1328" spans="1:8" s="2" customFormat="1" ht="16.899999999999999" customHeight="1">
      <c r="A1328" s="35"/>
      <c r="B1328" s="36"/>
      <c r="C1328" s="236" t="s">
        <v>3</v>
      </c>
      <c r="D1328" s="236" t="s">
        <v>2335</v>
      </c>
      <c r="E1328" s="20" t="s">
        <v>3</v>
      </c>
      <c r="F1328" s="237">
        <v>0.93</v>
      </c>
      <c r="G1328" s="35"/>
      <c r="H1328" s="36"/>
    </row>
    <row r="1329" spans="1:8" s="2" customFormat="1" ht="16.899999999999999" customHeight="1">
      <c r="A1329" s="35"/>
      <c r="B1329" s="36"/>
      <c r="C1329" s="236" t="s">
        <v>3</v>
      </c>
      <c r="D1329" s="236" t="s">
        <v>1501</v>
      </c>
      <c r="E1329" s="20" t="s">
        <v>3</v>
      </c>
      <c r="F1329" s="237">
        <v>0</v>
      </c>
      <c r="G1329" s="35"/>
      <c r="H1329" s="36"/>
    </row>
    <row r="1330" spans="1:8" s="2" customFormat="1" ht="16.899999999999999" customHeight="1">
      <c r="A1330" s="35"/>
      <c r="B1330" s="36"/>
      <c r="C1330" s="236" t="s">
        <v>3</v>
      </c>
      <c r="D1330" s="236" t="s">
        <v>1502</v>
      </c>
      <c r="E1330" s="20" t="s">
        <v>3</v>
      </c>
      <c r="F1330" s="237">
        <v>-2.7410000000000001</v>
      </c>
      <c r="G1330" s="35"/>
      <c r="H1330" s="36"/>
    </row>
    <row r="1331" spans="1:8" s="2" customFormat="1" ht="16.899999999999999" customHeight="1">
      <c r="A1331" s="35"/>
      <c r="B1331" s="36"/>
      <c r="C1331" s="236" t="s">
        <v>3</v>
      </c>
      <c r="D1331" s="236" t="s">
        <v>2336</v>
      </c>
      <c r="E1331" s="20" t="s">
        <v>3</v>
      </c>
      <c r="F1331" s="237">
        <v>-1.135</v>
      </c>
      <c r="G1331" s="35"/>
      <c r="H1331" s="36"/>
    </row>
    <row r="1332" spans="1:8" s="2" customFormat="1" ht="16.899999999999999" customHeight="1">
      <c r="A1332" s="35"/>
      <c r="B1332" s="36"/>
      <c r="C1332" s="236" t="s">
        <v>3</v>
      </c>
      <c r="D1332" s="236" t="s">
        <v>2337</v>
      </c>
      <c r="E1332" s="20" t="s">
        <v>3</v>
      </c>
      <c r="F1332" s="237">
        <v>-0.50600000000000001</v>
      </c>
      <c r="G1332" s="35"/>
      <c r="H1332" s="36"/>
    </row>
    <row r="1333" spans="1:8" s="2" customFormat="1" ht="16.899999999999999" customHeight="1">
      <c r="A1333" s="35"/>
      <c r="B1333" s="36"/>
      <c r="C1333" s="236" t="s">
        <v>3</v>
      </c>
      <c r="D1333" s="236" t="s">
        <v>2338</v>
      </c>
      <c r="E1333" s="20" t="s">
        <v>3</v>
      </c>
      <c r="F1333" s="237">
        <v>-0.46</v>
      </c>
      <c r="G1333" s="35"/>
      <c r="H1333" s="36"/>
    </row>
    <row r="1334" spans="1:8" s="2" customFormat="1" ht="16.899999999999999" customHeight="1">
      <c r="A1334" s="35"/>
      <c r="B1334" s="36"/>
      <c r="C1334" s="236" t="s">
        <v>152</v>
      </c>
      <c r="D1334" s="236" t="s">
        <v>213</v>
      </c>
      <c r="E1334" s="20" t="s">
        <v>3</v>
      </c>
      <c r="F1334" s="237">
        <v>16.984000000000002</v>
      </c>
      <c r="G1334" s="35"/>
      <c r="H1334" s="36"/>
    </row>
    <row r="1335" spans="1:8" s="2" customFormat="1" ht="16.899999999999999" customHeight="1">
      <c r="A1335" s="35"/>
      <c r="B1335" s="36"/>
      <c r="C1335" s="238" t="s">
        <v>2868</v>
      </c>
      <c r="D1335" s="35"/>
      <c r="E1335" s="35"/>
      <c r="F1335" s="35"/>
      <c r="G1335" s="35"/>
      <c r="H1335" s="36"/>
    </row>
    <row r="1336" spans="1:8" s="2" customFormat="1" ht="16.899999999999999" customHeight="1">
      <c r="A1336" s="35"/>
      <c r="B1336" s="36"/>
      <c r="C1336" s="236" t="s">
        <v>355</v>
      </c>
      <c r="D1336" s="236" t="s">
        <v>2880</v>
      </c>
      <c r="E1336" s="20" t="s">
        <v>338</v>
      </c>
      <c r="F1336" s="237">
        <v>37.972000000000001</v>
      </c>
      <c r="G1336" s="35"/>
      <c r="H1336" s="36"/>
    </row>
    <row r="1337" spans="1:8" s="2" customFormat="1" ht="16.899999999999999" customHeight="1">
      <c r="A1337" s="35"/>
      <c r="B1337" s="36"/>
      <c r="C1337" s="236" t="s">
        <v>364</v>
      </c>
      <c r="D1337" s="236" t="s">
        <v>2881</v>
      </c>
      <c r="E1337" s="20" t="s">
        <v>338</v>
      </c>
      <c r="F1337" s="237">
        <v>37.972000000000001</v>
      </c>
      <c r="G1337" s="35"/>
      <c r="H1337" s="36"/>
    </row>
    <row r="1338" spans="1:8" s="2" customFormat="1" ht="16.899999999999999" customHeight="1">
      <c r="A1338" s="35"/>
      <c r="B1338" s="36"/>
      <c r="C1338" s="232" t="s">
        <v>1319</v>
      </c>
      <c r="D1338" s="233" t="s">
        <v>3</v>
      </c>
      <c r="E1338" s="234" t="s">
        <v>3</v>
      </c>
      <c r="F1338" s="235">
        <v>21.826000000000001</v>
      </c>
      <c r="G1338" s="35"/>
      <c r="H1338" s="36"/>
    </row>
    <row r="1339" spans="1:8" s="2" customFormat="1" ht="16.899999999999999" customHeight="1">
      <c r="A1339" s="35"/>
      <c r="B1339" s="36"/>
      <c r="C1339" s="236" t="s">
        <v>3</v>
      </c>
      <c r="D1339" s="236" t="s">
        <v>2333</v>
      </c>
      <c r="E1339" s="20" t="s">
        <v>3</v>
      </c>
      <c r="F1339" s="237">
        <v>11.733000000000001</v>
      </c>
      <c r="G1339" s="35"/>
      <c r="H1339" s="36"/>
    </row>
    <row r="1340" spans="1:8" s="2" customFormat="1" ht="16.899999999999999" customHeight="1">
      <c r="A1340" s="35"/>
      <c r="B1340" s="36"/>
      <c r="C1340" s="236" t="s">
        <v>3</v>
      </c>
      <c r="D1340" s="236" t="s">
        <v>2334</v>
      </c>
      <c r="E1340" s="20" t="s">
        <v>3</v>
      </c>
      <c r="F1340" s="237">
        <v>9.1630000000000003</v>
      </c>
      <c r="G1340" s="35"/>
      <c r="H1340" s="36"/>
    </row>
    <row r="1341" spans="1:8" s="2" customFormat="1" ht="16.899999999999999" customHeight="1">
      <c r="A1341" s="35"/>
      <c r="B1341" s="36"/>
      <c r="C1341" s="236" t="s">
        <v>3</v>
      </c>
      <c r="D1341" s="236" t="s">
        <v>2335</v>
      </c>
      <c r="E1341" s="20" t="s">
        <v>3</v>
      </c>
      <c r="F1341" s="237">
        <v>0.93</v>
      </c>
      <c r="G1341" s="35"/>
      <c r="H1341" s="36"/>
    </row>
    <row r="1342" spans="1:8" s="2" customFormat="1" ht="16.899999999999999" customHeight="1">
      <c r="A1342" s="35"/>
      <c r="B1342" s="36"/>
      <c r="C1342" s="236" t="s">
        <v>1319</v>
      </c>
      <c r="D1342" s="236" t="s">
        <v>259</v>
      </c>
      <c r="E1342" s="20" t="s">
        <v>3</v>
      </c>
      <c r="F1342" s="237">
        <v>21.826000000000001</v>
      </c>
      <c r="G1342" s="35"/>
      <c r="H1342" s="36"/>
    </row>
    <row r="1343" spans="1:8" s="2" customFormat="1" ht="16.899999999999999" customHeight="1">
      <c r="A1343" s="35"/>
      <c r="B1343" s="36"/>
      <c r="C1343" s="238" t="s">
        <v>2868</v>
      </c>
      <c r="D1343" s="35"/>
      <c r="E1343" s="35"/>
      <c r="F1343" s="35"/>
      <c r="G1343" s="35"/>
      <c r="H1343" s="36"/>
    </row>
    <row r="1344" spans="1:8" s="2" customFormat="1" ht="16.899999999999999" customHeight="1">
      <c r="A1344" s="35"/>
      <c r="B1344" s="36"/>
      <c r="C1344" s="236" t="s">
        <v>656</v>
      </c>
      <c r="D1344" s="236" t="s">
        <v>3115</v>
      </c>
      <c r="E1344" s="20" t="s">
        <v>338</v>
      </c>
      <c r="F1344" s="237">
        <v>13.62</v>
      </c>
      <c r="G1344" s="35"/>
      <c r="H1344" s="36"/>
    </row>
    <row r="1345" spans="1:8" s="2" customFormat="1" ht="16.899999999999999" customHeight="1">
      <c r="A1345" s="35"/>
      <c r="B1345" s="36"/>
      <c r="C1345" s="232" t="s">
        <v>1321</v>
      </c>
      <c r="D1345" s="233" t="s">
        <v>3</v>
      </c>
      <c r="E1345" s="234" t="s">
        <v>3</v>
      </c>
      <c r="F1345" s="235">
        <v>134.64699999999999</v>
      </c>
      <c r="G1345" s="35"/>
      <c r="H1345" s="36"/>
    </row>
    <row r="1346" spans="1:8" s="2" customFormat="1" ht="16.899999999999999" customHeight="1">
      <c r="A1346" s="35"/>
      <c r="B1346" s="36"/>
      <c r="C1346" s="236" t="s">
        <v>3</v>
      </c>
      <c r="D1346" s="236" t="s">
        <v>2464</v>
      </c>
      <c r="E1346" s="20" t="s">
        <v>3</v>
      </c>
      <c r="F1346" s="237">
        <v>8.9749999999999996</v>
      </c>
      <c r="G1346" s="35"/>
      <c r="H1346" s="36"/>
    </row>
    <row r="1347" spans="1:8" s="2" customFormat="1" ht="16.899999999999999" customHeight="1">
      <c r="A1347" s="35"/>
      <c r="B1347" s="36"/>
      <c r="C1347" s="236" t="s">
        <v>3</v>
      </c>
      <c r="D1347" s="236" t="s">
        <v>2465</v>
      </c>
      <c r="E1347" s="20" t="s">
        <v>3</v>
      </c>
      <c r="F1347" s="237">
        <v>12.375</v>
      </c>
      <c r="G1347" s="35"/>
      <c r="H1347" s="36"/>
    </row>
    <row r="1348" spans="1:8" s="2" customFormat="1" ht="16.899999999999999" customHeight="1">
      <c r="A1348" s="35"/>
      <c r="B1348" s="36"/>
      <c r="C1348" s="236" t="s">
        <v>3</v>
      </c>
      <c r="D1348" s="236" t="s">
        <v>2466</v>
      </c>
      <c r="E1348" s="20" t="s">
        <v>3</v>
      </c>
      <c r="F1348" s="237">
        <v>16.050999999999998</v>
      </c>
      <c r="G1348" s="35"/>
      <c r="H1348" s="36"/>
    </row>
    <row r="1349" spans="1:8" s="2" customFormat="1" ht="16.899999999999999" customHeight="1">
      <c r="A1349" s="35"/>
      <c r="B1349" s="36"/>
      <c r="C1349" s="236" t="s">
        <v>3</v>
      </c>
      <c r="D1349" s="236" t="s">
        <v>2467</v>
      </c>
      <c r="E1349" s="20" t="s">
        <v>3</v>
      </c>
      <c r="F1349" s="237">
        <v>10.176</v>
      </c>
      <c r="G1349" s="35"/>
      <c r="H1349" s="36"/>
    </row>
    <row r="1350" spans="1:8" s="2" customFormat="1" ht="16.899999999999999" customHeight="1">
      <c r="A1350" s="35"/>
      <c r="B1350" s="36"/>
      <c r="C1350" s="236" t="s">
        <v>3</v>
      </c>
      <c r="D1350" s="236" t="s">
        <v>2468</v>
      </c>
      <c r="E1350" s="20" t="s">
        <v>3</v>
      </c>
      <c r="F1350" s="237">
        <v>17.957000000000001</v>
      </c>
      <c r="G1350" s="35"/>
      <c r="H1350" s="36"/>
    </row>
    <row r="1351" spans="1:8" s="2" customFormat="1" ht="16.899999999999999" customHeight="1">
      <c r="A1351" s="35"/>
      <c r="B1351" s="36"/>
      <c r="C1351" s="236" t="s">
        <v>3</v>
      </c>
      <c r="D1351" s="236" t="s">
        <v>2469</v>
      </c>
      <c r="E1351" s="20" t="s">
        <v>3</v>
      </c>
      <c r="F1351" s="237">
        <v>17.864999999999998</v>
      </c>
      <c r="G1351" s="35"/>
      <c r="H1351" s="36"/>
    </row>
    <row r="1352" spans="1:8" s="2" customFormat="1" ht="16.899999999999999" customHeight="1">
      <c r="A1352" s="35"/>
      <c r="B1352" s="36"/>
      <c r="C1352" s="236" t="s">
        <v>3</v>
      </c>
      <c r="D1352" s="236" t="s">
        <v>2470</v>
      </c>
      <c r="E1352" s="20" t="s">
        <v>3</v>
      </c>
      <c r="F1352" s="237">
        <v>11.041</v>
      </c>
      <c r="G1352" s="35"/>
      <c r="H1352" s="36"/>
    </row>
    <row r="1353" spans="1:8" s="2" customFormat="1" ht="16.899999999999999" customHeight="1">
      <c r="A1353" s="35"/>
      <c r="B1353" s="36"/>
      <c r="C1353" s="236" t="s">
        <v>3</v>
      </c>
      <c r="D1353" s="236" t="s">
        <v>2471</v>
      </c>
      <c r="E1353" s="20" t="s">
        <v>3</v>
      </c>
      <c r="F1353" s="237">
        <v>17.094000000000001</v>
      </c>
      <c r="G1353" s="35"/>
      <c r="H1353" s="36"/>
    </row>
    <row r="1354" spans="1:8" s="2" customFormat="1" ht="16.899999999999999" customHeight="1">
      <c r="A1354" s="35"/>
      <c r="B1354" s="36"/>
      <c r="C1354" s="236" t="s">
        <v>3</v>
      </c>
      <c r="D1354" s="236" t="s">
        <v>2472</v>
      </c>
      <c r="E1354" s="20" t="s">
        <v>3</v>
      </c>
      <c r="F1354" s="237">
        <v>18.475999999999999</v>
      </c>
      <c r="G1354" s="35"/>
      <c r="H1354" s="36"/>
    </row>
    <row r="1355" spans="1:8" s="2" customFormat="1" ht="16.899999999999999" customHeight="1">
      <c r="A1355" s="35"/>
      <c r="B1355" s="36"/>
      <c r="C1355" s="236" t="s">
        <v>3</v>
      </c>
      <c r="D1355" s="236" t="s">
        <v>2473</v>
      </c>
      <c r="E1355" s="20" t="s">
        <v>3</v>
      </c>
      <c r="F1355" s="237">
        <v>16.567</v>
      </c>
      <c r="G1355" s="35"/>
      <c r="H1355" s="36"/>
    </row>
    <row r="1356" spans="1:8" s="2" customFormat="1" ht="16.899999999999999" customHeight="1">
      <c r="A1356" s="35"/>
      <c r="B1356" s="36"/>
      <c r="C1356" s="236" t="s">
        <v>3</v>
      </c>
      <c r="D1356" s="236" t="s">
        <v>2474</v>
      </c>
      <c r="E1356" s="20" t="s">
        <v>3</v>
      </c>
      <c r="F1356" s="237">
        <v>17.274999999999999</v>
      </c>
      <c r="G1356" s="35"/>
      <c r="H1356" s="36"/>
    </row>
    <row r="1357" spans="1:8" s="2" customFormat="1" ht="16.899999999999999" customHeight="1">
      <c r="A1357" s="35"/>
      <c r="B1357" s="36"/>
      <c r="C1357" s="236" t="s">
        <v>3</v>
      </c>
      <c r="D1357" s="236" t="s">
        <v>1501</v>
      </c>
      <c r="E1357" s="20" t="s">
        <v>3</v>
      </c>
      <c r="F1357" s="237">
        <v>0</v>
      </c>
      <c r="G1357" s="35"/>
      <c r="H1357" s="36"/>
    </row>
    <row r="1358" spans="1:8" s="2" customFormat="1" ht="16.899999999999999" customHeight="1">
      <c r="A1358" s="35"/>
      <c r="B1358" s="36"/>
      <c r="C1358" s="236" t="s">
        <v>3</v>
      </c>
      <c r="D1358" s="236" t="s">
        <v>1627</v>
      </c>
      <c r="E1358" s="20" t="s">
        <v>3</v>
      </c>
      <c r="F1358" s="237">
        <v>-22.282</v>
      </c>
      <c r="G1358" s="35"/>
      <c r="H1358" s="36"/>
    </row>
    <row r="1359" spans="1:8" s="2" customFormat="1" ht="16.899999999999999" customHeight="1">
      <c r="A1359" s="35"/>
      <c r="B1359" s="36"/>
      <c r="C1359" s="236" t="s">
        <v>3</v>
      </c>
      <c r="D1359" s="236" t="s">
        <v>2475</v>
      </c>
      <c r="E1359" s="20" t="s">
        <v>3</v>
      </c>
      <c r="F1359" s="237">
        <v>-6.923</v>
      </c>
      <c r="G1359" s="35"/>
      <c r="H1359" s="36"/>
    </row>
    <row r="1360" spans="1:8" s="2" customFormat="1" ht="16.899999999999999" customHeight="1">
      <c r="A1360" s="35"/>
      <c r="B1360" s="36"/>
      <c r="C1360" s="236" t="s">
        <v>1321</v>
      </c>
      <c r="D1360" s="236" t="s">
        <v>213</v>
      </c>
      <c r="E1360" s="20" t="s">
        <v>3</v>
      </c>
      <c r="F1360" s="237">
        <v>134.64699999999999</v>
      </c>
      <c r="G1360" s="35"/>
      <c r="H1360" s="36"/>
    </row>
    <row r="1361" spans="1:8" s="2" customFormat="1" ht="16.899999999999999" customHeight="1">
      <c r="A1361" s="35"/>
      <c r="B1361" s="36"/>
      <c r="C1361" s="238" t="s">
        <v>2868</v>
      </c>
      <c r="D1361" s="35"/>
      <c r="E1361" s="35"/>
      <c r="F1361" s="35"/>
      <c r="G1361" s="35"/>
      <c r="H1361" s="36"/>
    </row>
    <row r="1362" spans="1:8" s="2" customFormat="1" ht="16.899999999999999" customHeight="1">
      <c r="A1362" s="35"/>
      <c r="B1362" s="36"/>
      <c r="C1362" s="236" t="s">
        <v>355</v>
      </c>
      <c r="D1362" s="236" t="s">
        <v>2880</v>
      </c>
      <c r="E1362" s="20" t="s">
        <v>338</v>
      </c>
      <c r="F1362" s="237">
        <v>213.983</v>
      </c>
      <c r="G1362" s="35"/>
      <c r="H1362" s="36"/>
    </row>
    <row r="1363" spans="1:8" s="2" customFormat="1" ht="16.899999999999999" customHeight="1">
      <c r="A1363" s="35"/>
      <c r="B1363" s="36"/>
      <c r="C1363" s="236" t="s">
        <v>364</v>
      </c>
      <c r="D1363" s="236" t="s">
        <v>2881</v>
      </c>
      <c r="E1363" s="20" t="s">
        <v>338</v>
      </c>
      <c r="F1363" s="237">
        <v>213.983</v>
      </c>
      <c r="G1363" s="35"/>
      <c r="H1363" s="36"/>
    </row>
    <row r="1364" spans="1:8" s="2" customFormat="1" ht="16.899999999999999" customHeight="1">
      <c r="A1364" s="35"/>
      <c r="B1364" s="36"/>
      <c r="C1364" s="232" t="s">
        <v>1323</v>
      </c>
      <c r="D1364" s="233" t="s">
        <v>3</v>
      </c>
      <c r="E1364" s="234" t="s">
        <v>3</v>
      </c>
      <c r="F1364" s="235">
        <v>163.852</v>
      </c>
      <c r="G1364" s="35"/>
      <c r="H1364" s="36"/>
    </row>
    <row r="1365" spans="1:8" s="2" customFormat="1" ht="16.899999999999999" customHeight="1">
      <c r="A1365" s="35"/>
      <c r="B1365" s="36"/>
      <c r="C1365" s="236" t="s">
        <v>3</v>
      </c>
      <c r="D1365" s="236" t="s">
        <v>2464</v>
      </c>
      <c r="E1365" s="20" t="s">
        <v>3</v>
      </c>
      <c r="F1365" s="237">
        <v>8.9749999999999996</v>
      </c>
      <c r="G1365" s="35"/>
      <c r="H1365" s="36"/>
    </row>
    <row r="1366" spans="1:8" s="2" customFormat="1" ht="16.899999999999999" customHeight="1">
      <c r="A1366" s="35"/>
      <c r="B1366" s="36"/>
      <c r="C1366" s="236" t="s">
        <v>3</v>
      </c>
      <c r="D1366" s="236" t="s">
        <v>2465</v>
      </c>
      <c r="E1366" s="20" t="s">
        <v>3</v>
      </c>
      <c r="F1366" s="237">
        <v>12.375</v>
      </c>
      <c r="G1366" s="35"/>
      <c r="H1366" s="36"/>
    </row>
    <row r="1367" spans="1:8" s="2" customFormat="1" ht="16.899999999999999" customHeight="1">
      <c r="A1367" s="35"/>
      <c r="B1367" s="36"/>
      <c r="C1367" s="236" t="s">
        <v>3</v>
      </c>
      <c r="D1367" s="236" t="s">
        <v>2466</v>
      </c>
      <c r="E1367" s="20" t="s">
        <v>3</v>
      </c>
      <c r="F1367" s="237">
        <v>16.050999999999998</v>
      </c>
      <c r="G1367" s="35"/>
      <c r="H1367" s="36"/>
    </row>
    <row r="1368" spans="1:8" s="2" customFormat="1" ht="16.899999999999999" customHeight="1">
      <c r="A1368" s="35"/>
      <c r="B1368" s="36"/>
      <c r="C1368" s="236" t="s">
        <v>3</v>
      </c>
      <c r="D1368" s="236" t="s">
        <v>2467</v>
      </c>
      <c r="E1368" s="20" t="s">
        <v>3</v>
      </c>
      <c r="F1368" s="237">
        <v>10.176</v>
      </c>
      <c r="G1368" s="35"/>
      <c r="H1368" s="36"/>
    </row>
    <row r="1369" spans="1:8" s="2" customFormat="1" ht="16.899999999999999" customHeight="1">
      <c r="A1369" s="35"/>
      <c r="B1369" s="36"/>
      <c r="C1369" s="236" t="s">
        <v>3</v>
      </c>
      <c r="D1369" s="236" t="s">
        <v>2468</v>
      </c>
      <c r="E1369" s="20" t="s">
        <v>3</v>
      </c>
      <c r="F1369" s="237">
        <v>17.957000000000001</v>
      </c>
      <c r="G1369" s="35"/>
      <c r="H1369" s="36"/>
    </row>
    <row r="1370" spans="1:8" s="2" customFormat="1" ht="16.899999999999999" customHeight="1">
      <c r="A1370" s="35"/>
      <c r="B1370" s="36"/>
      <c r="C1370" s="236" t="s">
        <v>3</v>
      </c>
      <c r="D1370" s="236" t="s">
        <v>2469</v>
      </c>
      <c r="E1370" s="20" t="s">
        <v>3</v>
      </c>
      <c r="F1370" s="237">
        <v>17.864999999999998</v>
      </c>
      <c r="G1370" s="35"/>
      <c r="H1370" s="36"/>
    </row>
    <row r="1371" spans="1:8" s="2" customFormat="1" ht="16.899999999999999" customHeight="1">
      <c r="A1371" s="35"/>
      <c r="B1371" s="36"/>
      <c r="C1371" s="236" t="s">
        <v>3</v>
      </c>
      <c r="D1371" s="236" t="s">
        <v>2470</v>
      </c>
      <c r="E1371" s="20" t="s">
        <v>3</v>
      </c>
      <c r="F1371" s="237">
        <v>11.041</v>
      </c>
      <c r="G1371" s="35"/>
      <c r="H1371" s="36"/>
    </row>
    <row r="1372" spans="1:8" s="2" customFormat="1" ht="16.899999999999999" customHeight="1">
      <c r="A1372" s="35"/>
      <c r="B1372" s="36"/>
      <c r="C1372" s="236" t="s">
        <v>3</v>
      </c>
      <c r="D1372" s="236" t="s">
        <v>2471</v>
      </c>
      <c r="E1372" s="20" t="s">
        <v>3</v>
      </c>
      <c r="F1372" s="237">
        <v>17.094000000000001</v>
      </c>
      <c r="G1372" s="35"/>
      <c r="H1372" s="36"/>
    </row>
    <row r="1373" spans="1:8" s="2" customFormat="1" ht="16.899999999999999" customHeight="1">
      <c r="A1373" s="35"/>
      <c r="B1373" s="36"/>
      <c r="C1373" s="236" t="s">
        <v>3</v>
      </c>
      <c r="D1373" s="236" t="s">
        <v>2472</v>
      </c>
      <c r="E1373" s="20" t="s">
        <v>3</v>
      </c>
      <c r="F1373" s="237">
        <v>18.475999999999999</v>
      </c>
      <c r="G1373" s="35"/>
      <c r="H1373" s="36"/>
    </row>
    <row r="1374" spans="1:8" s="2" customFormat="1" ht="16.899999999999999" customHeight="1">
      <c r="A1374" s="35"/>
      <c r="B1374" s="36"/>
      <c r="C1374" s="236" t="s">
        <v>3</v>
      </c>
      <c r="D1374" s="236" t="s">
        <v>2473</v>
      </c>
      <c r="E1374" s="20" t="s">
        <v>3</v>
      </c>
      <c r="F1374" s="237">
        <v>16.567</v>
      </c>
      <c r="G1374" s="35"/>
      <c r="H1374" s="36"/>
    </row>
    <row r="1375" spans="1:8" s="2" customFormat="1" ht="16.899999999999999" customHeight="1">
      <c r="A1375" s="35"/>
      <c r="B1375" s="36"/>
      <c r="C1375" s="236" t="s">
        <v>3</v>
      </c>
      <c r="D1375" s="236" t="s">
        <v>2474</v>
      </c>
      <c r="E1375" s="20" t="s">
        <v>3</v>
      </c>
      <c r="F1375" s="237">
        <v>17.274999999999999</v>
      </c>
      <c r="G1375" s="35"/>
      <c r="H1375" s="36"/>
    </row>
    <row r="1376" spans="1:8" s="2" customFormat="1" ht="16.899999999999999" customHeight="1">
      <c r="A1376" s="35"/>
      <c r="B1376" s="36"/>
      <c r="C1376" s="236" t="s">
        <v>1323</v>
      </c>
      <c r="D1376" s="236" t="s">
        <v>259</v>
      </c>
      <c r="E1376" s="20" t="s">
        <v>3</v>
      </c>
      <c r="F1376" s="237">
        <v>163.852</v>
      </c>
      <c r="G1376" s="35"/>
      <c r="H1376" s="36"/>
    </row>
    <row r="1377" spans="1:8" s="2" customFormat="1" ht="16.899999999999999" customHeight="1">
      <c r="A1377" s="35"/>
      <c r="B1377" s="36"/>
      <c r="C1377" s="238" t="s">
        <v>2868</v>
      </c>
      <c r="D1377" s="35"/>
      <c r="E1377" s="35"/>
      <c r="F1377" s="35"/>
      <c r="G1377" s="35"/>
      <c r="H1377" s="36"/>
    </row>
    <row r="1378" spans="1:8" s="2" customFormat="1" ht="16.899999999999999" customHeight="1">
      <c r="A1378" s="35"/>
      <c r="B1378" s="36"/>
      <c r="C1378" s="236" t="s">
        <v>656</v>
      </c>
      <c r="D1378" s="236" t="s">
        <v>3115</v>
      </c>
      <c r="E1378" s="20" t="s">
        <v>338</v>
      </c>
      <c r="F1378" s="237">
        <v>136.649</v>
      </c>
      <c r="G1378" s="35"/>
      <c r="H1378" s="36"/>
    </row>
    <row r="1379" spans="1:8" s="2" customFormat="1" ht="16.899999999999999" customHeight="1">
      <c r="A1379" s="35"/>
      <c r="B1379" s="36"/>
      <c r="C1379" s="232" t="s">
        <v>1326</v>
      </c>
      <c r="D1379" s="233" t="s">
        <v>3</v>
      </c>
      <c r="E1379" s="234" t="s">
        <v>3</v>
      </c>
      <c r="F1379" s="235">
        <v>20.001999999999999</v>
      </c>
      <c r="G1379" s="35"/>
      <c r="H1379" s="36"/>
    </row>
    <row r="1380" spans="1:8" s="2" customFormat="1" ht="16.899999999999999" customHeight="1">
      <c r="A1380" s="35"/>
      <c r="B1380" s="36"/>
      <c r="C1380" s="236" t="s">
        <v>3</v>
      </c>
      <c r="D1380" s="236" t="s">
        <v>2493</v>
      </c>
      <c r="E1380" s="20" t="s">
        <v>3</v>
      </c>
      <c r="F1380" s="237">
        <v>28.35</v>
      </c>
      <c r="G1380" s="35"/>
      <c r="H1380" s="36"/>
    </row>
    <row r="1381" spans="1:8" s="2" customFormat="1" ht="16.899999999999999" customHeight="1">
      <c r="A1381" s="35"/>
      <c r="B1381" s="36"/>
      <c r="C1381" s="236" t="s">
        <v>3</v>
      </c>
      <c r="D1381" s="236" t="s">
        <v>1501</v>
      </c>
      <c r="E1381" s="20" t="s">
        <v>3</v>
      </c>
      <c r="F1381" s="237">
        <v>0</v>
      </c>
      <c r="G1381" s="35"/>
      <c r="H1381" s="36"/>
    </row>
    <row r="1382" spans="1:8" s="2" customFormat="1" ht="16.899999999999999" customHeight="1">
      <c r="A1382" s="35"/>
      <c r="B1382" s="36"/>
      <c r="C1382" s="236" t="s">
        <v>3</v>
      </c>
      <c r="D1382" s="236" t="s">
        <v>1640</v>
      </c>
      <c r="E1382" s="20" t="s">
        <v>3</v>
      </c>
      <c r="F1382" s="237">
        <v>-8.3480000000000008</v>
      </c>
      <c r="G1382" s="35"/>
      <c r="H1382" s="36"/>
    </row>
    <row r="1383" spans="1:8" s="2" customFormat="1" ht="16.899999999999999" customHeight="1">
      <c r="A1383" s="35"/>
      <c r="B1383" s="36"/>
      <c r="C1383" s="236" t="s">
        <v>1326</v>
      </c>
      <c r="D1383" s="236" t="s">
        <v>213</v>
      </c>
      <c r="E1383" s="20" t="s">
        <v>3</v>
      </c>
      <c r="F1383" s="237">
        <v>20.001999999999999</v>
      </c>
      <c r="G1383" s="35"/>
      <c r="H1383" s="36"/>
    </row>
    <row r="1384" spans="1:8" s="2" customFormat="1" ht="16.899999999999999" customHeight="1">
      <c r="A1384" s="35"/>
      <c r="B1384" s="36"/>
      <c r="C1384" s="238" t="s">
        <v>2868</v>
      </c>
      <c r="D1384" s="35"/>
      <c r="E1384" s="35"/>
      <c r="F1384" s="35"/>
      <c r="G1384" s="35"/>
      <c r="H1384" s="36"/>
    </row>
    <row r="1385" spans="1:8" s="2" customFormat="1" ht="16.899999999999999" customHeight="1">
      <c r="A1385" s="35"/>
      <c r="B1385" s="36"/>
      <c r="C1385" s="236" t="s">
        <v>1650</v>
      </c>
      <c r="D1385" s="236" t="s">
        <v>3138</v>
      </c>
      <c r="E1385" s="20" t="s">
        <v>338</v>
      </c>
      <c r="F1385" s="237">
        <v>20.001999999999999</v>
      </c>
      <c r="G1385" s="35"/>
      <c r="H1385" s="36"/>
    </row>
    <row r="1386" spans="1:8" s="2" customFormat="1" ht="16.899999999999999" customHeight="1">
      <c r="A1386" s="35"/>
      <c r="B1386" s="36"/>
      <c r="C1386" s="236" t="s">
        <v>355</v>
      </c>
      <c r="D1386" s="236" t="s">
        <v>2880</v>
      </c>
      <c r="E1386" s="20" t="s">
        <v>338</v>
      </c>
      <c r="F1386" s="237">
        <v>213.983</v>
      </c>
      <c r="G1386" s="35"/>
      <c r="H1386" s="36"/>
    </row>
    <row r="1387" spans="1:8" s="2" customFormat="1" ht="16.899999999999999" customHeight="1">
      <c r="A1387" s="35"/>
      <c r="B1387" s="36"/>
      <c r="C1387" s="236" t="s">
        <v>364</v>
      </c>
      <c r="D1387" s="236" t="s">
        <v>2881</v>
      </c>
      <c r="E1387" s="20" t="s">
        <v>338</v>
      </c>
      <c r="F1387" s="237">
        <v>213.983</v>
      </c>
      <c r="G1387" s="35"/>
      <c r="H1387" s="36"/>
    </row>
    <row r="1388" spans="1:8" s="2" customFormat="1" ht="16.899999999999999" customHeight="1">
      <c r="A1388" s="35"/>
      <c r="B1388" s="36"/>
      <c r="C1388" s="232" t="s">
        <v>1328</v>
      </c>
      <c r="D1388" s="233" t="s">
        <v>3</v>
      </c>
      <c r="E1388" s="234" t="s">
        <v>3</v>
      </c>
      <c r="F1388" s="235">
        <v>28.35</v>
      </c>
      <c r="G1388" s="35"/>
      <c r="H1388" s="36"/>
    </row>
    <row r="1389" spans="1:8" s="2" customFormat="1" ht="16.899999999999999" customHeight="1">
      <c r="A1389" s="35"/>
      <c r="B1389" s="36"/>
      <c r="C1389" s="236" t="s">
        <v>3</v>
      </c>
      <c r="D1389" s="236" t="s">
        <v>2493</v>
      </c>
      <c r="E1389" s="20" t="s">
        <v>3</v>
      </c>
      <c r="F1389" s="237">
        <v>28.35</v>
      </c>
      <c r="G1389" s="35"/>
      <c r="H1389" s="36"/>
    </row>
    <row r="1390" spans="1:8" s="2" customFormat="1" ht="16.899999999999999" customHeight="1">
      <c r="A1390" s="35"/>
      <c r="B1390" s="36"/>
      <c r="C1390" s="236" t="s">
        <v>1328</v>
      </c>
      <c r="D1390" s="236" t="s">
        <v>259</v>
      </c>
      <c r="E1390" s="20" t="s">
        <v>3</v>
      </c>
      <c r="F1390" s="237">
        <v>28.35</v>
      </c>
      <c r="G1390" s="35"/>
      <c r="H1390" s="36"/>
    </row>
    <row r="1391" spans="1:8" s="2" customFormat="1" ht="16.899999999999999" customHeight="1">
      <c r="A1391" s="35"/>
      <c r="B1391" s="36"/>
      <c r="C1391" s="238" t="s">
        <v>2868</v>
      </c>
      <c r="D1391" s="35"/>
      <c r="E1391" s="35"/>
      <c r="F1391" s="35"/>
      <c r="G1391" s="35"/>
      <c r="H1391" s="36"/>
    </row>
    <row r="1392" spans="1:8" s="2" customFormat="1" ht="16.899999999999999" customHeight="1">
      <c r="A1392" s="35"/>
      <c r="B1392" s="36"/>
      <c r="C1392" s="236" t="s">
        <v>656</v>
      </c>
      <c r="D1392" s="236" t="s">
        <v>3115</v>
      </c>
      <c r="E1392" s="20" t="s">
        <v>338</v>
      </c>
      <c r="F1392" s="237">
        <v>136.649</v>
      </c>
      <c r="G1392" s="35"/>
      <c r="H1392" s="36"/>
    </row>
    <row r="1393" spans="1:8" s="2" customFormat="1" ht="16.899999999999999" customHeight="1">
      <c r="A1393" s="35"/>
      <c r="B1393" s="36"/>
      <c r="C1393" s="232" t="s">
        <v>1334</v>
      </c>
      <c r="D1393" s="233" t="s">
        <v>3</v>
      </c>
      <c r="E1393" s="234" t="s">
        <v>3</v>
      </c>
      <c r="F1393" s="235">
        <v>20.988</v>
      </c>
      <c r="G1393" s="35"/>
      <c r="H1393" s="36"/>
    </row>
    <row r="1394" spans="1:8" s="2" customFormat="1" ht="16.899999999999999" customHeight="1">
      <c r="A1394" s="35"/>
      <c r="B1394" s="36"/>
      <c r="C1394" s="236" t="s">
        <v>3</v>
      </c>
      <c r="D1394" s="236" t="s">
        <v>1491</v>
      </c>
      <c r="E1394" s="20" t="s">
        <v>3</v>
      </c>
      <c r="F1394" s="237">
        <v>4.4880000000000004</v>
      </c>
      <c r="G1394" s="35"/>
      <c r="H1394" s="36"/>
    </row>
    <row r="1395" spans="1:8" s="2" customFormat="1" ht="16.899999999999999" customHeight="1">
      <c r="A1395" s="35"/>
      <c r="B1395" s="36"/>
      <c r="C1395" s="236" t="s">
        <v>3</v>
      </c>
      <c r="D1395" s="236" t="s">
        <v>1492</v>
      </c>
      <c r="E1395" s="20" t="s">
        <v>3</v>
      </c>
      <c r="F1395" s="237">
        <v>16.5</v>
      </c>
      <c r="G1395" s="35"/>
      <c r="H1395" s="36"/>
    </row>
    <row r="1396" spans="1:8" s="2" customFormat="1" ht="16.899999999999999" customHeight="1">
      <c r="A1396" s="35"/>
      <c r="B1396" s="36"/>
      <c r="C1396" s="236" t="s">
        <v>1334</v>
      </c>
      <c r="D1396" s="236" t="s">
        <v>213</v>
      </c>
      <c r="E1396" s="20" t="s">
        <v>3</v>
      </c>
      <c r="F1396" s="237">
        <v>20.988</v>
      </c>
      <c r="G1396" s="35"/>
      <c r="H1396" s="36"/>
    </row>
    <row r="1397" spans="1:8" s="2" customFormat="1" ht="16.899999999999999" customHeight="1">
      <c r="A1397" s="35"/>
      <c r="B1397" s="36"/>
      <c r="C1397" s="238" t="s">
        <v>2868</v>
      </c>
      <c r="D1397" s="35"/>
      <c r="E1397" s="35"/>
      <c r="F1397" s="35"/>
      <c r="G1397" s="35"/>
      <c r="H1397" s="36"/>
    </row>
    <row r="1398" spans="1:8" s="2" customFormat="1" ht="16.899999999999999" customHeight="1">
      <c r="A1398" s="35"/>
      <c r="B1398" s="36"/>
      <c r="C1398" s="236" t="s">
        <v>1487</v>
      </c>
      <c r="D1398" s="236" t="s">
        <v>3133</v>
      </c>
      <c r="E1398" s="20" t="s">
        <v>338</v>
      </c>
      <c r="F1398" s="237">
        <v>20.988</v>
      </c>
      <c r="G1398" s="35"/>
      <c r="H1398" s="36"/>
    </row>
    <row r="1399" spans="1:8" s="2" customFormat="1" ht="16.899999999999999" customHeight="1">
      <c r="A1399" s="35"/>
      <c r="B1399" s="36"/>
      <c r="C1399" s="236" t="s">
        <v>355</v>
      </c>
      <c r="D1399" s="236" t="s">
        <v>2880</v>
      </c>
      <c r="E1399" s="20" t="s">
        <v>338</v>
      </c>
      <c r="F1399" s="237">
        <v>37.972000000000001</v>
      </c>
      <c r="G1399" s="35"/>
      <c r="H1399" s="36"/>
    </row>
    <row r="1400" spans="1:8" s="2" customFormat="1" ht="16.899999999999999" customHeight="1">
      <c r="A1400" s="35"/>
      <c r="B1400" s="36"/>
      <c r="C1400" s="236" t="s">
        <v>364</v>
      </c>
      <c r="D1400" s="236" t="s">
        <v>2881</v>
      </c>
      <c r="E1400" s="20" t="s">
        <v>338</v>
      </c>
      <c r="F1400" s="237">
        <v>37.972000000000001</v>
      </c>
      <c r="G1400" s="35"/>
      <c r="H1400" s="36"/>
    </row>
    <row r="1401" spans="1:8" s="2" customFormat="1" ht="16.899999999999999" customHeight="1">
      <c r="A1401" s="35"/>
      <c r="B1401" s="36"/>
      <c r="C1401" s="232" t="s">
        <v>1336</v>
      </c>
      <c r="D1401" s="233" t="s">
        <v>3</v>
      </c>
      <c r="E1401" s="234" t="s">
        <v>3</v>
      </c>
      <c r="F1401" s="235">
        <v>59.334000000000003</v>
      </c>
      <c r="G1401" s="35"/>
      <c r="H1401" s="36"/>
    </row>
    <row r="1402" spans="1:8" s="2" customFormat="1" ht="16.899999999999999" customHeight="1">
      <c r="A1402" s="35"/>
      <c r="B1402" s="36"/>
      <c r="C1402" s="236" t="s">
        <v>3</v>
      </c>
      <c r="D1402" s="236" t="s">
        <v>1615</v>
      </c>
      <c r="E1402" s="20" t="s">
        <v>3</v>
      </c>
      <c r="F1402" s="237">
        <v>24.684000000000001</v>
      </c>
      <c r="G1402" s="35"/>
      <c r="H1402" s="36"/>
    </row>
    <row r="1403" spans="1:8" s="2" customFormat="1" ht="16.899999999999999" customHeight="1">
      <c r="A1403" s="35"/>
      <c r="B1403" s="36"/>
      <c r="C1403" s="236" t="s">
        <v>3</v>
      </c>
      <c r="D1403" s="236" t="s">
        <v>1616</v>
      </c>
      <c r="E1403" s="20" t="s">
        <v>3</v>
      </c>
      <c r="F1403" s="237">
        <v>34.65</v>
      </c>
      <c r="G1403" s="35"/>
      <c r="H1403" s="36"/>
    </row>
    <row r="1404" spans="1:8" s="2" customFormat="1" ht="16.899999999999999" customHeight="1">
      <c r="A1404" s="35"/>
      <c r="B1404" s="36"/>
      <c r="C1404" s="236" t="s">
        <v>1336</v>
      </c>
      <c r="D1404" s="236" t="s">
        <v>213</v>
      </c>
      <c r="E1404" s="20" t="s">
        <v>3</v>
      </c>
      <c r="F1404" s="237">
        <v>59.334000000000003</v>
      </c>
      <c r="G1404" s="35"/>
      <c r="H1404" s="36"/>
    </row>
    <row r="1405" spans="1:8" s="2" customFormat="1" ht="16.899999999999999" customHeight="1">
      <c r="A1405" s="35"/>
      <c r="B1405" s="36"/>
      <c r="C1405" s="238" t="s">
        <v>2868</v>
      </c>
      <c r="D1405" s="35"/>
      <c r="E1405" s="35"/>
      <c r="F1405" s="35"/>
      <c r="G1405" s="35"/>
      <c r="H1405" s="36"/>
    </row>
    <row r="1406" spans="1:8" s="2" customFormat="1" ht="16.899999999999999" customHeight="1">
      <c r="A1406" s="35"/>
      <c r="B1406" s="36"/>
      <c r="C1406" s="236" t="s">
        <v>1487</v>
      </c>
      <c r="D1406" s="236" t="s">
        <v>3133</v>
      </c>
      <c r="E1406" s="20" t="s">
        <v>338</v>
      </c>
      <c r="F1406" s="237">
        <v>59.334000000000003</v>
      </c>
      <c r="G1406" s="35"/>
      <c r="H1406" s="36"/>
    </row>
    <row r="1407" spans="1:8" s="2" customFormat="1" ht="16.899999999999999" customHeight="1">
      <c r="A1407" s="35"/>
      <c r="B1407" s="36"/>
      <c r="C1407" s="236" t="s">
        <v>355</v>
      </c>
      <c r="D1407" s="236" t="s">
        <v>2880</v>
      </c>
      <c r="E1407" s="20" t="s">
        <v>338</v>
      </c>
      <c r="F1407" s="237">
        <v>213.983</v>
      </c>
      <c r="G1407" s="35"/>
      <c r="H1407" s="36"/>
    </row>
    <row r="1408" spans="1:8" s="2" customFormat="1" ht="16.899999999999999" customHeight="1">
      <c r="A1408" s="35"/>
      <c r="B1408" s="36"/>
      <c r="C1408" s="236" t="s">
        <v>364</v>
      </c>
      <c r="D1408" s="236" t="s">
        <v>2881</v>
      </c>
      <c r="E1408" s="20" t="s">
        <v>338</v>
      </c>
      <c r="F1408" s="237">
        <v>213.983</v>
      </c>
      <c r="G1408" s="35"/>
      <c r="H1408" s="36"/>
    </row>
    <row r="1409" spans="1:8" s="2" customFormat="1" ht="16.899999999999999" customHeight="1">
      <c r="A1409" s="35"/>
      <c r="B1409" s="36"/>
      <c r="C1409" s="232" t="s">
        <v>2966</v>
      </c>
      <c r="D1409" s="233" t="s">
        <v>3</v>
      </c>
      <c r="E1409" s="234" t="s">
        <v>3</v>
      </c>
      <c r="F1409" s="235">
        <v>13.62</v>
      </c>
      <c r="G1409" s="35"/>
      <c r="H1409" s="36"/>
    </row>
    <row r="1410" spans="1:8" s="2" customFormat="1" ht="16.899999999999999" customHeight="1">
      <c r="A1410" s="35"/>
      <c r="B1410" s="36"/>
      <c r="C1410" s="236" t="s">
        <v>3</v>
      </c>
      <c r="D1410" s="236" t="s">
        <v>1525</v>
      </c>
      <c r="E1410" s="20" t="s">
        <v>3</v>
      </c>
      <c r="F1410" s="237">
        <v>0</v>
      </c>
      <c r="G1410" s="35"/>
      <c r="H1410" s="36"/>
    </row>
    <row r="1411" spans="1:8" s="2" customFormat="1" ht="16.899999999999999" customHeight="1">
      <c r="A1411" s="35"/>
      <c r="B1411" s="36"/>
      <c r="C1411" s="236" t="s">
        <v>3</v>
      </c>
      <c r="D1411" s="236" t="s">
        <v>2361</v>
      </c>
      <c r="E1411" s="20" t="s">
        <v>3</v>
      </c>
      <c r="F1411" s="237">
        <v>21.826000000000001</v>
      </c>
      <c r="G1411" s="35"/>
      <c r="H1411" s="36"/>
    </row>
    <row r="1412" spans="1:8" s="2" customFormat="1" ht="16.899999999999999" customHeight="1">
      <c r="A1412" s="35"/>
      <c r="B1412" s="36"/>
      <c r="C1412" s="236" t="s">
        <v>3</v>
      </c>
      <c r="D1412" s="236" t="s">
        <v>1527</v>
      </c>
      <c r="E1412" s="20" t="s">
        <v>3</v>
      </c>
      <c r="F1412" s="237">
        <v>0</v>
      </c>
      <c r="G1412" s="35"/>
      <c r="H1412" s="36"/>
    </row>
    <row r="1413" spans="1:8" s="2" customFormat="1" ht="16.899999999999999" customHeight="1">
      <c r="A1413" s="35"/>
      <c r="B1413" s="36"/>
      <c r="C1413" s="236" t="s">
        <v>3</v>
      </c>
      <c r="D1413" s="236" t="s">
        <v>2362</v>
      </c>
      <c r="E1413" s="20" t="s">
        <v>3</v>
      </c>
      <c r="F1413" s="237">
        <v>-0.78300000000000003</v>
      </c>
      <c r="G1413" s="35"/>
      <c r="H1413" s="36"/>
    </row>
    <row r="1414" spans="1:8" s="2" customFormat="1" ht="16.899999999999999" customHeight="1">
      <c r="A1414" s="35"/>
      <c r="B1414" s="36"/>
      <c r="C1414" s="236" t="s">
        <v>3</v>
      </c>
      <c r="D1414" s="236" t="s">
        <v>2363</v>
      </c>
      <c r="E1414" s="20" t="s">
        <v>3</v>
      </c>
      <c r="F1414" s="237">
        <v>-1.135</v>
      </c>
      <c r="G1414" s="35"/>
      <c r="H1414" s="36"/>
    </row>
    <row r="1415" spans="1:8" s="2" customFormat="1" ht="16.899999999999999" customHeight="1">
      <c r="A1415" s="35"/>
      <c r="B1415" s="36"/>
      <c r="C1415" s="236" t="s">
        <v>3</v>
      </c>
      <c r="D1415" s="236" t="s">
        <v>2364</v>
      </c>
      <c r="E1415" s="20" t="s">
        <v>3</v>
      </c>
      <c r="F1415" s="237">
        <v>-0.46</v>
      </c>
      <c r="G1415" s="35"/>
      <c r="H1415" s="36"/>
    </row>
    <row r="1416" spans="1:8" s="2" customFormat="1" ht="16.899999999999999" customHeight="1">
      <c r="A1416" s="35"/>
      <c r="B1416" s="36"/>
      <c r="C1416" s="236" t="s">
        <v>3</v>
      </c>
      <c r="D1416" s="236" t="s">
        <v>2365</v>
      </c>
      <c r="E1416" s="20" t="s">
        <v>3</v>
      </c>
      <c r="F1416" s="237">
        <v>-0.50600000000000001</v>
      </c>
      <c r="G1416" s="35"/>
      <c r="H1416" s="36"/>
    </row>
    <row r="1417" spans="1:8" s="2" customFormat="1" ht="16.899999999999999" customHeight="1">
      <c r="A1417" s="35"/>
      <c r="B1417" s="36"/>
      <c r="C1417" s="236" t="s">
        <v>3</v>
      </c>
      <c r="D1417" s="236" t="s">
        <v>1530</v>
      </c>
      <c r="E1417" s="20" t="s">
        <v>3</v>
      </c>
      <c r="F1417" s="237">
        <v>0</v>
      </c>
      <c r="G1417" s="35"/>
      <c r="H1417" s="36"/>
    </row>
    <row r="1418" spans="1:8" s="2" customFormat="1" ht="16.899999999999999" customHeight="1">
      <c r="A1418" s="35"/>
      <c r="B1418" s="36"/>
      <c r="C1418" s="236" t="s">
        <v>3</v>
      </c>
      <c r="D1418" s="236" t="s">
        <v>2366</v>
      </c>
      <c r="E1418" s="20" t="s">
        <v>3</v>
      </c>
      <c r="F1418" s="237">
        <v>-5.3220000000000001</v>
      </c>
      <c r="G1418" s="35"/>
      <c r="H1418" s="36"/>
    </row>
    <row r="1419" spans="1:8" s="2" customFormat="1" ht="16.899999999999999" customHeight="1">
      <c r="A1419" s="35"/>
      <c r="B1419" s="36"/>
      <c r="C1419" s="236" t="s">
        <v>2966</v>
      </c>
      <c r="D1419" s="236" t="s">
        <v>1536</v>
      </c>
      <c r="E1419" s="20" t="s">
        <v>3</v>
      </c>
      <c r="F1419" s="237">
        <v>13.62</v>
      </c>
      <c r="G1419" s="35"/>
      <c r="H1419" s="36"/>
    </row>
    <row r="1420" spans="1:8" s="2" customFormat="1" ht="16.899999999999999" customHeight="1">
      <c r="A1420" s="35"/>
      <c r="B1420" s="36"/>
      <c r="C1420" s="232" t="s">
        <v>3099</v>
      </c>
      <c r="D1420" s="233" t="s">
        <v>3</v>
      </c>
      <c r="E1420" s="234" t="s">
        <v>3</v>
      </c>
      <c r="F1420" s="235">
        <v>136.649</v>
      </c>
      <c r="G1420" s="35"/>
      <c r="H1420" s="36"/>
    </row>
    <row r="1421" spans="1:8" s="2" customFormat="1" ht="16.899999999999999" customHeight="1">
      <c r="A1421" s="35"/>
      <c r="B1421" s="36"/>
      <c r="C1421" s="236" t="s">
        <v>3</v>
      </c>
      <c r="D1421" s="236" t="s">
        <v>1525</v>
      </c>
      <c r="E1421" s="20" t="s">
        <v>3</v>
      </c>
      <c r="F1421" s="237">
        <v>0</v>
      </c>
      <c r="G1421" s="35"/>
      <c r="H1421" s="36"/>
    </row>
    <row r="1422" spans="1:8" s="2" customFormat="1" ht="16.899999999999999" customHeight="1">
      <c r="A1422" s="35"/>
      <c r="B1422" s="36"/>
      <c r="C1422" s="236" t="s">
        <v>3</v>
      </c>
      <c r="D1422" s="236" t="s">
        <v>2509</v>
      </c>
      <c r="E1422" s="20" t="s">
        <v>3</v>
      </c>
      <c r="F1422" s="237">
        <v>192.202</v>
      </c>
      <c r="G1422" s="35"/>
      <c r="H1422" s="36"/>
    </row>
    <row r="1423" spans="1:8" s="2" customFormat="1" ht="16.899999999999999" customHeight="1">
      <c r="A1423" s="35"/>
      <c r="B1423" s="36"/>
      <c r="C1423" s="236" t="s">
        <v>3</v>
      </c>
      <c r="D1423" s="236" t="s">
        <v>1527</v>
      </c>
      <c r="E1423" s="20" t="s">
        <v>3</v>
      </c>
      <c r="F1423" s="237">
        <v>0</v>
      </c>
      <c r="G1423" s="35"/>
      <c r="H1423" s="36"/>
    </row>
    <row r="1424" spans="1:8" s="2" customFormat="1" ht="16.899999999999999" customHeight="1">
      <c r="A1424" s="35"/>
      <c r="B1424" s="36"/>
      <c r="C1424" s="236" t="s">
        <v>3</v>
      </c>
      <c r="D1424" s="236" t="s">
        <v>2510</v>
      </c>
      <c r="E1424" s="20" t="s">
        <v>3</v>
      </c>
      <c r="F1424" s="237">
        <v>-8.4079999999999995</v>
      </c>
      <c r="G1424" s="35"/>
      <c r="H1424" s="36"/>
    </row>
    <row r="1425" spans="1:8" s="2" customFormat="1" ht="16.899999999999999" customHeight="1">
      <c r="A1425" s="35"/>
      <c r="B1425" s="36"/>
      <c r="C1425" s="236" t="s">
        <v>3</v>
      </c>
      <c r="D1425" s="236" t="s">
        <v>2511</v>
      </c>
      <c r="E1425" s="20" t="s">
        <v>3</v>
      </c>
      <c r="F1425" s="237">
        <v>-5.3079999999999998</v>
      </c>
      <c r="G1425" s="35"/>
      <c r="H1425" s="36"/>
    </row>
    <row r="1426" spans="1:8" s="2" customFormat="1" ht="16.899999999999999" customHeight="1">
      <c r="A1426" s="35"/>
      <c r="B1426" s="36"/>
      <c r="C1426" s="236" t="s">
        <v>3</v>
      </c>
      <c r="D1426" s="236" t="s">
        <v>1530</v>
      </c>
      <c r="E1426" s="20" t="s">
        <v>3</v>
      </c>
      <c r="F1426" s="237">
        <v>0</v>
      </c>
      <c r="G1426" s="35"/>
      <c r="H1426" s="36"/>
    </row>
    <row r="1427" spans="1:8" s="2" customFormat="1" ht="16.899999999999999" customHeight="1">
      <c r="A1427" s="35"/>
      <c r="B1427" s="36"/>
      <c r="C1427" s="236" t="s">
        <v>3</v>
      </c>
      <c r="D1427" s="236" t="s">
        <v>2512</v>
      </c>
      <c r="E1427" s="20" t="s">
        <v>3</v>
      </c>
      <c r="F1427" s="237">
        <v>-41.837000000000003</v>
      </c>
      <c r="G1427" s="35"/>
      <c r="H1427" s="36"/>
    </row>
    <row r="1428" spans="1:8" s="2" customFormat="1" ht="16.899999999999999" customHeight="1">
      <c r="A1428" s="35"/>
      <c r="B1428" s="36"/>
      <c r="C1428" s="236" t="s">
        <v>3099</v>
      </c>
      <c r="D1428" s="236" t="s">
        <v>1536</v>
      </c>
      <c r="E1428" s="20" t="s">
        <v>3</v>
      </c>
      <c r="F1428" s="237">
        <v>136.649</v>
      </c>
      <c r="G1428" s="35"/>
      <c r="H1428" s="36"/>
    </row>
    <row r="1429" spans="1:8" s="2" customFormat="1" ht="26.45" customHeight="1">
      <c r="A1429" s="35"/>
      <c r="B1429" s="36"/>
      <c r="C1429" s="231" t="s">
        <v>3153</v>
      </c>
      <c r="D1429" s="231" t="s">
        <v>122</v>
      </c>
      <c r="E1429" s="35"/>
      <c r="F1429" s="35"/>
      <c r="G1429" s="35"/>
      <c r="H1429" s="36"/>
    </row>
    <row r="1430" spans="1:8" s="2" customFormat="1" ht="16.899999999999999" customHeight="1">
      <c r="A1430" s="35"/>
      <c r="B1430" s="36"/>
      <c r="C1430" s="232" t="s">
        <v>2761</v>
      </c>
      <c r="D1430" s="233" t="s">
        <v>3</v>
      </c>
      <c r="E1430" s="234" t="s">
        <v>3</v>
      </c>
      <c r="F1430" s="235">
        <v>20</v>
      </c>
      <c r="G1430" s="35"/>
      <c r="H1430" s="36"/>
    </row>
    <row r="1431" spans="1:8" s="2" customFormat="1" ht="16.899999999999999" customHeight="1">
      <c r="A1431" s="35"/>
      <c r="B1431" s="36"/>
      <c r="C1431" s="236" t="s">
        <v>3</v>
      </c>
      <c r="D1431" s="236" t="s">
        <v>314</v>
      </c>
      <c r="E1431" s="20" t="s">
        <v>3</v>
      </c>
      <c r="F1431" s="237">
        <v>20</v>
      </c>
      <c r="G1431" s="35"/>
      <c r="H1431" s="36"/>
    </row>
    <row r="1432" spans="1:8" s="2" customFormat="1" ht="16.899999999999999" customHeight="1">
      <c r="A1432" s="35"/>
      <c r="B1432" s="36"/>
      <c r="C1432" s="236" t="s">
        <v>2761</v>
      </c>
      <c r="D1432" s="236" t="s">
        <v>213</v>
      </c>
      <c r="E1432" s="20" t="s">
        <v>3</v>
      </c>
      <c r="F1432" s="237">
        <v>20</v>
      </c>
      <c r="G1432" s="35"/>
      <c r="H1432" s="36"/>
    </row>
    <row r="1433" spans="1:8" s="2" customFormat="1" ht="16.899999999999999" customHeight="1">
      <c r="A1433" s="35"/>
      <c r="B1433" s="36"/>
      <c r="C1433" s="232" t="s">
        <v>2925</v>
      </c>
      <c r="D1433" s="233" t="s">
        <v>3</v>
      </c>
      <c r="E1433" s="234" t="s">
        <v>3</v>
      </c>
      <c r="F1433" s="235">
        <v>3</v>
      </c>
      <c r="G1433" s="35"/>
      <c r="H1433" s="36"/>
    </row>
    <row r="1434" spans="1:8" s="2" customFormat="1" ht="16.899999999999999" customHeight="1">
      <c r="A1434" s="35"/>
      <c r="B1434" s="36"/>
      <c r="C1434" s="236" t="s">
        <v>3</v>
      </c>
      <c r="D1434" s="236" t="s">
        <v>204</v>
      </c>
      <c r="E1434" s="20" t="s">
        <v>3</v>
      </c>
      <c r="F1434" s="237">
        <v>3</v>
      </c>
      <c r="G1434" s="35"/>
      <c r="H1434" s="36"/>
    </row>
    <row r="1435" spans="1:8" s="2" customFormat="1" ht="16.899999999999999" customHeight="1">
      <c r="A1435" s="35"/>
      <c r="B1435" s="36"/>
      <c r="C1435" s="236" t="s">
        <v>2925</v>
      </c>
      <c r="D1435" s="236" t="s">
        <v>213</v>
      </c>
      <c r="E1435" s="20" t="s">
        <v>3</v>
      </c>
      <c r="F1435" s="237">
        <v>3</v>
      </c>
      <c r="G1435" s="35"/>
      <c r="H1435" s="36"/>
    </row>
    <row r="1436" spans="1:8" s="2" customFormat="1" ht="7.35" customHeight="1">
      <c r="A1436" s="35"/>
      <c r="B1436" s="45"/>
      <c r="C1436" s="46"/>
      <c r="D1436" s="46"/>
      <c r="E1436" s="46"/>
      <c r="F1436" s="46"/>
      <c r="G1436" s="46"/>
      <c r="H1436" s="36"/>
    </row>
    <row r="1437" spans="1:8" s="2" customFormat="1">
      <c r="A1437" s="35"/>
      <c r="B1437" s="35"/>
      <c r="C1437" s="35"/>
      <c r="D1437" s="35"/>
      <c r="E1437" s="35"/>
      <c r="F1437" s="35"/>
      <c r="G1437" s="35"/>
      <c r="H1437" s="35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9" zoomScale="110" zoomScaleNormal="110" workbookViewId="0"/>
  </sheetViews>
  <sheetFormatPr defaultRowHeight="11.25"/>
  <cols>
    <col min="1" max="1" width="8.33203125" style="239" customWidth="1"/>
    <col min="2" max="2" width="1.6640625" style="239" customWidth="1"/>
    <col min="3" max="4" width="5" style="239" customWidth="1"/>
    <col min="5" max="5" width="11.6640625" style="239" customWidth="1"/>
    <col min="6" max="6" width="9.1640625" style="239" customWidth="1"/>
    <col min="7" max="7" width="5" style="239" customWidth="1"/>
    <col min="8" max="8" width="77.83203125" style="239" customWidth="1"/>
    <col min="9" max="10" width="20" style="239" customWidth="1"/>
    <col min="11" max="11" width="1.6640625" style="239" customWidth="1"/>
  </cols>
  <sheetData>
    <row r="1" spans="2:11" s="1" customFormat="1" ht="37.5" customHeight="1"/>
    <row r="2" spans="2:11" s="1" customFormat="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pans="2:11" s="17" customFormat="1" ht="45" customHeight="1">
      <c r="B3" s="243"/>
      <c r="C3" s="374" t="s">
        <v>3154</v>
      </c>
      <c r="D3" s="374"/>
      <c r="E3" s="374"/>
      <c r="F3" s="374"/>
      <c r="G3" s="374"/>
      <c r="H3" s="374"/>
      <c r="I3" s="374"/>
      <c r="J3" s="374"/>
      <c r="K3" s="244"/>
    </row>
    <row r="4" spans="2:11" s="1" customFormat="1" ht="25.5" customHeight="1">
      <c r="B4" s="245"/>
      <c r="C4" s="379" t="s">
        <v>3155</v>
      </c>
      <c r="D4" s="379"/>
      <c r="E4" s="379"/>
      <c r="F4" s="379"/>
      <c r="G4" s="379"/>
      <c r="H4" s="379"/>
      <c r="I4" s="379"/>
      <c r="J4" s="379"/>
      <c r="K4" s="246"/>
    </row>
    <row r="5" spans="2:11" s="1" customFormat="1" ht="5.25" customHeight="1">
      <c r="B5" s="245"/>
      <c r="C5" s="247"/>
      <c r="D5" s="247"/>
      <c r="E5" s="247"/>
      <c r="F5" s="247"/>
      <c r="G5" s="247"/>
      <c r="H5" s="247"/>
      <c r="I5" s="247"/>
      <c r="J5" s="247"/>
      <c r="K5" s="246"/>
    </row>
    <row r="6" spans="2:11" s="1" customFormat="1" ht="15" customHeight="1">
      <c r="B6" s="245"/>
      <c r="C6" s="378" t="s">
        <v>3156</v>
      </c>
      <c r="D6" s="378"/>
      <c r="E6" s="378"/>
      <c r="F6" s="378"/>
      <c r="G6" s="378"/>
      <c r="H6" s="378"/>
      <c r="I6" s="378"/>
      <c r="J6" s="378"/>
      <c r="K6" s="246"/>
    </row>
    <row r="7" spans="2:11" s="1" customFormat="1" ht="15" customHeight="1">
      <c r="B7" s="249"/>
      <c r="C7" s="378" t="s">
        <v>3157</v>
      </c>
      <c r="D7" s="378"/>
      <c r="E7" s="378"/>
      <c r="F7" s="378"/>
      <c r="G7" s="378"/>
      <c r="H7" s="378"/>
      <c r="I7" s="378"/>
      <c r="J7" s="378"/>
      <c r="K7" s="246"/>
    </row>
    <row r="8" spans="2:11" s="1" customFormat="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pans="2:11" s="1" customFormat="1" ht="15" customHeight="1">
      <c r="B9" s="249"/>
      <c r="C9" s="378" t="s">
        <v>3158</v>
      </c>
      <c r="D9" s="378"/>
      <c r="E9" s="378"/>
      <c r="F9" s="378"/>
      <c r="G9" s="378"/>
      <c r="H9" s="378"/>
      <c r="I9" s="378"/>
      <c r="J9" s="378"/>
      <c r="K9" s="246"/>
    </row>
    <row r="10" spans="2:11" s="1" customFormat="1" ht="15" customHeight="1">
      <c r="B10" s="249"/>
      <c r="C10" s="248"/>
      <c r="D10" s="378" t="s">
        <v>3159</v>
      </c>
      <c r="E10" s="378"/>
      <c r="F10" s="378"/>
      <c r="G10" s="378"/>
      <c r="H10" s="378"/>
      <c r="I10" s="378"/>
      <c r="J10" s="378"/>
      <c r="K10" s="246"/>
    </row>
    <row r="11" spans="2:11" s="1" customFormat="1" ht="15" customHeight="1">
      <c r="B11" s="249"/>
      <c r="C11" s="250"/>
      <c r="D11" s="378" t="s">
        <v>3160</v>
      </c>
      <c r="E11" s="378"/>
      <c r="F11" s="378"/>
      <c r="G11" s="378"/>
      <c r="H11" s="378"/>
      <c r="I11" s="378"/>
      <c r="J11" s="378"/>
      <c r="K11" s="246"/>
    </row>
    <row r="12" spans="2:11" s="1" customFormat="1" ht="15" customHeight="1">
      <c r="B12" s="249"/>
      <c r="C12" s="250"/>
      <c r="D12" s="248"/>
      <c r="E12" s="248"/>
      <c r="F12" s="248"/>
      <c r="G12" s="248"/>
      <c r="H12" s="248"/>
      <c r="I12" s="248"/>
      <c r="J12" s="248"/>
      <c r="K12" s="246"/>
    </row>
    <row r="13" spans="2:11" s="1" customFormat="1" ht="15" customHeight="1">
      <c r="B13" s="249"/>
      <c r="C13" s="250"/>
      <c r="D13" s="251" t="s">
        <v>3161</v>
      </c>
      <c r="E13" s="248"/>
      <c r="F13" s="248"/>
      <c r="G13" s="248"/>
      <c r="H13" s="248"/>
      <c r="I13" s="248"/>
      <c r="J13" s="248"/>
      <c r="K13" s="246"/>
    </row>
    <row r="14" spans="2:11" s="1" customFormat="1" ht="12.75" customHeight="1">
      <c r="B14" s="249"/>
      <c r="C14" s="250"/>
      <c r="D14" s="250"/>
      <c r="E14" s="250"/>
      <c r="F14" s="250"/>
      <c r="G14" s="250"/>
      <c r="H14" s="250"/>
      <c r="I14" s="250"/>
      <c r="J14" s="250"/>
      <c r="K14" s="246"/>
    </row>
    <row r="15" spans="2:11" s="1" customFormat="1" ht="15" customHeight="1">
      <c r="B15" s="249"/>
      <c r="C15" s="250"/>
      <c r="D15" s="378" t="s">
        <v>3162</v>
      </c>
      <c r="E15" s="378"/>
      <c r="F15" s="378"/>
      <c r="G15" s="378"/>
      <c r="H15" s="378"/>
      <c r="I15" s="378"/>
      <c r="J15" s="378"/>
      <c r="K15" s="246"/>
    </row>
    <row r="16" spans="2:11" s="1" customFormat="1" ht="15" customHeight="1">
      <c r="B16" s="249"/>
      <c r="C16" s="250"/>
      <c r="D16" s="378" t="s">
        <v>3163</v>
      </c>
      <c r="E16" s="378"/>
      <c r="F16" s="378"/>
      <c r="G16" s="378"/>
      <c r="H16" s="378"/>
      <c r="I16" s="378"/>
      <c r="J16" s="378"/>
      <c r="K16" s="246"/>
    </row>
    <row r="17" spans="2:11" s="1" customFormat="1" ht="15" customHeight="1">
      <c r="B17" s="249"/>
      <c r="C17" s="250"/>
      <c r="D17" s="378" t="s">
        <v>3164</v>
      </c>
      <c r="E17" s="378"/>
      <c r="F17" s="378"/>
      <c r="G17" s="378"/>
      <c r="H17" s="378"/>
      <c r="I17" s="378"/>
      <c r="J17" s="378"/>
      <c r="K17" s="246"/>
    </row>
    <row r="18" spans="2:11" s="1" customFormat="1" ht="15" customHeight="1">
      <c r="B18" s="249"/>
      <c r="C18" s="250"/>
      <c r="D18" s="250"/>
      <c r="E18" s="252" t="s">
        <v>3165</v>
      </c>
      <c r="F18" s="378" t="s">
        <v>3166</v>
      </c>
      <c r="G18" s="378"/>
      <c r="H18" s="378"/>
      <c r="I18" s="378"/>
      <c r="J18" s="378"/>
      <c r="K18" s="246"/>
    </row>
    <row r="19" spans="2:11" s="1" customFormat="1" ht="15" customHeight="1">
      <c r="B19" s="249"/>
      <c r="C19" s="250"/>
      <c r="D19" s="250"/>
      <c r="E19" s="252" t="s">
        <v>79</v>
      </c>
      <c r="F19" s="378" t="s">
        <v>3167</v>
      </c>
      <c r="G19" s="378"/>
      <c r="H19" s="378"/>
      <c r="I19" s="378"/>
      <c r="J19" s="378"/>
      <c r="K19" s="246"/>
    </row>
    <row r="20" spans="2:11" s="1" customFormat="1" ht="15" customHeight="1">
      <c r="B20" s="249"/>
      <c r="C20" s="250"/>
      <c r="D20" s="250"/>
      <c r="E20" s="252" t="s">
        <v>3168</v>
      </c>
      <c r="F20" s="378" t="s">
        <v>3169</v>
      </c>
      <c r="G20" s="378"/>
      <c r="H20" s="378"/>
      <c r="I20" s="378"/>
      <c r="J20" s="378"/>
      <c r="K20" s="246"/>
    </row>
    <row r="21" spans="2:11" s="1" customFormat="1" ht="15" customHeight="1">
      <c r="B21" s="249"/>
      <c r="C21" s="250"/>
      <c r="D21" s="250"/>
      <c r="E21" s="252" t="s">
        <v>3170</v>
      </c>
      <c r="F21" s="378" t="s">
        <v>3171</v>
      </c>
      <c r="G21" s="378"/>
      <c r="H21" s="378"/>
      <c r="I21" s="378"/>
      <c r="J21" s="378"/>
      <c r="K21" s="246"/>
    </row>
    <row r="22" spans="2:11" s="1" customFormat="1" ht="15" customHeight="1">
      <c r="B22" s="249"/>
      <c r="C22" s="250"/>
      <c r="D22" s="250"/>
      <c r="E22" s="252" t="s">
        <v>123</v>
      </c>
      <c r="F22" s="378" t="s">
        <v>3172</v>
      </c>
      <c r="G22" s="378"/>
      <c r="H22" s="378"/>
      <c r="I22" s="378"/>
      <c r="J22" s="378"/>
      <c r="K22" s="246"/>
    </row>
    <row r="23" spans="2:11" s="1" customFormat="1" ht="15" customHeight="1">
      <c r="B23" s="249"/>
      <c r="C23" s="250"/>
      <c r="D23" s="250"/>
      <c r="E23" s="252" t="s">
        <v>85</v>
      </c>
      <c r="F23" s="378" t="s">
        <v>3173</v>
      </c>
      <c r="G23" s="378"/>
      <c r="H23" s="378"/>
      <c r="I23" s="378"/>
      <c r="J23" s="378"/>
      <c r="K23" s="246"/>
    </row>
    <row r="24" spans="2:11" s="1" customFormat="1" ht="12.75" customHeight="1">
      <c r="B24" s="249"/>
      <c r="C24" s="250"/>
      <c r="D24" s="250"/>
      <c r="E24" s="250"/>
      <c r="F24" s="250"/>
      <c r="G24" s="250"/>
      <c r="H24" s="250"/>
      <c r="I24" s="250"/>
      <c r="J24" s="250"/>
      <c r="K24" s="246"/>
    </row>
    <row r="25" spans="2:11" s="1" customFormat="1" ht="15" customHeight="1">
      <c r="B25" s="249"/>
      <c r="C25" s="378" t="s">
        <v>3174</v>
      </c>
      <c r="D25" s="378"/>
      <c r="E25" s="378"/>
      <c r="F25" s="378"/>
      <c r="G25" s="378"/>
      <c r="H25" s="378"/>
      <c r="I25" s="378"/>
      <c r="J25" s="378"/>
      <c r="K25" s="246"/>
    </row>
    <row r="26" spans="2:11" s="1" customFormat="1" ht="15" customHeight="1">
      <c r="B26" s="249"/>
      <c r="C26" s="378" t="s">
        <v>3175</v>
      </c>
      <c r="D26" s="378"/>
      <c r="E26" s="378"/>
      <c r="F26" s="378"/>
      <c r="G26" s="378"/>
      <c r="H26" s="378"/>
      <c r="I26" s="378"/>
      <c r="J26" s="378"/>
      <c r="K26" s="246"/>
    </row>
    <row r="27" spans="2:11" s="1" customFormat="1" ht="15" customHeight="1">
      <c r="B27" s="249"/>
      <c r="C27" s="248"/>
      <c r="D27" s="378" t="s">
        <v>3176</v>
      </c>
      <c r="E27" s="378"/>
      <c r="F27" s="378"/>
      <c r="G27" s="378"/>
      <c r="H27" s="378"/>
      <c r="I27" s="378"/>
      <c r="J27" s="378"/>
      <c r="K27" s="246"/>
    </row>
    <row r="28" spans="2:11" s="1" customFormat="1" ht="15" customHeight="1">
      <c r="B28" s="249"/>
      <c r="C28" s="250"/>
      <c r="D28" s="378" t="s">
        <v>3177</v>
      </c>
      <c r="E28" s="378"/>
      <c r="F28" s="378"/>
      <c r="G28" s="378"/>
      <c r="H28" s="378"/>
      <c r="I28" s="378"/>
      <c r="J28" s="378"/>
      <c r="K28" s="246"/>
    </row>
    <row r="29" spans="2:11" s="1" customFormat="1" ht="12.75" customHeight="1">
      <c r="B29" s="249"/>
      <c r="C29" s="250"/>
      <c r="D29" s="250"/>
      <c r="E29" s="250"/>
      <c r="F29" s="250"/>
      <c r="G29" s="250"/>
      <c r="H29" s="250"/>
      <c r="I29" s="250"/>
      <c r="J29" s="250"/>
      <c r="K29" s="246"/>
    </row>
    <row r="30" spans="2:11" s="1" customFormat="1" ht="15" customHeight="1">
      <c r="B30" s="249"/>
      <c r="C30" s="250"/>
      <c r="D30" s="378" t="s">
        <v>3178</v>
      </c>
      <c r="E30" s="378"/>
      <c r="F30" s="378"/>
      <c r="G30" s="378"/>
      <c r="H30" s="378"/>
      <c r="I30" s="378"/>
      <c r="J30" s="378"/>
      <c r="K30" s="246"/>
    </row>
    <row r="31" spans="2:11" s="1" customFormat="1" ht="15" customHeight="1">
      <c r="B31" s="249"/>
      <c r="C31" s="250"/>
      <c r="D31" s="378" t="s">
        <v>3179</v>
      </c>
      <c r="E31" s="378"/>
      <c r="F31" s="378"/>
      <c r="G31" s="378"/>
      <c r="H31" s="378"/>
      <c r="I31" s="378"/>
      <c r="J31" s="378"/>
      <c r="K31" s="246"/>
    </row>
    <row r="32" spans="2:11" s="1" customFormat="1" ht="12.75" customHeight="1">
      <c r="B32" s="249"/>
      <c r="C32" s="250"/>
      <c r="D32" s="250"/>
      <c r="E32" s="250"/>
      <c r="F32" s="250"/>
      <c r="G32" s="250"/>
      <c r="H32" s="250"/>
      <c r="I32" s="250"/>
      <c r="J32" s="250"/>
      <c r="K32" s="246"/>
    </row>
    <row r="33" spans="2:11" s="1" customFormat="1" ht="15" customHeight="1">
      <c r="B33" s="249"/>
      <c r="C33" s="250"/>
      <c r="D33" s="378" t="s">
        <v>3180</v>
      </c>
      <c r="E33" s="378"/>
      <c r="F33" s="378"/>
      <c r="G33" s="378"/>
      <c r="H33" s="378"/>
      <c r="I33" s="378"/>
      <c r="J33" s="378"/>
      <c r="K33" s="246"/>
    </row>
    <row r="34" spans="2:11" s="1" customFormat="1" ht="15" customHeight="1">
      <c r="B34" s="249"/>
      <c r="C34" s="250"/>
      <c r="D34" s="378" t="s">
        <v>3181</v>
      </c>
      <c r="E34" s="378"/>
      <c r="F34" s="378"/>
      <c r="G34" s="378"/>
      <c r="H34" s="378"/>
      <c r="I34" s="378"/>
      <c r="J34" s="378"/>
      <c r="K34" s="246"/>
    </row>
    <row r="35" spans="2:11" s="1" customFormat="1" ht="15" customHeight="1">
      <c r="B35" s="249"/>
      <c r="C35" s="250"/>
      <c r="D35" s="378" t="s">
        <v>3182</v>
      </c>
      <c r="E35" s="378"/>
      <c r="F35" s="378"/>
      <c r="G35" s="378"/>
      <c r="H35" s="378"/>
      <c r="I35" s="378"/>
      <c r="J35" s="378"/>
      <c r="K35" s="246"/>
    </row>
    <row r="36" spans="2:11" s="1" customFormat="1" ht="15" customHeight="1">
      <c r="B36" s="249"/>
      <c r="C36" s="250"/>
      <c r="D36" s="248"/>
      <c r="E36" s="251" t="s">
        <v>168</v>
      </c>
      <c r="F36" s="248"/>
      <c r="G36" s="378" t="s">
        <v>3183</v>
      </c>
      <c r="H36" s="378"/>
      <c r="I36" s="378"/>
      <c r="J36" s="378"/>
      <c r="K36" s="246"/>
    </row>
    <row r="37" spans="2:11" s="1" customFormat="1" ht="30.75" customHeight="1">
      <c r="B37" s="249"/>
      <c r="C37" s="250"/>
      <c r="D37" s="248"/>
      <c r="E37" s="251" t="s">
        <v>3184</v>
      </c>
      <c r="F37" s="248"/>
      <c r="G37" s="378" t="s">
        <v>3185</v>
      </c>
      <c r="H37" s="378"/>
      <c r="I37" s="378"/>
      <c r="J37" s="378"/>
      <c r="K37" s="246"/>
    </row>
    <row r="38" spans="2:11" s="1" customFormat="1" ht="15" customHeight="1">
      <c r="B38" s="249"/>
      <c r="C38" s="250"/>
      <c r="D38" s="248"/>
      <c r="E38" s="251" t="s">
        <v>54</v>
      </c>
      <c r="F38" s="248"/>
      <c r="G38" s="378" t="s">
        <v>3186</v>
      </c>
      <c r="H38" s="378"/>
      <c r="I38" s="378"/>
      <c r="J38" s="378"/>
      <c r="K38" s="246"/>
    </row>
    <row r="39" spans="2:11" s="1" customFormat="1" ht="15" customHeight="1">
      <c r="B39" s="249"/>
      <c r="C39" s="250"/>
      <c r="D39" s="248"/>
      <c r="E39" s="251" t="s">
        <v>55</v>
      </c>
      <c r="F39" s="248"/>
      <c r="G39" s="378" t="s">
        <v>3187</v>
      </c>
      <c r="H39" s="378"/>
      <c r="I39" s="378"/>
      <c r="J39" s="378"/>
      <c r="K39" s="246"/>
    </row>
    <row r="40" spans="2:11" s="1" customFormat="1" ht="15" customHeight="1">
      <c r="B40" s="249"/>
      <c r="C40" s="250"/>
      <c r="D40" s="248"/>
      <c r="E40" s="251" t="s">
        <v>169</v>
      </c>
      <c r="F40" s="248"/>
      <c r="G40" s="378" t="s">
        <v>3188</v>
      </c>
      <c r="H40" s="378"/>
      <c r="I40" s="378"/>
      <c r="J40" s="378"/>
      <c r="K40" s="246"/>
    </row>
    <row r="41" spans="2:11" s="1" customFormat="1" ht="15" customHeight="1">
      <c r="B41" s="249"/>
      <c r="C41" s="250"/>
      <c r="D41" s="248"/>
      <c r="E41" s="251" t="s">
        <v>170</v>
      </c>
      <c r="F41" s="248"/>
      <c r="G41" s="378" t="s">
        <v>3189</v>
      </c>
      <c r="H41" s="378"/>
      <c r="I41" s="378"/>
      <c r="J41" s="378"/>
      <c r="K41" s="246"/>
    </row>
    <row r="42" spans="2:11" s="1" customFormat="1" ht="15" customHeight="1">
      <c r="B42" s="249"/>
      <c r="C42" s="250"/>
      <c r="D42" s="248"/>
      <c r="E42" s="251" t="s">
        <v>3190</v>
      </c>
      <c r="F42" s="248"/>
      <c r="G42" s="378" t="s">
        <v>3191</v>
      </c>
      <c r="H42" s="378"/>
      <c r="I42" s="378"/>
      <c r="J42" s="378"/>
      <c r="K42" s="246"/>
    </row>
    <row r="43" spans="2:11" s="1" customFormat="1" ht="15" customHeight="1">
      <c r="B43" s="249"/>
      <c r="C43" s="250"/>
      <c r="D43" s="248"/>
      <c r="E43" s="251"/>
      <c r="F43" s="248"/>
      <c r="G43" s="378" t="s">
        <v>3192</v>
      </c>
      <c r="H43" s="378"/>
      <c r="I43" s="378"/>
      <c r="J43" s="378"/>
      <c r="K43" s="246"/>
    </row>
    <row r="44" spans="2:11" s="1" customFormat="1" ht="15" customHeight="1">
      <c r="B44" s="249"/>
      <c r="C44" s="250"/>
      <c r="D44" s="248"/>
      <c r="E44" s="251" t="s">
        <v>3193</v>
      </c>
      <c r="F44" s="248"/>
      <c r="G44" s="378" t="s">
        <v>3194</v>
      </c>
      <c r="H44" s="378"/>
      <c r="I44" s="378"/>
      <c r="J44" s="378"/>
      <c r="K44" s="246"/>
    </row>
    <row r="45" spans="2:11" s="1" customFormat="1" ht="15" customHeight="1">
      <c r="B45" s="249"/>
      <c r="C45" s="250"/>
      <c r="D45" s="248"/>
      <c r="E45" s="251" t="s">
        <v>172</v>
      </c>
      <c r="F45" s="248"/>
      <c r="G45" s="378" t="s">
        <v>3195</v>
      </c>
      <c r="H45" s="378"/>
      <c r="I45" s="378"/>
      <c r="J45" s="378"/>
      <c r="K45" s="246"/>
    </row>
    <row r="46" spans="2:11" s="1" customFormat="1" ht="12.75" customHeight="1">
      <c r="B46" s="249"/>
      <c r="C46" s="250"/>
      <c r="D46" s="248"/>
      <c r="E46" s="248"/>
      <c r="F46" s="248"/>
      <c r="G46" s="248"/>
      <c r="H46" s="248"/>
      <c r="I46" s="248"/>
      <c r="J46" s="248"/>
      <c r="K46" s="246"/>
    </row>
    <row r="47" spans="2:11" s="1" customFormat="1" ht="15" customHeight="1">
      <c r="B47" s="249"/>
      <c r="C47" s="250"/>
      <c r="D47" s="378" t="s">
        <v>3196</v>
      </c>
      <c r="E47" s="378"/>
      <c r="F47" s="378"/>
      <c r="G47" s="378"/>
      <c r="H47" s="378"/>
      <c r="I47" s="378"/>
      <c r="J47" s="378"/>
      <c r="K47" s="246"/>
    </row>
    <row r="48" spans="2:11" s="1" customFormat="1" ht="15" customHeight="1">
      <c r="B48" s="249"/>
      <c r="C48" s="250"/>
      <c r="D48" s="250"/>
      <c r="E48" s="378" t="s">
        <v>3197</v>
      </c>
      <c r="F48" s="378"/>
      <c r="G48" s="378"/>
      <c r="H48" s="378"/>
      <c r="I48" s="378"/>
      <c r="J48" s="378"/>
      <c r="K48" s="246"/>
    </row>
    <row r="49" spans="2:11" s="1" customFormat="1" ht="15" customHeight="1">
      <c r="B49" s="249"/>
      <c r="C49" s="250"/>
      <c r="D49" s="250"/>
      <c r="E49" s="378" t="s">
        <v>3198</v>
      </c>
      <c r="F49" s="378"/>
      <c r="G49" s="378"/>
      <c r="H49" s="378"/>
      <c r="I49" s="378"/>
      <c r="J49" s="378"/>
      <c r="K49" s="246"/>
    </row>
    <row r="50" spans="2:11" s="1" customFormat="1" ht="15" customHeight="1">
      <c r="B50" s="249"/>
      <c r="C50" s="250"/>
      <c r="D50" s="250"/>
      <c r="E50" s="378" t="s">
        <v>3199</v>
      </c>
      <c r="F50" s="378"/>
      <c r="G50" s="378"/>
      <c r="H50" s="378"/>
      <c r="I50" s="378"/>
      <c r="J50" s="378"/>
      <c r="K50" s="246"/>
    </row>
    <row r="51" spans="2:11" s="1" customFormat="1" ht="15" customHeight="1">
      <c r="B51" s="249"/>
      <c r="C51" s="250"/>
      <c r="D51" s="378" t="s">
        <v>3200</v>
      </c>
      <c r="E51" s="378"/>
      <c r="F51" s="378"/>
      <c r="G51" s="378"/>
      <c r="H51" s="378"/>
      <c r="I51" s="378"/>
      <c r="J51" s="378"/>
      <c r="K51" s="246"/>
    </row>
    <row r="52" spans="2:11" s="1" customFormat="1" ht="25.5" customHeight="1">
      <c r="B52" s="245"/>
      <c r="C52" s="379" t="s">
        <v>3201</v>
      </c>
      <c r="D52" s="379"/>
      <c r="E52" s="379"/>
      <c r="F52" s="379"/>
      <c r="G52" s="379"/>
      <c r="H52" s="379"/>
      <c r="I52" s="379"/>
      <c r="J52" s="379"/>
      <c r="K52" s="246"/>
    </row>
    <row r="53" spans="2:11" s="1" customFormat="1" ht="5.25" customHeight="1">
      <c r="B53" s="245"/>
      <c r="C53" s="247"/>
      <c r="D53" s="247"/>
      <c r="E53" s="247"/>
      <c r="F53" s="247"/>
      <c r="G53" s="247"/>
      <c r="H53" s="247"/>
      <c r="I53" s="247"/>
      <c r="J53" s="247"/>
      <c r="K53" s="246"/>
    </row>
    <row r="54" spans="2:11" s="1" customFormat="1" ht="15" customHeight="1">
      <c r="B54" s="245"/>
      <c r="C54" s="378" t="s">
        <v>3202</v>
      </c>
      <c r="D54" s="378"/>
      <c r="E54" s="378"/>
      <c r="F54" s="378"/>
      <c r="G54" s="378"/>
      <c r="H54" s="378"/>
      <c r="I54" s="378"/>
      <c r="J54" s="378"/>
      <c r="K54" s="246"/>
    </row>
    <row r="55" spans="2:11" s="1" customFormat="1" ht="15" customHeight="1">
      <c r="B55" s="245"/>
      <c r="C55" s="378" t="s">
        <v>3203</v>
      </c>
      <c r="D55" s="378"/>
      <c r="E55" s="378"/>
      <c r="F55" s="378"/>
      <c r="G55" s="378"/>
      <c r="H55" s="378"/>
      <c r="I55" s="378"/>
      <c r="J55" s="378"/>
      <c r="K55" s="246"/>
    </row>
    <row r="56" spans="2:11" s="1" customFormat="1" ht="12.75" customHeight="1">
      <c r="B56" s="245"/>
      <c r="C56" s="248"/>
      <c r="D56" s="248"/>
      <c r="E56" s="248"/>
      <c r="F56" s="248"/>
      <c r="G56" s="248"/>
      <c r="H56" s="248"/>
      <c r="I56" s="248"/>
      <c r="J56" s="248"/>
      <c r="K56" s="246"/>
    </row>
    <row r="57" spans="2:11" s="1" customFormat="1" ht="15" customHeight="1">
      <c r="B57" s="245"/>
      <c r="C57" s="378" t="s">
        <v>3204</v>
      </c>
      <c r="D57" s="378"/>
      <c r="E57" s="378"/>
      <c r="F57" s="378"/>
      <c r="G57" s="378"/>
      <c r="H57" s="378"/>
      <c r="I57" s="378"/>
      <c r="J57" s="378"/>
      <c r="K57" s="246"/>
    </row>
    <row r="58" spans="2:11" s="1" customFormat="1" ht="15" customHeight="1">
      <c r="B58" s="245"/>
      <c r="C58" s="250"/>
      <c r="D58" s="378" t="s">
        <v>3205</v>
      </c>
      <c r="E58" s="378"/>
      <c r="F58" s="378"/>
      <c r="G58" s="378"/>
      <c r="H58" s="378"/>
      <c r="I58" s="378"/>
      <c r="J58" s="378"/>
      <c r="K58" s="246"/>
    </row>
    <row r="59" spans="2:11" s="1" customFormat="1" ht="15" customHeight="1">
      <c r="B59" s="245"/>
      <c r="C59" s="250"/>
      <c r="D59" s="378" t="s">
        <v>3206</v>
      </c>
      <c r="E59" s="378"/>
      <c r="F59" s="378"/>
      <c r="G59" s="378"/>
      <c r="H59" s="378"/>
      <c r="I59" s="378"/>
      <c r="J59" s="378"/>
      <c r="K59" s="246"/>
    </row>
    <row r="60" spans="2:11" s="1" customFormat="1" ht="15" customHeight="1">
      <c r="B60" s="245"/>
      <c r="C60" s="250"/>
      <c r="D60" s="378" t="s">
        <v>3207</v>
      </c>
      <c r="E60" s="378"/>
      <c r="F60" s="378"/>
      <c r="G60" s="378"/>
      <c r="H60" s="378"/>
      <c r="I60" s="378"/>
      <c r="J60" s="378"/>
      <c r="K60" s="246"/>
    </row>
    <row r="61" spans="2:11" s="1" customFormat="1" ht="15" customHeight="1">
      <c r="B61" s="245"/>
      <c r="C61" s="250"/>
      <c r="D61" s="378" t="s">
        <v>3208</v>
      </c>
      <c r="E61" s="378"/>
      <c r="F61" s="378"/>
      <c r="G61" s="378"/>
      <c r="H61" s="378"/>
      <c r="I61" s="378"/>
      <c r="J61" s="378"/>
      <c r="K61" s="246"/>
    </row>
    <row r="62" spans="2:11" s="1" customFormat="1" ht="15" customHeight="1">
      <c r="B62" s="245"/>
      <c r="C62" s="250"/>
      <c r="D62" s="377" t="s">
        <v>3209</v>
      </c>
      <c r="E62" s="377"/>
      <c r="F62" s="377"/>
      <c r="G62" s="377"/>
      <c r="H62" s="377"/>
      <c r="I62" s="377"/>
      <c r="J62" s="377"/>
      <c r="K62" s="246"/>
    </row>
    <row r="63" spans="2:11" s="1" customFormat="1" ht="15" customHeight="1">
      <c r="B63" s="245"/>
      <c r="C63" s="250"/>
      <c r="D63" s="378" t="s">
        <v>3210</v>
      </c>
      <c r="E63" s="378"/>
      <c r="F63" s="378"/>
      <c r="G63" s="378"/>
      <c r="H63" s="378"/>
      <c r="I63" s="378"/>
      <c r="J63" s="378"/>
      <c r="K63" s="246"/>
    </row>
    <row r="64" spans="2:11" s="1" customFormat="1" ht="12.75" customHeight="1">
      <c r="B64" s="245"/>
      <c r="C64" s="250"/>
      <c r="D64" s="250"/>
      <c r="E64" s="253"/>
      <c r="F64" s="250"/>
      <c r="G64" s="250"/>
      <c r="H64" s="250"/>
      <c r="I64" s="250"/>
      <c r="J64" s="250"/>
      <c r="K64" s="246"/>
    </row>
    <row r="65" spans="2:11" s="1" customFormat="1" ht="15" customHeight="1">
      <c r="B65" s="245"/>
      <c r="C65" s="250"/>
      <c r="D65" s="378" t="s">
        <v>3211</v>
      </c>
      <c r="E65" s="378"/>
      <c r="F65" s="378"/>
      <c r="G65" s="378"/>
      <c r="H65" s="378"/>
      <c r="I65" s="378"/>
      <c r="J65" s="378"/>
      <c r="K65" s="246"/>
    </row>
    <row r="66" spans="2:11" s="1" customFormat="1" ht="15" customHeight="1">
      <c r="B66" s="245"/>
      <c r="C66" s="250"/>
      <c r="D66" s="377" t="s">
        <v>3212</v>
      </c>
      <c r="E66" s="377"/>
      <c r="F66" s="377"/>
      <c r="G66" s="377"/>
      <c r="H66" s="377"/>
      <c r="I66" s="377"/>
      <c r="J66" s="377"/>
      <c r="K66" s="246"/>
    </row>
    <row r="67" spans="2:11" s="1" customFormat="1" ht="15" customHeight="1">
      <c r="B67" s="245"/>
      <c r="C67" s="250"/>
      <c r="D67" s="378" t="s">
        <v>3213</v>
      </c>
      <c r="E67" s="378"/>
      <c r="F67" s="378"/>
      <c r="G67" s="378"/>
      <c r="H67" s="378"/>
      <c r="I67" s="378"/>
      <c r="J67" s="378"/>
      <c r="K67" s="246"/>
    </row>
    <row r="68" spans="2:11" s="1" customFormat="1" ht="15" customHeight="1">
      <c r="B68" s="245"/>
      <c r="C68" s="250"/>
      <c r="D68" s="378" t="s">
        <v>3214</v>
      </c>
      <c r="E68" s="378"/>
      <c r="F68" s="378"/>
      <c r="G68" s="378"/>
      <c r="H68" s="378"/>
      <c r="I68" s="378"/>
      <c r="J68" s="378"/>
      <c r="K68" s="246"/>
    </row>
    <row r="69" spans="2:11" s="1" customFormat="1" ht="15" customHeight="1">
      <c r="B69" s="245"/>
      <c r="C69" s="250"/>
      <c r="D69" s="378" t="s">
        <v>3215</v>
      </c>
      <c r="E69" s="378"/>
      <c r="F69" s="378"/>
      <c r="G69" s="378"/>
      <c r="H69" s="378"/>
      <c r="I69" s="378"/>
      <c r="J69" s="378"/>
      <c r="K69" s="246"/>
    </row>
    <row r="70" spans="2:11" s="1" customFormat="1" ht="15" customHeight="1">
      <c r="B70" s="245"/>
      <c r="C70" s="250"/>
      <c r="D70" s="378" t="s">
        <v>3216</v>
      </c>
      <c r="E70" s="378"/>
      <c r="F70" s="378"/>
      <c r="G70" s="378"/>
      <c r="H70" s="378"/>
      <c r="I70" s="378"/>
      <c r="J70" s="378"/>
      <c r="K70" s="246"/>
    </row>
    <row r="71" spans="2:11" s="1" customFormat="1" ht="12.75" customHeight="1">
      <c r="B71" s="254"/>
      <c r="C71" s="255"/>
      <c r="D71" s="255"/>
      <c r="E71" s="255"/>
      <c r="F71" s="255"/>
      <c r="G71" s="255"/>
      <c r="H71" s="255"/>
      <c r="I71" s="255"/>
      <c r="J71" s="255"/>
      <c r="K71" s="256"/>
    </row>
    <row r="72" spans="2:11" s="1" customFormat="1" ht="18.75" customHeight="1">
      <c r="B72" s="257"/>
      <c r="C72" s="257"/>
      <c r="D72" s="257"/>
      <c r="E72" s="257"/>
      <c r="F72" s="257"/>
      <c r="G72" s="257"/>
      <c r="H72" s="257"/>
      <c r="I72" s="257"/>
      <c r="J72" s="257"/>
      <c r="K72" s="258"/>
    </row>
    <row r="73" spans="2:11" s="1" customFormat="1" ht="18.75" customHeight="1">
      <c r="B73" s="258"/>
      <c r="C73" s="258"/>
      <c r="D73" s="258"/>
      <c r="E73" s="258"/>
      <c r="F73" s="258"/>
      <c r="G73" s="258"/>
      <c r="H73" s="258"/>
      <c r="I73" s="258"/>
      <c r="J73" s="258"/>
      <c r="K73" s="258"/>
    </row>
    <row r="74" spans="2:11" s="1" customFormat="1" ht="7.5" customHeight="1">
      <c r="B74" s="259"/>
      <c r="C74" s="260"/>
      <c r="D74" s="260"/>
      <c r="E74" s="260"/>
      <c r="F74" s="260"/>
      <c r="G74" s="260"/>
      <c r="H74" s="260"/>
      <c r="I74" s="260"/>
      <c r="J74" s="260"/>
      <c r="K74" s="261"/>
    </row>
    <row r="75" spans="2:11" s="1" customFormat="1" ht="45" customHeight="1">
      <c r="B75" s="262"/>
      <c r="C75" s="376" t="s">
        <v>3217</v>
      </c>
      <c r="D75" s="376"/>
      <c r="E75" s="376"/>
      <c r="F75" s="376"/>
      <c r="G75" s="376"/>
      <c r="H75" s="376"/>
      <c r="I75" s="376"/>
      <c r="J75" s="376"/>
      <c r="K75" s="263"/>
    </row>
    <row r="76" spans="2:11" s="1" customFormat="1" ht="17.25" customHeight="1">
      <c r="B76" s="262"/>
      <c r="C76" s="264" t="s">
        <v>3218</v>
      </c>
      <c r="D76" s="264"/>
      <c r="E76" s="264"/>
      <c r="F76" s="264" t="s">
        <v>3219</v>
      </c>
      <c r="G76" s="265"/>
      <c r="H76" s="264" t="s">
        <v>55</v>
      </c>
      <c r="I76" s="264" t="s">
        <v>58</v>
      </c>
      <c r="J76" s="264" t="s">
        <v>3220</v>
      </c>
      <c r="K76" s="263"/>
    </row>
    <row r="77" spans="2:11" s="1" customFormat="1" ht="17.25" customHeight="1">
      <c r="B77" s="262"/>
      <c r="C77" s="266" t="s">
        <v>3221</v>
      </c>
      <c r="D77" s="266"/>
      <c r="E77" s="266"/>
      <c r="F77" s="267" t="s">
        <v>3222</v>
      </c>
      <c r="G77" s="268"/>
      <c r="H77" s="266"/>
      <c r="I77" s="266"/>
      <c r="J77" s="266" t="s">
        <v>3223</v>
      </c>
      <c r="K77" s="263"/>
    </row>
    <row r="78" spans="2:11" s="1" customFormat="1" ht="5.25" customHeight="1">
      <c r="B78" s="262"/>
      <c r="C78" s="269"/>
      <c r="D78" s="269"/>
      <c r="E78" s="269"/>
      <c r="F78" s="269"/>
      <c r="G78" s="270"/>
      <c r="H78" s="269"/>
      <c r="I78" s="269"/>
      <c r="J78" s="269"/>
      <c r="K78" s="263"/>
    </row>
    <row r="79" spans="2:11" s="1" customFormat="1" ht="15" customHeight="1">
      <c r="B79" s="262"/>
      <c r="C79" s="251" t="s">
        <v>54</v>
      </c>
      <c r="D79" s="271"/>
      <c r="E79" s="271"/>
      <c r="F79" s="272" t="s">
        <v>3224</v>
      </c>
      <c r="G79" s="273"/>
      <c r="H79" s="251" t="s">
        <v>3225</v>
      </c>
      <c r="I79" s="251" t="s">
        <v>3226</v>
      </c>
      <c r="J79" s="251">
        <v>20</v>
      </c>
      <c r="K79" s="263"/>
    </row>
    <row r="80" spans="2:11" s="1" customFormat="1" ht="15" customHeight="1">
      <c r="B80" s="262"/>
      <c r="C80" s="251" t="s">
        <v>3227</v>
      </c>
      <c r="D80" s="251"/>
      <c r="E80" s="251"/>
      <c r="F80" s="272" t="s">
        <v>3224</v>
      </c>
      <c r="G80" s="273"/>
      <c r="H80" s="251" t="s">
        <v>3228</v>
      </c>
      <c r="I80" s="251" t="s">
        <v>3226</v>
      </c>
      <c r="J80" s="251">
        <v>120</v>
      </c>
      <c r="K80" s="263"/>
    </row>
    <row r="81" spans="2:11" s="1" customFormat="1" ht="15" customHeight="1">
      <c r="B81" s="274"/>
      <c r="C81" s="251" t="s">
        <v>3229</v>
      </c>
      <c r="D81" s="251"/>
      <c r="E81" s="251"/>
      <c r="F81" s="272" t="s">
        <v>3230</v>
      </c>
      <c r="G81" s="273"/>
      <c r="H81" s="251" t="s">
        <v>3231</v>
      </c>
      <c r="I81" s="251" t="s">
        <v>3226</v>
      </c>
      <c r="J81" s="251">
        <v>50</v>
      </c>
      <c r="K81" s="263"/>
    </row>
    <row r="82" spans="2:11" s="1" customFormat="1" ht="15" customHeight="1">
      <c r="B82" s="274"/>
      <c r="C82" s="251" t="s">
        <v>3232</v>
      </c>
      <c r="D82" s="251"/>
      <c r="E82" s="251"/>
      <c r="F82" s="272" t="s">
        <v>3224</v>
      </c>
      <c r="G82" s="273"/>
      <c r="H82" s="251" t="s">
        <v>3233</v>
      </c>
      <c r="I82" s="251" t="s">
        <v>3234</v>
      </c>
      <c r="J82" s="251"/>
      <c r="K82" s="263"/>
    </row>
    <row r="83" spans="2:11" s="1" customFormat="1" ht="15" customHeight="1">
      <c r="B83" s="274"/>
      <c r="C83" s="275" t="s">
        <v>3235</v>
      </c>
      <c r="D83" s="275"/>
      <c r="E83" s="275"/>
      <c r="F83" s="276" t="s">
        <v>3230</v>
      </c>
      <c r="G83" s="275"/>
      <c r="H83" s="275" t="s">
        <v>3236</v>
      </c>
      <c r="I83" s="275" t="s">
        <v>3226</v>
      </c>
      <c r="J83" s="275">
        <v>15</v>
      </c>
      <c r="K83" s="263"/>
    </row>
    <row r="84" spans="2:11" s="1" customFormat="1" ht="15" customHeight="1">
      <c r="B84" s="274"/>
      <c r="C84" s="275" t="s">
        <v>3237</v>
      </c>
      <c r="D84" s="275"/>
      <c r="E84" s="275"/>
      <c r="F84" s="276" t="s">
        <v>3230</v>
      </c>
      <c r="G84" s="275"/>
      <c r="H84" s="275" t="s">
        <v>3238</v>
      </c>
      <c r="I84" s="275" t="s">
        <v>3226</v>
      </c>
      <c r="J84" s="275">
        <v>15</v>
      </c>
      <c r="K84" s="263"/>
    </row>
    <row r="85" spans="2:11" s="1" customFormat="1" ht="15" customHeight="1">
      <c r="B85" s="274"/>
      <c r="C85" s="275" t="s">
        <v>3239</v>
      </c>
      <c r="D85" s="275"/>
      <c r="E85" s="275"/>
      <c r="F85" s="276" t="s">
        <v>3230</v>
      </c>
      <c r="G85" s="275"/>
      <c r="H85" s="275" t="s">
        <v>3240</v>
      </c>
      <c r="I85" s="275" t="s">
        <v>3226</v>
      </c>
      <c r="J85" s="275">
        <v>20</v>
      </c>
      <c r="K85" s="263"/>
    </row>
    <row r="86" spans="2:11" s="1" customFormat="1" ht="15" customHeight="1">
      <c r="B86" s="274"/>
      <c r="C86" s="275" t="s">
        <v>3241</v>
      </c>
      <c r="D86" s="275"/>
      <c r="E86" s="275"/>
      <c r="F86" s="276" t="s">
        <v>3230</v>
      </c>
      <c r="G86" s="275"/>
      <c r="H86" s="275" t="s">
        <v>3242</v>
      </c>
      <c r="I86" s="275" t="s">
        <v>3226</v>
      </c>
      <c r="J86" s="275">
        <v>20</v>
      </c>
      <c r="K86" s="263"/>
    </row>
    <row r="87" spans="2:11" s="1" customFormat="1" ht="15" customHeight="1">
      <c r="B87" s="274"/>
      <c r="C87" s="251" t="s">
        <v>3243</v>
      </c>
      <c r="D87" s="251"/>
      <c r="E87" s="251"/>
      <c r="F87" s="272" t="s">
        <v>3230</v>
      </c>
      <c r="G87" s="273"/>
      <c r="H87" s="251" t="s">
        <v>3244</v>
      </c>
      <c r="I87" s="251" t="s">
        <v>3226</v>
      </c>
      <c r="J87" s="251">
        <v>50</v>
      </c>
      <c r="K87" s="263"/>
    </row>
    <row r="88" spans="2:11" s="1" customFormat="1" ht="15" customHeight="1">
      <c r="B88" s="274"/>
      <c r="C88" s="251" t="s">
        <v>3245</v>
      </c>
      <c r="D88" s="251"/>
      <c r="E88" s="251"/>
      <c r="F88" s="272" t="s">
        <v>3230</v>
      </c>
      <c r="G88" s="273"/>
      <c r="H88" s="251" t="s">
        <v>3246</v>
      </c>
      <c r="I88" s="251" t="s">
        <v>3226</v>
      </c>
      <c r="J88" s="251">
        <v>20</v>
      </c>
      <c r="K88" s="263"/>
    </row>
    <row r="89" spans="2:11" s="1" customFormat="1" ht="15" customHeight="1">
      <c r="B89" s="274"/>
      <c r="C89" s="251" t="s">
        <v>3247</v>
      </c>
      <c r="D89" s="251"/>
      <c r="E89" s="251"/>
      <c r="F89" s="272" t="s">
        <v>3230</v>
      </c>
      <c r="G89" s="273"/>
      <c r="H89" s="251" t="s">
        <v>3248</v>
      </c>
      <c r="I89" s="251" t="s">
        <v>3226</v>
      </c>
      <c r="J89" s="251">
        <v>20</v>
      </c>
      <c r="K89" s="263"/>
    </row>
    <row r="90" spans="2:11" s="1" customFormat="1" ht="15" customHeight="1">
      <c r="B90" s="274"/>
      <c r="C90" s="251" t="s">
        <v>3249</v>
      </c>
      <c r="D90" s="251"/>
      <c r="E90" s="251"/>
      <c r="F90" s="272" t="s">
        <v>3230</v>
      </c>
      <c r="G90" s="273"/>
      <c r="H90" s="251" t="s">
        <v>3250</v>
      </c>
      <c r="I90" s="251" t="s">
        <v>3226</v>
      </c>
      <c r="J90" s="251">
        <v>50</v>
      </c>
      <c r="K90" s="263"/>
    </row>
    <row r="91" spans="2:11" s="1" customFormat="1" ht="15" customHeight="1">
      <c r="B91" s="274"/>
      <c r="C91" s="251" t="s">
        <v>3251</v>
      </c>
      <c r="D91" s="251"/>
      <c r="E91" s="251"/>
      <c r="F91" s="272" t="s">
        <v>3230</v>
      </c>
      <c r="G91" s="273"/>
      <c r="H91" s="251" t="s">
        <v>3251</v>
      </c>
      <c r="I91" s="251" t="s">
        <v>3226</v>
      </c>
      <c r="J91" s="251">
        <v>50</v>
      </c>
      <c r="K91" s="263"/>
    </row>
    <row r="92" spans="2:11" s="1" customFormat="1" ht="15" customHeight="1">
      <c r="B92" s="274"/>
      <c r="C92" s="251" t="s">
        <v>3252</v>
      </c>
      <c r="D92" s="251"/>
      <c r="E92" s="251"/>
      <c r="F92" s="272" t="s">
        <v>3230</v>
      </c>
      <c r="G92" s="273"/>
      <c r="H92" s="251" t="s">
        <v>3253</v>
      </c>
      <c r="I92" s="251" t="s">
        <v>3226</v>
      </c>
      <c r="J92" s="251">
        <v>255</v>
      </c>
      <c r="K92" s="263"/>
    </row>
    <row r="93" spans="2:11" s="1" customFormat="1" ht="15" customHeight="1">
      <c r="B93" s="274"/>
      <c r="C93" s="251" t="s">
        <v>3254</v>
      </c>
      <c r="D93" s="251"/>
      <c r="E93" s="251"/>
      <c r="F93" s="272" t="s">
        <v>3224</v>
      </c>
      <c r="G93" s="273"/>
      <c r="H93" s="251" t="s">
        <v>3255</v>
      </c>
      <c r="I93" s="251" t="s">
        <v>3256</v>
      </c>
      <c r="J93" s="251"/>
      <c r="K93" s="263"/>
    </row>
    <row r="94" spans="2:11" s="1" customFormat="1" ht="15" customHeight="1">
      <c r="B94" s="274"/>
      <c r="C94" s="251" t="s">
        <v>3257</v>
      </c>
      <c r="D94" s="251"/>
      <c r="E94" s="251"/>
      <c r="F94" s="272" t="s">
        <v>3224</v>
      </c>
      <c r="G94" s="273"/>
      <c r="H94" s="251" t="s">
        <v>3258</v>
      </c>
      <c r="I94" s="251" t="s">
        <v>3259</v>
      </c>
      <c r="J94" s="251"/>
      <c r="K94" s="263"/>
    </row>
    <row r="95" spans="2:11" s="1" customFormat="1" ht="15" customHeight="1">
      <c r="B95" s="274"/>
      <c r="C95" s="251" t="s">
        <v>3260</v>
      </c>
      <c r="D95" s="251"/>
      <c r="E95" s="251"/>
      <c r="F95" s="272" t="s">
        <v>3224</v>
      </c>
      <c r="G95" s="273"/>
      <c r="H95" s="251" t="s">
        <v>3260</v>
      </c>
      <c r="I95" s="251" t="s">
        <v>3259</v>
      </c>
      <c r="J95" s="251"/>
      <c r="K95" s="263"/>
    </row>
    <row r="96" spans="2:11" s="1" customFormat="1" ht="15" customHeight="1">
      <c r="B96" s="274"/>
      <c r="C96" s="251" t="s">
        <v>39</v>
      </c>
      <c r="D96" s="251"/>
      <c r="E96" s="251"/>
      <c r="F96" s="272" t="s">
        <v>3224</v>
      </c>
      <c r="G96" s="273"/>
      <c r="H96" s="251" t="s">
        <v>3261</v>
      </c>
      <c r="I96" s="251" t="s">
        <v>3259</v>
      </c>
      <c r="J96" s="251"/>
      <c r="K96" s="263"/>
    </row>
    <row r="97" spans="2:11" s="1" customFormat="1" ht="15" customHeight="1">
      <c r="B97" s="274"/>
      <c r="C97" s="251" t="s">
        <v>49</v>
      </c>
      <c r="D97" s="251"/>
      <c r="E97" s="251"/>
      <c r="F97" s="272" t="s">
        <v>3224</v>
      </c>
      <c r="G97" s="273"/>
      <c r="H97" s="251" t="s">
        <v>3262</v>
      </c>
      <c r="I97" s="251" t="s">
        <v>3259</v>
      </c>
      <c r="J97" s="251"/>
      <c r="K97" s="263"/>
    </row>
    <row r="98" spans="2:11" s="1" customFormat="1" ht="15" customHeight="1">
      <c r="B98" s="277"/>
      <c r="C98" s="278"/>
      <c r="D98" s="278"/>
      <c r="E98" s="278"/>
      <c r="F98" s="278"/>
      <c r="G98" s="278"/>
      <c r="H98" s="278"/>
      <c r="I98" s="278"/>
      <c r="J98" s="278"/>
      <c r="K98" s="279"/>
    </row>
    <row r="99" spans="2:11" s="1" customFormat="1" ht="18.75" customHeight="1">
      <c r="B99" s="280"/>
      <c r="C99" s="281"/>
      <c r="D99" s="281"/>
      <c r="E99" s="281"/>
      <c r="F99" s="281"/>
      <c r="G99" s="281"/>
      <c r="H99" s="281"/>
      <c r="I99" s="281"/>
      <c r="J99" s="281"/>
      <c r="K99" s="280"/>
    </row>
    <row r="100" spans="2:11" s="1" customFormat="1" ht="18.75" customHeight="1">
      <c r="B100" s="258"/>
      <c r="C100" s="258"/>
      <c r="D100" s="258"/>
      <c r="E100" s="258"/>
      <c r="F100" s="258"/>
      <c r="G100" s="258"/>
      <c r="H100" s="258"/>
      <c r="I100" s="258"/>
      <c r="J100" s="258"/>
      <c r="K100" s="258"/>
    </row>
    <row r="101" spans="2:11" s="1" customFormat="1" ht="7.5" customHeight="1">
      <c r="B101" s="259"/>
      <c r="C101" s="260"/>
      <c r="D101" s="260"/>
      <c r="E101" s="260"/>
      <c r="F101" s="260"/>
      <c r="G101" s="260"/>
      <c r="H101" s="260"/>
      <c r="I101" s="260"/>
      <c r="J101" s="260"/>
      <c r="K101" s="261"/>
    </row>
    <row r="102" spans="2:11" s="1" customFormat="1" ht="45" customHeight="1">
      <c r="B102" s="262"/>
      <c r="C102" s="376" t="s">
        <v>3263</v>
      </c>
      <c r="D102" s="376"/>
      <c r="E102" s="376"/>
      <c r="F102" s="376"/>
      <c r="G102" s="376"/>
      <c r="H102" s="376"/>
      <c r="I102" s="376"/>
      <c r="J102" s="376"/>
      <c r="K102" s="263"/>
    </row>
    <row r="103" spans="2:11" s="1" customFormat="1" ht="17.25" customHeight="1">
      <c r="B103" s="262"/>
      <c r="C103" s="264" t="s">
        <v>3218</v>
      </c>
      <c r="D103" s="264"/>
      <c r="E103" s="264"/>
      <c r="F103" s="264" t="s">
        <v>3219</v>
      </c>
      <c r="G103" s="265"/>
      <c r="H103" s="264" t="s">
        <v>55</v>
      </c>
      <c r="I103" s="264" t="s">
        <v>58</v>
      </c>
      <c r="J103" s="264" t="s">
        <v>3220</v>
      </c>
      <c r="K103" s="263"/>
    </row>
    <row r="104" spans="2:11" s="1" customFormat="1" ht="17.25" customHeight="1">
      <c r="B104" s="262"/>
      <c r="C104" s="266" t="s">
        <v>3221</v>
      </c>
      <c r="D104" s="266"/>
      <c r="E104" s="266"/>
      <c r="F104" s="267" t="s">
        <v>3222</v>
      </c>
      <c r="G104" s="268"/>
      <c r="H104" s="266"/>
      <c r="I104" s="266"/>
      <c r="J104" s="266" t="s">
        <v>3223</v>
      </c>
      <c r="K104" s="263"/>
    </row>
    <row r="105" spans="2:11" s="1" customFormat="1" ht="5.25" customHeight="1">
      <c r="B105" s="262"/>
      <c r="C105" s="264"/>
      <c r="D105" s="264"/>
      <c r="E105" s="264"/>
      <c r="F105" s="264"/>
      <c r="G105" s="282"/>
      <c r="H105" s="264"/>
      <c r="I105" s="264"/>
      <c r="J105" s="264"/>
      <c r="K105" s="263"/>
    </row>
    <row r="106" spans="2:11" s="1" customFormat="1" ht="15" customHeight="1">
      <c r="B106" s="262"/>
      <c r="C106" s="251" t="s">
        <v>54</v>
      </c>
      <c r="D106" s="271"/>
      <c r="E106" s="271"/>
      <c r="F106" s="272" t="s">
        <v>3224</v>
      </c>
      <c r="G106" s="251"/>
      <c r="H106" s="251" t="s">
        <v>3264</v>
      </c>
      <c r="I106" s="251" t="s">
        <v>3226</v>
      </c>
      <c r="J106" s="251">
        <v>20</v>
      </c>
      <c r="K106" s="263"/>
    </row>
    <row r="107" spans="2:11" s="1" customFormat="1" ht="15" customHeight="1">
      <c r="B107" s="262"/>
      <c r="C107" s="251" t="s">
        <v>3227</v>
      </c>
      <c r="D107" s="251"/>
      <c r="E107" s="251"/>
      <c r="F107" s="272" t="s">
        <v>3224</v>
      </c>
      <c r="G107" s="251"/>
      <c r="H107" s="251" t="s">
        <v>3264</v>
      </c>
      <c r="I107" s="251" t="s">
        <v>3226</v>
      </c>
      <c r="J107" s="251">
        <v>120</v>
      </c>
      <c r="K107" s="263"/>
    </row>
    <row r="108" spans="2:11" s="1" customFormat="1" ht="15" customHeight="1">
      <c r="B108" s="274"/>
      <c r="C108" s="251" t="s">
        <v>3229</v>
      </c>
      <c r="D108" s="251"/>
      <c r="E108" s="251"/>
      <c r="F108" s="272" t="s">
        <v>3230</v>
      </c>
      <c r="G108" s="251"/>
      <c r="H108" s="251" t="s">
        <v>3264</v>
      </c>
      <c r="I108" s="251" t="s">
        <v>3226</v>
      </c>
      <c r="J108" s="251">
        <v>50</v>
      </c>
      <c r="K108" s="263"/>
    </row>
    <row r="109" spans="2:11" s="1" customFormat="1" ht="15" customHeight="1">
      <c r="B109" s="274"/>
      <c r="C109" s="251" t="s">
        <v>3232</v>
      </c>
      <c r="D109" s="251"/>
      <c r="E109" s="251"/>
      <c r="F109" s="272" t="s">
        <v>3224</v>
      </c>
      <c r="G109" s="251"/>
      <c r="H109" s="251" t="s">
        <v>3264</v>
      </c>
      <c r="I109" s="251" t="s">
        <v>3234</v>
      </c>
      <c r="J109" s="251"/>
      <c r="K109" s="263"/>
    </row>
    <row r="110" spans="2:11" s="1" customFormat="1" ht="15" customHeight="1">
      <c r="B110" s="274"/>
      <c r="C110" s="251" t="s">
        <v>3243</v>
      </c>
      <c r="D110" s="251"/>
      <c r="E110" s="251"/>
      <c r="F110" s="272" t="s">
        <v>3230</v>
      </c>
      <c r="G110" s="251"/>
      <c r="H110" s="251" t="s">
        <v>3264</v>
      </c>
      <c r="I110" s="251" t="s">
        <v>3226</v>
      </c>
      <c r="J110" s="251">
        <v>50</v>
      </c>
      <c r="K110" s="263"/>
    </row>
    <row r="111" spans="2:11" s="1" customFormat="1" ht="15" customHeight="1">
      <c r="B111" s="274"/>
      <c r="C111" s="251" t="s">
        <v>3251</v>
      </c>
      <c r="D111" s="251"/>
      <c r="E111" s="251"/>
      <c r="F111" s="272" t="s">
        <v>3230</v>
      </c>
      <c r="G111" s="251"/>
      <c r="H111" s="251" t="s">
        <v>3264</v>
      </c>
      <c r="I111" s="251" t="s">
        <v>3226</v>
      </c>
      <c r="J111" s="251">
        <v>50</v>
      </c>
      <c r="K111" s="263"/>
    </row>
    <row r="112" spans="2:11" s="1" customFormat="1" ht="15" customHeight="1">
      <c r="B112" s="274"/>
      <c r="C112" s="251" t="s">
        <v>3249</v>
      </c>
      <c r="D112" s="251"/>
      <c r="E112" s="251"/>
      <c r="F112" s="272" t="s">
        <v>3230</v>
      </c>
      <c r="G112" s="251"/>
      <c r="H112" s="251" t="s">
        <v>3264</v>
      </c>
      <c r="I112" s="251" t="s">
        <v>3226</v>
      </c>
      <c r="J112" s="251">
        <v>50</v>
      </c>
      <c r="K112" s="263"/>
    </row>
    <row r="113" spans="2:11" s="1" customFormat="1" ht="15" customHeight="1">
      <c r="B113" s="274"/>
      <c r="C113" s="251" t="s">
        <v>54</v>
      </c>
      <c r="D113" s="251"/>
      <c r="E113" s="251"/>
      <c r="F113" s="272" t="s">
        <v>3224</v>
      </c>
      <c r="G113" s="251"/>
      <c r="H113" s="251" t="s">
        <v>3265</v>
      </c>
      <c r="I113" s="251" t="s">
        <v>3226</v>
      </c>
      <c r="J113" s="251">
        <v>20</v>
      </c>
      <c r="K113" s="263"/>
    </row>
    <row r="114" spans="2:11" s="1" customFormat="1" ht="15" customHeight="1">
      <c r="B114" s="274"/>
      <c r="C114" s="251" t="s">
        <v>3266</v>
      </c>
      <c r="D114" s="251"/>
      <c r="E114" s="251"/>
      <c r="F114" s="272" t="s">
        <v>3224</v>
      </c>
      <c r="G114" s="251"/>
      <c r="H114" s="251" t="s">
        <v>3267</v>
      </c>
      <c r="I114" s="251" t="s">
        <v>3226</v>
      </c>
      <c r="J114" s="251">
        <v>120</v>
      </c>
      <c r="K114" s="263"/>
    </row>
    <row r="115" spans="2:11" s="1" customFormat="1" ht="15" customHeight="1">
      <c r="B115" s="274"/>
      <c r="C115" s="251" t="s">
        <v>39</v>
      </c>
      <c r="D115" s="251"/>
      <c r="E115" s="251"/>
      <c r="F115" s="272" t="s">
        <v>3224</v>
      </c>
      <c r="G115" s="251"/>
      <c r="H115" s="251" t="s">
        <v>3268</v>
      </c>
      <c r="I115" s="251" t="s">
        <v>3259</v>
      </c>
      <c r="J115" s="251"/>
      <c r="K115" s="263"/>
    </row>
    <row r="116" spans="2:11" s="1" customFormat="1" ht="15" customHeight="1">
      <c r="B116" s="274"/>
      <c r="C116" s="251" t="s">
        <v>49</v>
      </c>
      <c r="D116" s="251"/>
      <c r="E116" s="251"/>
      <c r="F116" s="272" t="s">
        <v>3224</v>
      </c>
      <c r="G116" s="251"/>
      <c r="H116" s="251" t="s">
        <v>3269</v>
      </c>
      <c r="I116" s="251" t="s">
        <v>3259</v>
      </c>
      <c r="J116" s="251"/>
      <c r="K116" s="263"/>
    </row>
    <row r="117" spans="2:11" s="1" customFormat="1" ht="15" customHeight="1">
      <c r="B117" s="274"/>
      <c r="C117" s="251" t="s">
        <v>58</v>
      </c>
      <c r="D117" s="251"/>
      <c r="E117" s="251"/>
      <c r="F117" s="272" t="s">
        <v>3224</v>
      </c>
      <c r="G117" s="251"/>
      <c r="H117" s="251" t="s">
        <v>3270</v>
      </c>
      <c r="I117" s="251" t="s">
        <v>3271</v>
      </c>
      <c r="J117" s="251"/>
      <c r="K117" s="263"/>
    </row>
    <row r="118" spans="2:11" s="1" customFormat="1" ht="15" customHeight="1">
      <c r="B118" s="277"/>
      <c r="C118" s="283"/>
      <c r="D118" s="283"/>
      <c r="E118" s="283"/>
      <c r="F118" s="283"/>
      <c r="G118" s="283"/>
      <c r="H118" s="283"/>
      <c r="I118" s="283"/>
      <c r="J118" s="283"/>
      <c r="K118" s="279"/>
    </row>
    <row r="119" spans="2:11" s="1" customFormat="1" ht="18.75" customHeight="1">
      <c r="B119" s="284"/>
      <c r="C119" s="285"/>
      <c r="D119" s="285"/>
      <c r="E119" s="285"/>
      <c r="F119" s="286"/>
      <c r="G119" s="285"/>
      <c r="H119" s="285"/>
      <c r="I119" s="285"/>
      <c r="J119" s="285"/>
      <c r="K119" s="284"/>
    </row>
    <row r="120" spans="2:11" s="1" customFormat="1" ht="18.75" customHeight="1"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</row>
    <row r="121" spans="2:11" s="1" customFormat="1" ht="7.5" customHeight="1">
      <c r="B121" s="287"/>
      <c r="C121" s="288"/>
      <c r="D121" s="288"/>
      <c r="E121" s="288"/>
      <c r="F121" s="288"/>
      <c r="G121" s="288"/>
      <c r="H121" s="288"/>
      <c r="I121" s="288"/>
      <c r="J121" s="288"/>
      <c r="K121" s="289"/>
    </row>
    <row r="122" spans="2:11" s="1" customFormat="1" ht="45" customHeight="1">
      <c r="B122" s="290"/>
      <c r="C122" s="374" t="s">
        <v>3272</v>
      </c>
      <c r="D122" s="374"/>
      <c r="E122" s="374"/>
      <c r="F122" s="374"/>
      <c r="G122" s="374"/>
      <c r="H122" s="374"/>
      <c r="I122" s="374"/>
      <c r="J122" s="374"/>
      <c r="K122" s="291"/>
    </row>
    <row r="123" spans="2:11" s="1" customFormat="1" ht="17.25" customHeight="1">
      <c r="B123" s="292"/>
      <c r="C123" s="264" t="s">
        <v>3218</v>
      </c>
      <c r="D123" s="264"/>
      <c r="E123" s="264"/>
      <c r="F123" s="264" t="s">
        <v>3219</v>
      </c>
      <c r="G123" s="265"/>
      <c r="H123" s="264" t="s">
        <v>55</v>
      </c>
      <c r="I123" s="264" t="s">
        <v>58</v>
      </c>
      <c r="J123" s="264" t="s">
        <v>3220</v>
      </c>
      <c r="K123" s="293"/>
    </row>
    <row r="124" spans="2:11" s="1" customFormat="1" ht="17.25" customHeight="1">
      <c r="B124" s="292"/>
      <c r="C124" s="266" t="s">
        <v>3221</v>
      </c>
      <c r="D124" s="266"/>
      <c r="E124" s="266"/>
      <c r="F124" s="267" t="s">
        <v>3222</v>
      </c>
      <c r="G124" s="268"/>
      <c r="H124" s="266"/>
      <c r="I124" s="266"/>
      <c r="J124" s="266" t="s">
        <v>3223</v>
      </c>
      <c r="K124" s="293"/>
    </row>
    <row r="125" spans="2:11" s="1" customFormat="1" ht="5.25" customHeight="1">
      <c r="B125" s="294"/>
      <c r="C125" s="269"/>
      <c r="D125" s="269"/>
      <c r="E125" s="269"/>
      <c r="F125" s="269"/>
      <c r="G125" s="295"/>
      <c r="H125" s="269"/>
      <c r="I125" s="269"/>
      <c r="J125" s="269"/>
      <c r="K125" s="296"/>
    </row>
    <row r="126" spans="2:11" s="1" customFormat="1" ht="15" customHeight="1">
      <c r="B126" s="294"/>
      <c r="C126" s="251" t="s">
        <v>3227</v>
      </c>
      <c r="D126" s="271"/>
      <c r="E126" s="271"/>
      <c r="F126" s="272" t="s">
        <v>3224</v>
      </c>
      <c r="G126" s="251"/>
      <c r="H126" s="251" t="s">
        <v>3264</v>
      </c>
      <c r="I126" s="251" t="s">
        <v>3226</v>
      </c>
      <c r="J126" s="251">
        <v>120</v>
      </c>
      <c r="K126" s="297"/>
    </row>
    <row r="127" spans="2:11" s="1" customFormat="1" ht="15" customHeight="1">
      <c r="B127" s="294"/>
      <c r="C127" s="251" t="s">
        <v>3273</v>
      </c>
      <c r="D127" s="251"/>
      <c r="E127" s="251"/>
      <c r="F127" s="272" t="s">
        <v>3224</v>
      </c>
      <c r="G127" s="251"/>
      <c r="H127" s="251" t="s">
        <v>3274</v>
      </c>
      <c r="I127" s="251" t="s">
        <v>3226</v>
      </c>
      <c r="J127" s="251" t="s">
        <v>3275</v>
      </c>
      <c r="K127" s="297"/>
    </row>
    <row r="128" spans="2:11" s="1" customFormat="1" ht="15" customHeight="1">
      <c r="B128" s="294"/>
      <c r="C128" s="251" t="s">
        <v>85</v>
      </c>
      <c r="D128" s="251"/>
      <c r="E128" s="251"/>
      <c r="F128" s="272" t="s">
        <v>3224</v>
      </c>
      <c r="G128" s="251"/>
      <c r="H128" s="251" t="s">
        <v>3276</v>
      </c>
      <c r="I128" s="251" t="s">
        <v>3226</v>
      </c>
      <c r="J128" s="251" t="s">
        <v>3275</v>
      </c>
      <c r="K128" s="297"/>
    </row>
    <row r="129" spans="2:11" s="1" customFormat="1" ht="15" customHeight="1">
      <c r="B129" s="294"/>
      <c r="C129" s="251" t="s">
        <v>3235</v>
      </c>
      <c r="D129" s="251"/>
      <c r="E129" s="251"/>
      <c r="F129" s="272" t="s">
        <v>3230</v>
      </c>
      <c r="G129" s="251"/>
      <c r="H129" s="251" t="s">
        <v>3236</v>
      </c>
      <c r="I129" s="251" t="s">
        <v>3226</v>
      </c>
      <c r="J129" s="251">
        <v>15</v>
      </c>
      <c r="K129" s="297"/>
    </row>
    <row r="130" spans="2:11" s="1" customFormat="1" ht="15" customHeight="1">
      <c r="B130" s="294"/>
      <c r="C130" s="275" t="s">
        <v>3237</v>
      </c>
      <c r="D130" s="275"/>
      <c r="E130" s="275"/>
      <c r="F130" s="276" t="s">
        <v>3230</v>
      </c>
      <c r="G130" s="275"/>
      <c r="H130" s="275" t="s">
        <v>3238</v>
      </c>
      <c r="I130" s="275" t="s">
        <v>3226</v>
      </c>
      <c r="J130" s="275">
        <v>15</v>
      </c>
      <c r="K130" s="297"/>
    </row>
    <row r="131" spans="2:11" s="1" customFormat="1" ht="15" customHeight="1">
      <c r="B131" s="294"/>
      <c r="C131" s="275" t="s">
        <v>3239</v>
      </c>
      <c r="D131" s="275"/>
      <c r="E131" s="275"/>
      <c r="F131" s="276" t="s">
        <v>3230</v>
      </c>
      <c r="G131" s="275"/>
      <c r="H131" s="275" t="s">
        <v>3240</v>
      </c>
      <c r="I131" s="275" t="s">
        <v>3226</v>
      </c>
      <c r="J131" s="275">
        <v>20</v>
      </c>
      <c r="K131" s="297"/>
    </row>
    <row r="132" spans="2:11" s="1" customFormat="1" ht="15" customHeight="1">
      <c r="B132" s="294"/>
      <c r="C132" s="275" t="s">
        <v>3241</v>
      </c>
      <c r="D132" s="275"/>
      <c r="E132" s="275"/>
      <c r="F132" s="276" t="s">
        <v>3230</v>
      </c>
      <c r="G132" s="275"/>
      <c r="H132" s="275" t="s">
        <v>3242</v>
      </c>
      <c r="I132" s="275" t="s">
        <v>3226</v>
      </c>
      <c r="J132" s="275">
        <v>20</v>
      </c>
      <c r="K132" s="297"/>
    </row>
    <row r="133" spans="2:11" s="1" customFormat="1" ht="15" customHeight="1">
      <c r="B133" s="294"/>
      <c r="C133" s="251" t="s">
        <v>3229</v>
      </c>
      <c r="D133" s="251"/>
      <c r="E133" s="251"/>
      <c r="F133" s="272" t="s">
        <v>3230</v>
      </c>
      <c r="G133" s="251"/>
      <c r="H133" s="251" t="s">
        <v>3264</v>
      </c>
      <c r="I133" s="251" t="s">
        <v>3226</v>
      </c>
      <c r="J133" s="251">
        <v>50</v>
      </c>
      <c r="K133" s="297"/>
    </row>
    <row r="134" spans="2:11" s="1" customFormat="1" ht="15" customHeight="1">
      <c r="B134" s="294"/>
      <c r="C134" s="251" t="s">
        <v>3243</v>
      </c>
      <c r="D134" s="251"/>
      <c r="E134" s="251"/>
      <c r="F134" s="272" t="s">
        <v>3230</v>
      </c>
      <c r="G134" s="251"/>
      <c r="H134" s="251" t="s">
        <v>3264</v>
      </c>
      <c r="I134" s="251" t="s">
        <v>3226</v>
      </c>
      <c r="J134" s="251">
        <v>50</v>
      </c>
      <c r="K134" s="297"/>
    </row>
    <row r="135" spans="2:11" s="1" customFormat="1" ht="15" customHeight="1">
      <c r="B135" s="294"/>
      <c r="C135" s="251" t="s">
        <v>3249</v>
      </c>
      <c r="D135" s="251"/>
      <c r="E135" s="251"/>
      <c r="F135" s="272" t="s">
        <v>3230</v>
      </c>
      <c r="G135" s="251"/>
      <c r="H135" s="251" t="s">
        <v>3264</v>
      </c>
      <c r="I135" s="251" t="s">
        <v>3226</v>
      </c>
      <c r="J135" s="251">
        <v>50</v>
      </c>
      <c r="K135" s="297"/>
    </row>
    <row r="136" spans="2:11" s="1" customFormat="1" ht="15" customHeight="1">
      <c r="B136" s="294"/>
      <c r="C136" s="251" t="s">
        <v>3251</v>
      </c>
      <c r="D136" s="251"/>
      <c r="E136" s="251"/>
      <c r="F136" s="272" t="s">
        <v>3230</v>
      </c>
      <c r="G136" s="251"/>
      <c r="H136" s="251" t="s">
        <v>3264</v>
      </c>
      <c r="I136" s="251" t="s">
        <v>3226</v>
      </c>
      <c r="J136" s="251">
        <v>50</v>
      </c>
      <c r="K136" s="297"/>
    </row>
    <row r="137" spans="2:11" s="1" customFormat="1" ht="15" customHeight="1">
      <c r="B137" s="294"/>
      <c r="C137" s="251" t="s">
        <v>3252</v>
      </c>
      <c r="D137" s="251"/>
      <c r="E137" s="251"/>
      <c r="F137" s="272" t="s">
        <v>3230</v>
      </c>
      <c r="G137" s="251"/>
      <c r="H137" s="251" t="s">
        <v>3277</v>
      </c>
      <c r="I137" s="251" t="s">
        <v>3226</v>
      </c>
      <c r="J137" s="251">
        <v>255</v>
      </c>
      <c r="K137" s="297"/>
    </row>
    <row r="138" spans="2:11" s="1" customFormat="1" ht="15" customHeight="1">
      <c r="B138" s="294"/>
      <c r="C138" s="251" t="s">
        <v>3254</v>
      </c>
      <c r="D138" s="251"/>
      <c r="E138" s="251"/>
      <c r="F138" s="272" t="s">
        <v>3224</v>
      </c>
      <c r="G138" s="251"/>
      <c r="H138" s="251" t="s">
        <v>3278</v>
      </c>
      <c r="I138" s="251" t="s">
        <v>3256</v>
      </c>
      <c r="J138" s="251"/>
      <c r="K138" s="297"/>
    </row>
    <row r="139" spans="2:11" s="1" customFormat="1" ht="15" customHeight="1">
      <c r="B139" s="294"/>
      <c r="C139" s="251" t="s">
        <v>3257</v>
      </c>
      <c r="D139" s="251"/>
      <c r="E139" s="251"/>
      <c r="F139" s="272" t="s">
        <v>3224</v>
      </c>
      <c r="G139" s="251"/>
      <c r="H139" s="251" t="s">
        <v>3279</v>
      </c>
      <c r="I139" s="251" t="s">
        <v>3259</v>
      </c>
      <c r="J139" s="251"/>
      <c r="K139" s="297"/>
    </row>
    <row r="140" spans="2:11" s="1" customFormat="1" ht="15" customHeight="1">
      <c r="B140" s="294"/>
      <c r="C140" s="251" t="s">
        <v>3260</v>
      </c>
      <c r="D140" s="251"/>
      <c r="E140" s="251"/>
      <c r="F140" s="272" t="s">
        <v>3224</v>
      </c>
      <c r="G140" s="251"/>
      <c r="H140" s="251" t="s">
        <v>3260</v>
      </c>
      <c r="I140" s="251" t="s">
        <v>3259</v>
      </c>
      <c r="J140" s="251"/>
      <c r="K140" s="297"/>
    </row>
    <row r="141" spans="2:11" s="1" customFormat="1" ht="15" customHeight="1">
      <c r="B141" s="294"/>
      <c r="C141" s="251" t="s">
        <v>39</v>
      </c>
      <c r="D141" s="251"/>
      <c r="E141" s="251"/>
      <c r="F141" s="272" t="s">
        <v>3224</v>
      </c>
      <c r="G141" s="251"/>
      <c r="H141" s="251" t="s">
        <v>3280</v>
      </c>
      <c r="I141" s="251" t="s">
        <v>3259</v>
      </c>
      <c r="J141" s="251"/>
      <c r="K141" s="297"/>
    </row>
    <row r="142" spans="2:11" s="1" customFormat="1" ht="15" customHeight="1">
      <c r="B142" s="294"/>
      <c r="C142" s="251" t="s">
        <v>3281</v>
      </c>
      <c r="D142" s="251"/>
      <c r="E142" s="251"/>
      <c r="F142" s="272" t="s">
        <v>3224</v>
      </c>
      <c r="G142" s="251"/>
      <c r="H142" s="251" t="s">
        <v>3282</v>
      </c>
      <c r="I142" s="251" t="s">
        <v>3259</v>
      </c>
      <c r="J142" s="251"/>
      <c r="K142" s="297"/>
    </row>
    <row r="143" spans="2:11" s="1" customFormat="1" ht="15" customHeight="1">
      <c r="B143" s="298"/>
      <c r="C143" s="299"/>
      <c r="D143" s="299"/>
      <c r="E143" s="299"/>
      <c r="F143" s="299"/>
      <c r="G143" s="299"/>
      <c r="H143" s="299"/>
      <c r="I143" s="299"/>
      <c r="J143" s="299"/>
      <c r="K143" s="300"/>
    </row>
    <row r="144" spans="2:11" s="1" customFormat="1" ht="18.75" customHeight="1">
      <c r="B144" s="285"/>
      <c r="C144" s="285"/>
      <c r="D144" s="285"/>
      <c r="E144" s="285"/>
      <c r="F144" s="286"/>
      <c r="G144" s="285"/>
      <c r="H144" s="285"/>
      <c r="I144" s="285"/>
      <c r="J144" s="285"/>
      <c r="K144" s="285"/>
    </row>
    <row r="145" spans="2:11" s="1" customFormat="1" ht="18.75" customHeight="1"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</row>
    <row r="146" spans="2:11" s="1" customFormat="1" ht="7.5" customHeight="1">
      <c r="B146" s="259"/>
      <c r="C146" s="260"/>
      <c r="D146" s="260"/>
      <c r="E146" s="260"/>
      <c r="F146" s="260"/>
      <c r="G146" s="260"/>
      <c r="H146" s="260"/>
      <c r="I146" s="260"/>
      <c r="J146" s="260"/>
      <c r="K146" s="261"/>
    </row>
    <row r="147" spans="2:11" s="1" customFormat="1" ht="45" customHeight="1">
      <c r="B147" s="262"/>
      <c r="C147" s="376" t="s">
        <v>3283</v>
      </c>
      <c r="D147" s="376"/>
      <c r="E147" s="376"/>
      <c r="F147" s="376"/>
      <c r="G147" s="376"/>
      <c r="H147" s="376"/>
      <c r="I147" s="376"/>
      <c r="J147" s="376"/>
      <c r="K147" s="263"/>
    </row>
    <row r="148" spans="2:11" s="1" customFormat="1" ht="17.25" customHeight="1">
      <c r="B148" s="262"/>
      <c r="C148" s="264" t="s">
        <v>3218</v>
      </c>
      <c r="D148" s="264"/>
      <c r="E148" s="264"/>
      <c r="F148" s="264" t="s">
        <v>3219</v>
      </c>
      <c r="G148" s="265"/>
      <c r="H148" s="264" t="s">
        <v>55</v>
      </c>
      <c r="I148" s="264" t="s">
        <v>58</v>
      </c>
      <c r="J148" s="264" t="s">
        <v>3220</v>
      </c>
      <c r="K148" s="263"/>
    </row>
    <row r="149" spans="2:11" s="1" customFormat="1" ht="17.25" customHeight="1">
      <c r="B149" s="262"/>
      <c r="C149" s="266" t="s">
        <v>3221</v>
      </c>
      <c r="D149" s="266"/>
      <c r="E149" s="266"/>
      <c r="F149" s="267" t="s">
        <v>3222</v>
      </c>
      <c r="G149" s="268"/>
      <c r="H149" s="266"/>
      <c r="I149" s="266"/>
      <c r="J149" s="266" t="s">
        <v>3223</v>
      </c>
      <c r="K149" s="263"/>
    </row>
    <row r="150" spans="2:11" s="1" customFormat="1" ht="5.25" customHeight="1">
      <c r="B150" s="274"/>
      <c r="C150" s="269"/>
      <c r="D150" s="269"/>
      <c r="E150" s="269"/>
      <c r="F150" s="269"/>
      <c r="G150" s="270"/>
      <c r="H150" s="269"/>
      <c r="I150" s="269"/>
      <c r="J150" s="269"/>
      <c r="K150" s="297"/>
    </row>
    <row r="151" spans="2:11" s="1" customFormat="1" ht="15" customHeight="1">
      <c r="B151" s="274"/>
      <c r="C151" s="301" t="s">
        <v>3227</v>
      </c>
      <c r="D151" s="251"/>
      <c r="E151" s="251"/>
      <c r="F151" s="302" t="s">
        <v>3224</v>
      </c>
      <c r="G151" s="251"/>
      <c r="H151" s="301" t="s">
        <v>3264</v>
      </c>
      <c r="I151" s="301" t="s">
        <v>3226</v>
      </c>
      <c r="J151" s="301">
        <v>120</v>
      </c>
      <c r="K151" s="297"/>
    </row>
    <row r="152" spans="2:11" s="1" customFormat="1" ht="15" customHeight="1">
      <c r="B152" s="274"/>
      <c r="C152" s="301" t="s">
        <v>3273</v>
      </c>
      <c r="D152" s="251"/>
      <c r="E152" s="251"/>
      <c r="F152" s="302" t="s">
        <v>3224</v>
      </c>
      <c r="G152" s="251"/>
      <c r="H152" s="301" t="s">
        <v>3284</v>
      </c>
      <c r="I152" s="301" t="s">
        <v>3226</v>
      </c>
      <c r="J152" s="301" t="s">
        <v>3275</v>
      </c>
      <c r="K152" s="297"/>
    </row>
    <row r="153" spans="2:11" s="1" customFormat="1" ht="15" customHeight="1">
      <c r="B153" s="274"/>
      <c r="C153" s="301" t="s">
        <v>85</v>
      </c>
      <c r="D153" s="251"/>
      <c r="E153" s="251"/>
      <c r="F153" s="302" t="s">
        <v>3224</v>
      </c>
      <c r="G153" s="251"/>
      <c r="H153" s="301" t="s">
        <v>3285</v>
      </c>
      <c r="I153" s="301" t="s">
        <v>3226</v>
      </c>
      <c r="J153" s="301" t="s">
        <v>3275</v>
      </c>
      <c r="K153" s="297"/>
    </row>
    <row r="154" spans="2:11" s="1" customFormat="1" ht="15" customHeight="1">
      <c r="B154" s="274"/>
      <c r="C154" s="301" t="s">
        <v>3229</v>
      </c>
      <c r="D154" s="251"/>
      <c r="E154" s="251"/>
      <c r="F154" s="302" t="s">
        <v>3230</v>
      </c>
      <c r="G154" s="251"/>
      <c r="H154" s="301" t="s">
        <v>3264</v>
      </c>
      <c r="I154" s="301" t="s">
        <v>3226</v>
      </c>
      <c r="J154" s="301">
        <v>50</v>
      </c>
      <c r="K154" s="297"/>
    </row>
    <row r="155" spans="2:11" s="1" customFormat="1" ht="15" customHeight="1">
      <c r="B155" s="274"/>
      <c r="C155" s="301" t="s">
        <v>3232</v>
      </c>
      <c r="D155" s="251"/>
      <c r="E155" s="251"/>
      <c r="F155" s="302" t="s">
        <v>3224</v>
      </c>
      <c r="G155" s="251"/>
      <c r="H155" s="301" t="s">
        <v>3264</v>
      </c>
      <c r="I155" s="301" t="s">
        <v>3234</v>
      </c>
      <c r="J155" s="301"/>
      <c r="K155" s="297"/>
    </row>
    <row r="156" spans="2:11" s="1" customFormat="1" ht="15" customHeight="1">
      <c r="B156" s="274"/>
      <c r="C156" s="301" t="s">
        <v>3243</v>
      </c>
      <c r="D156" s="251"/>
      <c r="E156" s="251"/>
      <c r="F156" s="302" t="s">
        <v>3230</v>
      </c>
      <c r="G156" s="251"/>
      <c r="H156" s="301" t="s">
        <v>3264</v>
      </c>
      <c r="I156" s="301" t="s">
        <v>3226</v>
      </c>
      <c r="J156" s="301">
        <v>50</v>
      </c>
      <c r="K156" s="297"/>
    </row>
    <row r="157" spans="2:11" s="1" customFormat="1" ht="15" customHeight="1">
      <c r="B157" s="274"/>
      <c r="C157" s="301" t="s">
        <v>3251</v>
      </c>
      <c r="D157" s="251"/>
      <c r="E157" s="251"/>
      <c r="F157" s="302" t="s">
        <v>3230</v>
      </c>
      <c r="G157" s="251"/>
      <c r="H157" s="301" t="s">
        <v>3264</v>
      </c>
      <c r="I157" s="301" t="s">
        <v>3226</v>
      </c>
      <c r="J157" s="301">
        <v>50</v>
      </c>
      <c r="K157" s="297"/>
    </row>
    <row r="158" spans="2:11" s="1" customFormat="1" ht="15" customHeight="1">
      <c r="B158" s="274"/>
      <c r="C158" s="301" t="s">
        <v>3249</v>
      </c>
      <c r="D158" s="251"/>
      <c r="E158" s="251"/>
      <c r="F158" s="302" t="s">
        <v>3230</v>
      </c>
      <c r="G158" s="251"/>
      <c r="H158" s="301" t="s">
        <v>3264</v>
      </c>
      <c r="I158" s="301" t="s">
        <v>3226</v>
      </c>
      <c r="J158" s="301">
        <v>50</v>
      </c>
      <c r="K158" s="297"/>
    </row>
    <row r="159" spans="2:11" s="1" customFormat="1" ht="15" customHeight="1">
      <c r="B159" s="274"/>
      <c r="C159" s="301" t="s">
        <v>155</v>
      </c>
      <c r="D159" s="251"/>
      <c r="E159" s="251"/>
      <c r="F159" s="302" t="s">
        <v>3224</v>
      </c>
      <c r="G159" s="251"/>
      <c r="H159" s="301" t="s">
        <v>3286</v>
      </c>
      <c r="I159" s="301" t="s">
        <v>3226</v>
      </c>
      <c r="J159" s="301" t="s">
        <v>3287</v>
      </c>
      <c r="K159" s="297"/>
    </row>
    <row r="160" spans="2:11" s="1" customFormat="1" ht="15" customHeight="1">
      <c r="B160" s="274"/>
      <c r="C160" s="301" t="s">
        <v>3288</v>
      </c>
      <c r="D160" s="251"/>
      <c r="E160" s="251"/>
      <c r="F160" s="302" t="s">
        <v>3224</v>
      </c>
      <c r="G160" s="251"/>
      <c r="H160" s="301" t="s">
        <v>3289</v>
      </c>
      <c r="I160" s="301" t="s">
        <v>3259</v>
      </c>
      <c r="J160" s="301"/>
      <c r="K160" s="297"/>
    </row>
    <row r="161" spans="2:11" s="1" customFormat="1" ht="15" customHeight="1">
      <c r="B161" s="303"/>
      <c r="C161" s="283"/>
      <c r="D161" s="283"/>
      <c r="E161" s="283"/>
      <c r="F161" s="283"/>
      <c r="G161" s="283"/>
      <c r="H161" s="283"/>
      <c r="I161" s="283"/>
      <c r="J161" s="283"/>
      <c r="K161" s="304"/>
    </row>
    <row r="162" spans="2:11" s="1" customFormat="1" ht="18.75" customHeight="1">
      <c r="B162" s="285"/>
      <c r="C162" s="295"/>
      <c r="D162" s="295"/>
      <c r="E162" s="295"/>
      <c r="F162" s="305"/>
      <c r="G162" s="295"/>
      <c r="H162" s="295"/>
      <c r="I162" s="295"/>
      <c r="J162" s="295"/>
      <c r="K162" s="285"/>
    </row>
    <row r="163" spans="2:11" s="1" customFormat="1" ht="18.75" customHeight="1">
      <c r="B163" s="258"/>
      <c r="C163" s="258"/>
      <c r="D163" s="258"/>
      <c r="E163" s="258"/>
      <c r="F163" s="258"/>
      <c r="G163" s="258"/>
      <c r="H163" s="258"/>
      <c r="I163" s="258"/>
      <c r="J163" s="258"/>
      <c r="K163" s="258"/>
    </row>
    <row r="164" spans="2:11" s="1" customFormat="1" ht="7.5" customHeight="1">
      <c r="B164" s="240"/>
      <c r="C164" s="241"/>
      <c r="D164" s="241"/>
      <c r="E164" s="241"/>
      <c r="F164" s="241"/>
      <c r="G164" s="241"/>
      <c r="H164" s="241"/>
      <c r="I164" s="241"/>
      <c r="J164" s="241"/>
      <c r="K164" s="242"/>
    </row>
    <row r="165" spans="2:11" s="1" customFormat="1" ht="45" customHeight="1">
      <c r="B165" s="243"/>
      <c r="C165" s="374" t="s">
        <v>3290</v>
      </c>
      <c r="D165" s="374"/>
      <c r="E165" s="374"/>
      <c r="F165" s="374"/>
      <c r="G165" s="374"/>
      <c r="H165" s="374"/>
      <c r="I165" s="374"/>
      <c r="J165" s="374"/>
      <c r="K165" s="244"/>
    </row>
    <row r="166" spans="2:11" s="1" customFormat="1" ht="17.25" customHeight="1">
      <c r="B166" s="243"/>
      <c r="C166" s="264" t="s">
        <v>3218</v>
      </c>
      <c r="D166" s="264"/>
      <c r="E166" s="264"/>
      <c r="F166" s="264" t="s">
        <v>3219</v>
      </c>
      <c r="G166" s="306"/>
      <c r="H166" s="307" t="s">
        <v>55</v>
      </c>
      <c r="I166" s="307" t="s">
        <v>58</v>
      </c>
      <c r="J166" s="264" t="s">
        <v>3220</v>
      </c>
      <c r="K166" s="244"/>
    </row>
    <row r="167" spans="2:11" s="1" customFormat="1" ht="17.25" customHeight="1">
      <c r="B167" s="245"/>
      <c r="C167" s="266" t="s">
        <v>3221</v>
      </c>
      <c r="D167" s="266"/>
      <c r="E167" s="266"/>
      <c r="F167" s="267" t="s">
        <v>3222</v>
      </c>
      <c r="G167" s="308"/>
      <c r="H167" s="309"/>
      <c r="I167" s="309"/>
      <c r="J167" s="266" t="s">
        <v>3223</v>
      </c>
      <c r="K167" s="246"/>
    </row>
    <row r="168" spans="2:11" s="1" customFormat="1" ht="5.25" customHeight="1">
      <c r="B168" s="274"/>
      <c r="C168" s="269"/>
      <c r="D168" s="269"/>
      <c r="E168" s="269"/>
      <c r="F168" s="269"/>
      <c r="G168" s="270"/>
      <c r="H168" s="269"/>
      <c r="I168" s="269"/>
      <c r="J168" s="269"/>
      <c r="K168" s="297"/>
    </row>
    <row r="169" spans="2:11" s="1" customFormat="1" ht="15" customHeight="1">
      <c r="B169" s="274"/>
      <c r="C169" s="251" t="s">
        <v>3227</v>
      </c>
      <c r="D169" s="251"/>
      <c r="E169" s="251"/>
      <c r="F169" s="272" t="s">
        <v>3224</v>
      </c>
      <c r="G169" s="251"/>
      <c r="H169" s="251" t="s">
        <v>3264</v>
      </c>
      <c r="I169" s="251" t="s">
        <v>3226</v>
      </c>
      <c r="J169" s="251">
        <v>120</v>
      </c>
      <c r="K169" s="297"/>
    </row>
    <row r="170" spans="2:11" s="1" customFormat="1" ht="15" customHeight="1">
      <c r="B170" s="274"/>
      <c r="C170" s="251" t="s">
        <v>3273</v>
      </c>
      <c r="D170" s="251"/>
      <c r="E170" s="251"/>
      <c r="F170" s="272" t="s">
        <v>3224</v>
      </c>
      <c r="G170" s="251"/>
      <c r="H170" s="251" t="s">
        <v>3274</v>
      </c>
      <c r="I170" s="251" t="s">
        <v>3226</v>
      </c>
      <c r="J170" s="251" t="s">
        <v>3275</v>
      </c>
      <c r="K170" s="297"/>
    </row>
    <row r="171" spans="2:11" s="1" customFormat="1" ht="15" customHeight="1">
      <c r="B171" s="274"/>
      <c r="C171" s="251" t="s">
        <v>85</v>
      </c>
      <c r="D171" s="251"/>
      <c r="E171" s="251"/>
      <c r="F171" s="272" t="s">
        <v>3224</v>
      </c>
      <c r="G171" s="251"/>
      <c r="H171" s="251" t="s">
        <v>3291</v>
      </c>
      <c r="I171" s="251" t="s">
        <v>3226</v>
      </c>
      <c r="J171" s="251" t="s">
        <v>3275</v>
      </c>
      <c r="K171" s="297"/>
    </row>
    <row r="172" spans="2:11" s="1" customFormat="1" ht="15" customHeight="1">
      <c r="B172" s="274"/>
      <c r="C172" s="251" t="s">
        <v>3229</v>
      </c>
      <c r="D172" s="251"/>
      <c r="E172" s="251"/>
      <c r="F172" s="272" t="s">
        <v>3230</v>
      </c>
      <c r="G172" s="251"/>
      <c r="H172" s="251" t="s">
        <v>3291</v>
      </c>
      <c r="I172" s="251" t="s">
        <v>3226</v>
      </c>
      <c r="J172" s="251">
        <v>50</v>
      </c>
      <c r="K172" s="297"/>
    </row>
    <row r="173" spans="2:11" s="1" customFormat="1" ht="15" customHeight="1">
      <c r="B173" s="274"/>
      <c r="C173" s="251" t="s">
        <v>3232</v>
      </c>
      <c r="D173" s="251"/>
      <c r="E173" s="251"/>
      <c r="F173" s="272" t="s">
        <v>3224</v>
      </c>
      <c r="G173" s="251"/>
      <c r="H173" s="251" t="s">
        <v>3291</v>
      </c>
      <c r="I173" s="251" t="s">
        <v>3234</v>
      </c>
      <c r="J173" s="251"/>
      <c r="K173" s="297"/>
    </row>
    <row r="174" spans="2:11" s="1" customFormat="1" ht="15" customHeight="1">
      <c r="B174" s="274"/>
      <c r="C174" s="251" t="s">
        <v>3243</v>
      </c>
      <c r="D174" s="251"/>
      <c r="E174" s="251"/>
      <c r="F174" s="272" t="s">
        <v>3230</v>
      </c>
      <c r="G174" s="251"/>
      <c r="H174" s="251" t="s">
        <v>3291</v>
      </c>
      <c r="I174" s="251" t="s">
        <v>3226</v>
      </c>
      <c r="J174" s="251">
        <v>50</v>
      </c>
      <c r="K174" s="297"/>
    </row>
    <row r="175" spans="2:11" s="1" customFormat="1" ht="15" customHeight="1">
      <c r="B175" s="274"/>
      <c r="C175" s="251" t="s">
        <v>3251</v>
      </c>
      <c r="D175" s="251"/>
      <c r="E175" s="251"/>
      <c r="F175" s="272" t="s">
        <v>3230</v>
      </c>
      <c r="G175" s="251"/>
      <c r="H175" s="251" t="s">
        <v>3291</v>
      </c>
      <c r="I175" s="251" t="s">
        <v>3226</v>
      </c>
      <c r="J175" s="251">
        <v>50</v>
      </c>
      <c r="K175" s="297"/>
    </row>
    <row r="176" spans="2:11" s="1" customFormat="1" ht="15" customHeight="1">
      <c r="B176" s="274"/>
      <c r="C176" s="251" t="s">
        <v>3249</v>
      </c>
      <c r="D176" s="251"/>
      <c r="E176" s="251"/>
      <c r="F176" s="272" t="s">
        <v>3230</v>
      </c>
      <c r="G176" s="251"/>
      <c r="H176" s="251" t="s">
        <v>3291</v>
      </c>
      <c r="I176" s="251" t="s">
        <v>3226</v>
      </c>
      <c r="J176" s="251">
        <v>50</v>
      </c>
      <c r="K176" s="297"/>
    </row>
    <row r="177" spans="2:11" s="1" customFormat="1" ht="15" customHeight="1">
      <c r="B177" s="274"/>
      <c r="C177" s="251" t="s">
        <v>168</v>
      </c>
      <c r="D177" s="251"/>
      <c r="E177" s="251"/>
      <c r="F177" s="272" t="s">
        <v>3224</v>
      </c>
      <c r="G177" s="251"/>
      <c r="H177" s="251" t="s">
        <v>3292</v>
      </c>
      <c r="I177" s="251" t="s">
        <v>3293</v>
      </c>
      <c r="J177" s="251"/>
      <c r="K177" s="297"/>
    </row>
    <row r="178" spans="2:11" s="1" customFormat="1" ht="15" customHeight="1">
      <c r="B178" s="274"/>
      <c r="C178" s="251" t="s">
        <v>58</v>
      </c>
      <c r="D178" s="251"/>
      <c r="E178" s="251"/>
      <c r="F178" s="272" t="s">
        <v>3224</v>
      </c>
      <c r="G178" s="251"/>
      <c r="H178" s="251" t="s">
        <v>3294</v>
      </c>
      <c r="I178" s="251" t="s">
        <v>3295</v>
      </c>
      <c r="J178" s="251">
        <v>1</v>
      </c>
      <c r="K178" s="297"/>
    </row>
    <row r="179" spans="2:11" s="1" customFormat="1" ht="15" customHeight="1">
      <c r="B179" s="274"/>
      <c r="C179" s="251" t="s">
        <v>54</v>
      </c>
      <c r="D179" s="251"/>
      <c r="E179" s="251"/>
      <c r="F179" s="272" t="s">
        <v>3224</v>
      </c>
      <c r="G179" s="251"/>
      <c r="H179" s="251" t="s">
        <v>3296</v>
      </c>
      <c r="I179" s="251" t="s">
        <v>3226</v>
      </c>
      <c r="J179" s="251">
        <v>20</v>
      </c>
      <c r="K179" s="297"/>
    </row>
    <row r="180" spans="2:11" s="1" customFormat="1" ht="15" customHeight="1">
      <c r="B180" s="274"/>
      <c r="C180" s="251" t="s">
        <v>55</v>
      </c>
      <c r="D180" s="251"/>
      <c r="E180" s="251"/>
      <c r="F180" s="272" t="s">
        <v>3224</v>
      </c>
      <c r="G180" s="251"/>
      <c r="H180" s="251" t="s">
        <v>3297</v>
      </c>
      <c r="I180" s="251" t="s">
        <v>3226</v>
      </c>
      <c r="J180" s="251">
        <v>255</v>
      </c>
      <c r="K180" s="297"/>
    </row>
    <row r="181" spans="2:11" s="1" customFormat="1" ht="15" customHeight="1">
      <c r="B181" s="274"/>
      <c r="C181" s="251" t="s">
        <v>169</v>
      </c>
      <c r="D181" s="251"/>
      <c r="E181" s="251"/>
      <c r="F181" s="272" t="s">
        <v>3224</v>
      </c>
      <c r="G181" s="251"/>
      <c r="H181" s="251" t="s">
        <v>3188</v>
      </c>
      <c r="I181" s="251" t="s">
        <v>3226</v>
      </c>
      <c r="J181" s="251">
        <v>10</v>
      </c>
      <c r="K181" s="297"/>
    </row>
    <row r="182" spans="2:11" s="1" customFormat="1" ht="15" customHeight="1">
      <c r="B182" s="274"/>
      <c r="C182" s="251" t="s">
        <v>170</v>
      </c>
      <c r="D182" s="251"/>
      <c r="E182" s="251"/>
      <c r="F182" s="272" t="s">
        <v>3224</v>
      </c>
      <c r="G182" s="251"/>
      <c r="H182" s="251" t="s">
        <v>3298</v>
      </c>
      <c r="I182" s="251" t="s">
        <v>3259</v>
      </c>
      <c r="J182" s="251"/>
      <c r="K182" s="297"/>
    </row>
    <row r="183" spans="2:11" s="1" customFormat="1" ht="15" customHeight="1">
      <c r="B183" s="274"/>
      <c r="C183" s="251" t="s">
        <v>3299</v>
      </c>
      <c r="D183" s="251"/>
      <c r="E183" s="251"/>
      <c r="F183" s="272" t="s">
        <v>3224</v>
      </c>
      <c r="G183" s="251"/>
      <c r="H183" s="251" t="s">
        <v>3300</v>
      </c>
      <c r="I183" s="251" t="s">
        <v>3259</v>
      </c>
      <c r="J183" s="251"/>
      <c r="K183" s="297"/>
    </row>
    <row r="184" spans="2:11" s="1" customFormat="1" ht="15" customHeight="1">
      <c r="B184" s="274"/>
      <c r="C184" s="251" t="s">
        <v>3288</v>
      </c>
      <c r="D184" s="251"/>
      <c r="E184" s="251"/>
      <c r="F184" s="272" t="s">
        <v>3224</v>
      </c>
      <c r="G184" s="251"/>
      <c r="H184" s="251" t="s">
        <v>3301</v>
      </c>
      <c r="I184" s="251" t="s">
        <v>3259</v>
      </c>
      <c r="J184" s="251"/>
      <c r="K184" s="297"/>
    </row>
    <row r="185" spans="2:11" s="1" customFormat="1" ht="15" customHeight="1">
      <c r="B185" s="274"/>
      <c r="C185" s="251" t="s">
        <v>172</v>
      </c>
      <c r="D185" s="251"/>
      <c r="E185" s="251"/>
      <c r="F185" s="272" t="s">
        <v>3230</v>
      </c>
      <c r="G185" s="251"/>
      <c r="H185" s="251" t="s">
        <v>3302</v>
      </c>
      <c r="I185" s="251" t="s">
        <v>3226</v>
      </c>
      <c r="J185" s="251">
        <v>50</v>
      </c>
      <c r="K185" s="297"/>
    </row>
    <row r="186" spans="2:11" s="1" customFormat="1" ht="15" customHeight="1">
      <c r="B186" s="274"/>
      <c r="C186" s="251" t="s">
        <v>3303</v>
      </c>
      <c r="D186" s="251"/>
      <c r="E186" s="251"/>
      <c r="F186" s="272" t="s">
        <v>3230</v>
      </c>
      <c r="G186" s="251"/>
      <c r="H186" s="251" t="s">
        <v>3304</v>
      </c>
      <c r="I186" s="251" t="s">
        <v>3305</v>
      </c>
      <c r="J186" s="251"/>
      <c r="K186" s="297"/>
    </row>
    <row r="187" spans="2:11" s="1" customFormat="1" ht="15" customHeight="1">
      <c r="B187" s="274"/>
      <c r="C187" s="251" t="s">
        <v>3306</v>
      </c>
      <c r="D187" s="251"/>
      <c r="E187" s="251"/>
      <c r="F187" s="272" t="s">
        <v>3230</v>
      </c>
      <c r="G187" s="251"/>
      <c r="H187" s="251" t="s">
        <v>3307</v>
      </c>
      <c r="I187" s="251" t="s">
        <v>3305</v>
      </c>
      <c r="J187" s="251"/>
      <c r="K187" s="297"/>
    </row>
    <row r="188" spans="2:11" s="1" customFormat="1" ht="15" customHeight="1">
      <c r="B188" s="274"/>
      <c r="C188" s="251" t="s">
        <v>3308</v>
      </c>
      <c r="D188" s="251"/>
      <c r="E188" s="251"/>
      <c r="F188" s="272" t="s">
        <v>3230</v>
      </c>
      <c r="G188" s="251"/>
      <c r="H188" s="251" t="s">
        <v>3309</v>
      </c>
      <c r="I188" s="251" t="s">
        <v>3305</v>
      </c>
      <c r="J188" s="251"/>
      <c r="K188" s="297"/>
    </row>
    <row r="189" spans="2:11" s="1" customFormat="1" ht="15" customHeight="1">
      <c r="B189" s="274"/>
      <c r="C189" s="310" t="s">
        <v>3310</v>
      </c>
      <c r="D189" s="251"/>
      <c r="E189" s="251"/>
      <c r="F189" s="272" t="s">
        <v>3230</v>
      </c>
      <c r="G189" s="251"/>
      <c r="H189" s="251" t="s">
        <v>3311</v>
      </c>
      <c r="I189" s="251" t="s">
        <v>3312</v>
      </c>
      <c r="J189" s="311" t="s">
        <v>3313</v>
      </c>
      <c r="K189" s="297"/>
    </row>
    <row r="190" spans="2:11" s="18" customFormat="1" ht="15" customHeight="1">
      <c r="B190" s="312"/>
      <c r="C190" s="313" t="s">
        <v>3314</v>
      </c>
      <c r="D190" s="314"/>
      <c r="E190" s="314"/>
      <c r="F190" s="315" t="s">
        <v>3230</v>
      </c>
      <c r="G190" s="314"/>
      <c r="H190" s="314" t="s">
        <v>3315</v>
      </c>
      <c r="I190" s="314" t="s">
        <v>3312</v>
      </c>
      <c r="J190" s="316" t="s">
        <v>3313</v>
      </c>
      <c r="K190" s="317"/>
    </row>
    <row r="191" spans="2:11" s="1" customFormat="1" ht="15" customHeight="1">
      <c r="B191" s="274"/>
      <c r="C191" s="310" t="s">
        <v>43</v>
      </c>
      <c r="D191" s="251"/>
      <c r="E191" s="251"/>
      <c r="F191" s="272" t="s">
        <v>3224</v>
      </c>
      <c r="G191" s="251"/>
      <c r="H191" s="248" t="s">
        <v>3316</v>
      </c>
      <c r="I191" s="251" t="s">
        <v>3317</v>
      </c>
      <c r="J191" s="251"/>
      <c r="K191" s="297"/>
    </row>
    <row r="192" spans="2:11" s="1" customFormat="1" ht="15" customHeight="1">
      <c r="B192" s="274"/>
      <c r="C192" s="310" t="s">
        <v>3318</v>
      </c>
      <c r="D192" s="251"/>
      <c r="E192" s="251"/>
      <c r="F192" s="272" t="s">
        <v>3224</v>
      </c>
      <c r="G192" s="251"/>
      <c r="H192" s="251" t="s">
        <v>3319</v>
      </c>
      <c r="I192" s="251" t="s">
        <v>3259</v>
      </c>
      <c r="J192" s="251"/>
      <c r="K192" s="297"/>
    </row>
    <row r="193" spans="2:11" s="1" customFormat="1" ht="15" customHeight="1">
      <c r="B193" s="274"/>
      <c r="C193" s="310" t="s">
        <v>3320</v>
      </c>
      <c r="D193" s="251"/>
      <c r="E193" s="251"/>
      <c r="F193" s="272" t="s">
        <v>3224</v>
      </c>
      <c r="G193" s="251"/>
      <c r="H193" s="251" t="s">
        <v>3321</v>
      </c>
      <c r="I193" s="251" t="s">
        <v>3259</v>
      </c>
      <c r="J193" s="251"/>
      <c r="K193" s="297"/>
    </row>
    <row r="194" spans="2:11" s="1" customFormat="1" ht="15" customHeight="1">
      <c r="B194" s="274"/>
      <c r="C194" s="310" t="s">
        <v>3322</v>
      </c>
      <c r="D194" s="251"/>
      <c r="E194" s="251"/>
      <c r="F194" s="272" t="s">
        <v>3230</v>
      </c>
      <c r="G194" s="251"/>
      <c r="H194" s="251" t="s">
        <v>3323</v>
      </c>
      <c r="I194" s="251" t="s">
        <v>3259</v>
      </c>
      <c r="J194" s="251"/>
      <c r="K194" s="297"/>
    </row>
    <row r="195" spans="2:11" s="1" customFormat="1" ht="15" customHeight="1">
      <c r="B195" s="303"/>
      <c r="C195" s="318"/>
      <c r="D195" s="283"/>
      <c r="E195" s="283"/>
      <c r="F195" s="283"/>
      <c r="G195" s="283"/>
      <c r="H195" s="283"/>
      <c r="I195" s="283"/>
      <c r="J195" s="283"/>
      <c r="K195" s="304"/>
    </row>
    <row r="196" spans="2:11" s="1" customFormat="1" ht="18.75" customHeight="1">
      <c r="B196" s="285"/>
      <c r="C196" s="295"/>
      <c r="D196" s="295"/>
      <c r="E196" s="295"/>
      <c r="F196" s="305"/>
      <c r="G196" s="295"/>
      <c r="H196" s="295"/>
      <c r="I196" s="295"/>
      <c r="J196" s="295"/>
      <c r="K196" s="285"/>
    </row>
    <row r="197" spans="2:11" s="1" customFormat="1" ht="18.75" customHeight="1">
      <c r="B197" s="285"/>
      <c r="C197" s="295"/>
      <c r="D197" s="295"/>
      <c r="E197" s="295"/>
      <c r="F197" s="305"/>
      <c r="G197" s="295"/>
      <c r="H197" s="295"/>
      <c r="I197" s="295"/>
      <c r="J197" s="295"/>
      <c r="K197" s="285"/>
    </row>
    <row r="198" spans="2:11" s="1" customFormat="1" ht="18.75" customHeight="1">
      <c r="B198" s="258"/>
      <c r="C198" s="258"/>
      <c r="D198" s="258"/>
      <c r="E198" s="258"/>
      <c r="F198" s="258"/>
      <c r="G198" s="258"/>
      <c r="H198" s="258"/>
      <c r="I198" s="258"/>
      <c r="J198" s="258"/>
      <c r="K198" s="258"/>
    </row>
    <row r="199" spans="2:11" s="1" customFormat="1" ht="13.5">
      <c r="B199" s="240"/>
      <c r="C199" s="241"/>
      <c r="D199" s="241"/>
      <c r="E199" s="241"/>
      <c r="F199" s="241"/>
      <c r="G199" s="241"/>
      <c r="H199" s="241"/>
      <c r="I199" s="241"/>
      <c r="J199" s="241"/>
      <c r="K199" s="242"/>
    </row>
    <row r="200" spans="2:11" s="1" customFormat="1" ht="21">
      <c r="B200" s="243"/>
      <c r="C200" s="374" t="s">
        <v>3324</v>
      </c>
      <c r="D200" s="374"/>
      <c r="E200" s="374"/>
      <c r="F200" s="374"/>
      <c r="G200" s="374"/>
      <c r="H200" s="374"/>
      <c r="I200" s="374"/>
      <c r="J200" s="374"/>
      <c r="K200" s="244"/>
    </row>
    <row r="201" spans="2:11" s="1" customFormat="1" ht="25.5" customHeight="1">
      <c r="B201" s="243"/>
      <c r="C201" s="319" t="s">
        <v>3325</v>
      </c>
      <c r="D201" s="319"/>
      <c r="E201" s="319"/>
      <c r="F201" s="319" t="s">
        <v>3326</v>
      </c>
      <c r="G201" s="320"/>
      <c r="H201" s="375" t="s">
        <v>3327</v>
      </c>
      <c r="I201" s="375"/>
      <c r="J201" s="375"/>
      <c r="K201" s="244"/>
    </row>
    <row r="202" spans="2:11" s="1" customFormat="1" ht="5.25" customHeight="1">
      <c r="B202" s="274"/>
      <c r="C202" s="269"/>
      <c r="D202" s="269"/>
      <c r="E202" s="269"/>
      <c r="F202" s="269"/>
      <c r="G202" s="295"/>
      <c r="H202" s="269"/>
      <c r="I202" s="269"/>
      <c r="J202" s="269"/>
      <c r="K202" s="297"/>
    </row>
    <row r="203" spans="2:11" s="1" customFormat="1" ht="15" customHeight="1">
      <c r="B203" s="274"/>
      <c r="C203" s="251" t="s">
        <v>3317</v>
      </c>
      <c r="D203" s="251"/>
      <c r="E203" s="251"/>
      <c r="F203" s="272" t="s">
        <v>44</v>
      </c>
      <c r="G203" s="251"/>
      <c r="H203" s="373" t="s">
        <v>3328</v>
      </c>
      <c r="I203" s="373"/>
      <c r="J203" s="373"/>
      <c r="K203" s="297"/>
    </row>
    <row r="204" spans="2:11" s="1" customFormat="1" ht="15" customHeight="1">
      <c r="B204" s="274"/>
      <c r="C204" s="251"/>
      <c r="D204" s="251"/>
      <c r="E204" s="251"/>
      <c r="F204" s="272" t="s">
        <v>45</v>
      </c>
      <c r="G204" s="251"/>
      <c r="H204" s="373" t="s">
        <v>3329</v>
      </c>
      <c r="I204" s="373"/>
      <c r="J204" s="373"/>
      <c r="K204" s="297"/>
    </row>
    <row r="205" spans="2:11" s="1" customFormat="1" ht="15" customHeight="1">
      <c r="B205" s="274"/>
      <c r="C205" s="251"/>
      <c r="D205" s="251"/>
      <c r="E205" s="251"/>
      <c r="F205" s="272" t="s">
        <v>48</v>
      </c>
      <c r="G205" s="251"/>
      <c r="H205" s="373" t="s">
        <v>3330</v>
      </c>
      <c r="I205" s="373"/>
      <c r="J205" s="373"/>
      <c r="K205" s="297"/>
    </row>
    <row r="206" spans="2:11" s="1" customFormat="1" ht="15" customHeight="1">
      <c r="B206" s="274"/>
      <c r="C206" s="251"/>
      <c r="D206" s="251"/>
      <c r="E206" s="251"/>
      <c r="F206" s="272" t="s">
        <v>46</v>
      </c>
      <c r="G206" s="251"/>
      <c r="H206" s="373" t="s">
        <v>3331</v>
      </c>
      <c r="I206" s="373"/>
      <c r="J206" s="373"/>
      <c r="K206" s="297"/>
    </row>
    <row r="207" spans="2:11" s="1" customFormat="1" ht="15" customHeight="1">
      <c r="B207" s="274"/>
      <c r="C207" s="251"/>
      <c r="D207" s="251"/>
      <c r="E207" s="251"/>
      <c r="F207" s="272" t="s">
        <v>47</v>
      </c>
      <c r="G207" s="251"/>
      <c r="H207" s="373" t="s">
        <v>3332</v>
      </c>
      <c r="I207" s="373"/>
      <c r="J207" s="373"/>
      <c r="K207" s="297"/>
    </row>
    <row r="208" spans="2:11" s="1" customFormat="1" ht="15" customHeight="1">
      <c r="B208" s="274"/>
      <c r="C208" s="251"/>
      <c r="D208" s="251"/>
      <c r="E208" s="251"/>
      <c r="F208" s="272"/>
      <c r="G208" s="251"/>
      <c r="H208" s="251"/>
      <c r="I208" s="251"/>
      <c r="J208" s="251"/>
      <c r="K208" s="297"/>
    </row>
    <row r="209" spans="2:11" s="1" customFormat="1" ht="15" customHeight="1">
      <c r="B209" s="274"/>
      <c r="C209" s="251" t="s">
        <v>3271</v>
      </c>
      <c r="D209" s="251"/>
      <c r="E209" s="251"/>
      <c r="F209" s="272" t="s">
        <v>3165</v>
      </c>
      <c r="G209" s="251"/>
      <c r="H209" s="373" t="s">
        <v>3333</v>
      </c>
      <c r="I209" s="373"/>
      <c r="J209" s="373"/>
      <c r="K209" s="297"/>
    </row>
    <row r="210" spans="2:11" s="1" customFormat="1" ht="15" customHeight="1">
      <c r="B210" s="274"/>
      <c r="C210" s="251"/>
      <c r="D210" s="251"/>
      <c r="E210" s="251"/>
      <c r="F210" s="272" t="s">
        <v>3168</v>
      </c>
      <c r="G210" s="251"/>
      <c r="H210" s="373" t="s">
        <v>3169</v>
      </c>
      <c r="I210" s="373"/>
      <c r="J210" s="373"/>
      <c r="K210" s="297"/>
    </row>
    <row r="211" spans="2:11" s="1" customFormat="1" ht="15" customHeight="1">
      <c r="B211" s="274"/>
      <c r="C211" s="251"/>
      <c r="D211" s="251"/>
      <c r="E211" s="251"/>
      <c r="F211" s="272" t="s">
        <v>79</v>
      </c>
      <c r="G211" s="251"/>
      <c r="H211" s="373" t="s">
        <v>3334</v>
      </c>
      <c r="I211" s="373"/>
      <c r="J211" s="373"/>
      <c r="K211" s="297"/>
    </row>
    <row r="212" spans="2:11" s="1" customFormat="1" ht="15" customHeight="1">
      <c r="B212" s="321"/>
      <c r="C212" s="251"/>
      <c r="D212" s="251"/>
      <c r="E212" s="251"/>
      <c r="F212" s="272" t="s">
        <v>3170</v>
      </c>
      <c r="G212" s="310"/>
      <c r="H212" s="372" t="s">
        <v>3171</v>
      </c>
      <c r="I212" s="372"/>
      <c r="J212" s="372"/>
      <c r="K212" s="322"/>
    </row>
    <row r="213" spans="2:11" s="1" customFormat="1" ht="15" customHeight="1">
      <c r="B213" s="321"/>
      <c r="C213" s="251"/>
      <c r="D213" s="251"/>
      <c r="E213" s="251"/>
      <c r="F213" s="272" t="s">
        <v>123</v>
      </c>
      <c r="G213" s="310"/>
      <c r="H213" s="372" t="s">
        <v>3335</v>
      </c>
      <c r="I213" s="372"/>
      <c r="J213" s="372"/>
      <c r="K213" s="322"/>
    </row>
    <row r="214" spans="2:11" s="1" customFormat="1" ht="15" customHeight="1">
      <c r="B214" s="321"/>
      <c r="C214" s="251"/>
      <c r="D214" s="251"/>
      <c r="E214" s="251"/>
      <c r="F214" s="272"/>
      <c r="G214" s="310"/>
      <c r="H214" s="301"/>
      <c r="I214" s="301"/>
      <c r="J214" s="301"/>
      <c r="K214" s="322"/>
    </row>
    <row r="215" spans="2:11" s="1" customFormat="1" ht="15" customHeight="1">
      <c r="B215" s="321"/>
      <c r="C215" s="251" t="s">
        <v>3295</v>
      </c>
      <c r="D215" s="251"/>
      <c r="E215" s="251"/>
      <c r="F215" s="272">
        <v>1</v>
      </c>
      <c r="G215" s="310"/>
      <c r="H215" s="372" t="s">
        <v>3336</v>
      </c>
      <c r="I215" s="372"/>
      <c r="J215" s="372"/>
      <c r="K215" s="322"/>
    </row>
    <row r="216" spans="2:11" s="1" customFormat="1" ht="15" customHeight="1">
      <c r="B216" s="321"/>
      <c r="C216" s="251"/>
      <c r="D216" s="251"/>
      <c r="E216" s="251"/>
      <c r="F216" s="272">
        <v>2</v>
      </c>
      <c r="G216" s="310"/>
      <c r="H216" s="372" t="s">
        <v>3337</v>
      </c>
      <c r="I216" s="372"/>
      <c r="J216" s="372"/>
      <c r="K216" s="322"/>
    </row>
    <row r="217" spans="2:11" s="1" customFormat="1" ht="15" customHeight="1">
      <c r="B217" s="321"/>
      <c r="C217" s="251"/>
      <c r="D217" s="251"/>
      <c r="E217" s="251"/>
      <c r="F217" s="272">
        <v>3</v>
      </c>
      <c r="G217" s="310"/>
      <c r="H217" s="372" t="s">
        <v>3338</v>
      </c>
      <c r="I217" s="372"/>
      <c r="J217" s="372"/>
      <c r="K217" s="322"/>
    </row>
    <row r="218" spans="2:11" s="1" customFormat="1" ht="15" customHeight="1">
      <c r="B218" s="321"/>
      <c r="C218" s="251"/>
      <c r="D218" s="251"/>
      <c r="E218" s="251"/>
      <c r="F218" s="272">
        <v>4</v>
      </c>
      <c r="G218" s="310"/>
      <c r="H218" s="372" t="s">
        <v>3339</v>
      </c>
      <c r="I218" s="372"/>
      <c r="J218" s="372"/>
      <c r="K218" s="322"/>
    </row>
    <row r="219" spans="2:11" s="1" customFormat="1" ht="12.75" customHeight="1">
      <c r="B219" s="323"/>
      <c r="C219" s="324"/>
      <c r="D219" s="324"/>
      <c r="E219" s="324"/>
      <c r="F219" s="324"/>
      <c r="G219" s="324"/>
      <c r="H219" s="324"/>
      <c r="I219" s="324"/>
      <c r="J219" s="324"/>
      <c r="K219" s="325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SO 110 - VOZOVKY</vt:lpstr>
      <vt:lpstr>SO 120 - ODVODNĚNÍ VOZOVKY</vt:lpstr>
      <vt:lpstr>SO 130 - PARKOVIŠTĚ</vt:lpstr>
      <vt:lpstr>SO 140 - CHODNÍKY</vt:lpstr>
      <vt:lpstr>SO 310 - KANALIZACE</vt:lpstr>
      <vt:lpstr>SO 320 - KANALIZAČNÍ PŘÍP...</vt:lpstr>
      <vt:lpstr>SO 330 - VODOVOD</vt:lpstr>
      <vt:lpstr>SO 340 - VODOVODNÍ PŘÍPOJKY</vt:lpstr>
      <vt:lpstr>SO 810 - NÁHRADNÍ VÝSADBA...</vt:lpstr>
      <vt:lpstr>99 - OSTATNÍ NÁKLADY</vt:lpstr>
      <vt:lpstr>Seznam figur</vt:lpstr>
      <vt:lpstr>Pokyny pro vyplnění</vt:lpstr>
      <vt:lpstr>'99 - OSTATNÍ NÁKLADY'!Názvy_tisku</vt:lpstr>
      <vt:lpstr>'Rekapitulace stavby'!Názvy_tisku</vt:lpstr>
      <vt:lpstr>'Seznam figur'!Názvy_tisku</vt:lpstr>
      <vt:lpstr>'SO 110 - VOZOVKY'!Názvy_tisku</vt:lpstr>
      <vt:lpstr>'SO 120 - ODVODNĚNÍ VOZOVKY'!Názvy_tisku</vt:lpstr>
      <vt:lpstr>'SO 130 - PARKOVIŠTĚ'!Názvy_tisku</vt:lpstr>
      <vt:lpstr>'SO 140 - CHODNÍKY'!Názvy_tisku</vt:lpstr>
      <vt:lpstr>'SO 310 - KANALIZACE'!Názvy_tisku</vt:lpstr>
      <vt:lpstr>'SO 320 - KANALIZAČNÍ PŘÍP...'!Názvy_tisku</vt:lpstr>
      <vt:lpstr>'SO 330 - VODOVOD'!Názvy_tisku</vt:lpstr>
      <vt:lpstr>'SO 340 - VODOVODNÍ PŘÍPOJKY'!Názvy_tisku</vt:lpstr>
      <vt:lpstr>'SO 810 - NÁHRADNÍ VÝSADBA...'!Názvy_tisku</vt:lpstr>
      <vt:lpstr>'99 - OSTATNÍ NÁKLADY'!Oblast_tisku</vt:lpstr>
      <vt:lpstr>'Pokyny pro vyplnění'!Oblast_tisku</vt:lpstr>
      <vt:lpstr>'Rekapitulace stavby'!Oblast_tisku</vt:lpstr>
      <vt:lpstr>'Seznam figur'!Oblast_tisku</vt:lpstr>
      <vt:lpstr>'SO 110 - VOZOVKY'!Oblast_tisku</vt:lpstr>
      <vt:lpstr>'SO 120 - ODVODNĚNÍ VOZOVKY'!Oblast_tisku</vt:lpstr>
      <vt:lpstr>'SO 130 - PARKOVIŠTĚ'!Oblast_tisku</vt:lpstr>
      <vt:lpstr>'SO 140 - CHODNÍKY'!Oblast_tisku</vt:lpstr>
      <vt:lpstr>'SO 310 - KANALIZACE'!Oblast_tisku</vt:lpstr>
      <vt:lpstr>'SO 320 - KANALIZAČNÍ PŘÍP...'!Oblast_tisku</vt:lpstr>
      <vt:lpstr>'SO 330 - VODOVOD'!Oblast_tisku</vt:lpstr>
      <vt:lpstr>'SO 340 - VODOVODNÍ PŘÍPOJKY'!Oblast_tisku</vt:lpstr>
      <vt:lpstr>'SO 810 - NÁHRADNÍ VÝSADBA...'!Oblast_tisku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Pavel Marek</cp:lastModifiedBy>
  <dcterms:created xsi:type="dcterms:W3CDTF">2024-06-21T07:54:04Z</dcterms:created>
  <dcterms:modified xsi:type="dcterms:W3CDTF">2024-06-21T07:59:49Z</dcterms:modified>
</cp:coreProperties>
</file>