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110 - VOZOVKY" sheetId="2" r:id="rId2"/>
    <sheet name="SO 120 - ODVODNĚNÍ VOZOVKY" sheetId="3" r:id="rId3"/>
    <sheet name="SO 130 - PARKOVIŠTĚ" sheetId="4" r:id="rId4"/>
    <sheet name="SO 140 - CHODNÍKY" sheetId="5" r:id="rId5"/>
    <sheet name="SO 330 - VODOVOD" sheetId="6" r:id="rId6"/>
    <sheet name="SO 340 - VODOVODNÍ PŘÍPOJKY" sheetId="7" r:id="rId7"/>
    <sheet name="SO 810 - NÁHRADNÍ VÝSADBA..." sheetId="8" r:id="rId8"/>
    <sheet name="99 - OSTATNÍ NÁKLADY" sheetId="9" r:id="rId9"/>
    <sheet name="Seznam figur" sheetId="10" r:id="rId10"/>
  </sheets>
  <definedNames>
    <definedName name="_xlnm._FilterDatabase" localSheetId="8" hidden="1">'99 - OSTATNÍ NÁKLADY'!$C$117:$K$196</definedName>
    <definedName name="_xlnm._FilterDatabase" localSheetId="1" hidden="1">'SO 110 - VOZOVKY'!$C$127:$K$349</definedName>
    <definedName name="_xlnm._FilterDatabase" localSheetId="2" hidden="1">'SO 120 - ODVODNĚNÍ VOZOVKY'!$C$125:$K$248</definedName>
    <definedName name="_xlnm._FilterDatabase" localSheetId="3" hidden="1">'SO 130 - PARKOVIŠTĚ'!$C$125:$K$282</definedName>
    <definedName name="_xlnm._FilterDatabase" localSheetId="4" hidden="1">'SO 140 - CHODNÍKY'!$C$127:$K$418</definedName>
    <definedName name="_xlnm._FilterDatabase" localSheetId="5" hidden="1">'SO 330 - VODOVOD'!$C$126:$K$972</definedName>
    <definedName name="_xlnm._FilterDatabase" localSheetId="6" hidden="1">'SO 340 - VODOVODNÍ PŘÍPOJKY'!$C$128:$K$1332</definedName>
    <definedName name="_xlnm._FilterDatabase" localSheetId="7" hidden="1">'SO 810 - NÁHRADNÍ VÝSADBA...'!$C$121:$K$149</definedName>
    <definedName name="_xlnm.Print_Area" localSheetId="8">'99 - OSTATNÍ NÁKLADY'!$C$4:$J$39,'99 - OSTATNÍ NÁKLADY'!$C$50:$J$76,'99 - OSTATNÍ NÁKLADY'!$C$82:$J$99,'99 - OSTATNÍ NÁKLADY'!$C$105:$K$196</definedName>
    <definedName name="_xlnm.Print_Area" localSheetId="0">'Rekapitulace stavby'!$D$4:$AO$76,'Rekapitulace stavby'!$C$82:$AQ$106</definedName>
    <definedName name="_xlnm.Print_Area" localSheetId="9">'Seznam figur'!$C$4:$G$925</definedName>
    <definedName name="_xlnm.Print_Area" localSheetId="1">'SO 110 - VOZOVKY'!$C$4:$J$41,'SO 110 - VOZOVKY'!$C$50:$J$76,'SO 110 - VOZOVKY'!$C$82:$J$107,'SO 110 - VOZOVKY'!$C$113:$K$349</definedName>
    <definedName name="_xlnm.Print_Area" localSheetId="2">'SO 120 - ODVODNĚNÍ VOZOVKY'!$C$4:$J$41,'SO 120 - ODVODNĚNÍ VOZOVKY'!$C$50:$J$76,'SO 120 - ODVODNĚNÍ VOZOVKY'!$C$82:$J$105,'SO 120 - ODVODNĚNÍ VOZOVKY'!$C$111:$K$248</definedName>
    <definedName name="_xlnm.Print_Area" localSheetId="3">'SO 130 - PARKOVIŠTĚ'!$C$4:$J$41,'SO 130 - PARKOVIŠTĚ'!$C$50:$J$76,'SO 130 - PARKOVIŠTĚ'!$C$82:$J$105,'SO 130 - PARKOVIŠTĚ'!$C$111:$K$282</definedName>
    <definedName name="_xlnm.Print_Area" localSheetId="4">'SO 140 - CHODNÍKY'!$C$4:$J$41,'SO 140 - CHODNÍKY'!$C$50:$J$76,'SO 140 - CHODNÍKY'!$C$82:$J$107,'SO 140 - CHODNÍKY'!$C$113:$K$418</definedName>
    <definedName name="_xlnm.Print_Area" localSheetId="5">'SO 330 - VODOVOD'!$C$4:$J$41,'SO 330 - VODOVOD'!$C$50:$J$76,'SO 330 - VODOVOD'!$C$82:$J$106,'SO 330 - VODOVOD'!$C$112:$K$972</definedName>
    <definedName name="_xlnm.Print_Area" localSheetId="6">'SO 340 - VODOVODNÍ PŘÍPOJKY'!$C$4:$J$41,'SO 340 - VODOVODNÍ PŘÍPOJKY'!$C$50:$J$76,'SO 340 - VODOVODNÍ PŘÍPOJKY'!$C$82:$J$108,'SO 340 - VODOVODNÍ PŘÍPOJKY'!$C$114:$K$1332</definedName>
    <definedName name="_xlnm.Print_Area" localSheetId="7">'SO 810 - NÁHRADNÍ VÝSADBA...'!$C$4:$J$41,'SO 810 - NÁHRADNÍ VÝSADBA...'!$C$50:$J$76,'SO 810 - NÁHRADNÍ VÝSADBA...'!$C$82:$J$101,'SO 810 - NÁHRADNÍ VÝSADBA...'!$C$107:$K$149</definedName>
    <definedName name="_xlnm.Print_Titles" localSheetId="0">'Rekapitulace stavby'!$92:$92</definedName>
    <definedName name="_xlnm.Print_Titles" localSheetId="1">'SO 110 - VOZOVKY'!$127:$127</definedName>
    <definedName name="_xlnm.Print_Titles" localSheetId="2">'SO 120 - ODVODNĚNÍ VOZOVKY'!$125:$125</definedName>
    <definedName name="_xlnm.Print_Titles" localSheetId="3">'SO 130 - PARKOVIŠTĚ'!$125:$125</definedName>
    <definedName name="_xlnm.Print_Titles" localSheetId="4">'SO 140 - CHODNÍKY'!$127:$127</definedName>
    <definedName name="_xlnm.Print_Titles" localSheetId="5">'SO 330 - VODOVOD'!$126:$126</definedName>
    <definedName name="_xlnm.Print_Titles" localSheetId="6">'SO 340 - VODOVODNÍ PŘÍPOJKY'!$128:$128</definedName>
    <definedName name="_xlnm.Print_Titles" localSheetId="7">'SO 810 - NÁHRADNÍ VÝSADBA...'!$121:$121</definedName>
    <definedName name="_xlnm.Print_Titles" localSheetId="8">'99 - OSTATNÍ NÁKLADY'!$117:$117</definedName>
    <definedName name="_xlnm.Print_Titles" localSheetId="9">'Seznam figur'!$9:$9</definedName>
  </definedNames>
  <calcPr calcId="162913"/>
</workbook>
</file>

<file path=xl/sharedStrings.xml><?xml version="1.0" encoding="utf-8"?>
<sst xmlns="http://schemas.openxmlformats.org/spreadsheetml/2006/main" count="28363" uniqueCount="2618">
  <si>
    <t>Export Komplet</t>
  </si>
  <si>
    <t/>
  </si>
  <si>
    <t>2.0</t>
  </si>
  <si>
    <t>False</t>
  </si>
  <si>
    <t>{46f3099b-fb7d-4d8c-b4d7-97c3f9e2afe2}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</si>
  <si>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</si>
  <si>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</si>
  <si>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</si>
  <si>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</si>
  <si>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</si>
  <si>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</si>
  <si>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</si>
  <si>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</si>
  <si>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</si>
  <si>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</si>
  <si>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</si>
  <si>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</si>
  <si>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KOSMÁKOVA – REKONSTRUKCE VODOVODU</t>
  </si>
  <si>
    <t>KSO:</t>
  </si>
  <si>
    <t>CC-CZ:</t>
  </si>
  <si>
    <t>Místo:</t>
  </si>
  <si>
    <t>BRNO</t>
  </si>
  <si>
    <t>Datum:</t>
  </si>
  <si>
    <t>Zadavatel:</t>
  </si>
  <si>
    <t>IČ:</t>
  </si>
  <si>
    <t>BRNĚNSKÉ VODÁRNY A KANALIZACE, a.s.</t>
  </si>
  <si>
    <t>DIČ:</t>
  </si>
  <si>
    <t>Uchazeč:</t>
  </si>
  <si>
    <t>Vyplň údaj</t>
  </si>
  <si>
    <t>Projektant:</t>
  </si>
  <si>
    <t>JV PROJEKT VH s.r.o.</t>
  </si>
  <si>
    <t>True</t>
  </si>
  <si>
    <t>1</t>
  </si>
  <si>
    <t>Zpracovatel:</t>
  </si>
  <si>
    <t xml:space="preserve"> Obrtel M.</t>
  </si>
  <si>
    <t>Poznámka:</t>
  </si>
  <si>
    <t xml:space="preserve">Soupis prací je sestaven za využití položek Cenové soustavy ÚRS, RTS aj. (CS). Cenové a technické podmínky položek CS ÚRS, které nejsou uvedeny v soupisu prací (tzv. úvodní části katalogů) jsou neomezeně dálkově k dispozici na www.cs-urs.cz. Položky soupisu prací, které nemají ve sloupci "Cenová soustava" uveden žádný údaj nebo výraz " vlastní ", nepochází z CS. Tyto položky byly vytvořeny pouze pro tento rozpočet a nenacházejí se v žádné cenové soustavě. Pokud byl v rozpočtu uveden konkrétní obchodní název materiálu nebo výrobku, byl použit s cílem zadavatele stanovit minimální kvalitativní standard. Výkaz výměr, který se vztahuje k více položkám je nahrazen odpovídajícím slovem  " FIGUROU ".  Figura je uvedena ve sloupci "Kód" v položce, kde byla spočítána.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</si>
  <si>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</si>
  <si>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</si>
  <si>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</si>
  <si>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</si>
  <si>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</si>
  <si>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</si>
  <si>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</si>
  <si>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</si>
  <si>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</si>
  <si>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</si>
  <si>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</si>
  <si>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</si>
  <si>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</si>
  <si>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</si>
  <si>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</si>
  <si>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</si>
  <si>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</si>
  <si>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</si>
  <si>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</si>
  <si>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</si>
  <si>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</si>
  <si>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</si>
  <si>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</si>
  <si>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</si>
  <si>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</si>
  <si>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</si>
  <si>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</si>
  <si>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</si>
  <si>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</si>
  <si>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</si>
  <si>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</si>
  <si>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</si>
  <si>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</si>
  <si>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</si>
  <si>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</si>
  <si>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</si>
  <si>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</si>
  <si>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</si>
  <si>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</si>
  <si>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</si>
  <si>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</si>
  <si>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</si>
  <si>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</si>
  <si>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</si>
  <si>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100</t>
  </si>
  <si>
    <t>OBJEKTY POZEMNÍCH KOMUNIKACÍ</t>
  </si>
  <si>
    <t>ING</t>
  </si>
  <si>
    <t>{21da9570-4c7e-49c0-9c06-ea1450a29210}</t>
  </si>
  <si>
    <t>2</t>
  </si>
  <si>
    <t>/</t>
  </si>
  <si>
    <t>SO 110</t>
  </si>
  <si>
    <t>VOZOVKY</t>
  </si>
  <si>
    <t>Soupis</t>
  </si>
  <si>
    <t>{594c63b3-1738-4332-8c56-4c1f5b4ca158}</t>
  </si>
  <si>
    <t>822 29</t>
  </si>
  <si>
    <t>SO 120</t>
  </si>
  <si>
    <t>ODVODNĚNÍ VOZOVKY</t>
  </si>
  <si>
    <t>{dc2e915a-cb4c-4704-9f2f-ebb6a9fd7104}</t>
  </si>
  <si>
    <t>827 29</t>
  </si>
  <si>
    <t>SO 130</t>
  </si>
  <si>
    <t>PARKOVIŠTĚ</t>
  </si>
  <si>
    <t>{3881d343-37e5-4ec4-895b-6a53860fa081}</t>
  </si>
  <si>
    <t>SO 140</t>
  </si>
  <si>
    <t>CHODNÍKY</t>
  </si>
  <si>
    <t>{4eb8fc1b-084d-4fd5-b36a-e54b2eba9695}</t>
  </si>
  <si>
    <t>SO 300</t>
  </si>
  <si>
    <t>VODOHOSPODÁŘSKÉ OBJEKTY</t>
  </si>
  <si>
    <t>{98d3a276-148f-4af0-a55c-578b77072f32}</t>
  </si>
  <si>
    <t>SO 330</t>
  </si>
  <si>
    <t>VODOVOD</t>
  </si>
  <si>
    <t>{6a09240c-191d-4d52-a7ef-47dca3ade329}</t>
  </si>
  <si>
    <t>827 19</t>
  </si>
  <si>
    <t>SO 340</t>
  </si>
  <si>
    <t>VODOVODNÍ PŘÍPOJKY</t>
  </si>
  <si>
    <t>{d0c36e2d-2b9d-48f2-8185-5bdae95afcd1}</t>
  </si>
  <si>
    <t>SO 800</t>
  </si>
  <si>
    <t>OBJEKTY ÚPRAVY ÚZEMÍ</t>
  </si>
  <si>
    <t>{0d9d75cf-18ba-4564-bf85-0adb5b901832}</t>
  </si>
  <si>
    <t>SO 810</t>
  </si>
  <si>
    <t>NÁHRADNÍ VÝSADBA ZELENĚ</t>
  </si>
  <si>
    <t>{d1288ac2-5eb1-4993-8e2e-4eb73bff9129}</t>
  </si>
  <si>
    <t>99</t>
  </si>
  <si>
    <t>OSTATNÍ NÁKLADY</t>
  </si>
  <si>
    <t>OST</t>
  </si>
  <si>
    <t>{f3c586ef-0d1d-4579-bcc9-e2a08b13f3d1}</t>
  </si>
  <si>
    <t>BDK</t>
  </si>
  <si>
    <t>98,538</t>
  </si>
  <si>
    <t>BNZM</t>
  </si>
  <si>
    <t>344,883</t>
  </si>
  <si>
    <t>KRYCÍ LIST SOUPISU PRACÍ</t>
  </si>
  <si>
    <t>ODKOP</t>
  </si>
  <si>
    <t>435,689</t>
  </si>
  <si>
    <t>ODVOZ2</t>
  </si>
  <si>
    <t>557,839</t>
  </si>
  <si>
    <t>PŘÍDLAŽBA</t>
  </si>
  <si>
    <t>188,54</t>
  </si>
  <si>
    <t>VYKOP</t>
  </si>
  <si>
    <t>122,15</t>
  </si>
  <si>
    <t>Objekt:</t>
  </si>
  <si>
    <t>SO 100 - OBJEKTY POZEMNÍCH KOMUNIKACÍ</t>
  </si>
  <si>
    <t>Soupis:</t>
  </si>
  <si>
    <t>SO 110 - VOZOVKY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</si>
  <si>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</si>
  <si>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</si>
  <si>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</si>
  <si>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</si>
  <si>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</si>
  <si>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</si>
  <si>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Zemní práce - přípravné a přidružené práce</t>
  </si>
  <si>
    <t xml:space="preserve">    12 - Zemní práce - bourání a frézování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</si>
  <si>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</si>
  <si>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</si>
  <si>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</si>
  <si>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</si>
  <si>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</si>
  <si>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</si>
  <si>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</si>
  <si>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</si>
  <si>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</si>
  <si>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</si>
  <si>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</si>
  <si>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</si>
  <si>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</si>
  <si>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</si>
  <si>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</si>
  <si>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</si>
  <si>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</si>
  <si>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</si>
  <si>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</si>
  <si>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</si>
  <si>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</si>
  <si>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</si>
  <si>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</si>
  <si>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</si>
  <si>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132251253</t>
  </si>
  <si>
    <t>Hloubení rýh nezapažených š do 2000 mm v hornině třídy těžitelnosti I skupiny 3 objem do 100 m3 strojně, VČETNĚ svislého přemístění do 4 m, započtena lepivost</t>
  </si>
  <si>
    <t>m3</t>
  </si>
  <si>
    <t>CS ÚRS 2024 01</t>
  </si>
  <si>
    <t>4</t>
  </si>
  <si>
    <t>1215566796</t>
  </si>
  <si>
    <t>VV</t>
  </si>
  <si>
    <t>" horní vrstva - drcené kamenivo nad rýhou 20cm - 492,69 m2"</t>
  </si>
  <si>
    <t>" výměry příloha TZ - p.č.1 "     98,538</t>
  </si>
  <si>
    <t>132251254</t>
  </si>
  <si>
    <t>Hloubení rýh nezapažených š do 2000 mm v hornině třídy těžitelnosti I skupiny 3 objem do 500 m3 strojně, VČETNĚ svislého přemístění do 4 m, započtena lepivost</t>
  </si>
  <si>
    <t>-367138229</t>
  </si>
  <si>
    <t xml:space="preserve">"Odstranění NZM (náhr. zásypového materiálu) zásypy rýh vodovodu a " </t>
  </si>
  <si>
    <t>"přípojek vodovodu po úroveň parapláně při výměně podložní zeminy"</t>
  </si>
  <si>
    <t>" výměry příloha TZ - p.č.2 "     344,883</t>
  </si>
  <si>
    <t>3</t>
  </si>
  <si>
    <t>162751115</t>
  </si>
  <si>
    <t>Vodorovné přemístění přes 7 000 do 8000 m výkopku/sypaniny z horniny třídy těžitelnosti I skupiny 1 až 3</t>
  </si>
  <si>
    <t>1844769329</t>
  </si>
  <si>
    <t>"Horní vrstva drceného kameniva tl.20cm"     BDK</t>
  </si>
  <si>
    <t>"NZM v rýhách "     BNZM</t>
  </si>
  <si>
    <t>Součet</t>
  </si>
  <si>
    <t>FIG</t>
  </si>
  <si>
    <t>Rozpad figury: BDK</t>
  </si>
  <si>
    <t>Rozpad figury: BNZM</t>
  </si>
  <si>
    <t>171251201</t>
  </si>
  <si>
    <t>Uložení sypaniny na skládky nebo meziskládky</t>
  </si>
  <si>
    <t>491513649</t>
  </si>
  <si>
    <t>443,421</t>
  </si>
  <si>
    <t>5</t>
  </si>
  <si>
    <t>202410203</t>
  </si>
  <si>
    <t>Poplatek za skládku  "navážky"</t>
  </si>
  <si>
    <t>280942124</t>
  </si>
  <si>
    <t>6</t>
  </si>
  <si>
    <t>122251104</t>
  </si>
  <si>
    <t>Odkopávky a prokopávky nezapažené v hornině třídy těžitelnosti I skupiny 3 objem do 500 m3 strojně, VČETNĚ svislého přemístění, započtena lepivost</t>
  </si>
  <si>
    <t>19785607</t>
  </si>
  <si>
    <t>"Odkopávky pro silnice nad rámec bourání vozovek "</t>
  </si>
  <si>
    <t>" výměry příloha TZ - p.č.3 "     435,6889</t>
  </si>
  <si>
    <t>7</t>
  </si>
  <si>
    <t>132251104</t>
  </si>
  <si>
    <t>Hloubení rýh nezapažených š do 800 mm v hornině třídy těžitelnosti I skupiny 3 objem přes 100 m3 strojně, VČETNĚ svislého přemístění do 4 m, započtena lepivost</t>
  </si>
  <si>
    <t>-1890450120</t>
  </si>
  <si>
    <t xml:space="preserve">"Hloubení rýh pro trativody "     </t>
  </si>
  <si>
    <t>" výměry příloha TZ - p.č.4 "     122,15</t>
  </si>
  <si>
    <t>8</t>
  </si>
  <si>
    <t>-892662774</t>
  </si>
  <si>
    <t>" zemina získaná "     ODKOP+VYKOP</t>
  </si>
  <si>
    <t>Rozpad figury: ODKOP</t>
  </si>
  <si>
    <t>Rozpad figury: VYKOP</t>
  </si>
  <si>
    <t>9</t>
  </si>
  <si>
    <t>710914362</t>
  </si>
  <si>
    <t>10</t>
  </si>
  <si>
    <t>202410201</t>
  </si>
  <si>
    <t xml:space="preserve">Poplatek za skládku zeminy v tř. 1 - 4 </t>
  </si>
  <si>
    <t>2061687268</t>
  </si>
  <si>
    <t>" podíl navážek = 20% "     ODVOZ2*0,8</t>
  </si>
  <si>
    <t>Rozpad figury: ODVOZ2</t>
  </si>
  <si>
    <t>607095203</t>
  </si>
  <si>
    <t>" podíl navážek = 20% "     ODVOZ2*0,2</t>
  </si>
  <si>
    <t>181951112</t>
  </si>
  <si>
    <t>Úprava pláně v hornině třídy těžitelnosti I skupiny 1 až 3 se zhutněním strojně</t>
  </si>
  <si>
    <t>m2</t>
  </si>
  <si>
    <t>1069458815</t>
  </si>
  <si>
    <t>" výměry příloha TZ - p.č.6 "     4796,7626</t>
  </si>
  <si>
    <t>Zemní práce - bourání a frézování</t>
  </si>
  <si>
    <t>13</t>
  </si>
  <si>
    <t>113106521.1</t>
  </si>
  <si>
    <t>Rozebrání dlažeb vozovek z drobných kostek s ložem z kameniva strojně pl přes 200 m2 pro další použití</t>
  </si>
  <si>
    <t>vlastní</t>
  </si>
  <si>
    <t>-2095906265</t>
  </si>
  <si>
    <t>" výměry příloha TZ - p.č.11 "     1272,624</t>
  </si>
  <si>
    <t>14</t>
  </si>
  <si>
    <t>113203111.1</t>
  </si>
  <si>
    <t>Vytrhání obrub z dlažebních kostek k dalšímu použití</t>
  </si>
  <si>
    <t>m</t>
  </si>
  <si>
    <t>-222698299</t>
  </si>
  <si>
    <t>" výměry příloha TZ - p.č.14 "     188,54</t>
  </si>
  <si>
    <t>15</t>
  </si>
  <si>
    <t>979071022</t>
  </si>
  <si>
    <t>Očištění dlažebních kostek drobných se spárováním živičnou směsí nebo MC při překopech inženýrských sítí</t>
  </si>
  <si>
    <t>-57323088</t>
  </si>
  <si>
    <t xml:space="preserve">" výměry příloha TZ - p.č.11+14 "     </t>
  </si>
  <si>
    <t>1272,624</t>
  </si>
  <si>
    <t>PŘÍDLAŽBA*0,111</t>
  </si>
  <si>
    <t>Rozpad figury: PŘÍDLAŽBA</t>
  </si>
  <si>
    <t>16</t>
  </si>
  <si>
    <t>9972216R1</t>
  </si>
  <si>
    <t xml:space="preserve">Paletizace , naložení,  potřebné vodorovné přemístění, složení </t>
  </si>
  <si>
    <t>t</t>
  </si>
  <si>
    <t>940019580</t>
  </si>
  <si>
    <t>" odvoz materiálu do skladu BKOM -5km vč. složení "</t>
  </si>
  <si>
    <t>" kostky - výkaz p.č.11 "     1272,624*0,222</t>
  </si>
  <si>
    <t>" kostky - výkaz p.č.14 "     (PŘÍDLAŽBA-143,2)*0,11*0,222</t>
  </si>
  <si>
    <t>17</t>
  </si>
  <si>
    <t>113107223</t>
  </si>
  <si>
    <t>Odstranění podkladu z kameniva drceného tl přes 200 do 300 mm strojně pl přes 200 m2</t>
  </si>
  <si>
    <t>-1310203410</t>
  </si>
  <si>
    <t>" výměry příloha TZ - p.č.9 (250mm makadam)"     219,276</t>
  </si>
  <si>
    <t>18</t>
  </si>
  <si>
    <t>113107211</t>
  </si>
  <si>
    <t>Odstranění podkladu z kameniva těženého tl do 100 mm strojně pl přes 200 m2</t>
  </si>
  <si>
    <t>-994506342</t>
  </si>
  <si>
    <t>" výměry příloha TZ - p.č.10  - těžené kamenivo 50mm "     354,96</t>
  </si>
  <si>
    <t>19</t>
  </si>
  <si>
    <t>52279184</t>
  </si>
  <si>
    <t>" výměry příloha TZ - p.č.11 - makadam 250mm "     1272,624</t>
  </si>
  <si>
    <t>20</t>
  </si>
  <si>
    <t>997221551</t>
  </si>
  <si>
    <t>Vodorovná doprava suti ze sypkých materiálů do 1 km</t>
  </si>
  <si>
    <t>2019876976</t>
  </si>
  <si>
    <t>997221559</t>
  </si>
  <si>
    <t>Příplatek ZKD 1 km u vodorovné dopravy suti ze sypkých materiálů</t>
  </si>
  <si>
    <t>466958879</t>
  </si>
  <si>
    <t>737,486*7 'Přepočtené koeficientem množství</t>
  </si>
  <si>
    <t>22</t>
  </si>
  <si>
    <t>97909811001</t>
  </si>
  <si>
    <t>Poplatek za skládku suti      (bez živice) s příměsí</t>
  </si>
  <si>
    <t>2036664247</t>
  </si>
  <si>
    <t>23</t>
  </si>
  <si>
    <t>113154113</t>
  </si>
  <si>
    <t>Frézování živičného krytu tl 50 mm pruh š 0,5 m pl do 500 m2 bez překážek v trase</t>
  </si>
  <si>
    <t>1804638372</t>
  </si>
  <si>
    <t>" výměry příloha TZ - p.č.7 "     29,85</t>
  </si>
  <si>
    <t>24</t>
  </si>
  <si>
    <t>113154114</t>
  </si>
  <si>
    <t>Frézování živičného krytu tl 100 mm pruh š 0,5 m pl do 500 m2 bez překážek v trase</t>
  </si>
  <si>
    <t>489593478</t>
  </si>
  <si>
    <t>" výměry příloha TZ - p.č.8 "     14,925</t>
  </si>
  <si>
    <t>25</t>
  </si>
  <si>
    <t>113107241</t>
  </si>
  <si>
    <t>Odstranění podkladu živičného tl 50 mm strojně pl přes 200 m2</t>
  </si>
  <si>
    <t>46599983</t>
  </si>
  <si>
    <t>" výměry příloha TZ - p.č.9 "     219,276</t>
  </si>
  <si>
    <t>26</t>
  </si>
  <si>
    <t>113107246</t>
  </si>
  <si>
    <t>Odstranění podkladu živičného tl přes 250 do 300 mm strojně pl přes 200 m2</t>
  </si>
  <si>
    <t>-703371866</t>
  </si>
  <si>
    <t>" výměry příloha TZ - p.č.10  - asfalt 600mm "     354,96*2</t>
  </si>
  <si>
    <t>27</t>
  </si>
  <si>
    <t>113107244</t>
  </si>
  <si>
    <t>Odstranění podkladu živičného tl přes 150 do 200 mm strojně pl přes 200 m2</t>
  </si>
  <si>
    <t>-18739399</t>
  </si>
  <si>
    <t>28</t>
  </si>
  <si>
    <t>-1947035219</t>
  </si>
  <si>
    <t>29</t>
  </si>
  <si>
    <t>-1283067409</t>
  </si>
  <si>
    <t>1105,145*7 'Přepočtené koeficientem množství</t>
  </si>
  <si>
    <t>30</t>
  </si>
  <si>
    <t>97909811002</t>
  </si>
  <si>
    <t>Poplatek za skládku suti - živice s příměsí</t>
  </si>
  <si>
    <t>-1393097313</t>
  </si>
  <si>
    <t>31</t>
  </si>
  <si>
    <t>113201112</t>
  </si>
  <si>
    <t>Vytrhání obrub silničních ležatých</t>
  </si>
  <si>
    <t>-1120154592</t>
  </si>
  <si>
    <t>" výměry příloha TZ - p.č.13 "     133,7</t>
  </si>
  <si>
    <t>32</t>
  </si>
  <si>
    <t>113202111</t>
  </si>
  <si>
    <t>Vytrhání obrub krajníků obrubníků stojatých</t>
  </si>
  <si>
    <t>1518645768</t>
  </si>
  <si>
    <t>" výměry příloha TZ - p.č.12 "     94,86</t>
  </si>
  <si>
    <t>33</t>
  </si>
  <si>
    <t>113205111.1</t>
  </si>
  <si>
    <t>Vytrhání obrub z dlažby betonové 20/10/8</t>
  </si>
  <si>
    <t>-1069646245</t>
  </si>
  <si>
    <t>" výměry příloha TZ - p.č.15 "     28,42</t>
  </si>
  <si>
    <t>34</t>
  </si>
  <si>
    <t>997221561</t>
  </si>
  <si>
    <t>Vodorovná doprava suti z kusových materiálů do 1 km</t>
  </si>
  <si>
    <t>-244883198</t>
  </si>
  <si>
    <t>35</t>
  </si>
  <si>
    <t>997221569</t>
  </si>
  <si>
    <t>Příplatek ZKD 1 km u vodorovné dopravy suti z kusových materiálů</t>
  </si>
  <si>
    <t>672913693</t>
  </si>
  <si>
    <t>59,058*7 'Přepočtené koeficientem množství</t>
  </si>
  <si>
    <t>36</t>
  </si>
  <si>
    <t>666544933</t>
  </si>
  <si>
    <t>37</t>
  </si>
  <si>
    <t>919731121</t>
  </si>
  <si>
    <t>Zarovnání styčné plochy podkladu nebo krytu živičného tl do 50 mm</t>
  </si>
  <si>
    <t>-1048600</t>
  </si>
  <si>
    <t>" výměry - p.č.16 "     59,7</t>
  </si>
  <si>
    <t>Zakládání</t>
  </si>
  <si>
    <t>38</t>
  </si>
  <si>
    <t>212752401</t>
  </si>
  <si>
    <t>Trativod z drenážních trubek korugovaných PE-HD SN 8 perforace 360° včetně lože otevřený výkop DN 100 pro liniové stavby</t>
  </si>
  <si>
    <t>1876723105</t>
  </si>
  <si>
    <t>" výměry příloha TZ - p.č.21 "     349,0</t>
  </si>
  <si>
    <t>40</t>
  </si>
  <si>
    <t>211561111.1</t>
  </si>
  <si>
    <t>Výplň odvodňovacích žeber nebo trativodů kamenivem hrubým drceným frakce 8 až 16 mm</t>
  </si>
  <si>
    <t>28239540</t>
  </si>
  <si>
    <t>" zásyp trativodu - doplnění lože "</t>
  </si>
  <si>
    <t xml:space="preserve">" výměry příloha TZ - p.č.21 "     </t>
  </si>
  <si>
    <t>((0,4+0,6)/2*0,5-0,204/1,89)*349,0</t>
  </si>
  <si>
    <t>41</t>
  </si>
  <si>
    <t>167151111</t>
  </si>
  <si>
    <t>Nakládání výkopku z hornin třídy těžitelnosti I skupiny 1 až 3 přes 100 m3</t>
  </si>
  <si>
    <t>-616517372</t>
  </si>
  <si>
    <t>0,15*349</t>
  </si>
  <si>
    <t>49,85</t>
  </si>
  <si>
    <t>42</t>
  </si>
  <si>
    <t>162351103</t>
  </si>
  <si>
    <t>Vodorovné přemístění přes 50 do 500 m výkopku/sypaniny z horniny třídy těžitelnosti I skupiny 1 až 3</t>
  </si>
  <si>
    <t>-1375859475</t>
  </si>
  <si>
    <t>102,2</t>
  </si>
  <si>
    <t>39</t>
  </si>
  <si>
    <t>452312131</t>
  </si>
  <si>
    <t>Sedlové lože z betonu prostého bez zvýšených nároků na prostředí tř. C 12/15 otevřený výkop</t>
  </si>
  <si>
    <t>1981064189</t>
  </si>
  <si>
    <t>" výměry příloha TZ - p.č.21 "     0,1*(0,3+0,4)/2*349,0</t>
  </si>
  <si>
    <t>Komunikace pozemní</t>
  </si>
  <si>
    <t>43</t>
  </si>
  <si>
    <t>577144111R</t>
  </si>
  <si>
    <t xml:space="preserve">Asfaltový beton vrstva obrusná ACO 11+ (ABS) tř. I tl 50 mm </t>
  </si>
  <si>
    <t>-881756109</t>
  </si>
  <si>
    <t>" výměry příloha TZ - p.č.22 "     1418,4458</t>
  </si>
  <si>
    <t>44</t>
  </si>
  <si>
    <t>573191112.1</t>
  </si>
  <si>
    <t>Postřik spojovací kationaktivní emulzí v množství 0,2 kg/m2</t>
  </si>
  <si>
    <t>1440609132</t>
  </si>
  <si>
    <t>" výměry příloha TZ - p.č.23 "     1418,4458</t>
  </si>
  <si>
    <t>45</t>
  </si>
  <si>
    <t>565155111.1</t>
  </si>
  <si>
    <t xml:space="preserve">Asfaltový beton vrstva podkladní ACP 16+ (obalované kamenivo OKS) tl 70 mm </t>
  </si>
  <si>
    <t>-949488180</t>
  </si>
  <si>
    <t>" výměry příloha TZ - p.č.24 "     1403,5210</t>
  </si>
  <si>
    <t>46</t>
  </si>
  <si>
    <t>573191115.1</t>
  </si>
  <si>
    <t>Postřik infiltrační kationaktivní emulzí v množství 0,5 kg/m2</t>
  </si>
  <si>
    <t>-2054806106</t>
  </si>
  <si>
    <t>" výměry příloha TZ - p.č.25 "     1403,5210</t>
  </si>
  <si>
    <t>47</t>
  </si>
  <si>
    <t>567132113</t>
  </si>
  <si>
    <t>Podklad ze směsi stmelené cementem SC C 8/10 (KSC I) tl 180 mm</t>
  </si>
  <si>
    <t>10228872</t>
  </si>
  <si>
    <t>" výměry příloha TZ - p.č.26 "     1388,5958</t>
  </si>
  <si>
    <t>48</t>
  </si>
  <si>
    <t>919111112</t>
  </si>
  <si>
    <t>Řezání dilatačních spár š 4 mm hl přes 60 do 80 mm příčných nebo podélných v čerstvém CB krytu</t>
  </si>
  <si>
    <t>-454765689</t>
  </si>
  <si>
    <t>" dilatační spáry pro položky výměr 26, 32, 35 "</t>
  </si>
  <si>
    <t>" výměry příloha TZ - p.č.27 "     846,0</t>
  </si>
  <si>
    <t>49</t>
  </si>
  <si>
    <t>564861111</t>
  </si>
  <si>
    <t>Podklad ze štěrkodrtě ŠD plochy přes 100 m2 tl 200 mm</t>
  </si>
  <si>
    <t>-2112482941</t>
  </si>
  <si>
    <t>" výměry příloha TZ - p.č.28 "     1517,3933</t>
  </si>
  <si>
    <t>" výměry příloha TZ - p.č.29 "     4796,7626</t>
  </si>
  <si>
    <t>50</t>
  </si>
  <si>
    <t>919732211</t>
  </si>
  <si>
    <t>Styčná spára napojení nového živičného povrchu na stávající za tepla š 15 mm hl 25 mm s prořezáním</t>
  </si>
  <si>
    <t>19520377</t>
  </si>
  <si>
    <t>" výměry příloha TZ - p.č.30 "     59,7</t>
  </si>
  <si>
    <t>51</t>
  </si>
  <si>
    <t>596212210</t>
  </si>
  <si>
    <t>Kladení zámkové dlažby pozemních komunikací ručně tl 80 mm skupiny A pl do 50 m2</t>
  </si>
  <si>
    <t>200226640</t>
  </si>
  <si>
    <t>" výměry příloha TZ - p.č.31 "     45,5048</t>
  </si>
  <si>
    <t>" výměry příloha TZ - p.č.34 "     134,63</t>
  </si>
  <si>
    <t>52</t>
  </si>
  <si>
    <t>596212214</t>
  </si>
  <si>
    <t>Příplatek za kombinaci dvou barev u betonových dlažeb pozemních komunikací ručně tl 80 mm skupiny A</t>
  </si>
  <si>
    <t>-1248903345</t>
  </si>
  <si>
    <t>" výměry příloha TZ - p.č.34 "     134,63*2</t>
  </si>
  <si>
    <t>53</t>
  </si>
  <si>
    <t>596212211</t>
  </si>
  <si>
    <t>Kladení zámkové dlažby pozemních komunikací ručně tl 80 mm skupiny A pl přes 50 do 100 m2</t>
  </si>
  <si>
    <t>1589508088</t>
  </si>
  <si>
    <t>" výměry příloha TZ - p.č.31 "     50,3566</t>
  </si>
  <si>
    <t>54</t>
  </si>
  <si>
    <t>596212212</t>
  </si>
  <si>
    <t>Kladení zámkové dlažby pozemních komunikací ručně tl 80 mm skupiny A pl přes 100 do 300 m2</t>
  </si>
  <si>
    <t>-1067813186</t>
  </si>
  <si>
    <t>" výměry příloha TZ - p.č.31 "     153,7297+183,9058</t>
  </si>
  <si>
    <t>55</t>
  </si>
  <si>
    <t>596212213</t>
  </si>
  <si>
    <t>Kladení zámkové dlažby pozemních komunikací ručně tl 80 mm skupiny A pl přes 300 m2</t>
  </si>
  <si>
    <t>-22672644</t>
  </si>
  <si>
    <t>" výměry příloha TZ - p.č.31 "     312,8611</t>
  </si>
  <si>
    <t>56</t>
  </si>
  <si>
    <t>M</t>
  </si>
  <si>
    <t>59245013</t>
  </si>
  <si>
    <t>dlažba zámková betonová tvaru I 200x165mm tl 80mm přírodní</t>
  </si>
  <si>
    <t>-511565435</t>
  </si>
  <si>
    <t>" výměry příloha TZ - p.č.31 "     746,358*1,01</t>
  </si>
  <si>
    <t>57</t>
  </si>
  <si>
    <t>59245010</t>
  </si>
  <si>
    <t>dlažba zámková betonová tvaru I 200x165mm tl 80mm barevná</t>
  </si>
  <si>
    <t>-1630559134</t>
  </si>
  <si>
    <t>" výměry příloha TZ - p.č.34 "     134,63*1,01</t>
  </si>
  <si>
    <t>58</t>
  </si>
  <si>
    <t>-1525349140</t>
  </si>
  <si>
    <t>" výměry příloha TZ - p.č.32 "     746,3580</t>
  </si>
  <si>
    <t>" výměry příloha TZ - p.č.35 "     134,63</t>
  </si>
  <si>
    <t>59</t>
  </si>
  <si>
    <t>-1335320060</t>
  </si>
  <si>
    <t>" výměry příloha TZ - p.č.33 "     746,3580</t>
  </si>
  <si>
    <t>" výměry příloha TZ - p.č.36 "     134,63</t>
  </si>
  <si>
    <t>Trubní vedení</t>
  </si>
  <si>
    <t>60</t>
  </si>
  <si>
    <t>899332111</t>
  </si>
  <si>
    <t>Výšková úprava uličního vstupu nebo vpusti do 200 mm snížením poklopu</t>
  </si>
  <si>
    <t>kus</t>
  </si>
  <si>
    <t>1778144451</t>
  </si>
  <si>
    <t>" výměry příloha TZ - p.č.40 "     5</t>
  </si>
  <si>
    <t>61</t>
  </si>
  <si>
    <t>899331111</t>
  </si>
  <si>
    <t>Výšková úprava uličního vstupu nebo vpusti do 200 mm zvýšením poklopu</t>
  </si>
  <si>
    <t>-1935335869</t>
  </si>
  <si>
    <t>" výměry příloha TZ - p.č.41 "     7</t>
  </si>
  <si>
    <t>62</t>
  </si>
  <si>
    <t>899232111</t>
  </si>
  <si>
    <t>Výšková úprava uličního vstupu nebo vpusti do 200 mm snížením mříže</t>
  </si>
  <si>
    <t>1987304301</t>
  </si>
  <si>
    <t>" výměry příloha TZ - p.č.42 "     2</t>
  </si>
  <si>
    <t>63</t>
  </si>
  <si>
    <t>899432111</t>
  </si>
  <si>
    <t>Výšková úprava uličního vstupu nebo vpusti do 200 mm snížením krycího hrnce, šoupěte nebo hydrantu</t>
  </si>
  <si>
    <t>-277415203</t>
  </si>
  <si>
    <t>" výměry příloha TZ - p.č.43 "     26</t>
  </si>
  <si>
    <t>64</t>
  </si>
  <si>
    <t>899431111</t>
  </si>
  <si>
    <t>Výšková úprava uličního vstupu nebo vpusti do 200 mm zvýšením krycího hrnce, šoupěte nebo hydrantu</t>
  </si>
  <si>
    <t>-978919488</t>
  </si>
  <si>
    <t>" výměry příloha TZ - p.č.44 "     5</t>
  </si>
  <si>
    <t>Ostatní konstrukce a práce, bourání</t>
  </si>
  <si>
    <t>65</t>
  </si>
  <si>
    <t>920231912.1</t>
  </si>
  <si>
    <t>Obnova komunikační zeleně viz. PD</t>
  </si>
  <si>
    <t>kpl</t>
  </si>
  <si>
    <t>-1670664682</t>
  </si>
  <si>
    <t>66</t>
  </si>
  <si>
    <t>915111115</t>
  </si>
  <si>
    <t>Vodorovné dopravní značení dělící čáry souvislé š 125 mm základní žlutá barva</t>
  </si>
  <si>
    <t>271173336</t>
  </si>
  <si>
    <t>" výměry příloha TZ - p.č.38 "     57,7</t>
  </si>
  <si>
    <t>67</t>
  </si>
  <si>
    <t>915211116</t>
  </si>
  <si>
    <t>Vodorovné dopravní značení dělící čáry souvislé š 125 mm retroreflexní žlutý plast</t>
  </si>
  <si>
    <t>-2102939578</t>
  </si>
  <si>
    <t>68</t>
  </si>
  <si>
    <t>915111121</t>
  </si>
  <si>
    <t>Vodorovné dopravní značení dělící čáry přerušované š 125 mm základní bílá barva</t>
  </si>
  <si>
    <t>-354532866</t>
  </si>
  <si>
    <t>" výměry příloha TZ - p.č.39 "     3,0</t>
  </si>
  <si>
    <t>69</t>
  </si>
  <si>
    <t>915221122</t>
  </si>
  <si>
    <t>Vodorovné dopravní značení vodící čáry přerušované š 250 mm retroreflexní bílý plast</t>
  </si>
  <si>
    <t>1782854144</t>
  </si>
  <si>
    <t>70</t>
  </si>
  <si>
    <t>915611111</t>
  </si>
  <si>
    <t>Předznačení vodorovného liniového značení</t>
  </si>
  <si>
    <t>-756559740</t>
  </si>
  <si>
    <t>" výměry příloha TZ - p.č.37 "     60,7</t>
  </si>
  <si>
    <t>71</t>
  </si>
  <si>
    <t>916111123</t>
  </si>
  <si>
    <t>Osazení obruby z drobných kostek s boční opěrou do lože z betonu prostého</t>
  </si>
  <si>
    <t>571557489</t>
  </si>
  <si>
    <t>" výměry příloha TZ - p.č.19 - kostky z bourání "     143,2</t>
  </si>
  <si>
    <t>72</t>
  </si>
  <si>
    <t>916111124.1</t>
  </si>
  <si>
    <t>Osazení obruby z beton. dlažby s boční opěrou do lože z betonu prostého</t>
  </si>
  <si>
    <t>937538316</t>
  </si>
  <si>
    <t>" výměry příloha TZ - p.č.20 "     23,0</t>
  </si>
  <si>
    <t>73</t>
  </si>
  <si>
    <t>59245020</t>
  </si>
  <si>
    <t>dlažba skladebná betonová 200x100mm tl 80mm přírodní</t>
  </si>
  <si>
    <t>632739587</t>
  </si>
  <si>
    <t>2,3*1,01 'Přepočtené koeficientem množství</t>
  </si>
  <si>
    <t>74</t>
  </si>
  <si>
    <t>916131213</t>
  </si>
  <si>
    <t>Osazení silničního obrubníku betonového stojatého s boční opěrou do lože z betonu prostého</t>
  </si>
  <si>
    <t>-442302015</t>
  </si>
  <si>
    <t>" výměry příloha TZ - p.č.17 "     609,09</t>
  </si>
  <si>
    <t>75</t>
  </si>
  <si>
    <t>59217023</t>
  </si>
  <si>
    <t>obrubník betonový chodníkový 1000x150x250mm</t>
  </si>
  <si>
    <t>609400389</t>
  </si>
  <si>
    <t>484,39*1,01 'Přepočtené koeficientem množství</t>
  </si>
  <si>
    <t>76</t>
  </si>
  <si>
    <t>59217029</t>
  </si>
  <si>
    <t>obrubník silniční betonový nájezdový 1000x150x150mm</t>
  </si>
  <si>
    <t>-790141884</t>
  </si>
  <si>
    <t>23,8*1,01 'Přepočtené koeficientem množství</t>
  </si>
  <si>
    <t>77</t>
  </si>
  <si>
    <t>59217030</t>
  </si>
  <si>
    <t>obrubník silniční betonový přechodový 1000x150x150-250mm</t>
  </si>
  <si>
    <t>-1813920896</t>
  </si>
  <si>
    <t>(3,0+4,0)*1,01</t>
  </si>
  <si>
    <t>78</t>
  </si>
  <si>
    <t>59217017</t>
  </si>
  <si>
    <t>obrubník betonový chodníkový 1000x100x250mm</t>
  </si>
  <si>
    <t>921838061</t>
  </si>
  <si>
    <t>93,9*1,01 'Přepočtené koeficientem množství</t>
  </si>
  <si>
    <t>79</t>
  </si>
  <si>
    <t>916991121</t>
  </si>
  <si>
    <t>Lože pod obrubníky, krajníky nebo obruby z dlažebních kostek z betonu prostého</t>
  </si>
  <si>
    <t>-1579189044</t>
  </si>
  <si>
    <t>" výměry příloha TZ - p.č.18 "     12,18</t>
  </si>
  <si>
    <t>998</t>
  </si>
  <si>
    <t>Přesun hmot</t>
  </si>
  <si>
    <t>80</t>
  </si>
  <si>
    <t>998223011</t>
  </si>
  <si>
    <t>Přesun hmot pro pozemní komunikace s krytem dlážděným</t>
  </si>
  <si>
    <t>-1898110383</t>
  </si>
  <si>
    <t>DN150</t>
  </si>
  <si>
    <t>40,7</t>
  </si>
  <si>
    <t>LOZE</t>
  </si>
  <si>
    <t>10,428</t>
  </si>
  <si>
    <t>ODVOZ</t>
  </si>
  <si>
    <t>255,37</t>
  </si>
  <si>
    <t>SO 120 - ODVODNĚNÍ VOZOVKY</t>
  </si>
  <si>
    <t xml:space="preserve">    1 - Zemní práce</t>
  </si>
  <si>
    <t xml:space="preserve">    3 - Svislé a kompletní konstrukce</t>
  </si>
  <si>
    <t xml:space="preserve">    4 - Vodorovné konstrukce</t>
  </si>
  <si>
    <t>Zemní práce</t>
  </si>
  <si>
    <t>132254204</t>
  </si>
  <si>
    <t>Hloubení zapažených rýh š do 2000 mm v hornině třídy těžitelnosti I skupiny 3 objem do 500 m3, VČETNĚ svislého přemístění do 4 m,  započtena lepivost</t>
  </si>
  <si>
    <t>775258366</t>
  </si>
  <si>
    <t>" výměry - příloha TZ - pol.č. 4 - přípojky UV "     165,416</t>
  </si>
  <si>
    <t>" výměry - příloha TZ - pol.č. 1 - UV "     89,9542</t>
  </si>
  <si>
    <t>VYKOP1</t>
  </si>
  <si>
    <t>151101101</t>
  </si>
  <si>
    <t>Zřízení příložného pažení a rozepření stěn rýh hl do 2 m</t>
  </si>
  <si>
    <t>-745220137</t>
  </si>
  <si>
    <t>" výměry - příloha TZ - pol.č. 5 - přípojky UV "     158,12</t>
  </si>
  <si>
    <t>" výměry - příloha TZ - pol.č. 2+3 - UV "     150,48</t>
  </si>
  <si>
    <t>151101111</t>
  </si>
  <si>
    <t>Odstranění příložného pažení a rozepření stěn rýh hl do 2 m</t>
  </si>
  <si>
    <t>-1002989292</t>
  </si>
  <si>
    <t>635491379</t>
  </si>
  <si>
    <t>" výměry příloha TZ - POL.Č. 6 "       255,3702</t>
  </si>
  <si>
    <t>-391449706</t>
  </si>
  <si>
    <t>940116052</t>
  </si>
  <si>
    <t>" podíl navážek = 20% "     ODVOZ*0,8</t>
  </si>
  <si>
    <t>Rozpad figury: ODVOZ</t>
  </si>
  <si>
    <t>-248157701</t>
  </si>
  <si>
    <t>" podíl navážek = 20% "     ODVOZ*0,2</t>
  </si>
  <si>
    <t>174151101</t>
  </si>
  <si>
    <t>Zásyp jam, šachet rýh nebo kolem objektů sypaninou se zhutněním</t>
  </si>
  <si>
    <t>-1790546749</t>
  </si>
  <si>
    <t>" výměry - příloha TZ - pol.č. 8 - přípojky UV+UV "     269,9835</t>
  </si>
  <si>
    <t>ZASYP</t>
  </si>
  <si>
    <t>58344199R</t>
  </si>
  <si>
    <t>Nahradní zásypový materiál</t>
  </si>
  <si>
    <t>-1229477702</t>
  </si>
  <si>
    <t>269,984*1,1*1,05*1,8</t>
  </si>
  <si>
    <t>-1508475399</t>
  </si>
  <si>
    <t>269,984*1,1*1,05</t>
  </si>
  <si>
    <t>1172724464</t>
  </si>
  <si>
    <t>311,832</t>
  </si>
  <si>
    <t>Svislé a kompletní konstrukce</t>
  </si>
  <si>
    <t>351231109.11</t>
  </si>
  <si>
    <t>D+M Zaslepení stáv. otvorů ve stoce od napojení bouranných přípojek VČĚTNĚ všech souvisejích čiností a úkonů</t>
  </si>
  <si>
    <t>346197513</t>
  </si>
  <si>
    <t>" výměry pol.č.12   "    9</t>
  </si>
  <si>
    <t>358315114</t>
  </si>
  <si>
    <t>Bourání stoky kompletní nebo vybourání otvorů z prostého betonu plochy do 4 m2</t>
  </si>
  <si>
    <t>569148141</t>
  </si>
  <si>
    <t>" stávající potrubí UV, UV "</t>
  </si>
  <si>
    <t>" výměry pol.č.13 "     25,027</t>
  </si>
  <si>
    <t>997013211</t>
  </si>
  <si>
    <t>Vnitrostaveništní doprava suti a vybouraných hmot pro budovy v do 6 m ručně</t>
  </si>
  <si>
    <t>-345332405</t>
  </si>
  <si>
    <t>25,027*2,2</t>
  </si>
  <si>
    <t>997013501</t>
  </si>
  <si>
    <t>Odvoz suti a vybouraných hmot na skládku nebo meziskládku do 1 km se složením</t>
  </si>
  <si>
    <t>147635704</t>
  </si>
  <si>
    <t>55,029</t>
  </si>
  <si>
    <t>997013509</t>
  </si>
  <si>
    <t>Příplatek k odvozu suti a vybouraných hmot na skládku ZKD 1 km přes 1 km</t>
  </si>
  <si>
    <t>-1710983434</t>
  </si>
  <si>
    <t>55,029*7 'Přepočtené koeficientem množství</t>
  </si>
  <si>
    <t>97909811</t>
  </si>
  <si>
    <t>Poplatek za skládku suti s příměsí</t>
  </si>
  <si>
    <t>1760752320</t>
  </si>
  <si>
    <t>899201211.1</t>
  </si>
  <si>
    <t>Demontáž mříží litinových vč. rámů UV  vč. odvozu a likvidace dle pokynů investora</t>
  </si>
  <si>
    <t>-18627324</t>
  </si>
  <si>
    <t>" výměry pol.č. 14 "     12</t>
  </si>
  <si>
    <t>Vodorovné konstrukce</t>
  </si>
  <si>
    <t>451541111</t>
  </si>
  <si>
    <t>Lože pod potrubí otevřený výkop ze štěrkodrtě</t>
  </si>
  <si>
    <t>1080204855</t>
  </si>
  <si>
    <t>" výměry pol.č.15 "    10,428</t>
  </si>
  <si>
    <t>167151101</t>
  </si>
  <si>
    <t>Nakládání výkopku z hornin třídy těžitelnosti I skupiny 1 až 3 do 100 m3</t>
  </si>
  <si>
    <t>1332255850</t>
  </si>
  <si>
    <t>" přesun hmot "     LOZE</t>
  </si>
  <si>
    <t>Rozpad figury: LOZE</t>
  </si>
  <si>
    <t>671306718</t>
  </si>
  <si>
    <t>452111111</t>
  </si>
  <si>
    <t>Osazení betonových pražců otevřený výkop pl do 25000 mm2</t>
  </si>
  <si>
    <t>-1161051596</t>
  </si>
  <si>
    <t>" výměry pol.č. 16 "    21</t>
  </si>
  <si>
    <t>59223R</t>
  </si>
  <si>
    <t>podkladek betonový pod hrdlové trouby - do DN 200</t>
  </si>
  <si>
    <t>-366113184</t>
  </si>
  <si>
    <t>21*1,01</t>
  </si>
  <si>
    <t>452311121</t>
  </si>
  <si>
    <t>Podkladní desky z betonu prostého bez zvýšených nároků na prostředí tř. C 8/10 otevřený výkop</t>
  </si>
  <si>
    <t>-1853526328</t>
  </si>
  <si>
    <t>" pro přípojky a UV "</t>
  </si>
  <si>
    <t>" výměry pol.č.18   "    5,5616</t>
  </si>
  <si>
    <t>831312121</t>
  </si>
  <si>
    <t>Montáž potrubí z trub kameninových hrdlových s integrovaným těsněním výkop sklon do 20 % DN 150</t>
  </si>
  <si>
    <t>1923877247</t>
  </si>
  <si>
    <t>" výměry pol.č. 19 "     40,7</t>
  </si>
  <si>
    <t>59710675</t>
  </si>
  <si>
    <t>trouba kameninová glazovaná DN 150 dl 1,50m spojovací systém F</t>
  </si>
  <si>
    <t>-1888248668</t>
  </si>
  <si>
    <t>DN150*1,015</t>
  </si>
  <si>
    <t>Rozpad figury: DN150</t>
  </si>
  <si>
    <t>831262191</t>
  </si>
  <si>
    <t>Příplatek za práce na potrubí z trub kameninových s integrovaným těsněním sklon přes 20 % DN do 300</t>
  </si>
  <si>
    <t>-727438409</t>
  </si>
  <si>
    <t>" výměry pol.č. 19  "    DN150</t>
  </si>
  <si>
    <t>202115011</t>
  </si>
  <si>
    <t>Jádrový vývrt, těsnění Forscheda, tvarovka DN 150</t>
  </si>
  <si>
    <t>975658377</t>
  </si>
  <si>
    <t>837314112.1</t>
  </si>
  <si>
    <t>Přepojení přípojky DN150 do stávajícího otvoru po vybourané stávající přípojce, těsnění zapravení</t>
  </si>
  <si>
    <t>258529099</t>
  </si>
  <si>
    <t>" výměry pol.č.10   "    3</t>
  </si>
  <si>
    <t>837311221</t>
  </si>
  <si>
    <t>Montáž kameninových tvarovek odbočných s integrovaným těsněním otevřený výkop DN 150</t>
  </si>
  <si>
    <t>1268614564</t>
  </si>
  <si>
    <t>" výměry pol.č.20 "    6</t>
  </si>
  <si>
    <t>59711538</t>
  </si>
  <si>
    <t>odbočka kameninová glazovaná jednoduchá šikmá DN 150/100 pryžové těsnění (spojovací systém F/F) dl 400mm</t>
  </si>
  <si>
    <t>-83896959</t>
  </si>
  <si>
    <t xml:space="preserve">6*1,015 </t>
  </si>
  <si>
    <t>837312221</t>
  </si>
  <si>
    <t>Montáž kameninových tvarovek jednoosých s integrovaným těsněním otevřený výkop DN 150</t>
  </si>
  <si>
    <t>785368387</t>
  </si>
  <si>
    <t>" výměry pol.č.21 "    67</t>
  </si>
  <si>
    <t>59710944</t>
  </si>
  <si>
    <t>koleno kameninové glazované DN 150 15° spojovací systém F</t>
  </si>
  <si>
    <t>-717407826</t>
  </si>
  <si>
    <t>5*1,015</t>
  </si>
  <si>
    <t>59710964</t>
  </si>
  <si>
    <t>koleno kameninové glazované DN 150 30° spojovací systém F</t>
  </si>
  <si>
    <t>-1746484692</t>
  </si>
  <si>
    <t>48*1,015</t>
  </si>
  <si>
    <t>59711024</t>
  </si>
  <si>
    <t>koleno kameninové glazované DN 150 90° spojovací systém F</t>
  </si>
  <si>
    <t>-1810599869</t>
  </si>
  <si>
    <t>14*1,015</t>
  </si>
  <si>
    <t>895941111</t>
  </si>
  <si>
    <t>Zřízení vpusti kanalizační uliční z betonových dílců typ UV-50 normální</t>
  </si>
  <si>
    <t>CS ÚRS 2020 01</t>
  </si>
  <si>
    <t>980171537</t>
  </si>
  <si>
    <t>" výměry pol.č.22 "      11</t>
  </si>
  <si>
    <t>R5922385413.VL</t>
  </si>
  <si>
    <t>uliční vpust-průběžný dílec vysoký s odtokem vor Brno TBV-Q 50/59 SO</t>
  </si>
  <si>
    <t>-587035354</t>
  </si>
  <si>
    <t>R5922385901.VL</t>
  </si>
  <si>
    <t>uliční vpust-horní dílec pro čtvercovou mříž TBV-Q 50/20 CP</t>
  </si>
  <si>
    <t>-1678323082</t>
  </si>
  <si>
    <t>R5922386312.VL</t>
  </si>
  <si>
    <t>uliční vpust-průběžný dílec vysoký TBV-Q 50/59 SV</t>
  </si>
  <si>
    <t>-714696653</t>
  </si>
  <si>
    <t>R5922386311.VL</t>
  </si>
  <si>
    <t>uliční vpust-průběžný dílec nízký TBV-Q 50/29 SN</t>
  </si>
  <si>
    <t>-1661058019</t>
  </si>
  <si>
    <t>R5922386313.VL</t>
  </si>
  <si>
    <t>uliční vpust-kaliště vysoké TBV-Q 50/79 KV Brno</t>
  </si>
  <si>
    <t>-393728315</t>
  </si>
  <si>
    <t>R592238401.VL</t>
  </si>
  <si>
    <t>Vyrovnávací prstenec betonový pod mříže vpusti</t>
  </si>
  <si>
    <t>97988267</t>
  </si>
  <si>
    <t>899204112</t>
  </si>
  <si>
    <t>Osazení mříží litinových včetně rámů a košů na bahno pro třídu zatížení D400, E600</t>
  </si>
  <si>
    <t>-273543771</t>
  </si>
  <si>
    <t>0059688</t>
  </si>
  <si>
    <t>Uliční vpust rám s mříží D400, 500x500 Plast</t>
  </si>
  <si>
    <t>1394287588</t>
  </si>
  <si>
    <t>899623141</t>
  </si>
  <si>
    <t>Obetonování potrubí nebo zdiva stok betonem prostým tř. C 12/15 v otevřeném výkopu</t>
  </si>
  <si>
    <t>-1283038282</t>
  </si>
  <si>
    <t>" výměry pol.č.23 "     8,5877</t>
  </si>
  <si>
    <t>899623151</t>
  </si>
  <si>
    <t>Obetonování potrubí nebo zdiva stok betonem prostým tř. C 16/20 v otevřeném výkopu</t>
  </si>
  <si>
    <t>1479819264</t>
  </si>
  <si>
    <t>" výměry pol.č.24 - UV "     11*1,5</t>
  </si>
  <si>
    <t>899643121</t>
  </si>
  <si>
    <t>Bednění pro obetonování potrubí otevřený výkop zřízení</t>
  </si>
  <si>
    <t>-1716938765</t>
  </si>
  <si>
    <t>" UV (pol. výměr 24) "     1,6*0,5*2*11</t>
  </si>
  <si>
    <t>899643122</t>
  </si>
  <si>
    <t>Bednění pro obetonování potrubí otevřený výkop odstranění</t>
  </si>
  <si>
    <t>153765931</t>
  </si>
  <si>
    <t>17,6</t>
  </si>
  <si>
    <t>998275101</t>
  </si>
  <si>
    <t>Přesun hmot pro trubní vedení z trub kameninových otevřený výkop</t>
  </si>
  <si>
    <t>548303731</t>
  </si>
  <si>
    <t>7,258</t>
  </si>
  <si>
    <t>23,587</t>
  </si>
  <si>
    <t>92,54</t>
  </si>
  <si>
    <t>98,84</t>
  </si>
  <si>
    <t>SO 130 - PARKOVIŠTĚ</t>
  </si>
  <si>
    <t>132251251</t>
  </si>
  <si>
    <t>Hloubení rýh nezapažených š do 2000 mm v hornině třídy těžitelnosti I skupiny 3 objem do 20 m3 strojně, VČETNĚ svislého přemístění do 4 m, započtena lepivost</t>
  </si>
  <si>
    <t>-155764362</t>
  </si>
  <si>
    <t>" horní vrstva - drcené kamenivo nad rýhou 20cm - 36,288 m2"</t>
  </si>
  <si>
    <t>" výměry příloha TZ - p.č.1 "     7,2576</t>
  </si>
  <si>
    <t>132251252</t>
  </si>
  <si>
    <t>Hloubení rýh nezapažených š do 2000 mm v hornině třídy těžitelnosti I skupiny 3 objem do 50 m3 strojně, VČETNĚ svislého přemístění do 4 m, započtena lepivost</t>
  </si>
  <si>
    <t>779876352</t>
  </si>
  <si>
    <t>" výměry příloha TZ - p.č.2 "     23,5872</t>
  </si>
  <si>
    <t>1685424505</t>
  </si>
  <si>
    <t>1061544364</t>
  </si>
  <si>
    <t>30,845</t>
  </si>
  <si>
    <t>-541834265</t>
  </si>
  <si>
    <t>122251103</t>
  </si>
  <si>
    <t>Odkopávky a prokopávky nezapažené v hornině třídy těžitelnosti I skupiny 3 objem do 100 m3 strojně VČETNĚ svislého přemístění, započtena lepivost</t>
  </si>
  <si>
    <t>636491507</t>
  </si>
  <si>
    <t>" výměry příloha TZ - p.č.3 "     92,5399</t>
  </si>
  <si>
    <t>" zemina získaná "     ODKOP</t>
  </si>
  <si>
    <t>582149661</t>
  </si>
  <si>
    <t>495113107</t>
  </si>
  <si>
    <t>-1126061067</t>
  </si>
  <si>
    <t>" výměry příloha TZ - p.č.5 "     858,8172</t>
  </si>
  <si>
    <t>" výměry příloha TZ - p.č.7 "     292,2880</t>
  </si>
  <si>
    <t>" výměry příloha TZ - p.č.9 "     98,84</t>
  </si>
  <si>
    <t>" výměry příloha TZ - p.č.7 "     292,288</t>
  </si>
  <si>
    <t>PŘÍDLAŽBA*0,11</t>
  </si>
  <si>
    <t>544570578</t>
  </si>
  <si>
    <t>" kostky - výkaz p.č.7 "     292,2880*0,222</t>
  </si>
  <si>
    <t>" kostky - výkaz p.č.9 "     PŘÍDLAŽBA*0,11*0,222</t>
  </si>
  <si>
    <t>113107163</t>
  </si>
  <si>
    <t>Odstranění podkladu z kameniva drceného tl přes 200 do 300 mm strojně pl přes 50 do 200 m2</t>
  </si>
  <si>
    <t>" výměry příloha TZ - p.č.6 (250mm makadam)"     91,4740</t>
  </si>
  <si>
    <t>" výměry příloha TZ - p.č.7 - makadam 250mm "     292,288</t>
  </si>
  <si>
    <t>206,494*7 'Přepočtené koeficientem množství</t>
  </si>
  <si>
    <t>113107181</t>
  </si>
  <si>
    <t>Odstranění podkladu živičného tl do 50 mm strojně pl přes 50 do 200 m2</t>
  </si>
  <si>
    <t>" výměry příloha TZ - p.č.6 "     91,4740</t>
  </si>
  <si>
    <t>140,494*7 'Přepočtené koeficientem množství</t>
  </si>
  <si>
    <t>" výměry příloha TZ - p.č.8 "     181,85</t>
  </si>
  <si>
    <t>52,737*7 'Přepočtené koeficientem množství</t>
  </si>
  <si>
    <t>" výměry příloha TZ - p.č.13 "     273,9081-82,8099</t>
  </si>
  <si>
    <t>" výměry příloha TZ - p.č.18 "     35,5396</t>
  </si>
  <si>
    <t>" výměry příloha TZ - p.č.21 "     30,0334</t>
  </si>
  <si>
    <t>" výměry příloha TZ - p.č.18 "     35,5396*2</t>
  </si>
  <si>
    <t>" výměry příloha TZ - p.č.21 "     30,0334*2</t>
  </si>
  <si>
    <t>" výměry příloha TZ - p.č.13 "     82,8099</t>
  </si>
  <si>
    <t>" výměry příloha TZ - p.č.13 "     273,9081*1,01</t>
  </si>
  <si>
    <t>" výměry příloha TZ - p.č.18 "     35,5396*1,01</t>
  </si>
  <si>
    <t>" výměry příloha TZ - p.č.21 "     30,0334*1,01</t>
  </si>
  <si>
    <t>" výměry příloha TZ - p.č.14 "     303,7081</t>
  </si>
  <si>
    <t>" výměry příloha TZ - p.č.19 "     39,5996</t>
  </si>
  <si>
    <t>" výměry příloha TZ - p.č.22 "     33,3734</t>
  </si>
  <si>
    <t>" dilatační spáry pro položky výměr 14,22 "</t>
  </si>
  <si>
    <t>" výměry příloha TZ - p.č.15 "     124,0</t>
  </si>
  <si>
    <t>564851111</t>
  </si>
  <si>
    <t>Podklad ze štěrkodrtě ŠD plochy přes 100 m2 tl 150 mm</t>
  </si>
  <si>
    <t>" výměry příloha TZ - p.č.16 "     347,4356</t>
  </si>
  <si>
    <t>" výměry příloha TZ - p.č.20 "     44,4246</t>
  </si>
  <si>
    <t>4129185</t>
  </si>
  <si>
    <t>" výměry příloha TZ - p.č.17 "     858,8172</t>
  </si>
  <si>
    <t>" výměry příloha TZ - p.č.23 "     37,5484</t>
  </si>
  <si>
    <t>" výměry příloha TZ - p.č.25 "     56,6</t>
  </si>
  <si>
    <t>915111111</t>
  </si>
  <si>
    <t>Vodorovné dopravní značení dělící čáry souvislé š 125 mm základní bílá barva</t>
  </si>
  <si>
    <t>" výměry příloha TZ - p.č.26 "     43,0</t>
  </si>
  <si>
    <t>915211112</t>
  </si>
  <si>
    <t>Vodorovné dopravní značení dělící čáry souvislé š 125 mm retroreflexní bílý plast</t>
  </si>
  <si>
    <t>" výměry příloha TZ - p.č.24 "     99,6</t>
  </si>
  <si>
    <t>" výměry příloha TZ - p.č.12 "     372</t>
  </si>
  <si>
    <t>37,2*1,01 'Přepočtené koeficientem množství</t>
  </si>
  <si>
    <t>" výměry příloha TZ - p.č.10 "     210,91</t>
  </si>
  <si>
    <t>162,91*1,01 'Přepočtené koeficientem množství</t>
  </si>
  <si>
    <t>34*1,01 'Přepočtené koeficientem množství</t>
  </si>
  <si>
    <t>7,0+7,0</t>
  </si>
  <si>
    <t>14*1,01 'Přepočtené koeficientem množství</t>
  </si>
  <si>
    <t>" výměry příloha TZ - p.č.11 "     4,218</t>
  </si>
  <si>
    <t>264,309</t>
  </si>
  <si>
    <t>105,94</t>
  </si>
  <si>
    <t>291,72</t>
  </si>
  <si>
    <t>SO 140 - CHODNÍKY</t>
  </si>
  <si>
    <t xml:space="preserve">    13 - Zemní práce - bourání chodníky vjezdy</t>
  </si>
  <si>
    <t xml:space="preserve">    9 - Ostatní konstrukce a práce</t>
  </si>
  <si>
    <t>"Odkopávky pro chodníky nad rámec bourání vozovek "</t>
  </si>
  <si>
    <t>" výměry příloha TZ - p.č.1 "     264,3092</t>
  </si>
  <si>
    <t xml:space="preserve">" výměry příloha TZ - p.č.2 "     </t>
  </si>
  <si>
    <t>"násyp"-158,369</t>
  </si>
  <si>
    <t>-1544285305</t>
  </si>
  <si>
    <t>168149827</t>
  </si>
  <si>
    <t>-437447121</t>
  </si>
  <si>
    <t>171151111</t>
  </si>
  <si>
    <t>Uložení sypaniny z hornin nesoudržných sypkých do násypů zhutněných strojně</t>
  </si>
  <si>
    <t>1046499534</t>
  </si>
  <si>
    <t>NASYP</t>
  </si>
  <si>
    <t>" výměry příloha TZ - p.č. 6 "     158,369</t>
  </si>
  <si>
    <t>162751119.1</t>
  </si>
  <si>
    <t>Vodorovné přemístění výkopku pro zpětné použití na mezideponii, složení, + naložení a dovoz pro zpětné použití, vč. poplatku za využítí meziskládky</t>
  </si>
  <si>
    <t>1476886709</t>
  </si>
  <si>
    <t>" výměry příloha TZ - p.č. 3 "     158,369</t>
  </si>
  <si>
    <t>171152111</t>
  </si>
  <si>
    <t>Uložení sypaniny z hornin nesoudržných a sypkých do násypů zhutněných v aktivní zóně silnic a dálnic</t>
  </si>
  <si>
    <t>2092859025</t>
  </si>
  <si>
    <t>" výměry příloha TZ - p.č. 5 "     46,343</t>
  </si>
  <si>
    <t>58331200.1</t>
  </si>
  <si>
    <t>vhodný zásypový materiál do násypů (např. zahliněný ŠP)</t>
  </si>
  <si>
    <t>-1178702445</t>
  </si>
  <si>
    <t>" výměry příloha TZ - p.č. 4 "    46,343*1,1*1,05*1,8</t>
  </si>
  <si>
    <t>-1906502299</t>
  </si>
  <si>
    <t>158,39</t>
  </si>
  <si>
    <t>46,343*1,1*1,05</t>
  </si>
  <si>
    <t>0,1*1278,74</t>
  </si>
  <si>
    <t>162251102</t>
  </si>
  <si>
    <t>Vodorovné přemístění přes 20 do 50 m výkopku/sypaniny z horniny třídy těžitelnosti I skupiny 1 až 3</t>
  </si>
  <si>
    <t>-2079765453</t>
  </si>
  <si>
    <t>339,79</t>
  </si>
  <si>
    <t>181951111</t>
  </si>
  <si>
    <t>Úprava pláně v hornině třídy těžitelnosti I skupiny 1 až 3 bez zhutnění strojně</t>
  </si>
  <si>
    <t>-791655828</t>
  </si>
  <si>
    <t>" výměry příloha TZ - p.č. 8 "     1278,74</t>
  </si>
  <si>
    <t>181252305</t>
  </si>
  <si>
    <t>Úprava pláně pro silnice a dálnice na násypech se zhutněním</t>
  </si>
  <si>
    <t>" výměry příloha TZ - p.č.9"     1708,5338</t>
  </si>
  <si>
    <t>181351113</t>
  </si>
  <si>
    <t>Rozprostření ornice tl vrstvy do 200 mm pl přes 500 m2 v rovině nebo ve svahu do 1:5 strojně</t>
  </si>
  <si>
    <t>-548173712</t>
  </si>
  <si>
    <t>" výměry příloha TZ - p.č. 10 "     1278,74</t>
  </si>
  <si>
    <t>10364101</t>
  </si>
  <si>
    <t>zemina pro terénní úpravy - ornice, odplevelená</t>
  </si>
  <si>
    <t>-768995083</t>
  </si>
  <si>
    <t>0,1*1278,74*1,6</t>
  </si>
  <si>
    <t>181411139.1</t>
  </si>
  <si>
    <t>Založení parkového trávníku výsevem v rovině a ve svahu do 1:5 vč. předseťové přípravy, zálivky hnojení, ošetřování</t>
  </si>
  <si>
    <t>476850014</t>
  </si>
  <si>
    <t>180402130.2</t>
  </si>
  <si>
    <t>Údržb trávníku po dobu vzejití a předání távníků (kropení, hnojení sečení)</t>
  </si>
  <si>
    <t>-1310581972</t>
  </si>
  <si>
    <t>113106185</t>
  </si>
  <si>
    <t>Rozebrání dlažeb vozovek z drobných kostek s ložem z kameniva strojně pl do 50 m2</t>
  </si>
  <si>
    <t>" výměry příloha TZ - p.č.11 (O4,S2,O3) "     128,048</t>
  </si>
  <si>
    <t>113106221</t>
  </si>
  <si>
    <t>Rozebrání dlažeb vozovek z drobných kostek s ložem z kameniva strojně pl přes 50 do 200 m2</t>
  </si>
  <si>
    <t>510764826</t>
  </si>
  <si>
    <t>" výměry příloha TZ - p.č.11 (O4,S2,O3) "     389,458-128,048</t>
  </si>
  <si>
    <t>" výměry příloha TZ - p.č.16 "     291,72</t>
  </si>
  <si>
    <t>" výměry příloha TZ - p.č.11 (O4,S2,O3) "     389,458</t>
  </si>
  <si>
    <t>-479133294</t>
  </si>
  <si>
    <t>" kostky - výkaz p.č.11 "     389,458*0,222</t>
  </si>
  <si>
    <t>" kostky - výkaz p.č.14 "     PŘÍDLAŽBA*0,11*0,222</t>
  </si>
  <si>
    <t>113107311</t>
  </si>
  <si>
    <t>Odstranění podkladu z kameniva těženého tl do 100 mm strojně pl do 50 m2</t>
  </si>
  <si>
    <t>" výměry příloha TZ - p.č.11  - těžené kamenivo 50mm (O5) "     89,98</t>
  </si>
  <si>
    <t>113107323</t>
  </si>
  <si>
    <t>Odstranění podkladu z kameniva drceného tl přes 200 do 300 mm strojně pl do 50 m2</t>
  </si>
  <si>
    <t>" výměry příloha TZ - p.č.11 - makadam 250mm (O6,S4) "     4,72</t>
  </si>
  <si>
    <t>" výměry příloha TZ - p.č.11 - makadam 250mm (O4,S2,O3) "     128,048</t>
  </si>
  <si>
    <t>-315109713</t>
  </si>
  <si>
    <t>" výměry příloha TZ - p.č.11 - makadam 250mm (O4,S2,O3) "     389,458-128,048</t>
  </si>
  <si>
    <t>340,808*7 'Přepočtené koeficientem množství</t>
  </si>
  <si>
    <t>113107341</t>
  </si>
  <si>
    <t>Odstranění podkladu živičného tl 50 mm strojně pl do 50 m2</t>
  </si>
  <si>
    <t xml:space="preserve">" výměry příloha TZ - p.č.11 "     </t>
  </si>
  <si>
    <t>" dle sonddy O6, S4 "     4,72</t>
  </si>
  <si>
    <t>113107186</t>
  </si>
  <si>
    <t>Odstranění podkladu živičného tl přes 250 do 300 mm strojně pl přes 50 do 200 m2</t>
  </si>
  <si>
    <t>" výměry příloha TZ - p.č.11 "</t>
  </si>
  <si>
    <t>" dle sondy O5 - asfalt 600mm "     89,98*2</t>
  </si>
  <si>
    <t>113107344</t>
  </si>
  <si>
    <t>Odstranění podkladu živičného tl přes 150 do 200 mm strojně pl do 50 m2</t>
  </si>
  <si>
    <t xml:space="preserve">" dle sondy O4,S2,O3 - asfalt 200mm "     </t>
  </si>
  <si>
    <t>389,458-101,08-62,17-98,16</t>
  </si>
  <si>
    <t>113107184</t>
  </si>
  <si>
    <t>Odstranění podkladu živičného tl přes 150 do 200 mm strojně pl přes 50 do 200 m2</t>
  </si>
  <si>
    <t>726668252</t>
  </si>
  <si>
    <t>101,08+62,17+98,16</t>
  </si>
  <si>
    <t>919735111</t>
  </si>
  <si>
    <t>Řezání stávajícího živičného krytu hl do 50 mm</t>
  </si>
  <si>
    <t>1061546999</t>
  </si>
  <si>
    <t>" výměry příloha TZ - p.č.17  "     5,6</t>
  </si>
  <si>
    <t>919735123</t>
  </si>
  <si>
    <t>Řezání stávajícího betonového krytu hl přes 100 do 150 mm</t>
  </si>
  <si>
    <t>2014736569</t>
  </si>
  <si>
    <t>" výměry příloha TZ - p.č.18  "     5,6</t>
  </si>
  <si>
    <t>303,31*7 'Přepočtené koeficientem množství</t>
  </si>
  <si>
    <t>113204111</t>
  </si>
  <si>
    <t>Vytrhání obrub záhonových</t>
  </si>
  <si>
    <t>788045367</t>
  </si>
  <si>
    <t>" výměry příloha TZ - p.č.12  "     750,5</t>
  </si>
  <si>
    <t>" výměry příloha TZ - p.č.13 "     44,46</t>
  </si>
  <si>
    <t>" výměry příloha TZ - p.č.14 "     198,92</t>
  </si>
  <si>
    <t>" výměry příloha TZ - p.č.15 "     35,74</t>
  </si>
  <si>
    <t>84,746*7 'Přepočtené koeficientem množství</t>
  </si>
  <si>
    <t>Zemní práce - bourání chodníky vjezdy</t>
  </si>
  <si>
    <t>1342145977</t>
  </si>
  <si>
    <t>" chodník LA "     30,0+12,0</t>
  </si>
  <si>
    <t>1351909369</t>
  </si>
  <si>
    <t>" chodník LA "     173,5-30,0-12,0</t>
  </si>
  <si>
    <t>-496300783</t>
  </si>
  <si>
    <t>1482957772</t>
  </si>
  <si>
    <t>17,003*7 'Přepočtené koeficientem množství</t>
  </si>
  <si>
    <t>588811498</t>
  </si>
  <si>
    <t>113107331</t>
  </si>
  <si>
    <t>Odstranění podkladu z betonu prostého tl přes 100 do 150 mm strojně pl do 50 m2</t>
  </si>
  <si>
    <t>-394544015</t>
  </si>
  <si>
    <t>113107171</t>
  </si>
  <si>
    <t>Odstranění podkladu z betonu prostého tl přes 100 do 150 mm strojně pl přes 50 do 200 m2</t>
  </si>
  <si>
    <t>-1238407352</t>
  </si>
  <si>
    <t>113107322</t>
  </si>
  <si>
    <t>Odstranění podkladu z kameniva drceného tl přes 100 do 200 mm strojně pl do 50 m2</t>
  </si>
  <si>
    <t>-1645242949</t>
  </si>
  <si>
    <t>113107162</t>
  </si>
  <si>
    <t>Odstranění podkladu z kameniva drceného tl přes 100 do 200 mm strojně pl přes 50 do 200 m2</t>
  </si>
  <si>
    <t>807165339</t>
  </si>
  <si>
    <t>113106132</t>
  </si>
  <si>
    <t>Rozebrání dlažeb z betonových nebo kamenných dlaždic komunikací pro pěší strojně pl do 50 m2</t>
  </si>
  <si>
    <t>502699177</t>
  </si>
  <si>
    <t>" chodníky a vjezdy dl. 30/30, 40/40 "     777,2-564,2</t>
  </si>
  <si>
    <t>113106142</t>
  </si>
  <si>
    <t>Rozebrání dlažeb z betonových nebo kamenných dlaždic komunikací pro pěší strojně pl přes 50 m2</t>
  </si>
  <si>
    <t>-1877743871</t>
  </si>
  <si>
    <t>" chodníky a vjezdy dl. 30/30, 40/40 "     53,0+79,7+119,4+248,7+63,4</t>
  </si>
  <si>
    <t>484125675</t>
  </si>
  <si>
    <t>" chodník + vjezdy dl. 30/30, 40/40 "     17,0+16,5+20,0+38,0+20,0+41,2+40,3+20,0</t>
  </si>
  <si>
    <t>-1717232703</t>
  </si>
  <si>
    <t>" chodník + vjezdy dl. 30/30, 40/40 "     53,0+79,7+119,4+63,4</t>
  </si>
  <si>
    <t>113107222</t>
  </si>
  <si>
    <t>Odstranění podkladu z kameniva drceného tl přes 100 do 200 mm strojně pl přes 200 m2</t>
  </si>
  <si>
    <t>-1788397602</t>
  </si>
  <si>
    <t>" chodník + vjezdy dl. 30/30, 40/40 "     248,7</t>
  </si>
  <si>
    <t>113106187</t>
  </si>
  <si>
    <t>Rozebrání dlažeb vozovek ze zámkové dlažby s ložem z kameniva strojně pl do 50 m2</t>
  </si>
  <si>
    <t>1062981805</t>
  </si>
  <si>
    <t>" výměry příloha TZ - p.č.11 - zámková dl. "     276,0-144,0</t>
  </si>
  <si>
    <t>113106271</t>
  </si>
  <si>
    <t>Rozebrání dlažeb vozovek ze zámkové dlažby s ložem z kameniva strojně pl přes 50 do 200 m2</t>
  </si>
  <si>
    <t>-529194110</t>
  </si>
  <si>
    <t>" výměry příloha TZ - p.č.11 - zámková dl. "     90,0+54,0</t>
  </si>
  <si>
    <t>-572391084</t>
  </si>
  <si>
    <t>" zámková dl. "     132,0</t>
  </si>
  <si>
    <t>571325003</t>
  </si>
  <si>
    <t>" zámková dl. "     144,0</t>
  </si>
  <si>
    <t>-276505962</t>
  </si>
  <si>
    <t>" výměry příloha TZ - p.č.11 - kamenná kostka malá "     29,9</t>
  </si>
  <si>
    <t>-1734504602</t>
  </si>
  <si>
    <t>516790492</t>
  </si>
  <si>
    <t>113106211</t>
  </si>
  <si>
    <t>Rozebrání dlažeb vozovek z velkých kostek s ložem z kameniva strojně pl přes 50 do 200 m2</t>
  </si>
  <si>
    <t>-966188186</t>
  </si>
  <si>
    <t>" výměry příloha TZ - p.č.11 - kamenná kostka velká "     73,8</t>
  </si>
  <si>
    <t>286063614</t>
  </si>
  <si>
    <t>1487787148</t>
  </si>
  <si>
    <t>-1151130867</t>
  </si>
  <si>
    <t>285129705</t>
  </si>
  <si>
    <t>795,855*7 'Přepočtené koeficientem množství</t>
  </si>
  <si>
    <t>933616755</t>
  </si>
  <si>
    <t>596211110</t>
  </si>
  <si>
    <t>Kladení zámkové dlažby komunikací pro pěší ručně tl 60 mm skupiny A pl do 50 m2</t>
  </si>
  <si>
    <t>1274634263</t>
  </si>
  <si>
    <t>" výměry příloha TZ - p.č.19 - chodník - konstrukce č.4 "     1402,5587</t>
  </si>
  <si>
    <t>-(159,3545-1,028)-60,2381-58,8238-64,2844-59,7493-(151,4051-36,5238)-137,5146-262,5212-85,9703-141,9834</t>
  </si>
  <si>
    <t>596211111</t>
  </si>
  <si>
    <t>Kladení zámkové dlažby komunikací pro pěší ručně tl 60 mm skupiny A pl přes 50 do 100 m2</t>
  </si>
  <si>
    <t>-823029416</t>
  </si>
  <si>
    <t xml:space="preserve">" výměry příloha TZ - p.č.19 - chodník - konstrukce č.4 "     </t>
  </si>
  <si>
    <t>60,2381+58,8238+64,2844+59,7493+85,9703</t>
  </si>
  <si>
    <t>596211112</t>
  </si>
  <si>
    <t>Kladení zámkové dlažby komunikací pro pěší ručně tl 60 mm skupiny A pl přes 100 do 300 m2</t>
  </si>
  <si>
    <t>-2135970413</t>
  </si>
  <si>
    <t>159,3545-1,028+151,4051-36,5238+137,5146+262,5212+141,9834</t>
  </si>
  <si>
    <t>59245021</t>
  </si>
  <si>
    <t>dlažba skladebná betonová 200x200mm tl 60mm přírodní</t>
  </si>
  <si>
    <t>579461179</t>
  </si>
  <si>
    <t>((159,3545-1,028)+(151,4051-36,5238)+137,5146+262,5212+141,9834)*1,02</t>
  </si>
  <si>
    <t>(1402,5587-(159,3545-1,028)-(151,4051-36,5238)-137,5146-262,5212-141,9834)*1,03</t>
  </si>
  <si>
    <t>564831111.1</t>
  </si>
  <si>
    <t>Podklad ze štěrkodrtě ŠD (0-32) tl 100 mm</t>
  </si>
  <si>
    <t>1821221846</t>
  </si>
  <si>
    <t>" výměry příloha TZ - p.č.20 - chodník - konstrukce č.4 "     1402,5587</t>
  </si>
  <si>
    <t>1496106721</t>
  </si>
  <si>
    <t>" výměry příloha TZ - p.č.21 - chodník - konstrukce č.4 "     1402,5587</t>
  </si>
  <si>
    <t>" výměry příloha TZ - p.č.22 - výjezd -konstrukce č.3 "     201,708-3,8937</t>
  </si>
  <si>
    <t>596212220</t>
  </si>
  <si>
    <t>Kladení zámkové dlažby pozemních komunikací ručně tl 80 mm skupiny B pl do 50 m2</t>
  </si>
  <si>
    <t>-1192159495</t>
  </si>
  <si>
    <t>" výměry příloha TZ - p.č.23 - výjezd -konstrukce č.3 "     3,8937*2</t>
  </si>
  <si>
    <t>-1896985301</t>
  </si>
  <si>
    <t>" výměry příloha TZ - p.č.22 - výjezd -konstrukce č.3 "     201,708*1,03</t>
  </si>
  <si>
    <t>81</t>
  </si>
  <si>
    <t>59245225.1</t>
  </si>
  <si>
    <t>dlažba tvar obdélník betonová pro nevidomé 200x200x80mm přírodní</t>
  </si>
  <si>
    <t>1699426732</t>
  </si>
  <si>
    <t>" výměry příloha TZ - p.č.23 - výjezd -konstrukce č.3 "     3,8937*1,03</t>
  </si>
  <si>
    <t>82</t>
  </si>
  <si>
    <t>" výměry příloha TZ - p.č.22+23 "     3,8937*2</t>
  </si>
  <si>
    <t>83</t>
  </si>
  <si>
    <t>567122114</t>
  </si>
  <si>
    <t>Podklad ze směsi stmelené cementem SC C 8/10 (KSC I) tl 150 mm</t>
  </si>
  <si>
    <t>-33804162</t>
  </si>
  <si>
    <t>" výměry příloha TZ - p.č.24 - výjezd -konstrukce č.3 "     205,6017</t>
  </si>
  <si>
    <t>84</t>
  </si>
  <si>
    <t>1345787352</t>
  </si>
  <si>
    <t>" výměry příloha TZ - p.č.26 - výjezd -konstrukce č.3 "     75,0</t>
  </si>
  <si>
    <t>85</t>
  </si>
  <si>
    <t>1488943664</t>
  </si>
  <si>
    <t>" výměry příloha TZ - p.č.25 - výjezd -konstrukce č.3 "     205,6017</t>
  </si>
  <si>
    <t>86</t>
  </si>
  <si>
    <t>1362095679</t>
  </si>
  <si>
    <t>" výměry příloha TZ - p.č.27 - výjezd -konstrukce č.3a "     50,1867</t>
  </si>
  <si>
    <t>87</t>
  </si>
  <si>
    <t>1053228720</t>
  </si>
  <si>
    <t>" výměry příloha TZ - p.č.27 - výjezd -konstrukce č.3a "     50,1867*1,03</t>
  </si>
  <si>
    <t>88</t>
  </si>
  <si>
    <t>-171319245</t>
  </si>
  <si>
    <t>" výměry příloha TZ - p.č.28 - výjezd -konstrukce č.3a "     50,1867</t>
  </si>
  <si>
    <t>89</t>
  </si>
  <si>
    <t>928026173</t>
  </si>
  <si>
    <t>" výměry příloha TZ - p.č.29 - výjezd -konstrukce č.3a "     150,5601</t>
  </si>
  <si>
    <t>90</t>
  </si>
  <si>
    <t>596211120</t>
  </si>
  <si>
    <t>Kladení zámkové dlažby komunikací pro pěší ručně tl 60 mm skupiny B pl do 50 m2</t>
  </si>
  <si>
    <t>1005861382</t>
  </si>
  <si>
    <t>" výměry příloha TZ - p.č.30 "     114,0</t>
  </si>
  <si>
    <t>" výměry příloha TZ - p.č.31 "     48,2</t>
  </si>
  <si>
    <t>" výměry příloha TZ - p.č.44 "     114,0</t>
  </si>
  <si>
    <t>91</t>
  </si>
  <si>
    <t>596211124</t>
  </si>
  <si>
    <t>Příplatek za kombinaci dvou barev u kladení betonových dlažeb komunikací pro pěší ručně tl 60 mm skupiny B</t>
  </si>
  <si>
    <t>871022887</t>
  </si>
  <si>
    <t>92</t>
  </si>
  <si>
    <t>59245006</t>
  </si>
  <si>
    <t>dlažba pro nevidomé betonová 200x100mm tl 60mm barevná</t>
  </si>
  <si>
    <t>146822560</t>
  </si>
  <si>
    <t>114*1,03 'Přepočtené koeficientem množství</t>
  </si>
  <si>
    <t>93</t>
  </si>
  <si>
    <t>59245013.1</t>
  </si>
  <si>
    <t>dlažba tvar obdélník betonová pro nevidomé 200x200x60mm barevná</t>
  </si>
  <si>
    <t>845799518</t>
  </si>
  <si>
    <t>48,2*1,03 'Přepočtené koeficientem množství</t>
  </si>
  <si>
    <t>94</t>
  </si>
  <si>
    <t>59245028.1</t>
  </si>
  <si>
    <t>dlažba tvar čtverec betonová 200x200x60mm přírodní bezfazetová</t>
  </si>
  <si>
    <t>448609535</t>
  </si>
  <si>
    <t>95</t>
  </si>
  <si>
    <t>596211220</t>
  </si>
  <si>
    <t>Kladení zámkové dlažby komunikací pro pěší ručně tl 80 mm skupiny B pl do 50 m2</t>
  </si>
  <si>
    <t>-349726374</t>
  </si>
  <si>
    <t>" výměry příloha TZ - p.č.32 "     22,7</t>
  </si>
  <si>
    <t>" výměry příloha TZ - p.č.45 "     22,7</t>
  </si>
  <si>
    <t>96</t>
  </si>
  <si>
    <t>596211224</t>
  </si>
  <si>
    <t>Příplatek za kombinaci dvou barev u kladení betonových dlažeb komunikací pro pěší ručně tl 80 mm skupiny B</t>
  </si>
  <si>
    <t>1473345110</t>
  </si>
  <si>
    <t>97</t>
  </si>
  <si>
    <t>59245226</t>
  </si>
  <si>
    <t>dlažba pro nevidomé betonová 200x100mm tl 80mm barevná</t>
  </si>
  <si>
    <t>2147256433</t>
  </si>
  <si>
    <t>22,7*1,03 'Přepočtené koeficientem množství</t>
  </si>
  <si>
    <t>98</t>
  </si>
  <si>
    <t>59245311.1</t>
  </si>
  <si>
    <t>dlažba tvar obdélník betonová pro nevidomé 200x200x80mm bezfazetová</t>
  </si>
  <si>
    <t>-1749724128</t>
  </si>
  <si>
    <t>" výměry příloha TZ - p.č.37 "     1</t>
  </si>
  <si>
    <t>100</t>
  </si>
  <si>
    <t>" výměry příloha TZ - p.č.36 "     4</t>
  </si>
  <si>
    <t>Ostatní konstrukce a práce</t>
  </si>
  <si>
    <t>101</t>
  </si>
  <si>
    <t>912111119.1</t>
  </si>
  <si>
    <t>Parkovací zábrana - plast. sloupek v. 800mm ohýbací šedé barvy vč. kotvení</t>
  </si>
  <si>
    <t>-2006292652</t>
  </si>
  <si>
    <t>" výměry příloha TZ - p.č.43 "     28</t>
  </si>
  <si>
    <t>102</t>
  </si>
  <si>
    <t>914431119.1</t>
  </si>
  <si>
    <t>Dopravní zrcadlo 800mm vč. patky sloupku upevňovacího materiálu a zemních prací</t>
  </si>
  <si>
    <t>1777981881</t>
  </si>
  <si>
    <t>103</t>
  </si>
  <si>
    <t>91450253.1</t>
  </si>
  <si>
    <t>Zapravení soklů oplocení, omítek a obkladů a spáry podél zástavby a navazujících ploch vč. všech potřebných zednických prací</t>
  </si>
  <si>
    <t>1628149751</t>
  </si>
  <si>
    <t>" výměry příloha TZ - p.č.38 "     314,0</t>
  </si>
  <si>
    <t>104</t>
  </si>
  <si>
    <t>" výměry příloha TZ - p.č.33 "     932,0</t>
  </si>
  <si>
    <t>105</t>
  </si>
  <si>
    <t>" výměry příloha TZ - p.č.34 "     27,96</t>
  </si>
  <si>
    <t>106</t>
  </si>
  <si>
    <t>966006132.1</t>
  </si>
  <si>
    <t>Demontáž stávající DZ , umístěných v chodnících na sloupku vč. zpětná montáž a osazení DZ včetně spoj. materiálu a základů bez dodání značek, stávající značky se nově osadí nebo přemístí vč. patek a potřebných zemních prací</t>
  </si>
  <si>
    <t>1924761118</t>
  </si>
  <si>
    <t>" výměry příloha TZ - p.č.39+40 "     13</t>
  </si>
  <si>
    <t>107</t>
  </si>
  <si>
    <t>988995223.1</t>
  </si>
  <si>
    <t>Chránička kabelů půlená ARROT DN 160, včetně zemních prací</t>
  </si>
  <si>
    <t>1834561556</t>
  </si>
  <si>
    <t>" výměry příloha TZ - p.č.35 "     172</t>
  </si>
  <si>
    <t>108</t>
  </si>
  <si>
    <t>914111111</t>
  </si>
  <si>
    <t>Montáž svislé dopravní značky do velikosti 1 m2 objímkami na sloupek nebo konzolu</t>
  </si>
  <si>
    <t>126856161</t>
  </si>
  <si>
    <t>" výměry příloha TZ - p.č.41 "     2*2</t>
  </si>
  <si>
    <t>109</t>
  </si>
  <si>
    <t>40445650</t>
  </si>
  <si>
    <t>dodatkové tabulky E7, E12, E13 500x300mm</t>
  </si>
  <si>
    <t>1270375995</t>
  </si>
  <si>
    <t>110</t>
  </si>
  <si>
    <t>40445625.1</t>
  </si>
  <si>
    <t>informativní značky provozní IP12</t>
  </si>
  <si>
    <t>-1148970023</t>
  </si>
  <si>
    <t>111</t>
  </si>
  <si>
    <t>914511113.1</t>
  </si>
  <si>
    <t>Montáž sloupku dopravních značek délky do 3,5 m s betonovým základem a patkou</t>
  </si>
  <si>
    <t>-1585407790</t>
  </si>
  <si>
    <t>" výměry příloha TZ - p.č.41 "     2</t>
  </si>
  <si>
    <t>112</t>
  </si>
  <si>
    <t>40445235</t>
  </si>
  <si>
    <t>sloupek pro dopravní značku Al D 60mm v 3,5m</t>
  </si>
  <si>
    <t>-477054169</t>
  </si>
  <si>
    <t>113</t>
  </si>
  <si>
    <t>BASF1</t>
  </si>
  <si>
    <t>56,661</t>
  </si>
  <si>
    <t>BASF2</t>
  </si>
  <si>
    <t>33,1</t>
  </si>
  <si>
    <t>BASF2mj</t>
  </si>
  <si>
    <t>4,5</t>
  </si>
  <si>
    <t>BASF2r</t>
  </si>
  <si>
    <t>28,6</t>
  </si>
  <si>
    <t>BASF3</t>
  </si>
  <si>
    <t>293,61</t>
  </si>
  <si>
    <t>BASF3mj</t>
  </si>
  <si>
    <t>15,75</t>
  </si>
  <si>
    <t>BASF3r</t>
  </si>
  <si>
    <t>277,86</t>
  </si>
  <si>
    <t>SO 300 - VODOHOSPODÁŘSKÉ OBJEKTY</t>
  </si>
  <si>
    <t>DLAZBA</t>
  </si>
  <si>
    <t>4,32</t>
  </si>
  <si>
    <t>DLAZBAr</t>
  </si>
  <si>
    <t>3,454</t>
  </si>
  <si>
    <t>SO 330 - VODOVOD</t>
  </si>
  <si>
    <t>DN100</t>
  </si>
  <si>
    <t>316</t>
  </si>
  <si>
    <t>DN100p</t>
  </si>
  <si>
    <t>322,9</t>
  </si>
  <si>
    <t>DN125</t>
  </si>
  <si>
    <t>0,3</t>
  </si>
  <si>
    <t>DN80</t>
  </si>
  <si>
    <t>DN80p</t>
  </si>
  <si>
    <t>26,5</t>
  </si>
  <si>
    <t>KABELkus</t>
  </si>
  <si>
    <t>KABELm</t>
  </si>
  <si>
    <t>49,5</t>
  </si>
  <si>
    <t>37,51</t>
  </si>
  <si>
    <t>OBRbet</t>
  </si>
  <si>
    <t>OBRkam</t>
  </si>
  <si>
    <t>OBRUBNIK</t>
  </si>
  <si>
    <t>OBSYP</t>
  </si>
  <si>
    <t>186,356</t>
  </si>
  <si>
    <t>474,531</t>
  </si>
  <si>
    <t>POTRUBI</t>
  </si>
  <si>
    <t>16,5</t>
  </si>
  <si>
    <t>3,3</t>
  </si>
  <si>
    <t>RECYKLAT</t>
  </si>
  <si>
    <t>369,667</t>
  </si>
  <si>
    <t>347,166</t>
  </si>
  <si>
    <t>VYKOP11</t>
  </si>
  <si>
    <t>653,554</t>
  </si>
  <si>
    <t>VYKOP2</t>
  </si>
  <si>
    <t>24,075</t>
  </si>
  <si>
    <t>VYKOP21</t>
  </si>
  <si>
    <t>36,45</t>
  </si>
  <si>
    <t>VYKOPR</t>
  </si>
  <si>
    <t>103,29</t>
  </si>
  <si>
    <t xml:space="preserve">    9 - Ostatní konstrukce a práce-bourání</t>
  </si>
  <si>
    <t>113201112.1</t>
  </si>
  <si>
    <t>Vytrhání obrub silničních ležatých k zpětnému použití</t>
  </si>
  <si>
    <t>160693688</t>
  </si>
  <si>
    <t>" vodovod I - kamenný "     2,0</t>
  </si>
  <si>
    <t>" vodovod II+IV - betonový "     2,0+2,0</t>
  </si>
  <si>
    <t>979024443</t>
  </si>
  <si>
    <t>Očištění vybouraných obrubníků a krajníků silničních</t>
  </si>
  <si>
    <t>-1955882104</t>
  </si>
  <si>
    <t>Rozpad figury: OBRUBNIK</t>
  </si>
  <si>
    <t>113203111</t>
  </si>
  <si>
    <t>Vytrhání obrub z dlažebních kostek</t>
  </si>
  <si>
    <t>106696091</t>
  </si>
  <si>
    <t>" vodovod I  "     1,1</t>
  </si>
  <si>
    <t>" vodovod II "     1,1</t>
  </si>
  <si>
    <t>" vodovod IV "     1,1</t>
  </si>
  <si>
    <t>113106161.1</t>
  </si>
  <si>
    <t>Rozebrání dlažeb vozovek z drobných kostek s ložem z kameniva k zpětnému použití</t>
  </si>
  <si>
    <t>642699274</t>
  </si>
  <si>
    <t>" kostka vč. lože - nad staničení 78,00 "     BASF3</t>
  </si>
  <si>
    <t>Rozpad figury: BASF3</t>
  </si>
  <si>
    <t>" stávající asfaltová vozovka nad rýhou - 20cm "</t>
  </si>
  <si>
    <t>" vodovod I -  staničení nad-78,00 "     1,1*(278,0-78,0)</t>
  </si>
  <si>
    <t>" vodovod II "     1,1*17,77</t>
  </si>
  <si>
    <t>" vodovod III "     1,1*19,0</t>
  </si>
  <si>
    <t>" vodovod IV "     1,1*15,83</t>
  </si>
  <si>
    <t>" montážní jámy "     1,5*1,5*7</t>
  </si>
  <si>
    <t>399436086</t>
  </si>
  <si>
    <t>PŘÍDLAŽBA*0,11+BASF3</t>
  </si>
  <si>
    <t>-1417225265</t>
  </si>
  <si>
    <t>" kostky "     PŘÍDLAŽBA*0,11*0,222</t>
  </si>
  <si>
    <t>"kostky "     BASF3*0,222</t>
  </si>
  <si>
    <t>" obrubník kamenný " OBRkam*0,150</t>
  </si>
  <si>
    <t>" obrubník betonový "     OBRbet*0,102</t>
  </si>
  <si>
    <t>Rozpad figury: OBRkam</t>
  </si>
  <si>
    <t>Rozpad figury: OBRbet</t>
  </si>
  <si>
    <t>113106021.1</t>
  </si>
  <si>
    <t>Rozebrání dlažeb při překopech komunikací pro pěší z betonových dlaždic ručně pro zpětné použití</t>
  </si>
  <si>
    <t>2041073019</t>
  </si>
  <si>
    <t>" plocha nad rýhou "</t>
  </si>
  <si>
    <t>" vodovod II "     1,1*0,64</t>
  </si>
  <si>
    <t>" vodovod IV "     1,1*2,5</t>
  </si>
  <si>
    <t>" bouranná dlažba "</t>
  </si>
  <si>
    <t>" vodovod II "     1,2*0,9</t>
  </si>
  <si>
    <t>" vodovod IV "     1,2*2,7</t>
  </si>
  <si>
    <t>979054441</t>
  </si>
  <si>
    <t>Očištění vybouraných z desek nebo dlaždic s původním spárováním z kameniva těženého</t>
  </si>
  <si>
    <t>-1755420369</t>
  </si>
  <si>
    <t>Rozpad figury: DLAZBA</t>
  </si>
  <si>
    <t>113107022</t>
  </si>
  <si>
    <t>Odstranění podkladu z kameniva drceného tl přes 100 do 200 mm při překopech ručně</t>
  </si>
  <si>
    <t>-544669754</t>
  </si>
  <si>
    <t>Rozpad figury: DLAZBAr</t>
  </si>
  <si>
    <t>1162396589</t>
  </si>
  <si>
    <t>" makadam 25cm - staničení 0,00-52,0 "     BASF1</t>
  </si>
  <si>
    <t>Rozpad figury: BASF1</t>
  </si>
  <si>
    <t>" stávající asfaltová vozovka nad rýhou - 5cm "</t>
  </si>
  <si>
    <t>" vodovod I - staničení 0,00-52,00 "     1,1*(52,0-0,49)</t>
  </si>
  <si>
    <t>Mezisoučet</t>
  </si>
  <si>
    <t>-1366076982</t>
  </si>
  <si>
    <t>" kamenivo těžené - 5cm - staničení 52,0-78,0 "     BASF2</t>
  </si>
  <si>
    <t>Rozpad figury: BASF2</t>
  </si>
  <si>
    <t>" stávající asfaltová vozovka nad rýhou - 60cm "</t>
  </si>
  <si>
    <t>" vodovod I -  staničení 52,00-78,00 "     1,1*(78,0-52,0)</t>
  </si>
  <si>
    <t>" montážní jámy "     1,5*1,5*2</t>
  </si>
  <si>
    <t>-254958919</t>
  </si>
  <si>
    <t>" makadam 25cm - nad staničení 78,00 "     BASF3</t>
  </si>
  <si>
    <t>-776612380</t>
  </si>
  <si>
    <t>-126375171</t>
  </si>
  <si>
    <t>192,171*7 'Přepočtené koeficientem množství</t>
  </si>
  <si>
    <t>Poplatek za skládku suti  s příměsí</t>
  </si>
  <si>
    <t>-1613030924</t>
  </si>
  <si>
    <t>740560643</t>
  </si>
  <si>
    <t>-130398235</t>
  </si>
  <si>
    <t>" vodovod I - staničení 0,00-52,00 "     2*(52,0-0,49)</t>
  </si>
  <si>
    <t>113107349.1</t>
  </si>
  <si>
    <t>Odstranění podkladu živičného tl 600 mm strojně pl do 50 m2</t>
  </si>
  <si>
    <t>190589082</t>
  </si>
  <si>
    <t>919735119.1</t>
  </si>
  <si>
    <t>Řezání stávajícího živičného krytu hl nad 300 mm dle potřeby a možností</t>
  </si>
  <si>
    <t>1523510854</t>
  </si>
  <si>
    <t>" vodovod I -  staničení 52,00-78,00 "     2*(78,0-52,0)</t>
  </si>
  <si>
    <t>" montážní jámy "     4*1,5*2</t>
  </si>
  <si>
    <t>-1724134520</t>
  </si>
  <si>
    <t>919735114</t>
  </si>
  <si>
    <t>Řezání stávajícího živičného krytu hl přes 150 do 200 mm</t>
  </si>
  <si>
    <t>-1640555008</t>
  </si>
  <si>
    <t>" vodovod I -  staničení nad-78,00 "     2*(278,0-78,0)</t>
  </si>
  <si>
    <t>" vodovod II "     2*17,77</t>
  </si>
  <si>
    <t>" vodovod III "     2*19,0</t>
  </si>
  <si>
    <t>" vodovod IV "     2*15,83</t>
  </si>
  <si>
    <t>" montážní jámy "     4*1,5*7</t>
  </si>
  <si>
    <t>832090105</t>
  </si>
  <si>
    <t>-1196543705</t>
  </si>
  <si>
    <t>161,145*7 'Přepočtené koeficientem množství</t>
  </si>
  <si>
    <t>-1353622993</t>
  </si>
  <si>
    <t>115101201</t>
  </si>
  <si>
    <t>Čerpání vody na dopravní výšku do 10 m průměrný přítok do 500 l/min</t>
  </si>
  <si>
    <t>hod</t>
  </si>
  <si>
    <t>-280852442</t>
  </si>
  <si>
    <t>vyčerpání vody z rušeného potrubí</t>
  </si>
  <si>
    <t>voda z přívalových deštů</t>
  </si>
  <si>
    <t>115101301</t>
  </si>
  <si>
    <t>Pohotovost čerpací soupravy pro dopravní výšku do 10 m přítok do 500 l/min</t>
  </si>
  <si>
    <t>den</t>
  </si>
  <si>
    <t>-1926124997</t>
  </si>
  <si>
    <t>119001401</t>
  </si>
  <si>
    <t>Dočasné zajištění potrubí ocelového nebo litinového DN do 200 mm</t>
  </si>
  <si>
    <t>-666576927</t>
  </si>
  <si>
    <t>" křížení inž. sítí  plyn "</t>
  </si>
  <si>
    <t>" vodovod I "     1,1*12</t>
  </si>
  <si>
    <t>" vodovod II "     1,1*1</t>
  </si>
  <si>
    <t>" vodovod III "     1,1*2</t>
  </si>
  <si>
    <t>119001421</t>
  </si>
  <si>
    <t>Dočasné zajištění kabelů a kabelových tratí ze 3 volně ložených kabelů</t>
  </si>
  <si>
    <t>-1773122640</t>
  </si>
  <si>
    <t xml:space="preserve">" křížení inž. sítí  kabel, kabel v chráničce "      </t>
  </si>
  <si>
    <t>" vodovod I "     19</t>
  </si>
  <si>
    <t>" vodovod II "     9</t>
  </si>
  <si>
    <t>" vodovod III "     3</t>
  </si>
  <si>
    <t>" vodovod IV "     14</t>
  </si>
  <si>
    <t>KABELkus*1,1</t>
  </si>
  <si>
    <t>Rozpad figury: KABELkus</t>
  </si>
  <si>
    <t>460671112</t>
  </si>
  <si>
    <t>Výstražná fólie pro krytí kabelů šířky přes 20 do 25 cm</t>
  </si>
  <si>
    <t>123135471</t>
  </si>
  <si>
    <t xml:space="preserve">" křížení inž. sítí "    </t>
  </si>
  <si>
    <t>" voda, plyn "     POTRUBI</t>
  </si>
  <si>
    <t>" kabel "     KABELm</t>
  </si>
  <si>
    <t>Rozpad figury: POTRUBI</t>
  </si>
  <si>
    <t>Rozpad figury: KABELm</t>
  </si>
  <si>
    <t>46051020R</t>
  </si>
  <si>
    <t>D+M žlabu kabelové do rýhy bez výkopových prací z prefabrikovaných betonových žlabů včetně víka</t>
  </si>
  <si>
    <t>2100063457</t>
  </si>
  <si>
    <t>132212222</t>
  </si>
  <si>
    <t>Hloubení zapažených rýh šířky do 2000 mm v nesoudržných horninách třídy těžitelnosti I skupiny 3 ručně, VČETNĚ svislého přemístění do 3 m, započtena lepivost</t>
  </si>
  <si>
    <t>-630988385</t>
  </si>
  <si>
    <t>" ruční výkop - inž. sítě "</t>
  </si>
  <si>
    <t>Rozpad figury: VYKOPR</t>
  </si>
  <si>
    <t>" plyn "     POTRUBI*1,1*1,6</t>
  </si>
  <si>
    <t>" kabel "     KABELm*1,0*1,5</t>
  </si>
  <si>
    <t>Hloubení zapažených rýh š do 2000 mm v hornině třídy těžitelnosti I skupiny 3 objem do 500 m3, VČETNĚ svislého přemístění do 4 m, započtena lepivost</t>
  </si>
  <si>
    <t>940095613</t>
  </si>
  <si>
    <t>" vodovod I "</t>
  </si>
  <si>
    <t>1,1*(1,7+1,58)/2*1,72</t>
  </si>
  <si>
    <t>1,1*(1,58+1,69)/2*(23,4-1,72)</t>
  </si>
  <si>
    <t>1,1*(1,64+1,69)/2*(37,79-23,4)</t>
  </si>
  <si>
    <t>1,1*(1,69+1,86)/2*(59,19-37,79)</t>
  </si>
  <si>
    <t>1,1*(1,86+1,81)/2*(83,94-59,19)</t>
  </si>
  <si>
    <t>1,1*(1,81+1,84)/2*(90,72-83,94)</t>
  </si>
  <si>
    <t>1,1*(1,84+1,77)/2*(121,13-90,72)</t>
  </si>
  <si>
    <t>1,1*(1,77+1,82)/2*(132,35-121,13)</t>
  </si>
  <si>
    <t>1,1*(1,82+1,69)/2*(183,22-132,35)</t>
  </si>
  <si>
    <t>1,1*(1,69+1,78)/2*(188,75-183,22)</t>
  </si>
  <si>
    <t>1,1*(1,78+1,71)/2*(197,07-188,75)</t>
  </si>
  <si>
    <t>1,1*(1,71+1,71)/2*(222,35-197,07)</t>
  </si>
  <si>
    <t>1,1*(1,71+1,77)/2*(230,47-222,35)</t>
  </si>
  <si>
    <t>1,1*(1,77+1,72)/2*(263,56-230,47)</t>
  </si>
  <si>
    <t>1,1*(1,77+1,79)/2*(269,53-263,56)</t>
  </si>
  <si>
    <t>1,1*(1,79+1,71)/2*(278,0-269,53)</t>
  </si>
  <si>
    <t>" vodovod II "</t>
  </si>
  <si>
    <t>1,1*(1,76+1,57)/2*11,09</t>
  </si>
  <si>
    <t>1,1*(1,57+1,70)/2*(19,0-11,09)</t>
  </si>
  <si>
    <t>" vodovod III "</t>
  </si>
  <si>
    <t>1,1*(1,77+1,79)/2*2,68</t>
  </si>
  <si>
    <t>1,1*(1,79+1,73)/2*(11,23-2,68)</t>
  </si>
  <si>
    <t>1,1*(1,73+1,77)/2*(21,0-11,23)</t>
  </si>
  <si>
    <t>1,1*(1,77+1,70)/2*(25,0-21,0)</t>
  </si>
  <si>
    <t>" vodovod IV "</t>
  </si>
  <si>
    <t>1,1*(1,77+1,59)/2*15,86</t>
  </si>
  <si>
    <t>1,1*(1,59+1,68)/2*(16,49-15,86)</t>
  </si>
  <si>
    <t>1,1*(1,68+1,70)/2*(19,0-16,49)</t>
  </si>
  <si>
    <t>" odpočet ruční výkop "     -VYKOPR</t>
  </si>
  <si>
    <t>" odpočet povrchů "</t>
  </si>
  <si>
    <t>" stáv. asf. vozovka staničení 0,00-52,0 "     -BASF1*0,3</t>
  </si>
  <si>
    <t>" stáv. asf. vozovka staničení 52,00-78,0 "     -BASF2r*0,65</t>
  </si>
  <si>
    <t>" stáv. asf. vozovka staničení nad-78,0 "     -BASF3r*0,6</t>
  </si>
  <si>
    <t>" chodník dl. 30/30 "     -0,23*DLAZBAr</t>
  </si>
  <si>
    <t>Rozpad figury: BASF2r</t>
  </si>
  <si>
    <t>Rozpad figury: BASF3r</t>
  </si>
  <si>
    <t>144550617</t>
  </si>
  <si>
    <t>2*(1,7+1,58)/2*1,72</t>
  </si>
  <si>
    <t>2*(1,58+1,69)/2*(23,4-1,72)</t>
  </si>
  <si>
    <t>2*(1,64+1,69)/2*(37,79-23,4)</t>
  </si>
  <si>
    <t>2*(1,69+1,86)/2*(59,19-37,79)</t>
  </si>
  <si>
    <t>2*(1,86+1,81)/2*(83,94-59,19)</t>
  </si>
  <si>
    <t>2*(1,81+1,84)/2*(90,72-83,94)</t>
  </si>
  <si>
    <t>2*(1,84+1,77)/2*(121,13-90,72)</t>
  </si>
  <si>
    <t>2*(1,77+1,82)/2*(132,35-121,13)</t>
  </si>
  <si>
    <t>2*(1,82+1,69)/2*(183,22-132,35)</t>
  </si>
  <si>
    <t>2*(1,69+1,78)/2*(188,75-183,22)</t>
  </si>
  <si>
    <t>2*(1,78+1,71)/2*(197,07-188,75)</t>
  </si>
  <si>
    <t>2*(1,71+1,71)/2*(222,35-197,07)</t>
  </si>
  <si>
    <t>2*(1,71+1,77)/2*(230,47-222,35)</t>
  </si>
  <si>
    <t>2*(1,77+1,72)/2*(263,56-230,47)</t>
  </si>
  <si>
    <t>2*(1,77+1,79)/2*(269,53-263,56)</t>
  </si>
  <si>
    <t>2*(1,79+1,71)/2*(278,0-269,53)</t>
  </si>
  <si>
    <t>2*(1,76+1,57)/2*11,09</t>
  </si>
  <si>
    <t>2*(1,57+1,70)/2*(19,0-11,09)</t>
  </si>
  <si>
    <t>2*(1,77+1,79)/2*2,68</t>
  </si>
  <si>
    <t>2*(1,79+1,73)/2*(11,23-2,68)</t>
  </si>
  <si>
    <t>2*(1,73+1,77)/2*(21,0-11,23)</t>
  </si>
  <si>
    <t>2*(1,77+1,70)/2*(25,0-21,0)</t>
  </si>
  <si>
    <t>2*(1,77+1,59)/2*15,86</t>
  </si>
  <si>
    <t>2*(1,59+1,68)/2*(16,49-15,86)</t>
  </si>
  <si>
    <t>2*(1,68+1,70)/2*(19,0-16,49)</t>
  </si>
  <si>
    <t>154180688</t>
  </si>
  <si>
    <t>133251101</t>
  </si>
  <si>
    <t>Hloubení šachet nezapažených v hornině třídy těžitelnosti I skupiny 3 objem do 20 m3, VČETNĚ svislého přemístění, započtena lepivost</t>
  </si>
  <si>
    <t>1248469948</t>
  </si>
  <si>
    <t xml:space="preserve">" montážní jámy "     </t>
  </si>
  <si>
    <t>1,5*1,5*1,8*(5+4)</t>
  </si>
  <si>
    <t>" stáv. asf. vozovka staničení 52,00-78,0 "     -BASF2mj*0,65</t>
  </si>
  <si>
    <t>" stáv. asf. vozovka staničení nad-78,0 "     -BASF3mj*0,6</t>
  </si>
  <si>
    <t>Rozpad figury: BASF2mj</t>
  </si>
  <si>
    <t>Rozpad figury: BASF3mj</t>
  </si>
  <si>
    <t>151101201</t>
  </si>
  <si>
    <t>Zřízení příložného pažení stěn výkopu hl do 4 m</t>
  </si>
  <si>
    <t>-2040230316</t>
  </si>
  <si>
    <t>4*1,5*1,8*(5+4)</t>
  </si>
  <si>
    <t>151101211</t>
  </si>
  <si>
    <t>Odstranění příložného pažení stěn hl do 4 m</t>
  </si>
  <si>
    <t>1671235575</t>
  </si>
  <si>
    <t>151101301</t>
  </si>
  <si>
    <t>Zřízení rozepření stěn při pažení příložném hl do 4 m</t>
  </si>
  <si>
    <t>-1393750206</t>
  </si>
  <si>
    <t>Rozpad figury: VYKOP21</t>
  </si>
  <si>
    <t>151101311</t>
  </si>
  <si>
    <t>Odstranění rozepření stěn při pažení příložném hl do 4 m</t>
  </si>
  <si>
    <t>-1444510971</t>
  </si>
  <si>
    <t>-99838633</t>
  </si>
  <si>
    <t>" zemina získaná "     VYKOP1+VYKOPR+VYKOP2</t>
  </si>
  <si>
    <t>Rozpad figury: VYKOP1</t>
  </si>
  <si>
    <t>Rozpad figury: VYKOP2</t>
  </si>
  <si>
    <t>-1934447231</t>
  </si>
  <si>
    <t>-1527935024</t>
  </si>
  <si>
    <t>-1517375436</t>
  </si>
  <si>
    <t>-1849248584</t>
  </si>
  <si>
    <t>" prostor k zásypu "    VYKOP11+VYKOP21</t>
  </si>
  <si>
    <t>" odpočet tělesa vodovodu "</t>
  </si>
  <si>
    <t>-1,1*(0,09+0,098+0,3)*DN80</t>
  </si>
  <si>
    <t>-1,1*(0,09+0,118+0,3)*DN100</t>
  </si>
  <si>
    <t>" chodník "     -DLAZBAr*0,23</t>
  </si>
  <si>
    <t>" provizorní vozovka "     -0,2*RECYKLAT</t>
  </si>
  <si>
    <t>Rozpad figury: VYKOP11</t>
  </si>
  <si>
    <t>Rozpad figury: DN80</t>
  </si>
  <si>
    <t>" délka výkopu "</t>
  </si>
  <si>
    <t>" vodovod III "     25,0</t>
  </si>
  <si>
    <t>Rozpad figury: DN100</t>
  </si>
  <si>
    <t>" vodovod I "     278,0</t>
  </si>
  <si>
    <t>" vodovod II "     19,0</t>
  </si>
  <si>
    <t>" vodovod IV "     19,0</t>
  </si>
  <si>
    <t>Rozpad figury: RECYKLAT</t>
  </si>
  <si>
    <t>BASF1+BASF2+BASF3r</t>
  </si>
  <si>
    <t>1,1*(0,33+0,27+0,37+0,3+0,36+0,23)</t>
  </si>
  <si>
    <t>860162722</t>
  </si>
  <si>
    <t>425,276*1,1*1,05*1,8</t>
  </si>
  <si>
    <t>-1975347393</t>
  </si>
  <si>
    <t>425,276*1,1*1,05</t>
  </si>
  <si>
    <t>186,356*1,1*1,05</t>
  </si>
  <si>
    <t>-1993261994</t>
  </si>
  <si>
    <t>706,435</t>
  </si>
  <si>
    <t>175151101</t>
  </si>
  <si>
    <t>Obsypání potrubí strojně sypaninou bez prohození, uloženou do 3 m</t>
  </si>
  <si>
    <t>-563708724</t>
  </si>
  <si>
    <t>" potrubí DN80 "     1,1*(0,09+0,098+0,3)*DN80</t>
  </si>
  <si>
    <t>" potrubí DN100 "     1,1*(0,09+0,118+0,3)*DN100</t>
  </si>
  <si>
    <t>" odpočet potrubí "</t>
  </si>
  <si>
    <t>-PI*(0,098/2)^2*DN80</t>
  </si>
  <si>
    <t>-PI*(0,118/2)^2*DN100</t>
  </si>
  <si>
    <t>58331351</t>
  </si>
  <si>
    <t>kamenivo těžené drobné frakce 0/4</t>
  </si>
  <si>
    <t>-597976357</t>
  </si>
  <si>
    <t>OBSYP*1,1*1,05*1,8</t>
  </si>
  <si>
    <t>Rozpad figury: OBSYP</t>
  </si>
  <si>
    <t>891241821.1</t>
  </si>
  <si>
    <t>Demontáž vodovodních hydrantů podzemních otevřený výkop DN 80 vč. poklopů příslušných armatur vč. odvozu a likvidace dle pokynů investora</t>
  </si>
  <si>
    <t>-1182830992</t>
  </si>
  <si>
    <t>891241100.1</t>
  </si>
  <si>
    <t>Demontáž vodovodních šoupátek otevřený výkop DN 50-125 vč. poklopů zemní soupravy příslušných armatur vč. odvozu a likvidace dle pokynů investora</t>
  </si>
  <si>
    <t>-663613606</t>
  </si>
  <si>
    <t>891182080.1</t>
  </si>
  <si>
    <t>Vytažení demontáž stávajícího potrubí LT DN80 z výkopu vč. tvarovek armatur, vč. odvozu a likvidace, polatek</t>
  </si>
  <si>
    <t>1366593878</t>
  </si>
  <si>
    <t>891182100.1</t>
  </si>
  <si>
    <t>Vytažení demontáž stávajícího potrubí LT DN100 z výkopu vč. tvarovek armatur, vč. odvozu a likvidace, poplatek</t>
  </si>
  <si>
    <t>-984428058</t>
  </si>
  <si>
    <t>891182125.1</t>
  </si>
  <si>
    <t>Vytažení demontáž stávajícího potrubí LT DN125 z výkopu vč. tvarovek armatur, vč. odvozu a likvidace, popolatek</t>
  </si>
  <si>
    <t>352526013</t>
  </si>
  <si>
    <t>691415995</t>
  </si>
  <si>
    <t>zbytkový beton ve výkopu</t>
  </si>
  <si>
    <t>2,75</t>
  </si>
  <si>
    <t>997013151</t>
  </si>
  <si>
    <t>Vnitrostaveništní doprava suti a vybouraných hmot pro budovy v do 6 m s omezením mechanizace, vodorovné do 50 m</t>
  </si>
  <si>
    <t>-245556351</t>
  </si>
  <si>
    <t>2,75*2,2</t>
  </si>
  <si>
    <t>-996348551</t>
  </si>
  <si>
    <t>6,05</t>
  </si>
  <si>
    <t>2132387382</t>
  </si>
  <si>
    <t>6,05*7</t>
  </si>
  <si>
    <t>202317904</t>
  </si>
  <si>
    <t>-1516278361</t>
  </si>
  <si>
    <t>451311201</t>
  </si>
  <si>
    <t>Zalití zálivkou cementopopílkovou směsí včetně souvisejích prací (ucpávky, utěsnění, zazdívky atd.)</t>
  </si>
  <si>
    <t>977320676</t>
  </si>
  <si>
    <t>" stávající potrubí DN80 "     PI*(0,08/2)^2*22,5</t>
  </si>
  <si>
    <t>" stávající potrubí DN100 "     PI*(0,1/2)^2*302,0</t>
  </si>
  <si>
    <t>" stávající potrubí DN125 "     PI*(0,125/2)^2*12,5</t>
  </si>
  <si>
    <t>Rozpad figury: DN125</t>
  </si>
  <si>
    <t>" SEK vodovod I "     0,3</t>
  </si>
  <si>
    <t>451572111</t>
  </si>
  <si>
    <t>Lože pod potrubí otevřený výkop z kameniva drobného těženého</t>
  </si>
  <si>
    <t>-679820781</t>
  </si>
  <si>
    <t>" potrubí DN80 "     0,1*1,1*DN80</t>
  </si>
  <si>
    <t>" potrubí DN100 "     0,1*1,1*DN100</t>
  </si>
  <si>
    <t>2034249445</t>
  </si>
  <si>
    <t>-391537367</t>
  </si>
  <si>
    <t>564961315.1</t>
  </si>
  <si>
    <t>Provizorní kryt vozovky recyklátem tl 200 mm</t>
  </si>
  <si>
    <t>-730234196</t>
  </si>
  <si>
    <t>596811120</t>
  </si>
  <si>
    <t>Kladení betonové dlažby komunikací pro pěší do lože z kameniva velikosti do 0,09 m2 pl do 50 m2</t>
  </si>
  <si>
    <t>-1446516862</t>
  </si>
  <si>
    <t>" chodník "     DLAZBA</t>
  </si>
  <si>
    <t>566901132</t>
  </si>
  <si>
    <t>Vyspravení podkladu po překopech inženýrských sítí plochy do 15 m2 štěrkodrtí tl. 150 mm</t>
  </si>
  <si>
    <t>-45822007</t>
  </si>
  <si>
    <t>" chodník "     DLAZBAr</t>
  </si>
  <si>
    <t>998225111</t>
  </si>
  <si>
    <t>Přesun hmot pro pozemní komunikace s krytem z kamene, monolitickým betonovým nebo živičným</t>
  </si>
  <si>
    <t>-1135365109</t>
  </si>
  <si>
    <t>851241131</t>
  </si>
  <si>
    <t>Montáž potrubí z trub litinových hrdlových s integrovaným těsněním otevřený výkop DN 80</t>
  </si>
  <si>
    <t>1998677451</t>
  </si>
  <si>
    <t>" délka potrubí "</t>
  </si>
  <si>
    <t>" SEK vodovod III "     0,3*5</t>
  </si>
  <si>
    <t>851251292</t>
  </si>
  <si>
    <t>Příplatek za krácení litinové trouby DN/OD 90</t>
  </si>
  <si>
    <t>-867236257</t>
  </si>
  <si>
    <t>" SEK vodovod III "     5</t>
  </si>
  <si>
    <t>55251004.2</t>
  </si>
  <si>
    <t>trouba DN80 vodovodní litinová hrdlová Zn+Al 400g/m2 cementová vnitřní vystýlka min.tl. stěny 4,7mm PN10, těsnění</t>
  </si>
  <si>
    <t>1821482765</t>
  </si>
  <si>
    <t>DN80p*1,01</t>
  </si>
  <si>
    <t>Rozpad figury: DN80p</t>
  </si>
  <si>
    <t>55291029.1</t>
  </si>
  <si>
    <t>kroužek těsnící zámkový spoj DN 80 pro vodovodní potrubí</t>
  </si>
  <si>
    <t>-1979993701</t>
  </si>
  <si>
    <t>5*1,01</t>
  </si>
  <si>
    <t>55251276</t>
  </si>
  <si>
    <t>manžeta ochranná vodovodního litinového potrubí DN 90</t>
  </si>
  <si>
    <t>-559672005</t>
  </si>
  <si>
    <t>851261131</t>
  </si>
  <si>
    <t>Montáž potrubí z trub litinových hrdlových s integrovaným těsněním otevřený výkop DN 100</t>
  </si>
  <si>
    <t>409513289</t>
  </si>
  <si>
    <t>" SEK vodovod I "     0,3*17</t>
  </si>
  <si>
    <t>" SEK vodovod II "     0,3*3</t>
  </si>
  <si>
    <t>" SEK vodovod IV "     0,3*3</t>
  </si>
  <si>
    <t>851261292</t>
  </si>
  <si>
    <t>Příplatek za krácení litinové trouby DN/OD 110</t>
  </si>
  <si>
    <t>873474093</t>
  </si>
  <si>
    <t>" SEK vodovod I "     17</t>
  </si>
  <si>
    <t>" SEK vodovod II "     3</t>
  </si>
  <si>
    <t>" SEK vodovod IV "     3</t>
  </si>
  <si>
    <t>55251005.2</t>
  </si>
  <si>
    <t>trouba DN100 vodovodní litinová hrdlová Zn+Al 400g/m2 cementová vnitřní vystýlka min.tl. stěny 4,7mm, těsnění</t>
  </si>
  <si>
    <t>-322902286</t>
  </si>
  <si>
    <t>DN100p*1,01</t>
  </si>
  <si>
    <t>Rozpad figury: DN100p</t>
  </si>
  <si>
    <t>55291030.1</t>
  </si>
  <si>
    <t>kroužek těsnící zámkový spoj DN 100 pro vodovodní potrubí</t>
  </si>
  <si>
    <t>-1538386182</t>
  </si>
  <si>
    <t>63*1,01</t>
  </si>
  <si>
    <t>55251277</t>
  </si>
  <si>
    <t>manžeta ochranná vodovodního litinového potrubí DN 110</t>
  </si>
  <si>
    <t>-696957553</t>
  </si>
  <si>
    <t>851271131</t>
  </si>
  <si>
    <t>Montáž potrubí z trub litinových hrdlových s integrovaným těsněním otevřený výkop DN 125</t>
  </si>
  <si>
    <t>-1326217037</t>
  </si>
  <si>
    <t>851271292</t>
  </si>
  <si>
    <t>Příplatek za krácení litinové trouby DN/OD 125</t>
  </si>
  <si>
    <t>681897401</t>
  </si>
  <si>
    <t>" SEK vodovod I "     1</t>
  </si>
  <si>
    <t>55251006.2</t>
  </si>
  <si>
    <t>trouba DN125 vodovodní litinová hrdlová Zn+Al 400g/m2 cementová vnitřní vystýlka, těsnění</t>
  </si>
  <si>
    <t>-979640999</t>
  </si>
  <si>
    <t>DN125*1,01</t>
  </si>
  <si>
    <t>857241131</t>
  </si>
  <si>
    <t>Montáž litinových tvarovek jednoosých hrdlových otevřený výkop s integrovaným těsněním DN 80</t>
  </si>
  <si>
    <t>-1897002847</t>
  </si>
  <si>
    <t>55253916.1</t>
  </si>
  <si>
    <t>koleno hrdlové z tvárné litiny MMK-kus DN 80-22,5°</t>
  </si>
  <si>
    <t>-114772108</t>
  </si>
  <si>
    <t>55253940.1</t>
  </si>
  <si>
    <t>koleno hrdlové z tvárné litiny MMK-kus DN 80-45°</t>
  </si>
  <si>
    <t>-382720779</t>
  </si>
  <si>
    <t>55254210.1</t>
  </si>
  <si>
    <t>přesuvka hrdlová U s těsnícím spojem včetně příslušenství DN 80</t>
  </si>
  <si>
    <t>-784620445</t>
  </si>
  <si>
    <t>-1856894850</t>
  </si>
  <si>
    <t>10*1,01</t>
  </si>
  <si>
    <t>1280388059</t>
  </si>
  <si>
    <t>857261131</t>
  </si>
  <si>
    <t>Montáž litinových tvarovek jednoosých hrdlových otevřený výkop s integrovaným těsněním DN 100</t>
  </si>
  <si>
    <t>-1292771584</t>
  </si>
  <si>
    <t>3+2+8+3</t>
  </si>
  <si>
    <t>55253905.1</t>
  </si>
  <si>
    <t>koleno hrdlové z tvárné litiny MMK-kus DN 100-11,25°</t>
  </si>
  <si>
    <t>1277588536</t>
  </si>
  <si>
    <t>55253917.1</t>
  </si>
  <si>
    <t>koleno hrdlové z tvárné litiny MMK-kus DN 100-22,5°</t>
  </si>
  <si>
    <t>-1276680962</t>
  </si>
  <si>
    <t>55253929.1</t>
  </si>
  <si>
    <t>koleno hrdlové z tvárné litiny MMK-kus DN 100-30°</t>
  </si>
  <si>
    <t>-1568406940</t>
  </si>
  <si>
    <t>55254212.1</t>
  </si>
  <si>
    <t>přesuvka hrdlová U s těsnícím spojem včetně příslušenství DN 100</t>
  </si>
  <si>
    <t>1704316701</t>
  </si>
  <si>
    <t>282246191</t>
  </si>
  <si>
    <t>32*1,01</t>
  </si>
  <si>
    <t>-1697907005</t>
  </si>
  <si>
    <t>857271131</t>
  </si>
  <si>
    <t>Montáž litinových tvarovek jednoosých hrdlových otevřený výkop s integrovaným těsněním DN 125</t>
  </si>
  <si>
    <t>1248305054</t>
  </si>
  <si>
    <t>1+1</t>
  </si>
  <si>
    <t>55253860.1</t>
  </si>
  <si>
    <t>přechod hrdlový z tvárné litiny MMR-kus DN 125/100</t>
  </si>
  <si>
    <t>-309159832</t>
  </si>
  <si>
    <t>55259712.1</t>
  </si>
  <si>
    <t>přesuvka hrdlová U s těsnícím spojem včetně příslušenství DN 125</t>
  </si>
  <si>
    <t>-397779080</t>
  </si>
  <si>
    <t>55291031.1</t>
  </si>
  <si>
    <t>kroužek těsnící zámkový spoj DN 125 pro vodovodní potrubí</t>
  </si>
  <si>
    <t>-316443296</t>
  </si>
  <si>
    <t>3*1,01</t>
  </si>
  <si>
    <t>55251278</t>
  </si>
  <si>
    <t>manžeta ochranná vodovodního litinového potrubí DN 125</t>
  </si>
  <si>
    <t>860800934</t>
  </si>
  <si>
    <t>857243131</t>
  </si>
  <si>
    <t>Montáž litinových tvarovek odbočných hrdlových otevřený výkop s integrovaným těsněním DN 80</t>
  </si>
  <si>
    <t>-302387603</t>
  </si>
  <si>
    <t>55258531</t>
  </si>
  <si>
    <t>tvarovka hrdlová s přírubovou odbočkou z tvárné litiny MMA-kus DN 80/80</t>
  </si>
  <si>
    <t>191153172</t>
  </si>
  <si>
    <t>1850120707</t>
  </si>
  <si>
    <t>2*1,01</t>
  </si>
  <si>
    <t>-291367007</t>
  </si>
  <si>
    <t>857263131</t>
  </si>
  <si>
    <t>Montáž litinových tvarovek odbočných hrdlových otevřený výkop s integrovaným těsněním DN 100</t>
  </si>
  <si>
    <t>-731169102</t>
  </si>
  <si>
    <t>55258534</t>
  </si>
  <si>
    <t>tvarovka hrdlová s přírubovou odbočkou z tvárné litiny MMA-kus DN 100/80</t>
  </si>
  <si>
    <t>977458413</t>
  </si>
  <si>
    <t>55258535</t>
  </si>
  <si>
    <t>tvarovka hrdlová s přírubovou odbočkou z tvárné litiny MMA-kus DN 100/100</t>
  </si>
  <si>
    <t>-1405498193</t>
  </si>
  <si>
    <t>1077269738</t>
  </si>
  <si>
    <t>200870414</t>
  </si>
  <si>
    <t>857242122.2</t>
  </si>
  <si>
    <t>Montáž litinových tvarovek jednoosých přírubových otevřený výkop DN 80 spojovací materiál nerez</t>
  </si>
  <si>
    <t>1647998792</t>
  </si>
  <si>
    <t>55259730.1</t>
  </si>
  <si>
    <t>tvarovka vodovodní hrdlová s přírubou E kroužek těsnící DN 80</t>
  </si>
  <si>
    <t>-1700916707</t>
  </si>
  <si>
    <t>55252300.1</t>
  </si>
  <si>
    <t xml:space="preserve">tvarovka přírubová s hladkým koncem F DN 80 PN10-16 </t>
  </si>
  <si>
    <t>314566617</t>
  </si>
  <si>
    <t>55253688.2</t>
  </si>
  <si>
    <t>příruba zaslepovací z tvárné litiny XG DN 80 závit 6/4"</t>
  </si>
  <si>
    <t>-24082860</t>
  </si>
  <si>
    <t>857262122.1</t>
  </si>
  <si>
    <t>Montáž litinových tvarovek jednoosých přírubových otevřený výkop DN 100 spojovací materiál nerez</t>
  </si>
  <si>
    <t>477611294</t>
  </si>
  <si>
    <t>55259731.1</t>
  </si>
  <si>
    <t>tvarovka vodovodní hrdlová s přírubou E kroužek těsnící DN 100</t>
  </si>
  <si>
    <t>303676077</t>
  </si>
  <si>
    <t>114</t>
  </si>
  <si>
    <t>55255231.1</t>
  </si>
  <si>
    <t xml:space="preserve">tvarovka přírubová s hladkým koncem F DN 100 PN10-16 </t>
  </si>
  <si>
    <t>842909811</t>
  </si>
  <si>
    <t>115</t>
  </si>
  <si>
    <t>857264122.1</t>
  </si>
  <si>
    <t>Montáž litinových tvarovek odbočných přírubových otevřený výkop DN 100 spojovací materiál nerez</t>
  </si>
  <si>
    <t>1550013767</t>
  </si>
  <si>
    <t>116</t>
  </si>
  <si>
    <t>55250718.1</t>
  </si>
  <si>
    <t>tvarovka přírubová s přírubovou odbočkou T-DN 100x80 PN10-16</t>
  </si>
  <si>
    <t>1183497486</t>
  </si>
  <si>
    <t>117</t>
  </si>
  <si>
    <t>55250714.1</t>
  </si>
  <si>
    <t xml:space="preserve">tvarovka přírubová s přírubovou odbočkou T-DN 100x100 PN10-16 </t>
  </si>
  <si>
    <t>-541089608</t>
  </si>
  <si>
    <t>118</t>
  </si>
  <si>
    <t>891211112.1</t>
  </si>
  <si>
    <t>Montáž vodovodních šoupátek otevřený výkop DN 50 spojovací materiál nerez</t>
  </si>
  <si>
    <t>-1705398900</t>
  </si>
  <si>
    <t>119</t>
  </si>
  <si>
    <t>42221301.1</t>
  </si>
  <si>
    <t>šoupátko pitná voda litina  PN10/16 DN 50</t>
  </si>
  <si>
    <t>-1423977344</t>
  </si>
  <si>
    <t>1*1,01</t>
  </si>
  <si>
    <t>120</t>
  </si>
  <si>
    <t>891241112.1</t>
  </si>
  <si>
    <t>Montáž vodovodních šoupátek otevřený výkop DN 80 spojovací materiál nerez</t>
  </si>
  <si>
    <t>1994231170</t>
  </si>
  <si>
    <t>121</t>
  </si>
  <si>
    <t>42221303.1</t>
  </si>
  <si>
    <t>šoupátko pitná voda litina  PN10/16 DN 80</t>
  </si>
  <si>
    <t>-279696845</t>
  </si>
  <si>
    <t>122</t>
  </si>
  <si>
    <t>891261112.1</t>
  </si>
  <si>
    <t>Montáž vodovodních šoupátek otevřený výkop DN 100 spojovací materiál nerez</t>
  </si>
  <si>
    <t>-310385047</t>
  </si>
  <si>
    <t>123</t>
  </si>
  <si>
    <t>42221324.1</t>
  </si>
  <si>
    <t>šoupátko pitná voda litina  PN10/16 DN 100</t>
  </si>
  <si>
    <t>914804682</t>
  </si>
  <si>
    <t>124</t>
  </si>
  <si>
    <t>422 0901 R</t>
  </si>
  <si>
    <t>zemní souprava teleskopiská teleskopická</t>
  </si>
  <si>
    <t>-470607089</t>
  </si>
  <si>
    <t>13*1,01</t>
  </si>
  <si>
    <t>125</t>
  </si>
  <si>
    <t>891247111.1</t>
  </si>
  <si>
    <t>Montáž hydrantů podzemních DN 80 spojovací materiál nerez</t>
  </si>
  <si>
    <t>686665348</t>
  </si>
  <si>
    <t>126</t>
  </si>
  <si>
    <t>42273594</t>
  </si>
  <si>
    <t>hydrant podzemní DN 80 PN 16 dvojitý uzávěr s koulí krycí v 1500mm</t>
  </si>
  <si>
    <t>-1001183011</t>
  </si>
  <si>
    <t>7*1,01</t>
  </si>
  <si>
    <t>127</t>
  </si>
  <si>
    <t>22450,1-R</t>
  </si>
  <si>
    <t>drenáž pro hydrant</t>
  </si>
  <si>
    <t>-1379654070</t>
  </si>
  <si>
    <t>128</t>
  </si>
  <si>
    <t>899401112</t>
  </si>
  <si>
    <t>Osazení poklopů litinových šoupátkových vč. podkladní desky</t>
  </si>
  <si>
    <t>109945881</t>
  </si>
  <si>
    <t>129</t>
  </si>
  <si>
    <t>42291352</t>
  </si>
  <si>
    <t>poklop litinový šoupátkový pro zemní soupravy osazení do terénu a do vozovky</t>
  </si>
  <si>
    <t>-1800529497</t>
  </si>
  <si>
    <t>130</t>
  </si>
  <si>
    <t>422,1-R</t>
  </si>
  <si>
    <t>deska podkladní universální</t>
  </si>
  <si>
    <t>ks</t>
  </si>
  <si>
    <t>379679437</t>
  </si>
  <si>
    <t>131</t>
  </si>
  <si>
    <t>899401113</t>
  </si>
  <si>
    <t>Osazení poklopů litinových hydrantových vč. podkladní desky</t>
  </si>
  <si>
    <t>-1119659447</t>
  </si>
  <si>
    <t>132</t>
  </si>
  <si>
    <t>42291452.2</t>
  </si>
  <si>
    <t>poklop litinový - hydrantový DN 80</t>
  </si>
  <si>
    <t>-409883848</t>
  </si>
  <si>
    <t>133</t>
  </si>
  <si>
    <t>422,2-R</t>
  </si>
  <si>
    <t>-1983271780</t>
  </si>
  <si>
    <t>134</t>
  </si>
  <si>
    <t>899721119.1</t>
  </si>
  <si>
    <t>Identifikační bod marker</t>
  </si>
  <si>
    <t>794929163</t>
  </si>
  <si>
    <t>135</t>
  </si>
  <si>
    <t>899721111.1</t>
  </si>
  <si>
    <t>Signalizační vodič DN do 150 mm na potrubí vč. kabelová Tspoj (38ks)</t>
  </si>
  <si>
    <t>1873552660</t>
  </si>
  <si>
    <t>136</t>
  </si>
  <si>
    <t>899722112</t>
  </si>
  <si>
    <t>Krytí potrubí z plastů výstražnou fólií z PVC přes 20 do 25 cm</t>
  </si>
  <si>
    <t>-1794526846</t>
  </si>
  <si>
    <t>137</t>
  </si>
  <si>
    <t>89940 9003 R</t>
  </si>
  <si>
    <t>Orientační tabulka s čísly</t>
  </si>
  <si>
    <t>299424871</t>
  </si>
  <si>
    <t>" hydrant "     7</t>
  </si>
  <si>
    <t>" šoupě "     13</t>
  </si>
  <si>
    <t>138</t>
  </si>
  <si>
    <t>891 9032 R</t>
  </si>
  <si>
    <t>Náhradní zásobování pitnou vodou</t>
  </si>
  <si>
    <t>-1008323950</t>
  </si>
  <si>
    <t>" Položka zahrnuje dodávku, montáž a demontáž, provoz "</t>
  </si>
  <si>
    <t>" provizorní přeložka HDPE-PE100 SDR17 De90 v délce 227m vč. tvarovek armatur propojů spojek "</t>
  </si>
  <si>
    <t>" provizorní přípojky HDPE-PE100 SDR17 De32 v délce 72m vč. tvarovek armatur propojů spojek "</t>
  </si>
  <si>
    <t>" všechny potřebné tvarovky a armatury dle příl. (spojky přechodky, instalační materiál)"</t>
  </si>
  <si>
    <t>" tvarovky litina - WAGA spojka DN80 -2ks, DN100 - 3ks,  RP 100/80 -3ks, přírub.spoj pro PE DN80-5ks "</t>
  </si>
  <si>
    <t>" tvarovky HDPE - K90°/90-12ks, K30°/90-1ks, T90/90-3ks, T90/50-24ks, R50/32-24ks, spojka D32(T100)-24ks "</t>
  </si>
  <si>
    <t>" tlakovou zkoušku a dezinfekci potrubí ....zaspočtena v  objektu SO99 "</t>
  </si>
  <si>
    <t>"statické zajištění potrubí "</t>
  </si>
  <si>
    <t>"odvoz a ekologickou likvidaci , poplatek"</t>
  </si>
  <si>
    <t>" zemní práce rýha montážní jámy, bourání povrchů "</t>
  </si>
  <si>
    <t>" provizorní zapravení vozovek recyklátem 200mm, zapravení chodníků "</t>
  </si>
  <si>
    <t>" rozbor vody "</t>
  </si>
  <si>
    <t>Ostatní konstrukce a práce-bourání</t>
  </si>
  <si>
    <t>139</t>
  </si>
  <si>
    <t>998273102</t>
  </si>
  <si>
    <t>Přesun hmot pro trubní vedení z trub litinových otevřený výkop</t>
  </si>
  <si>
    <t>-1109668799</t>
  </si>
  <si>
    <t>38,398</t>
  </si>
  <si>
    <t>BASF1mj</t>
  </si>
  <si>
    <t>11,25</t>
  </si>
  <si>
    <t>BASF1r</t>
  </si>
  <si>
    <t>27,148</t>
  </si>
  <si>
    <t>2,321</t>
  </si>
  <si>
    <t>112,064</t>
  </si>
  <si>
    <t>31,5</t>
  </si>
  <si>
    <t>80,564</t>
  </si>
  <si>
    <t>27,36</t>
  </si>
  <si>
    <t>SO 340 - VODOVODNÍ PŘÍPOJKY</t>
  </si>
  <si>
    <t>23,463</t>
  </si>
  <si>
    <t>96,8</t>
  </si>
  <si>
    <t>KAMDL</t>
  </si>
  <si>
    <t>11,52</t>
  </si>
  <si>
    <t>KAMDLr</t>
  </si>
  <si>
    <t>9,922</t>
  </si>
  <si>
    <t>KOSTKY</t>
  </si>
  <si>
    <t>4,829</t>
  </si>
  <si>
    <t>LA</t>
  </si>
  <si>
    <t>3,707</t>
  </si>
  <si>
    <t>25,168</t>
  </si>
  <si>
    <t>OBRUBNIK1</t>
  </si>
  <si>
    <t>OBRUBNIK2</t>
  </si>
  <si>
    <t>369,33</t>
  </si>
  <si>
    <t>PAZ4</t>
  </si>
  <si>
    <t>64,49</t>
  </si>
  <si>
    <t>PE32ex</t>
  </si>
  <si>
    <t>231,9</t>
  </si>
  <si>
    <t>PE50ex</t>
  </si>
  <si>
    <t>10,4</t>
  </si>
  <si>
    <t>38,5</t>
  </si>
  <si>
    <t>159,801</t>
  </si>
  <si>
    <t>119,955</t>
  </si>
  <si>
    <t>372,646</t>
  </si>
  <si>
    <t>54,675</t>
  </si>
  <si>
    <t>76,95</t>
  </si>
  <si>
    <t>194,7</t>
  </si>
  <si>
    <t>ZAMKOVA</t>
  </si>
  <si>
    <t>13,673</t>
  </si>
  <si>
    <t>PSV - Práce a dodávky PSV</t>
  </si>
  <si>
    <t xml:space="preserve">    722 - Zdravotechnika - vnitřní vodovod</t>
  </si>
  <si>
    <t>104716690</t>
  </si>
  <si>
    <t>" kamenný "     2,0*19</t>
  </si>
  <si>
    <t>" betonový "     2,0*4</t>
  </si>
  <si>
    <t>179923692</t>
  </si>
  <si>
    <t>Rozpad figury: OBRUBNIK1</t>
  </si>
  <si>
    <t>113202111.1</t>
  </si>
  <si>
    <t>Vytrhání obrub krajníků obrubníků stojatých k zpětnému použití</t>
  </si>
  <si>
    <t>646029679</t>
  </si>
  <si>
    <t>" chodníkový "     2,0*17</t>
  </si>
  <si>
    <t>979024442</t>
  </si>
  <si>
    <t>Očištění vybouraných obrubníků a krajníků chodníkových</t>
  </si>
  <si>
    <t>-1200383502</t>
  </si>
  <si>
    <t>Rozpad figury: OBRUBNIK2</t>
  </si>
  <si>
    <t>-1683196814</t>
  </si>
  <si>
    <t>1,1*2*10</t>
  </si>
  <si>
    <t>-2121704503</t>
  </si>
  <si>
    <t xml:space="preserve">" vodovod I -  staničení nad-78,00 "    </t>
  </si>
  <si>
    <t xml:space="preserve">" Kosmákova 23-garáže "     </t>
  </si>
  <si>
    <t>1,1*(6,3*3+6,28*2+1,74+6,26*2+6,27*2+0,5*2+6,21+5,98+1,79)</t>
  </si>
  <si>
    <t>" montážní jámy "     1,5*1,5*14</t>
  </si>
  <si>
    <t>-2078711047</t>
  </si>
  <si>
    <t>1878476291</t>
  </si>
  <si>
    <t>" obrubník kamenný "     OBRkam*0,150</t>
  </si>
  <si>
    <t>" obrubník chodníkový "     OBRUBNIK2*0,055</t>
  </si>
  <si>
    <t>Rozpad figury: KOSTKY</t>
  </si>
  <si>
    <t>" Kosmákova 35 "     1,1*4,39</t>
  </si>
  <si>
    <t>-240581067</t>
  </si>
  <si>
    <t>" Kosmákova 10,12,14,16,23-27,29,43,49 "</t>
  </si>
  <si>
    <t>1,1*(1,66+1,67*2+1,63+1,55+1,8+1,74+1,02+4,24+4,35)</t>
  </si>
  <si>
    <t>" Kosmákova 10,12,14,16,23-27,43,49 "</t>
  </si>
  <si>
    <t>1,2*(1,8*7+1,2+4,5*2)</t>
  </si>
  <si>
    <t>626134408</t>
  </si>
  <si>
    <t>113107422</t>
  </si>
  <si>
    <t>Odstranění podkladu z kameniva drceného tl přes 100 do 200 mm při překopech strojně pl do 15 m2</t>
  </si>
  <si>
    <t>-746314101</t>
  </si>
  <si>
    <t>113106023.1</t>
  </si>
  <si>
    <t>Rozebrání dlažeb při překopech komunikací pro pěší ze zámkové dlažby ručně pro zpětné použití</t>
  </si>
  <si>
    <t>-1888962587</t>
  </si>
  <si>
    <t>" Kosmákova 13,15,17,19,21,31 "</t>
  </si>
  <si>
    <t>" Koperníkova 23 "</t>
  </si>
  <si>
    <t>1,1*(1,53+2,59+1,5+1,59+1,64+1,66+1,69+0,23)</t>
  </si>
  <si>
    <t>979054451</t>
  </si>
  <si>
    <t>Očištění vybouraných zámkových dlaždic s původním spárováním z kameniva těženého</t>
  </si>
  <si>
    <t>18249743</t>
  </si>
  <si>
    <t>Rozpad figury: ZAMKOVA</t>
  </si>
  <si>
    <t>1354142059</t>
  </si>
  <si>
    <t>113106061.1</t>
  </si>
  <si>
    <t>Rozebrání dlažeb při překopech vozovek z drobných kostek s ložem z kameniva ručně k zpětnému použití</t>
  </si>
  <si>
    <t>715746960</t>
  </si>
  <si>
    <t>979071021</t>
  </si>
  <si>
    <t>Očištění dlažebních kostek drobných s původním spárováním kamenivem těženým při překopech inženýrských sítí</t>
  </si>
  <si>
    <t>1210719984</t>
  </si>
  <si>
    <t>113107431</t>
  </si>
  <si>
    <t>Odstranění podkladu z betonu prostého tl přes 100 do 150 mm při překopech strojně pl do 15 m2</t>
  </si>
  <si>
    <t>1545552407</t>
  </si>
  <si>
    <t>-667090052</t>
  </si>
  <si>
    <t>" Kosmákova 35 "     2*4,39</t>
  </si>
  <si>
    <t>-1465789545</t>
  </si>
  <si>
    <t>113106022.1</t>
  </si>
  <si>
    <t>Rozebrání dlažeb při překopech komunikací pro pěší z kamenných dlaždic ručně pro zpětné použití</t>
  </si>
  <si>
    <t>1098752182</t>
  </si>
  <si>
    <t>" Kosmákova 29,37,39,47 "</t>
  </si>
  <si>
    <t>1,1*(1,69*2+1,6+4,04)</t>
  </si>
  <si>
    <t>1,2*(1,8*3+4,2)</t>
  </si>
  <si>
    <t>912689074</t>
  </si>
  <si>
    <t>Rozpad figury: KAMDL</t>
  </si>
  <si>
    <t>-172687526</t>
  </si>
  <si>
    <t>113107336</t>
  </si>
  <si>
    <t>Odstranění podkladu z betonu vyztuženého sítěmi tl přes 100 do 150 mm strojně pl do 50 m2</t>
  </si>
  <si>
    <t>587215453</t>
  </si>
  <si>
    <t>" chodník LA "    LA</t>
  </si>
  <si>
    <t>Rozpad figury: LA</t>
  </si>
  <si>
    <t>" chodník LA "</t>
  </si>
  <si>
    <t>" Kosmákova 28 "     1,1*1,67</t>
  </si>
  <si>
    <t>" Kosmákova garáže "     1,1*1,7</t>
  </si>
  <si>
    <t>-1832132648</t>
  </si>
  <si>
    <t>" Kosmákova 28 "     2*1,67</t>
  </si>
  <si>
    <t>" Kosmákova garáže "     2*1,7</t>
  </si>
  <si>
    <t>1463199511</t>
  </si>
  <si>
    <t>44501665</t>
  </si>
  <si>
    <t xml:space="preserve">" vodovod I - staničení 0,00-52,00 "  </t>
  </si>
  <si>
    <t>" Kosmákova 10 "     1,1*(1,24+0,25)</t>
  </si>
  <si>
    <t>" Kosmákova 11 "     1,1*0,5</t>
  </si>
  <si>
    <t>" Kosmákova 12 "     1,1*(1,23+0,25)</t>
  </si>
  <si>
    <t>" Kosmákova 13 "     1,1*(5,96+0,25-2,7)</t>
  </si>
  <si>
    <t>" Kosmákova 14 "     1,1*(1,29+0,25)</t>
  </si>
  <si>
    <t>" Kosmákova 15 "     1,1*(6,01+0,25-2,7)</t>
  </si>
  <si>
    <t>" Kosmákova 16 "     1,1*(1,3+0,25)</t>
  </si>
  <si>
    <t>" Kosmákova 17 "     1,1*(6,07+0,25-2,7)</t>
  </si>
  <si>
    <t>" Kosmákova 19 "     1,1*(6,14+0,25-2,7)</t>
  </si>
  <si>
    <t>" Kosmákova 21 "     1,1*(6,19+0,25-2,7)</t>
  </si>
  <si>
    <t>" montážní jámy "     1,5*1,5*5</t>
  </si>
  <si>
    <t>-1786131792</t>
  </si>
  <si>
    <t xml:space="preserve">" vodovod I -  staničení 52,00-78,00 "     </t>
  </si>
  <si>
    <t>" Koperníkova 23 "     1,1*(1,85+0,26)</t>
  </si>
  <si>
    <t>1630824921</t>
  </si>
  <si>
    <t>-1574577078</t>
  </si>
  <si>
    <t>-1536521617</t>
  </si>
  <si>
    <t>122,156*7 'Přepočtené koeficientem množství</t>
  </si>
  <si>
    <t>1300506759</t>
  </si>
  <si>
    <t>113107441</t>
  </si>
  <si>
    <t>Odstranění podkladu živičných tl do 50 mm při překopech strojně pl do 15 m2</t>
  </si>
  <si>
    <t>-826208817</t>
  </si>
  <si>
    <t>-1358688572</t>
  </si>
  <si>
    <t>" Kosmákova 10 "     2*(1,24+0,25)</t>
  </si>
  <si>
    <t>" Kosmákova 11 "     2*0,5</t>
  </si>
  <si>
    <t>" Kosmákova 12 "     2*(1,23+0,25)</t>
  </si>
  <si>
    <t>" Kosmákova 13 "     2*(5,96+0,25-2,7)</t>
  </si>
  <si>
    <t>" Kosmákova 14 "     2*(1,29+0,25)</t>
  </si>
  <si>
    <t>" Kosmákova 15 "     2*(6,01+0,25-2,7)</t>
  </si>
  <si>
    <t>" Kosmákova 16 "     2*(1,3+0,25)</t>
  </si>
  <si>
    <t>" Kosmákova 17 "     2*(6,07+0,25-2,7)</t>
  </si>
  <si>
    <t>" Kosmákova 19 "     2*(6,14+0,25-2,7)</t>
  </si>
  <si>
    <t>" Kosmákova 21 "     2*(6,19+0,25-2,7)</t>
  </si>
  <si>
    <t>" montážní jámy "     4*1,5*5</t>
  </si>
  <si>
    <t>113107449.1</t>
  </si>
  <si>
    <t>Odstranění podkladu živičných tl 600 mm při překopech strojně pl do 15 m2</t>
  </si>
  <si>
    <t>1671501716</t>
  </si>
  <si>
    <t>1741899638</t>
  </si>
  <si>
    <t>" Koperníkova 23 "     2*(1,85+0,26)</t>
  </si>
  <si>
    <t>1582190133</t>
  </si>
  <si>
    <t>805457637</t>
  </si>
  <si>
    <t>2*(6,3*3+6,28*2+1,74+6,26*2+6,27*2+0,5*2+6,21+5,98+1,79)</t>
  </si>
  <si>
    <t>" montážní jámy "     4*1,5*14</t>
  </si>
  <si>
    <t>-165707055</t>
  </si>
  <si>
    <t>1738104217</t>
  </si>
  <si>
    <t>-1705464703</t>
  </si>
  <si>
    <t>-880788915</t>
  </si>
  <si>
    <t>57,846*7 'Přepočtené koeficientem množství</t>
  </si>
  <si>
    <t>-2109967931</t>
  </si>
  <si>
    <t>219106240</t>
  </si>
  <si>
    <t>" křížení inž. sítí  voda, plyn "     1,1*(4+31)</t>
  </si>
  <si>
    <t>651386950</t>
  </si>
  <si>
    <t>" křížení inž. sítí  "      88</t>
  </si>
  <si>
    <t>-756116468</t>
  </si>
  <si>
    <t>1793676633</t>
  </si>
  <si>
    <t>1438132868</t>
  </si>
  <si>
    <t>" ruční výkop - inž. sítě - tř. 3 - 100% "    VYKOPR</t>
  </si>
  <si>
    <t>" voda, plyn "     POTRUBI*1,2*1,7</t>
  </si>
  <si>
    <t>" kabel "     KABELm*1,0*1,5*0,8</t>
  </si>
  <si>
    <t>1859214932</t>
  </si>
  <si>
    <t>" přípojky "</t>
  </si>
  <si>
    <t>" Kosmákova 10 "     1,1*(1,61+1,47)/2*6,02</t>
  </si>
  <si>
    <t>" Kosmákova 11 "     1,1*(1,58+1,55)/2*0,5</t>
  </si>
  <si>
    <t>" Kosmákova 12 "     1,1*(1,62+1,1)/2*6,01</t>
  </si>
  <si>
    <t xml:space="preserve">" Kosmákova 13 "     </t>
  </si>
  <si>
    <t>1,1*(1,63+1,64)/2*0,89</t>
  </si>
  <si>
    <t>1,1*(1,64+3,03)/2*(2,27-0,89)</t>
  </si>
  <si>
    <t>1,1*(2,98+1,58)/2*(6,36-4,97)</t>
  </si>
  <si>
    <t>1,1*(1,58+1,97)/2*(10,62-6,36)</t>
  </si>
  <si>
    <t>" Kosmákova 14 "     1,1*(1,7+1,15)/2*5,94</t>
  </si>
  <si>
    <t xml:space="preserve">" Kosmákova 15 "     </t>
  </si>
  <si>
    <t>1,1*(1,62+1,65)/2*0,95</t>
  </si>
  <si>
    <t>1,1*(1,65+3,02)/2*(2,33-0,95)</t>
  </si>
  <si>
    <t>1,1*(2,98+0,92)/2*(7,22-5,03)</t>
  </si>
  <si>
    <t>1,1*(0,92+0,99)/2*(9,66-7,22)</t>
  </si>
  <si>
    <t>1,1*(0,99+0,94)/2*(10,66-9,66)</t>
  </si>
  <si>
    <t>" Kosmákova 16 "     1,1*(1,69+1,17)/2*5,92</t>
  </si>
  <si>
    <t xml:space="preserve">" Kosmákova 17 "     </t>
  </si>
  <si>
    <t>1,1*(1,65+1,66)/2*1,08</t>
  </si>
  <si>
    <t>1,1*(1,66+3,04)/2*(2,44-1,08)</t>
  </si>
  <si>
    <t>1,1*(2,98+1,87)/2*(6,21-5,14)</t>
  </si>
  <si>
    <t>1,1*(1,87+2,32)/2*(10,8-6,21)</t>
  </si>
  <si>
    <t xml:space="preserve">" Kosmákova 19 "     </t>
  </si>
  <si>
    <t>1,1*(1,61+1,63)/2*1,21</t>
  </si>
  <si>
    <t>1,1*(1,63+3,03)/2*(2,56-1,21)</t>
  </si>
  <si>
    <t>1,1*(2,98+1,98)/2*(6,24-5,26)</t>
  </si>
  <si>
    <t>1,1*(1,98+2,36)/2*(10,9-6,24)</t>
  </si>
  <si>
    <t xml:space="preserve">" Kosmákova 21 "     </t>
  </si>
  <si>
    <t>1,1*(1,69+1,71)/2*1,34</t>
  </si>
  <si>
    <t>1,1*(1,71+3,07)/2*(2,68-1,34)</t>
  </si>
  <si>
    <t>1,1*(3,0+1,46)/2*(7,08-5,38)</t>
  </si>
  <si>
    <t>1,1*(1,46+1,60)/2*(10,95-7,08)</t>
  </si>
  <si>
    <t>" Kosmákova 23 "     1,1*(1,79+2,15)/2*10,73</t>
  </si>
  <si>
    <t>" Kosmákova 25 "     1,1*(1,8+1,68)/2*10,94</t>
  </si>
  <si>
    <t>" Kosmákova 27 "     1,1*(1,81+2,26)/2*10,96</t>
  </si>
  <si>
    <t>" Kosmákova 28 "     1,1*(1,76+1,6)/2*10,93</t>
  </si>
  <si>
    <t>" Kosmákova 29 "     1,1*(1,79+0,88)/2*11,01</t>
  </si>
  <si>
    <t>" Kosmákova 31 "     1,1*(1,75+1,59)/2*10,95</t>
  </si>
  <si>
    <t>" Kosmákova 33 "     1,1*(1,73+1,75)/2*0,5</t>
  </si>
  <si>
    <t>" Kosmákova 35 "     1,1*(1,76+1,6)/2*10,98</t>
  </si>
  <si>
    <t>" Kosmákova 37 "     1,1*(1,78+1,46)/2*11,0</t>
  </si>
  <si>
    <t>" Kosmákova 39 "     1,1*(1,76+1,81)/2*10,98</t>
  </si>
  <si>
    <t>" Kosmákova 41 "     1,1*(1,74+1,71)/2*0,5</t>
  </si>
  <si>
    <t>" Kosmákova 43 "     1,1*(1,73+1,6)/2*10,8</t>
  </si>
  <si>
    <t>" Kosmákova 47 "     1,1*(1,73+0,95)/2*10,59</t>
  </si>
  <si>
    <t>" Kosmákova 49 "     1,1*(1,74+1,19)/2*10,48</t>
  </si>
  <si>
    <t>" Kosmákova garáže "     1,1*(1,79+1,55)/2*9,62</t>
  </si>
  <si>
    <t>" Koperníkova 23 "     1,1*(1,79+1,72)/2*2,5</t>
  </si>
  <si>
    <t>" chodník dl. 30/30 "     -DLAZBAr*0,23</t>
  </si>
  <si>
    <t>" chodník dl. zámková "     -ZAMKOVA*0,25</t>
  </si>
  <si>
    <t>" chodník dl. kamenná "     -KAMDL*0,23</t>
  </si>
  <si>
    <t>" chodník asfalt "     -LA*0,35</t>
  </si>
  <si>
    <t>" vjezd kostka "     -KOSTKY*0,45</t>
  </si>
  <si>
    <t xml:space="preserve">" odpočet ruční výkop "   </t>
  </si>
  <si>
    <t>-VYKOPR</t>
  </si>
  <si>
    <t>" stáv. asf. vozovka staničení 0,00-52,0 "     -BASF1r*0,3</t>
  </si>
  <si>
    <t>Rozpad figury: BASF1r</t>
  </si>
  <si>
    <t>-876138833</t>
  </si>
  <si>
    <t>" Kosmákova 10 "     2*(1,61+1,47)/2*6,02</t>
  </si>
  <si>
    <t>" Kosmákova 11 "     2*(1,58+1,55)/2*0,5</t>
  </si>
  <si>
    <t>" Kosmákova 12 "     2*(1,62+1,1)/2*6,01</t>
  </si>
  <si>
    <t>2*(1,63+1,64)/2*0,89</t>
  </si>
  <si>
    <t>2*(1,64+3,03)/2*(2,27-0,89)</t>
  </si>
  <si>
    <t>2*(2,98+1,58)/2*(6,36-4,97)</t>
  </si>
  <si>
    <t>2*(1,58+1,97)/2*(10,62-6,36)</t>
  </si>
  <si>
    <t>" Kosmákova 14 "     2*(1,7+1,15)/2*5,94</t>
  </si>
  <si>
    <t>2*(1,62+1,65)/2*0,95</t>
  </si>
  <si>
    <t>2*(1,65+3,02)/2*(2,33-0,95)</t>
  </si>
  <si>
    <t>2*(2,98+0,92)/2*(7,22-5,03)</t>
  </si>
  <si>
    <t>2*(0,92+0,99)/2*(9,66-7,22)</t>
  </si>
  <si>
    <t>2*(0,99+0,94)/2*(10,66-9,66)</t>
  </si>
  <si>
    <t>" Kosmákova 16 "     2*(1,69+1,17)/2*5,92</t>
  </si>
  <si>
    <t>2*(1,65+1,66)/2*1,08</t>
  </si>
  <si>
    <t>2*(1,66+3,04)/2*(2,44-1,08)</t>
  </si>
  <si>
    <t>2*(2,98+1,87)/2*(6,21-5,14)</t>
  </si>
  <si>
    <t>2*(1,87+2,32)/2*(10,8-6,21)</t>
  </si>
  <si>
    <t>2*(1,61+1,63)/2*1,21</t>
  </si>
  <si>
    <t>2*(1,63+3,03)/2*(2,56-1,21)</t>
  </si>
  <si>
    <t>2*(2,98+1,98)/2*(6,24-5,26)</t>
  </si>
  <si>
    <t>2*(1,98+2,36)/2*(10,9-6,24)</t>
  </si>
  <si>
    <t>2*(1,69+1,71)/2*1,34</t>
  </si>
  <si>
    <t>2*(1,71+3,07)/2*(2,68-1,34)</t>
  </si>
  <si>
    <t>2*(3,0+1,46)/2*(7,08-5,38)</t>
  </si>
  <si>
    <t>2*(1,46+1,60)/2*(10,95-7,08)</t>
  </si>
  <si>
    <t>" Kosmákova 23 "     2*(1,79+2,15)/2*10,73</t>
  </si>
  <si>
    <t>" Kosmákova 25 "     2*(1,8+1,68)/2*10,94</t>
  </si>
  <si>
    <t>" Kosmákova 27 "     2*(1,81+2,26)/2*10,96</t>
  </si>
  <si>
    <t>" Kosmákova 28 "     2*(1,76+1,6)/2*10,93</t>
  </si>
  <si>
    <t>" Kosmákova 29 "     2*(1,79+0,88)/2*11,01</t>
  </si>
  <si>
    <t>" Kosmákova 31 "     2*(1,75+1,59)/2*10,95</t>
  </si>
  <si>
    <t>" Kosmákova 33 "     2*(1,73+1,75)/2*0,5</t>
  </si>
  <si>
    <t>" Kosmákova 35 "     2*(1,76+1,6)/2*10,98</t>
  </si>
  <si>
    <t>" Kosmákova 37 "     2*(1,78+1,46)/2*11,0</t>
  </si>
  <si>
    <t>" Kosmákova 39 "     2*(1,76+1,81)/2*10,98</t>
  </si>
  <si>
    <t>" Kosmákova 41 "     2*(1,74+1,71)/2*0,5</t>
  </si>
  <si>
    <t>" Kosmákova 43 "     2*(1,73+1,6)/2*10,8</t>
  </si>
  <si>
    <t>" Kosmákova 47 "     2*(1,73+0,95)/2*10,59</t>
  </si>
  <si>
    <t>" Kosmákova 49 "     2*(1,74+1,19)/2*10,48</t>
  </si>
  <si>
    <t>" Kosmákova garáže "     2*(1,79+1,55)/2*9,62</t>
  </si>
  <si>
    <t>" Koperníkova 23 "     2*(1,79+1,72)/2*2,5</t>
  </si>
  <si>
    <t>" odpočet pažení nad 2m hloubky "</t>
  </si>
  <si>
    <t>-PAZ4</t>
  </si>
  <si>
    <t>Rozpad figury: PAZ4</t>
  </si>
  <si>
    <t>-116138673</t>
  </si>
  <si>
    <t>151101102</t>
  </si>
  <si>
    <t>Zřízení příložného pažení a rozepření stěn rýh hl přes 2 do 4 m</t>
  </si>
  <si>
    <t>1610920</t>
  </si>
  <si>
    <t>151101112</t>
  </si>
  <si>
    <t>Odstranění příložného pažení a rozepření stěn rýh hl přes 2 do 4 m</t>
  </si>
  <si>
    <t>292701598</t>
  </si>
  <si>
    <t>1449921476</t>
  </si>
  <si>
    <t>1,5*1,5*1,8*19</t>
  </si>
  <si>
    <t>" stáv. asf. vozovka staničení 0,00-52,00 "     -BASF1mj*0,3</t>
  </si>
  <si>
    <t>Rozpad figury: BASF1mj</t>
  </si>
  <si>
    <t>-599054306</t>
  </si>
  <si>
    <t>4*1,5*1,8*19</t>
  </si>
  <si>
    <t>1110414450</t>
  </si>
  <si>
    <t>1562564475</t>
  </si>
  <si>
    <t>-1402846233</t>
  </si>
  <si>
    <t>141721211</t>
  </si>
  <si>
    <t>Řízený zemní protlak délky do 50 m hl do 6 m se zatažením potrubí průměru vrtu do 90 mm v hornině třídy těžitelnosti I a II skupiny 1 až 4</t>
  </si>
  <si>
    <t>80712783</t>
  </si>
  <si>
    <t>" Kosmáková 13 "     2,7+6</t>
  </si>
  <si>
    <t>" Kosmáková 15 "     2,7+1,5</t>
  </si>
  <si>
    <t>" Kosmáková 17 "     2,7+6</t>
  </si>
  <si>
    <t>" Kosmáková 19 "     2,7+5,9</t>
  </si>
  <si>
    <t>" Kosmáková 21 "     2,7</t>
  </si>
  <si>
    <t>"Kosmákova 27"5</t>
  </si>
  <si>
    <t>"Kosmákova 35"5,7</t>
  </si>
  <si>
    <t>28613556</t>
  </si>
  <si>
    <t>potrubí vodovodní dvouvrstvé PE100 RC SDR11 90x8,2mm</t>
  </si>
  <si>
    <t>624452481</t>
  </si>
  <si>
    <t>" Kosmáková 13 "     (10+6)*1,1</t>
  </si>
  <si>
    <t>" Kosmáková 15 " (11+15)*1,1</t>
  </si>
  <si>
    <t>" Kosmáková 17 " (10+6)*1,1</t>
  </si>
  <si>
    <t>" Kosmáková 19 "  ( 2,7+5,9)*1,1</t>
  </si>
  <si>
    <t>" Kosmáková 21 "     2,7*1,1</t>
  </si>
  <si>
    <t>"Kosmákova 27"5*1,1</t>
  </si>
  <si>
    <t>"Kosmákova 35"5,7*1,1</t>
  </si>
  <si>
    <t>72419948</t>
  </si>
  <si>
    <t>117584590</t>
  </si>
  <si>
    <t>-1926311270</t>
  </si>
  <si>
    <t>-1315718232</t>
  </si>
  <si>
    <t>-1694992097</t>
  </si>
  <si>
    <t>-1,1*(0,1+0,032+0,3)*PE32ex</t>
  </si>
  <si>
    <t>-1,1*(0,1+0,05+0,3)*PE50ex</t>
  </si>
  <si>
    <t>Rozpad figury: PE32ex</t>
  </si>
  <si>
    <t>" potrubí veřejná délka "</t>
  </si>
  <si>
    <t>286,9-56,2+1,2</t>
  </si>
  <si>
    <t>Rozpad figury: PE50ex</t>
  </si>
  <si>
    <t>11,6-1,2</t>
  </si>
  <si>
    <t>BASF1+BASF2+BASF3</t>
  </si>
  <si>
    <t>1,1*(0,3*17+0,33+0,15*3+0,34+0,16)</t>
  </si>
  <si>
    <t>2140111009</t>
  </si>
  <si>
    <t>302,289*1,1*1,05*1,8</t>
  </si>
  <si>
    <t>965962685</t>
  </si>
  <si>
    <t>88,123*1,1*1,05</t>
  </si>
  <si>
    <t>302,289*1,1*1,05</t>
  </si>
  <si>
    <t>-149412708</t>
  </si>
  <si>
    <t>450,926</t>
  </si>
  <si>
    <t>175111101</t>
  </si>
  <si>
    <t>Obsypání potrubí ručně sypaninou bez prohození, uloženou do 3 m</t>
  </si>
  <si>
    <t>1087490362</t>
  </si>
  <si>
    <t xml:space="preserve">" přípojky "    </t>
  </si>
  <si>
    <t>(0,032+0,3)*1,1*PE32ex</t>
  </si>
  <si>
    <t>(0,05+0,3)*1,0*PE50ex</t>
  </si>
  <si>
    <t>-PI*(0,032/2)^2*PE32ex</t>
  </si>
  <si>
    <t>-PI*(0,05/2)^2*PE50ex</t>
  </si>
  <si>
    <t>-1954846214</t>
  </si>
  <si>
    <t>88,123*1,1*1,05*1,8</t>
  </si>
  <si>
    <t>891261811</t>
  </si>
  <si>
    <t>Demontáž navrtávacích pasů  DN 100 vč. uzávěru, zemní soupravy a poklopu - naložení, vodorovné přemístění, složení</t>
  </si>
  <si>
    <t>-1652876764</t>
  </si>
  <si>
    <t>11917850</t>
  </si>
  <si>
    <t>2,8</t>
  </si>
  <si>
    <t>871211811V</t>
  </si>
  <si>
    <t>Bourání potrubí z oceli, PE v otevřeném výkopu D do 75 mm</t>
  </si>
  <si>
    <t>-461527416</t>
  </si>
  <si>
    <t>218,21+10,48</t>
  </si>
  <si>
    <t>971042241</t>
  </si>
  <si>
    <t>Vybourání otvorů v betonových příčkách a zdech. základech pl do 0,0225 m2 tl do 300 mm</t>
  </si>
  <si>
    <t>-409354115</t>
  </si>
  <si>
    <t>971042261</t>
  </si>
  <si>
    <t>Vybourání otvorů v betonových příčkách a zdech pl do 0,0225 m2 tl do 600 mm</t>
  </si>
  <si>
    <t>160524192</t>
  </si>
  <si>
    <t>971033261</t>
  </si>
  <si>
    <t>Vybourání otvorů ve zdivu cihelném pl do 0,0225 m2 na MVC nebo MV tl do 600 mm</t>
  </si>
  <si>
    <t>1566945465</t>
  </si>
  <si>
    <t>1587001370</t>
  </si>
  <si>
    <t>2,8*2</t>
  </si>
  <si>
    <t>0,08</t>
  </si>
  <si>
    <t>0,09</t>
  </si>
  <si>
    <t>0,540</t>
  </si>
  <si>
    <t>0,169</t>
  </si>
  <si>
    <t>-816524461</t>
  </si>
  <si>
    <t>6,479</t>
  </si>
  <si>
    <t>-1370946279</t>
  </si>
  <si>
    <t>6,479*7</t>
  </si>
  <si>
    <t>66657435</t>
  </si>
  <si>
    <t>309042739</t>
  </si>
  <si>
    <t xml:space="preserve">" přípojky "   </t>
  </si>
  <si>
    <t>0,1*1,1*(PE32ex+PE50ex-2,7*5)</t>
  </si>
  <si>
    <t>801941105</t>
  </si>
  <si>
    <t>-504258330</t>
  </si>
  <si>
    <t>23582425</t>
  </si>
  <si>
    <t>-782816059</t>
  </si>
  <si>
    <t>" provizorní chodník dl. 30/30 "     DLAZBA</t>
  </si>
  <si>
    <t>" provizorní chodník dl. kamenná "     KAMDL</t>
  </si>
  <si>
    <t>348045472</t>
  </si>
  <si>
    <t>" provizorní chodník "     ZAMKOVA</t>
  </si>
  <si>
    <t>572370112</t>
  </si>
  <si>
    <t>Vyspravení krytu komunikací po překopech pl do 15 m2 dlažbou drobnou do lože z kameniva</t>
  </si>
  <si>
    <t>794650208</t>
  </si>
  <si>
    <t>" provizorní vjezd "     KOSTKY</t>
  </si>
  <si>
    <t>572350112</t>
  </si>
  <si>
    <t>Vyspravení krytu komunikací po překopech pl do 15 m2 litým asfaltem MA (LA) tl přes 40 do 60 mm</t>
  </si>
  <si>
    <t>-667947205</t>
  </si>
  <si>
    <t>" asfalt. chodník "     LA</t>
  </si>
  <si>
    <t>573111111</t>
  </si>
  <si>
    <t>Postřik živičný infiltrační s posypem z asfaltu množství 0,60 kg/m2</t>
  </si>
  <si>
    <t>2108924137</t>
  </si>
  <si>
    <t>566901172</t>
  </si>
  <si>
    <t>Vyspravení podkladu po překopech inženýrských sítí plochy do 15 m2 směsí stmelenou cementem SC 20/25 tl 150 mm</t>
  </si>
  <si>
    <t>779799193</t>
  </si>
  <si>
    <t>" vjezd "     KOSTKY</t>
  </si>
  <si>
    <t>" chodník asfalt "     LA</t>
  </si>
  <si>
    <t>1169674621</t>
  </si>
  <si>
    <t>" chodník dl. 30/30 "     DLAZBAr</t>
  </si>
  <si>
    <t>" chodník zámková "     ZAMKOVA</t>
  </si>
  <si>
    <t>" chodník dlažba kamenná "     KAMDLr</t>
  </si>
  <si>
    <t>" vjezd žulová kostka "     KOSTKY</t>
  </si>
  <si>
    <t>Rozpad figury: KAMDLr</t>
  </si>
  <si>
    <t>-144563169</t>
  </si>
  <si>
    <t>871161141.1</t>
  </si>
  <si>
    <t>Montáž potrubí z PE100 SDR 11 otevřený výkop svařovaných D 32 x 3,0 mm vč fitinků spojek plastových mosazných objímky</t>
  </si>
  <si>
    <t>818961393</t>
  </si>
  <si>
    <t>" potrubí  soukromá délka "</t>
  </si>
  <si>
    <t>PE32in</t>
  </si>
  <si>
    <t>56,2-1,2</t>
  </si>
  <si>
    <t>PE32</t>
  </si>
  <si>
    <t>28613110.1</t>
  </si>
  <si>
    <t>potrubí vodovodní PE-HD PE100 PN 16 SDR11 6m 100m 32x3,0mm</t>
  </si>
  <si>
    <t>-241937959</t>
  </si>
  <si>
    <t>286,9*1,015 'Přepočtené koeficientem množství</t>
  </si>
  <si>
    <t>AVK.21110321</t>
  </si>
  <si>
    <t>Isiflo přechodka s vnějším závitem, typ 110, rozměr 32x1”</t>
  </si>
  <si>
    <t>2033685826</t>
  </si>
  <si>
    <t>38*1,015</t>
  </si>
  <si>
    <t>AVK.2110032</t>
  </si>
  <si>
    <t>spojka přímá pro bezzávitové spojení, typ 100, rozměr 32x32</t>
  </si>
  <si>
    <t>1762833914</t>
  </si>
  <si>
    <t>4*1,015</t>
  </si>
  <si>
    <t>AVK.2112032</t>
  </si>
  <si>
    <t>spojka pro bezzávitové spojení koleno 90°, typ 120, rozměr 32x32</t>
  </si>
  <si>
    <t>1148697805</t>
  </si>
  <si>
    <t>25*1,015</t>
  </si>
  <si>
    <t>AVK.21121321</t>
  </si>
  <si>
    <t>spojka pro bezzávitové spojení koleno 90° s vnějším závitem, typ 121, rozměr 32x1”</t>
  </si>
  <si>
    <t>-850873166</t>
  </si>
  <si>
    <t>8*1,015</t>
  </si>
  <si>
    <t>31942705</t>
  </si>
  <si>
    <t>redukce mosaz 1"x3/4"</t>
  </si>
  <si>
    <t>-1917405629</t>
  </si>
  <si>
    <t>1*1,015</t>
  </si>
  <si>
    <t>42390526</t>
  </si>
  <si>
    <t>objímka ocelová dvojdílná DN 32</t>
  </si>
  <si>
    <t>-2011989318</t>
  </si>
  <si>
    <t>871181141.1</t>
  </si>
  <si>
    <t>Montáž potrubí z PE100 SDR 11 otevřený výkop svařovaných na tupo D 50 x 4,6 mm vč fitinků spojek plastových mosazných</t>
  </si>
  <si>
    <t>1040219105</t>
  </si>
  <si>
    <t>PE50in</t>
  </si>
  <si>
    <t>1,2</t>
  </si>
  <si>
    <t>PE50</t>
  </si>
  <si>
    <t>28613112.1</t>
  </si>
  <si>
    <t>potrubí vodovodní PE-HD PE100 PN 16 SDR11 6m 100m 50x4,6mm</t>
  </si>
  <si>
    <t>-681568782</t>
  </si>
  <si>
    <t>11,6*1,015 'Přepočtené koeficientem množství</t>
  </si>
  <si>
    <t>AVK.2111050112</t>
  </si>
  <si>
    <t>Isiflo přechodka s vnějším závitem, typ 110, rozměr 50x11/2”</t>
  </si>
  <si>
    <t>-1102904996</t>
  </si>
  <si>
    <t>AVK.2112150112</t>
  </si>
  <si>
    <t>spojka pro bezzávitové spojení koleno 90° s vnějším závitem, typ 121, rozměr 50x11/2”</t>
  </si>
  <si>
    <t>914499641</t>
  </si>
  <si>
    <t>31942708</t>
  </si>
  <si>
    <t>redukce mosaz 6/4"x3/4"</t>
  </si>
  <si>
    <t>-1124163637</t>
  </si>
  <si>
    <t>879231191</t>
  </si>
  <si>
    <t>Příplatek za práce sklon přes 20 % při montáži jakéhokoli vodovodního potrubí DN 40 až 550</t>
  </si>
  <si>
    <t>-1401515608</t>
  </si>
  <si>
    <t>" spád potrubí vedle protlaku "</t>
  </si>
  <si>
    <t>" trubka - přípojky + trubka chráničky "</t>
  </si>
  <si>
    <t>" pod kolektorem "</t>
  </si>
  <si>
    <t>" Kosmáková 13 "     (1,93+1,95)*2</t>
  </si>
  <si>
    <t>" Kosmáková 15 "     (1,93+3,07)*2</t>
  </si>
  <si>
    <t>" Kosmáková 17 "     (1,9+1,5)*2</t>
  </si>
  <si>
    <t>" Kosmáková 19 "     (1,89+1,37)*2</t>
  </si>
  <si>
    <t>" Kosmáková 21 "     (1,88+2,38)*2</t>
  </si>
  <si>
    <t>280202071</t>
  </si>
  <si>
    <t>Nasunutí potrubní sekce plastové průměru do 63 mm do chráničky</t>
  </si>
  <si>
    <t>-935873600</t>
  </si>
  <si>
    <t>" Kosmáková 13 "     10+6</t>
  </si>
  <si>
    <t>" Kosmáková 15 " 11+15</t>
  </si>
  <si>
    <t>" Kosmáková 17 " 10+6</t>
  </si>
  <si>
    <t>" Kosmáková 19 "  2,7+5,9</t>
  </si>
  <si>
    <t>891269111</t>
  </si>
  <si>
    <t>Montáž navrtávacích pasů na potrubí z jakýchkoli trub DN 100</t>
  </si>
  <si>
    <t>-1921124176</t>
  </si>
  <si>
    <t>42271414R</t>
  </si>
  <si>
    <t>pás navrtávací z tvárné litiny DN 100, PN 16 s kulovým kohoutem s koncovkou pro PE potrubí d32, objímka z tvárné litiny - na TLT potrubí</t>
  </si>
  <si>
    <t>-1153752801</t>
  </si>
  <si>
    <t>25*1,01</t>
  </si>
  <si>
    <t>42291073.2</t>
  </si>
  <si>
    <t>souprava zemní teleskopická  pro domovní uzávěr pro krytí 1,3 - 1,8 m</t>
  </si>
  <si>
    <t>-1046007339</t>
  </si>
  <si>
    <t>899401111</t>
  </si>
  <si>
    <t>Osazení poklopů litinových ventilových, včetně podkladní desky</t>
  </si>
  <si>
    <t>-1691653089</t>
  </si>
  <si>
    <t>42291402</t>
  </si>
  <si>
    <t>poklop litinový ventilový</t>
  </si>
  <si>
    <t>937431531</t>
  </si>
  <si>
    <t>-1945781713</t>
  </si>
  <si>
    <t>877241210</t>
  </si>
  <si>
    <t>Montáž kolen 45° svařovaných na tupo na vodovodním potrubí z PE trub d 90</t>
  </si>
  <si>
    <t>727426741</t>
  </si>
  <si>
    <t>" chráničky "</t>
  </si>
  <si>
    <t>" Kosmáková 13 "     4</t>
  </si>
  <si>
    <t>" Kosmáková 15 "     4</t>
  </si>
  <si>
    <t>" Kosmáková 17 "     4</t>
  </si>
  <si>
    <t>" Kosmáková 19 "     4</t>
  </si>
  <si>
    <t>" Kosmáková 21 "     4</t>
  </si>
  <si>
    <t>28614841.1</t>
  </si>
  <si>
    <t>koleno 45° SDR11 PE 100 PN16 D 90mm</t>
  </si>
  <si>
    <t>-1820025019</t>
  </si>
  <si>
    <t>20*1,015 'Přepočtené koeficientem množství</t>
  </si>
  <si>
    <t>899712111</t>
  </si>
  <si>
    <t>Orientační tabulky na zdivu</t>
  </si>
  <si>
    <t>-1645592208</t>
  </si>
  <si>
    <t>899913102</t>
  </si>
  <si>
    <t>Uzavírací manžeta chráničky potrubí DN 25 x 80</t>
  </si>
  <si>
    <t>399116859</t>
  </si>
  <si>
    <t>" Kosmáková 13 "     2*2</t>
  </si>
  <si>
    <t>" Kosmáková 15 "     2</t>
  </si>
  <si>
    <t>" Kosmáková 17 "     2*2</t>
  </si>
  <si>
    <t>" Kosmáková 19 "     2*2</t>
  </si>
  <si>
    <t>" Kosmáková 21 "     2</t>
  </si>
  <si>
    <t>" Kosmáková 27 "     2</t>
  </si>
  <si>
    <t>" Kosmáková 35 "     2</t>
  </si>
  <si>
    <t>722232045.1</t>
  </si>
  <si>
    <t>Kohout kulový DN25</t>
  </si>
  <si>
    <t>-2116838223</t>
  </si>
  <si>
    <t>722232047.1</t>
  </si>
  <si>
    <t>Kohout kulový DN40</t>
  </si>
  <si>
    <t>-72611620</t>
  </si>
  <si>
    <t>891189050.1</t>
  </si>
  <si>
    <t xml:space="preserve">Chránička PE-HD 90 dl. 0,55 m přes zeď vč. nasunutí potrubí </t>
  </si>
  <si>
    <t>73058109</t>
  </si>
  <si>
    <t>" Kosmákova 10,12,14,16,23,25,28,29,37,39,43,47,49 "</t>
  </si>
  <si>
    <t>" garáž "</t>
  </si>
  <si>
    <t>891189050.2</t>
  </si>
  <si>
    <t xml:space="preserve">Chránička PE-HD 90 dl. 0,8-1,0 m přes zeď vč. nasunutí potrubí </t>
  </si>
  <si>
    <t>-1127257519</t>
  </si>
  <si>
    <t>" Kosmákova 31 "</t>
  </si>
  <si>
    <t>900125251</t>
  </si>
  <si>
    <t>D+M zaizolování a zednické zapravení uvnitř a vně vodovodní šachty, domu</t>
  </si>
  <si>
    <t>-93060909</t>
  </si>
  <si>
    <t>971059010R</t>
  </si>
  <si>
    <t>Kosmákova 10 - stavební úpravy v domě</t>
  </si>
  <si>
    <t>-1024404539</t>
  </si>
  <si>
    <t>v ceně položky</t>
  </si>
  <si>
    <t>- komunikace s majitelem</t>
  </si>
  <si>
    <t>- vybourání povrchů</t>
  </si>
  <si>
    <t>- výkop</t>
  </si>
  <si>
    <t xml:space="preserve">   naložení, vodorovné přemístění, složení, poplatek</t>
  </si>
  <si>
    <t>D+M zásypu a obsypu</t>
  </si>
  <si>
    <t>D+M obnova povrchů</t>
  </si>
  <si>
    <t>- úklid  v průběhu a po skončení prací</t>
  </si>
  <si>
    <t>-ochrana otvorů a stěn proti zněčištění</t>
  </si>
  <si>
    <t>971059014R</t>
  </si>
  <si>
    <t>Kosmákova 14 - stavební úpravy v domě</t>
  </si>
  <si>
    <t>1240468825</t>
  </si>
  <si>
    <t xml:space="preserve">vysekání drážky v cihelném zdivu </t>
  </si>
  <si>
    <t>pro uložení potrubí O32mm a její zapravení</t>
  </si>
  <si>
    <t>v čelní stěně do ulice bude realizován průvrt</t>
  </si>
  <si>
    <t>po osazení nové přípojky uvedení do původního stavu</t>
  </si>
  <si>
    <t>D+M obnova do původního stavu</t>
  </si>
  <si>
    <t>971059017R</t>
  </si>
  <si>
    <t>Kosmákova 17 - stavební úpravy v domě</t>
  </si>
  <si>
    <t>333223059</t>
  </si>
  <si>
    <t>971059019R</t>
  </si>
  <si>
    <t>Kosmákova 19 - stavební úpravy v domě</t>
  </si>
  <si>
    <t>-310467867</t>
  </si>
  <si>
    <t>971059023R</t>
  </si>
  <si>
    <t>Kosmákova 23 - stavební úpravy v domě</t>
  </si>
  <si>
    <t>-982203215</t>
  </si>
  <si>
    <t>D+M obnova povrchu</t>
  </si>
  <si>
    <t>971059025R</t>
  </si>
  <si>
    <t>Kosmákova 25 - stavební úpravy v domě</t>
  </si>
  <si>
    <t>-639859943</t>
  </si>
  <si>
    <t>971059027R</t>
  </si>
  <si>
    <t>Kosmákova 27 - stavební úpravy v domě</t>
  </si>
  <si>
    <t>-643225657</t>
  </si>
  <si>
    <t>971059039R</t>
  </si>
  <si>
    <t>Kosmákova 39 - stavební úpravy v domě</t>
  </si>
  <si>
    <t>-1011371826</t>
  </si>
  <si>
    <t>971059047R</t>
  </si>
  <si>
    <t>Kosmákova 47 - stavební úpravy v domě</t>
  </si>
  <si>
    <t>-1435592784</t>
  </si>
  <si>
    <t>998276101</t>
  </si>
  <si>
    <t>Přesun hmot pro trubní vedení z trub z plastických hmot otevřený výkop</t>
  </si>
  <si>
    <t>-1081503125</t>
  </si>
  <si>
    <t>PSV</t>
  </si>
  <si>
    <t>Práce a dodávky PSV</t>
  </si>
  <si>
    <t>722</t>
  </si>
  <si>
    <t>Zdravotechnika - vnitřní vodovod</t>
  </si>
  <si>
    <t>722260923</t>
  </si>
  <si>
    <t>Zpětná montáž vodoměrů závitových G 1</t>
  </si>
  <si>
    <t>-482012637</t>
  </si>
  <si>
    <t>Zajištují pracovníci Brněnských vodáren a kanalizací, a.s.</t>
  </si>
  <si>
    <t>31940010.1</t>
  </si>
  <si>
    <t>šroubení mosazné k vodoměrům 1"x3/4"</t>
  </si>
  <si>
    <t>sada</t>
  </si>
  <si>
    <t>-444597545</t>
  </si>
  <si>
    <t>998722101</t>
  </si>
  <si>
    <t>Přesun hmot tonážní pro vnitřní vodovod v objektech v do 6 m</t>
  </si>
  <si>
    <t>-1635397828</t>
  </si>
  <si>
    <t>SO 800 - OBJEKTY ÚPRAVY ÚZEMÍ</t>
  </si>
  <si>
    <t>SO 810 - NÁHRADNÍ VÝSADBA ZELENĚ</t>
  </si>
  <si>
    <t>1 - Sadovnické práce</t>
  </si>
  <si>
    <t>2 - Specifikace</t>
  </si>
  <si>
    <t>Sadovnické práce</t>
  </si>
  <si>
    <t>183101221</t>
  </si>
  <si>
    <t>Jamky pro výsadbu s výměnou 50 % půdy zeminy skupiny 1 až 4 obj přes 0,4 do 1 m3 v rovině a svahu do 1:5</t>
  </si>
  <si>
    <t>184102116</t>
  </si>
  <si>
    <t>Výsadba dřeviny s balem D přes 0,6 do 0,8 m do jamky se zalitím v rovině a svahu do 1:5</t>
  </si>
  <si>
    <t>185802114.1</t>
  </si>
  <si>
    <t>hnojení tabletovým hnojivem Silvamix (4x12x10g),  jednotlivě k rostlinám (stromy)</t>
  </si>
  <si>
    <t>kg</t>
  </si>
  <si>
    <t>R</t>
  </si>
  <si>
    <t>aplikace půdního kondicioneru do kořenového prostoru stromu (1 kg/1 strom)</t>
  </si>
  <si>
    <t>184215133</t>
  </si>
  <si>
    <t>ukotvení stromu třemi kůly (2-3m), třemi příčkami a úvazky</t>
  </si>
  <si>
    <t>184215412.1</t>
  </si>
  <si>
    <t>Zhotovení závlahové mísy dřevin D do 1,0 m v rovině nebo na svahu do 1:5 M+D</t>
  </si>
  <si>
    <t>184911421</t>
  </si>
  <si>
    <t>Mulčování rostlin kůrou tl do 0,1 m v rovině a svahu do 1:5</t>
  </si>
  <si>
    <t>185804311.1</t>
  </si>
  <si>
    <t>zalití rostlin vodou jednotlivě do 20 m2 po dobu tří vegetačních období - 1. a 2. rok 15 x 80l/strom - 4 stromy  3. rok 10 x 80l/strom</t>
  </si>
  <si>
    <t>185851121</t>
  </si>
  <si>
    <t>Dovoz vody pro zálivku rostlin za vzdálenost do 1000 m</t>
  </si>
  <si>
    <t>184801121</t>
  </si>
  <si>
    <t>ošetření dřevin po dobu tří vegetačních období 2x/rok</t>
  </si>
  <si>
    <t>184852312.1</t>
  </si>
  <si>
    <t>výchovný řez alejové stromy 2x po dobu tří vegetačních období)</t>
  </si>
  <si>
    <t>184215173</t>
  </si>
  <si>
    <t>odstranění ukotvení dřeviny třemi kůly přes 2 do 3m</t>
  </si>
  <si>
    <t>184501181.1</t>
  </si>
  <si>
    <t>odstranění obalu kmene z rákosové rohože</t>
  </si>
  <si>
    <t>R.1</t>
  </si>
  <si>
    <t>náklady spojené s uložením odpadu na skládku - naložení, vodorovné přemístění, složení, poplatek</t>
  </si>
  <si>
    <t>998231311</t>
  </si>
  <si>
    <t>Přesun hmot pro sadovnické a krajinářské úpravy vodorovně do 5000 m</t>
  </si>
  <si>
    <t>181006</t>
  </si>
  <si>
    <t>přebytečná zemina z 50% výměny půdy bude rozprostřena  v okolí vysazovaného stromu</t>
  </si>
  <si>
    <t>Specifikace</t>
  </si>
  <si>
    <t>026001</t>
  </si>
  <si>
    <t>Tilia cordata "Green globe" (lípa srdčitá kult.),  obv.km. 14 - 16 cm, výška kmene 220 cm, s balem</t>
  </si>
  <si>
    <t>026002</t>
  </si>
  <si>
    <t>Prunus cerasifera "Nigra" (okr.třešeň) obv.km. 14 - 16 cm, výška kmene min.220 cm, s balem</t>
  </si>
  <si>
    <t>251911</t>
  </si>
  <si>
    <t>hnojivo tabl. 12 ks (a 10g tabl.)</t>
  </si>
  <si>
    <t>251921</t>
  </si>
  <si>
    <t>půdní kondicioner 1 kg/1 strom</t>
  </si>
  <si>
    <t>103911</t>
  </si>
  <si>
    <t>borka</t>
  </si>
  <si>
    <t>618940</t>
  </si>
  <si>
    <t>rákosová rohož</t>
  </si>
  <si>
    <t>605001</t>
  </si>
  <si>
    <t>kůly (3ks/strom)</t>
  </si>
  <si>
    <t>605002</t>
  </si>
  <si>
    <t>příčky, úvazky (3ks/strom)</t>
  </si>
  <si>
    <t>103751</t>
  </si>
  <si>
    <t>zahradnický substrát</t>
  </si>
  <si>
    <t>99 - OSTATNÍ NÁKLADY</t>
  </si>
  <si>
    <t>900600002</t>
  </si>
  <si>
    <t>Poplatky a náklady na zařízení staveniště</t>
  </si>
  <si>
    <t>1283973500</t>
  </si>
  <si>
    <t>Zařízení staveniště - zhotovení, provoz, likvidace, uvedení do původního stavu vč. přípojek a zajištění všech potřebných povolení</t>
  </si>
  <si>
    <t>Poplatek za vyřízení povolení ZS vč. inženýrské činnosti za vyřízení poplatku ZS</t>
  </si>
  <si>
    <t>900600004</t>
  </si>
  <si>
    <t>Zřízení a údržba dopr. značení po dobu výstavby, vrácení do pův. stavu</t>
  </si>
  <si>
    <t>-1722062740</t>
  </si>
  <si>
    <t xml:space="preserve">" etapa 0 "     </t>
  </si>
  <si>
    <t xml:space="preserve">" montáž demontáž, přprava  2x "     </t>
  </si>
  <si>
    <t xml:space="preserve">" denní pronájem, údržba (200 dní) "     </t>
  </si>
  <si>
    <t xml:space="preserve">" etapa 0-1 při větší časové rezervě "     </t>
  </si>
  <si>
    <t xml:space="preserve">" montáž demontáž, přprava  1x "     </t>
  </si>
  <si>
    <t xml:space="preserve">" denní pronájem, údržba (20 dní) "     </t>
  </si>
  <si>
    <t xml:space="preserve">" etapa 1 "     </t>
  </si>
  <si>
    <t xml:space="preserve">" montáž demontáž, přprava  3x "     </t>
  </si>
  <si>
    <t xml:space="preserve">" denní pronájem, údržba (210 dní) "     </t>
  </si>
  <si>
    <t xml:space="preserve">" etapa 2 "     </t>
  </si>
  <si>
    <t xml:space="preserve">" denní pronájem, údržba (150 dní) "     </t>
  </si>
  <si>
    <t>900600011</t>
  </si>
  <si>
    <t>Kácení stromů, keřů, zemní práce, naložení, vodorovný přesun, poplatek za spalovnu</t>
  </si>
  <si>
    <t>50473096</t>
  </si>
  <si>
    <t>900600014.1</t>
  </si>
  <si>
    <t>Provedení veškerých zkoušek prokazující kvalitu díla např. zkoušky zhutnění</t>
  </si>
  <si>
    <t>1947654332</t>
  </si>
  <si>
    <t>900600013</t>
  </si>
  <si>
    <t>Provedení revize kanalizace TV kamerou 2x, vč. vyhotovení záznamu</t>
  </si>
  <si>
    <t>706882580</t>
  </si>
  <si>
    <t>40,7*2</t>
  </si>
  <si>
    <t>900600016</t>
  </si>
  <si>
    <t>Zpracování dokumentace skutečného provedení stavby</t>
  </si>
  <si>
    <t>-1022491487</t>
  </si>
  <si>
    <t>900600019.2</t>
  </si>
  <si>
    <t>Zpracování geodet. zaměření DSPS pro GIS a MMB OTS</t>
  </si>
  <si>
    <t>181278180</t>
  </si>
  <si>
    <t>900600020.2</t>
  </si>
  <si>
    <t>Zaměření rozsahu zásahu do komunikace v programu EZA</t>
  </si>
  <si>
    <t>KPL</t>
  </si>
  <si>
    <t>1618578056</t>
  </si>
  <si>
    <t>900600023.2</t>
  </si>
  <si>
    <t>Uvedení do původního stavu dotčených ploch stavbou</t>
  </si>
  <si>
    <t>1616900493</t>
  </si>
  <si>
    <t>900600026</t>
  </si>
  <si>
    <t>Provedení komplex. zkoušek technologie (markery)</t>
  </si>
  <si>
    <t>-1699550906</t>
  </si>
  <si>
    <t>900600027</t>
  </si>
  <si>
    <t>Provozní vlivy</t>
  </si>
  <si>
    <t>-737457922</t>
  </si>
  <si>
    <t>900600029</t>
  </si>
  <si>
    <t>Zajištění vytyčení podzemních sítí dotčených stavbou</t>
  </si>
  <si>
    <t>2119596427</t>
  </si>
  <si>
    <t>900600032.2</t>
  </si>
  <si>
    <t>Vícetisky projektové dokumentace pro potřeby dodavatele stavby</t>
  </si>
  <si>
    <t>344945259</t>
  </si>
  <si>
    <t>900600035</t>
  </si>
  <si>
    <t>Zřízení, odstranění těžkého přemostění včeně všech souvisejích prací</t>
  </si>
  <si>
    <t>-981872850</t>
  </si>
  <si>
    <t>900600111</t>
  </si>
  <si>
    <t>Ošetření kořenového systému</t>
  </si>
  <si>
    <t>-288553759</t>
  </si>
  <si>
    <t>"a) Práce v kořenovém prostoru stromu budou prováděny ručně"</t>
  </si>
  <si>
    <t>"b) Kořeny do prměru 30mm lze přerušit hladkým řezem u kořenů"</t>
  </si>
  <si>
    <t>"do průměru 50mm bude provedeno individuální posouzení odborným pracovníkem"</t>
  </si>
  <si>
    <t>"Kořeny o průměru větším jak 50mm budou zachovány"</t>
  </si>
  <si>
    <t>"c) zachované kořeny je nutné chráničt proti vysychání a účinkům mrazu"</t>
  </si>
  <si>
    <t>"ochrana může být provedena např. zakrytím pravidelně vlhčenou textilií"</t>
  </si>
  <si>
    <t>900600112</t>
  </si>
  <si>
    <t>Ochrana stromů bedněním - zřízen, odstranění</t>
  </si>
  <si>
    <t>-1044234987</t>
  </si>
  <si>
    <t>900600144</t>
  </si>
  <si>
    <t>Provedení veškerých zkoušek prokazující kvalitu díla - ZKOUŠKA TĚSNOSTI KANALIZAČNÍ PŘÍPOJKY</t>
  </si>
  <si>
    <t>-2036496304</t>
  </si>
  <si>
    <t xml:space="preserve">- uliční vpusti </t>
  </si>
  <si>
    <t>11+2</t>
  </si>
  <si>
    <t>900600145.2</t>
  </si>
  <si>
    <t>Provedení veškerých zkoušek prokazující kvalitu díla SO 330 TLAKOVÁ ZKOUŠKA A DESINFEKCE - hlavní řad</t>
  </si>
  <si>
    <t>1302554576</t>
  </si>
  <si>
    <t>900600118</t>
  </si>
  <si>
    <t>Provedení veškerých zkoušek prokazující kvalitu díla SO 330 TLAKOVÁ ZKOUŠKA A DESINFEKCE -  náhradní zásobování</t>
  </si>
  <si>
    <t>708873778</t>
  </si>
  <si>
    <t>900600147.2</t>
  </si>
  <si>
    <t>Provedení veškerých zkoušek prokazující kvalitu díla SO 340 TLAKOVÁ ZKOUŠKA A DESINFEKCE - vodovodní přípojky</t>
  </si>
  <si>
    <t>-1747175580</t>
  </si>
  <si>
    <t>900600203</t>
  </si>
  <si>
    <t>Provedení pasportizace objektů dotčených stavbou</t>
  </si>
  <si>
    <t>-1653134684</t>
  </si>
  <si>
    <t>"před zahájením stavby provedené soudním znalcem z oboru"</t>
  </si>
  <si>
    <t>"Předání"</t>
  </si>
  <si>
    <t>"2x....v tištěné podobě"</t>
  </si>
  <si>
    <t>"2x....v digitální podobě"</t>
  </si>
  <si>
    <t>900600301</t>
  </si>
  <si>
    <t>Základní archeologický průzkum</t>
  </si>
  <si>
    <t>-1454085962</t>
  </si>
  <si>
    <t>900600303</t>
  </si>
  <si>
    <t>Aktualizace  návrhu DZ po dobu stavby vč. projednání</t>
  </si>
  <si>
    <t>224261421</t>
  </si>
  <si>
    <t>900600306</t>
  </si>
  <si>
    <t>Aktualizace návrhu definit. dopravního značení; zajištění včetně projednání „stanovení místní úpravy dopravního značení"</t>
  </si>
  <si>
    <t>-766851264</t>
  </si>
  <si>
    <t>SEZNAM FIGUR</t>
  </si>
  <si>
    <t>Výměra</t>
  </si>
  <si>
    <t xml:space="preserve"> SO 100/ SO 110</t>
  </si>
  <si>
    <t>Použití figury:</t>
  </si>
  <si>
    <t>ODVOZ1</t>
  </si>
  <si>
    <t>"Horní vrstva drceného kameniva tl.20cm"     BDK*1,78</t>
  </si>
  <si>
    <t>"NZM v rýhách "     BNZM*1,78</t>
  </si>
  <si>
    <t xml:space="preserve"> SO 100/ SO 120</t>
  </si>
  <si>
    <t xml:space="preserve"> SO 100/ SO 130</t>
  </si>
  <si>
    <t xml:space="preserve"> SO 100/ SO 140</t>
  </si>
  <si>
    <t>TRAVA</t>
  </si>
  <si>
    <t xml:space="preserve"> SO 300/ SO 330</t>
  </si>
  <si>
    <t xml:space="preserve"> SO 300/ SO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</si>
</sst>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6" fillId="0" borderId="10" xfId="0" applyNumberFormat="1" applyFont="1" applyBorder="1" applyAlignment="1">
      <alignment/>
    </xf>
    <xf numFmtId="166" fontId="36" fillId="0" borderId="11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horizontal="left" vertical="center" indent="1"/>
    </xf>
    <xf numFmtId="167" fontId="23" fillId="0" borderId="0" xfId="0" applyNumberFormat="1" applyFont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2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0" fontId="24" fillId="4" borderId="7" xfId="0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70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0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5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R5" s="21"/>
      <c r="BE5" s="262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6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R6" s="21"/>
      <c r="BE6" s="263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63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/>
      <c r="AR8" s="21"/>
      <c r="BE8" s="263"/>
      <c r="BS8" s="18" t="s">
        <v>6</v>
      </c>
    </row>
    <row r="9" spans="2:71" s="1" customFormat="1" ht="14.45" customHeight="1">
      <c r="B9" s="21"/>
      <c r="AR9" s="21"/>
      <c r="BE9" s="263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63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63"/>
      <c r="BS11" s="18" t="s">
        <v>6</v>
      </c>
    </row>
    <row r="12" spans="2:71" s="1" customFormat="1" ht="6.95" customHeight="1">
      <c r="B12" s="21"/>
      <c r="AR12" s="21"/>
      <c r="BE12" s="263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63"/>
      <c r="BS13" s="18" t="s">
        <v>6</v>
      </c>
    </row>
    <row r="14" spans="2:71" ht="12.75">
      <c r="B14" s="21"/>
      <c r="E14" s="267" t="s">
        <v>28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8" t="s">
        <v>26</v>
      </c>
      <c r="AN14" s="30" t="s">
        <v>28</v>
      </c>
      <c r="AR14" s="21"/>
      <c r="BE14" s="263"/>
      <c r="BS14" s="18" t="s">
        <v>6</v>
      </c>
    </row>
    <row r="15" spans="2:71" s="1" customFormat="1" ht="6.95" customHeight="1">
      <c r="B15" s="21"/>
      <c r="AR15" s="21"/>
      <c r="BE15" s="263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63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63"/>
      <c r="BS17" s="18" t="s">
        <v>31</v>
      </c>
    </row>
    <row r="18" spans="2:71" s="1" customFormat="1" ht="6.95" customHeight="1">
      <c r="B18" s="21"/>
      <c r="AR18" s="21"/>
      <c r="BE18" s="263"/>
      <c r="BS18" s="18" t="s">
        <v>32</v>
      </c>
    </row>
    <row r="19" spans="2:71" s="1" customFormat="1" ht="12" customHeight="1">
      <c r="B19" s="21"/>
      <c r="D19" s="28" t="s">
        <v>33</v>
      </c>
      <c r="AK19" s="28" t="s">
        <v>24</v>
      </c>
      <c r="AN19" s="26" t="s">
        <v>1</v>
      </c>
      <c r="AR19" s="21"/>
      <c r="BE19" s="263"/>
      <c r="BS19" s="18" t="s">
        <v>32</v>
      </c>
    </row>
    <row r="20" spans="2:71" s="1" customFormat="1" ht="18.4" customHeight="1">
      <c r="B20" s="21"/>
      <c r="E20" s="26" t="s">
        <v>34</v>
      </c>
      <c r="AK20" s="28" t="s">
        <v>26</v>
      </c>
      <c r="AN20" s="26" t="s">
        <v>1</v>
      </c>
      <c r="AR20" s="21"/>
      <c r="BE20" s="263"/>
      <c r="BS20" s="18" t="s">
        <v>31</v>
      </c>
    </row>
    <row r="21" spans="2:57" s="1" customFormat="1" ht="6.95" customHeight="1">
      <c r="B21" s="21"/>
      <c r="AR21" s="21"/>
      <c r="BE21" s="263"/>
    </row>
    <row r="22" spans="2:57" s="1" customFormat="1" ht="12" customHeight="1">
      <c r="B22" s="21"/>
      <c r="D22" s="28" t="s">
        <v>35</v>
      </c>
      <c r="AR22" s="21"/>
      <c r="BE22" s="263"/>
    </row>
    <row r="23" spans="2:57" s="1" customFormat="1" ht="96" customHeight="1">
      <c r="B23" s="21"/>
      <c r="E23" s="269" t="s">
        <v>36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R23" s="21"/>
      <c r="BE23" s="263"/>
    </row>
    <row r="24" spans="2:57" s="1" customFormat="1" ht="6.95" customHeight="1">
      <c r="B24" s="21"/>
      <c r="AR24" s="21"/>
      <c r="BE24" s="26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3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0">
        <f>ROUND(AG94,0)</f>
        <v>0</v>
      </c>
      <c r="AL26" s="271"/>
      <c r="AM26" s="271"/>
      <c r="AN26" s="271"/>
      <c r="AO26" s="271"/>
      <c r="AP26" s="33"/>
      <c r="AQ26" s="33"/>
      <c r="AR26" s="34"/>
      <c r="BE26" s="26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2" t="s">
        <v>38</v>
      </c>
      <c r="M28" s="272"/>
      <c r="N28" s="272"/>
      <c r="O28" s="272"/>
      <c r="P28" s="272"/>
      <c r="Q28" s="33"/>
      <c r="R28" s="33"/>
      <c r="S28" s="33"/>
      <c r="T28" s="33"/>
      <c r="U28" s="33"/>
      <c r="V28" s="33"/>
      <c r="W28" s="272" t="s">
        <v>39</v>
      </c>
      <c r="X28" s="272"/>
      <c r="Y28" s="272"/>
      <c r="Z28" s="272"/>
      <c r="AA28" s="272"/>
      <c r="AB28" s="272"/>
      <c r="AC28" s="272"/>
      <c r="AD28" s="272"/>
      <c r="AE28" s="272"/>
      <c r="AF28" s="33"/>
      <c r="AG28" s="33"/>
      <c r="AH28" s="33"/>
      <c r="AI28" s="33"/>
      <c r="AJ28" s="33"/>
      <c r="AK28" s="272" t="s">
        <v>40</v>
      </c>
      <c r="AL28" s="272"/>
      <c r="AM28" s="272"/>
      <c r="AN28" s="272"/>
      <c r="AO28" s="272"/>
      <c r="AP28" s="33"/>
      <c r="AQ28" s="33"/>
      <c r="AR28" s="34"/>
      <c r="BE28" s="263"/>
    </row>
    <row r="29" spans="2:57" s="3" customFormat="1" ht="14.45" customHeight="1">
      <c r="B29" s="38"/>
      <c r="D29" s="28" t="s">
        <v>41</v>
      </c>
      <c r="F29" s="28" t="s">
        <v>42</v>
      </c>
      <c r="L29" s="256">
        <v>0.21</v>
      </c>
      <c r="M29" s="257"/>
      <c r="N29" s="257"/>
      <c r="O29" s="257"/>
      <c r="P29" s="257"/>
      <c r="W29" s="258">
        <f>ROUND(AZ94,0)</f>
        <v>0</v>
      </c>
      <c r="X29" s="257"/>
      <c r="Y29" s="257"/>
      <c r="Z29" s="257"/>
      <c r="AA29" s="257"/>
      <c r="AB29" s="257"/>
      <c r="AC29" s="257"/>
      <c r="AD29" s="257"/>
      <c r="AE29" s="257"/>
      <c r="AK29" s="258">
        <f>ROUND(AV94,0)</f>
        <v>0</v>
      </c>
      <c r="AL29" s="257"/>
      <c r="AM29" s="257"/>
      <c r="AN29" s="257"/>
      <c r="AO29" s="257"/>
      <c r="AR29" s="38"/>
      <c r="BE29" s="264"/>
    </row>
    <row r="30" spans="2:57" s="3" customFormat="1" ht="14.45" customHeight="1">
      <c r="B30" s="38"/>
      <c r="F30" s="28" t="s">
        <v>43</v>
      </c>
      <c r="L30" s="256">
        <v>0.12</v>
      </c>
      <c r="M30" s="257"/>
      <c r="N30" s="257"/>
      <c r="O30" s="257"/>
      <c r="P30" s="257"/>
      <c r="W30" s="258">
        <f>ROUND(BA94,0)</f>
        <v>0</v>
      </c>
      <c r="X30" s="257"/>
      <c r="Y30" s="257"/>
      <c r="Z30" s="257"/>
      <c r="AA30" s="257"/>
      <c r="AB30" s="257"/>
      <c r="AC30" s="257"/>
      <c r="AD30" s="257"/>
      <c r="AE30" s="257"/>
      <c r="AK30" s="258">
        <f>ROUND(AW94,0)</f>
        <v>0</v>
      </c>
      <c r="AL30" s="257"/>
      <c r="AM30" s="257"/>
      <c r="AN30" s="257"/>
      <c r="AO30" s="257"/>
      <c r="AR30" s="38"/>
      <c r="BE30" s="264"/>
    </row>
    <row r="31" spans="2:57" s="3" customFormat="1" ht="14.45" customHeight="1" hidden="1">
      <c r="B31" s="38"/>
      <c r="F31" s="28" t="s">
        <v>44</v>
      </c>
      <c r="L31" s="256">
        <v>0.21</v>
      </c>
      <c r="M31" s="257"/>
      <c r="N31" s="257"/>
      <c r="O31" s="257"/>
      <c r="P31" s="257"/>
      <c r="W31" s="258">
        <f>ROUND(BB94,0)</f>
        <v>0</v>
      </c>
      <c r="X31" s="257"/>
      <c r="Y31" s="257"/>
      <c r="Z31" s="257"/>
      <c r="AA31" s="257"/>
      <c r="AB31" s="257"/>
      <c r="AC31" s="257"/>
      <c r="AD31" s="257"/>
      <c r="AE31" s="257"/>
      <c r="AK31" s="258">
        <v>0</v>
      </c>
      <c r="AL31" s="257"/>
      <c r="AM31" s="257"/>
      <c r="AN31" s="257"/>
      <c r="AO31" s="257"/>
      <c r="AR31" s="38"/>
      <c r="BE31" s="264"/>
    </row>
    <row r="32" spans="2:57" s="3" customFormat="1" ht="14.45" customHeight="1" hidden="1">
      <c r="B32" s="38"/>
      <c r="F32" s="28" t="s">
        <v>45</v>
      </c>
      <c r="L32" s="256">
        <v>0.12</v>
      </c>
      <c r="M32" s="257"/>
      <c r="N32" s="257"/>
      <c r="O32" s="257"/>
      <c r="P32" s="257"/>
      <c r="W32" s="258">
        <f>ROUND(BC94,0)</f>
        <v>0</v>
      </c>
      <c r="X32" s="257"/>
      <c r="Y32" s="257"/>
      <c r="Z32" s="257"/>
      <c r="AA32" s="257"/>
      <c r="AB32" s="257"/>
      <c r="AC32" s="257"/>
      <c r="AD32" s="257"/>
      <c r="AE32" s="257"/>
      <c r="AK32" s="258">
        <v>0</v>
      </c>
      <c r="AL32" s="257"/>
      <c r="AM32" s="257"/>
      <c r="AN32" s="257"/>
      <c r="AO32" s="257"/>
      <c r="AR32" s="38"/>
      <c r="BE32" s="264"/>
    </row>
    <row r="33" spans="2:57" s="3" customFormat="1" ht="14.45" customHeight="1" hidden="1">
      <c r="B33" s="38"/>
      <c r="F33" s="28" t="s">
        <v>46</v>
      </c>
      <c r="L33" s="256">
        <v>0</v>
      </c>
      <c r="M33" s="257"/>
      <c r="N33" s="257"/>
      <c r="O33" s="257"/>
      <c r="P33" s="257"/>
      <c r="W33" s="258">
        <f>ROUND(BD94,0)</f>
        <v>0</v>
      </c>
      <c r="X33" s="257"/>
      <c r="Y33" s="257"/>
      <c r="Z33" s="257"/>
      <c r="AA33" s="257"/>
      <c r="AB33" s="257"/>
      <c r="AC33" s="257"/>
      <c r="AD33" s="257"/>
      <c r="AE33" s="257"/>
      <c r="AK33" s="258">
        <v>0</v>
      </c>
      <c r="AL33" s="257"/>
      <c r="AM33" s="257"/>
      <c r="AN33" s="257"/>
      <c r="AO33" s="257"/>
      <c r="AR33" s="38"/>
      <c r="BE33" s="26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3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49" t="s">
        <v>49</v>
      </c>
      <c r="Y35" s="247"/>
      <c r="Z35" s="247"/>
      <c r="AA35" s="247"/>
      <c r="AB35" s="247"/>
      <c r="AC35" s="41"/>
      <c r="AD35" s="41"/>
      <c r="AE35" s="41"/>
      <c r="AF35" s="41"/>
      <c r="AG35" s="41"/>
      <c r="AH35" s="41"/>
      <c r="AI35" s="41"/>
      <c r="AJ35" s="41"/>
      <c r="AK35" s="246">
        <f>SUM(AK26:AK33)</f>
        <v>0</v>
      </c>
      <c r="AL35" s="247"/>
      <c r="AM35" s="247"/>
      <c r="AN35" s="247"/>
      <c r="AO35" s="248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20037</v>
      </c>
      <c r="AR84" s="52"/>
    </row>
    <row r="85" spans="2:44" s="5" customFormat="1" ht="36.95" customHeight="1">
      <c r="B85" s="53"/>
      <c r="C85" s="54" t="s">
        <v>16</v>
      </c>
      <c r="L85" s="259" t="str">
        <f>K6</f>
        <v>BRNO, KOSMÁKOVA – REKONSTRUKCE VODOVODU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BRNO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38" t="str">
        <f>IF(AN8="","",AN8)</f>
        <v/>
      </c>
      <c r="AN87" s="238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BRNĚNSKÉ VODÁRNY A KANALIZACE,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39" t="str">
        <f>IF(E17="","",E17)</f>
        <v>JV PROJEKT VH s.r.o.</v>
      </c>
      <c r="AN89" s="240"/>
      <c r="AO89" s="240"/>
      <c r="AP89" s="240"/>
      <c r="AQ89" s="33"/>
      <c r="AR89" s="34"/>
      <c r="AS89" s="252" t="s">
        <v>57</v>
      </c>
      <c r="AT89" s="25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39" t="str">
        <f>IF(E20="","",E20)</f>
        <v xml:space="preserve"> Obrtel M.</v>
      </c>
      <c r="AN90" s="240"/>
      <c r="AO90" s="240"/>
      <c r="AP90" s="240"/>
      <c r="AQ90" s="33"/>
      <c r="AR90" s="34"/>
      <c r="AS90" s="254"/>
      <c r="AT90" s="25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4"/>
      <c r="AT91" s="25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74" t="s">
        <v>58</v>
      </c>
      <c r="D92" s="242"/>
      <c r="E92" s="242"/>
      <c r="F92" s="242"/>
      <c r="G92" s="242"/>
      <c r="H92" s="61"/>
      <c r="I92" s="241" t="s">
        <v>59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5" t="s">
        <v>60</v>
      </c>
      <c r="AH92" s="242"/>
      <c r="AI92" s="242"/>
      <c r="AJ92" s="242"/>
      <c r="AK92" s="242"/>
      <c r="AL92" s="242"/>
      <c r="AM92" s="242"/>
      <c r="AN92" s="241" t="s">
        <v>61</v>
      </c>
      <c r="AO92" s="242"/>
      <c r="AP92" s="243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4">
        <f>ROUND(AG95+AG100+AG103+AG105,0)</f>
        <v>0</v>
      </c>
      <c r="AH94" s="234"/>
      <c r="AI94" s="234"/>
      <c r="AJ94" s="234"/>
      <c r="AK94" s="234"/>
      <c r="AL94" s="234"/>
      <c r="AM94" s="234"/>
      <c r="AN94" s="235">
        <f aca="true" t="shared" si="0" ref="AN94:AN105">SUM(AG94,AT94)</f>
        <v>0</v>
      </c>
      <c r="AO94" s="235"/>
      <c r="AP94" s="235"/>
      <c r="AQ94" s="73" t="s">
        <v>1</v>
      </c>
      <c r="AR94" s="69"/>
      <c r="AS94" s="74">
        <f>ROUND(AS95+AS100+AS103+AS105,0)</f>
        <v>0</v>
      </c>
      <c r="AT94" s="75">
        <f aca="true" t="shared" si="1" ref="AT94:AT105">ROUND(SUM(AV94:AW94),0)</f>
        <v>0</v>
      </c>
      <c r="AU94" s="76">
        <f>ROUND(AU95+AU100+AU103+AU105,5)</f>
        <v>0</v>
      </c>
      <c r="AV94" s="75">
        <f>ROUND(AZ94*L29,0)</f>
        <v>0</v>
      </c>
      <c r="AW94" s="75">
        <f>ROUND(BA94*L30,0)</f>
        <v>0</v>
      </c>
      <c r="AX94" s="75">
        <f>ROUND(BB94*L29,0)</f>
        <v>0</v>
      </c>
      <c r="AY94" s="75">
        <f>ROUND(BC94*L30,0)</f>
        <v>0</v>
      </c>
      <c r="AZ94" s="75">
        <f>ROUND(AZ95+AZ100+AZ103+AZ105,0)</f>
        <v>0</v>
      </c>
      <c r="BA94" s="75">
        <f>ROUND(BA95+BA100+BA103+BA105,0)</f>
        <v>0</v>
      </c>
      <c r="BB94" s="75">
        <f>ROUND(BB95+BB100+BB103+BB105,0)</f>
        <v>0</v>
      </c>
      <c r="BC94" s="75">
        <f>ROUND(BC95+BC100+BC103+BC105,0)</f>
        <v>0</v>
      </c>
      <c r="BD94" s="77">
        <f>ROUND(BD95+BD100+BD103+BD105,0)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2:91" s="7" customFormat="1" ht="16.5" customHeight="1">
      <c r="B95" s="80"/>
      <c r="C95" s="81"/>
      <c r="D95" s="261" t="s">
        <v>81</v>
      </c>
      <c r="E95" s="261"/>
      <c r="F95" s="261"/>
      <c r="G95" s="261"/>
      <c r="H95" s="261"/>
      <c r="I95" s="82"/>
      <c r="J95" s="261" t="s">
        <v>82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44">
        <f>ROUND(SUM(AG96:AG99),0)</f>
        <v>0</v>
      </c>
      <c r="AH95" s="233"/>
      <c r="AI95" s="233"/>
      <c r="AJ95" s="233"/>
      <c r="AK95" s="233"/>
      <c r="AL95" s="233"/>
      <c r="AM95" s="233"/>
      <c r="AN95" s="232">
        <f t="shared" si="0"/>
        <v>0</v>
      </c>
      <c r="AO95" s="233"/>
      <c r="AP95" s="233"/>
      <c r="AQ95" s="83" t="s">
        <v>83</v>
      </c>
      <c r="AR95" s="80"/>
      <c r="AS95" s="84">
        <f>ROUND(SUM(AS96:AS99),0)</f>
        <v>0</v>
      </c>
      <c r="AT95" s="85">
        <f t="shared" si="1"/>
        <v>0</v>
      </c>
      <c r="AU95" s="86">
        <f>ROUND(SUM(AU96:AU99),5)</f>
        <v>0</v>
      </c>
      <c r="AV95" s="85">
        <f>ROUND(AZ95*L29,0)</f>
        <v>0</v>
      </c>
      <c r="AW95" s="85">
        <f>ROUND(BA95*L30,0)</f>
        <v>0</v>
      </c>
      <c r="AX95" s="85">
        <f>ROUND(BB95*L29,0)</f>
        <v>0</v>
      </c>
      <c r="AY95" s="85">
        <f>ROUND(BC95*L30,0)</f>
        <v>0</v>
      </c>
      <c r="AZ95" s="85">
        <f>ROUND(SUM(AZ96:AZ99),0)</f>
        <v>0</v>
      </c>
      <c r="BA95" s="85">
        <f>ROUND(SUM(BA96:BA99),0)</f>
        <v>0</v>
      </c>
      <c r="BB95" s="85">
        <f>ROUND(SUM(BB96:BB99),0)</f>
        <v>0</v>
      </c>
      <c r="BC95" s="85">
        <f>ROUND(SUM(BC96:BC99),0)</f>
        <v>0</v>
      </c>
      <c r="BD95" s="87">
        <f>ROUND(SUM(BD96:BD99),0)</f>
        <v>0</v>
      </c>
      <c r="BS95" s="88" t="s">
        <v>76</v>
      </c>
      <c r="BT95" s="88" t="s">
        <v>32</v>
      </c>
      <c r="BU95" s="88" t="s">
        <v>78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0" s="4" customFormat="1" ht="16.5" customHeight="1">
      <c r="A96" s="89" t="s">
        <v>86</v>
      </c>
      <c r="B96" s="52"/>
      <c r="C96" s="10"/>
      <c r="D96" s="10"/>
      <c r="E96" s="273" t="s">
        <v>87</v>
      </c>
      <c r="F96" s="273"/>
      <c r="G96" s="273"/>
      <c r="H96" s="273"/>
      <c r="I96" s="273"/>
      <c r="J96" s="10"/>
      <c r="K96" s="273" t="s">
        <v>88</v>
      </c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36">
        <f>'SO 110 - VOZOVKY'!J32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90" t="s">
        <v>89</v>
      </c>
      <c r="AR96" s="52"/>
      <c r="AS96" s="91">
        <v>0</v>
      </c>
      <c r="AT96" s="92">
        <f t="shared" si="1"/>
        <v>0</v>
      </c>
      <c r="AU96" s="93">
        <f>'SO 110 - VOZOVKY'!P128</f>
        <v>0</v>
      </c>
      <c r="AV96" s="92">
        <f>'SO 110 - VOZOVKY'!J35</f>
        <v>0</v>
      </c>
      <c r="AW96" s="92">
        <f>'SO 110 - VOZOVKY'!J36</f>
        <v>0</v>
      </c>
      <c r="AX96" s="92">
        <f>'SO 110 - VOZOVKY'!J37</f>
        <v>0</v>
      </c>
      <c r="AY96" s="92">
        <f>'SO 110 - VOZOVKY'!J38</f>
        <v>0</v>
      </c>
      <c r="AZ96" s="92">
        <f>'SO 110 - VOZOVKY'!F35</f>
        <v>0</v>
      </c>
      <c r="BA96" s="92">
        <f>'SO 110 - VOZOVKY'!F36</f>
        <v>0</v>
      </c>
      <c r="BB96" s="92">
        <f>'SO 110 - VOZOVKY'!F37</f>
        <v>0</v>
      </c>
      <c r="BC96" s="92">
        <f>'SO 110 - VOZOVKY'!F38</f>
        <v>0</v>
      </c>
      <c r="BD96" s="94">
        <f>'SO 110 - VOZOVKY'!F39</f>
        <v>0</v>
      </c>
      <c r="BT96" s="26" t="s">
        <v>85</v>
      </c>
      <c r="BV96" s="26" t="s">
        <v>79</v>
      </c>
      <c r="BW96" s="26" t="s">
        <v>90</v>
      </c>
      <c r="BX96" s="26" t="s">
        <v>84</v>
      </c>
      <c r="CL96" s="26" t="s">
        <v>91</v>
      </c>
    </row>
    <row r="97" spans="1:90" s="4" customFormat="1" ht="16.5" customHeight="1">
      <c r="A97" s="89" t="s">
        <v>86</v>
      </c>
      <c r="B97" s="52"/>
      <c r="C97" s="10"/>
      <c r="D97" s="10"/>
      <c r="E97" s="273" t="s">
        <v>92</v>
      </c>
      <c r="F97" s="273"/>
      <c r="G97" s="273"/>
      <c r="H97" s="273"/>
      <c r="I97" s="273"/>
      <c r="J97" s="10"/>
      <c r="K97" s="273" t="s">
        <v>93</v>
      </c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36">
        <f>'SO 120 - ODVODNĚNÍ VOZOVKY'!J32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90" t="s">
        <v>89</v>
      </c>
      <c r="AR97" s="52"/>
      <c r="AS97" s="91">
        <v>0</v>
      </c>
      <c r="AT97" s="92">
        <f t="shared" si="1"/>
        <v>0</v>
      </c>
      <c r="AU97" s="93">
        <f>'SO 120 - ODVODNĚNÍ VOZOVKY'!P126</f>
        <v>0</v>
      </c>
      <c r="AV97" s="92">
        <f>'SO 120 - ODVODNĚNÍ VOZOVKY'!J35</f>
        <v>0</v>
      </c>
      <c r="AW97" s="92">
        <f>'SO 120 - ODVODNĚNÍ VOZOVKY'!J36</f>
        <v>0</v>
      </c>
      <c r="AX97" s="92">
        <f>'SO 120 - ODVODNĚNÍ VOZOVKY'!J37</f>
        <v>0</v>
      </c>
      <c r="AY97" s="92">
        <f>'SO 120 - ODVODNĚNÍ VOZOVKY'!J38</f>
        <v>0</v>
      </c>
      <c r="AZ97" s="92">
        <f>'SO 120 - ODVODNĚNÍ VOZOVKY'!F35</f>
        <v>0</v>
      </c>
      <c r="BA97" s="92">
        <f>'SO 120 - ODVODNĚNÍ VOZOVKY'!F36</f>
        <v>0</v>
      </c>
      <c r="BB97" s="92">
        <f>'SO 120 - ODVODNĚNÍ VOZOVKY'!F37</f>
        <v>0</v>
      </c>
      <c r="BC97" s="92">
        <f>'SO 120 - ODVODNĚNÍ VOZOVKY'!F38</f>
        <v>0</v>
      </c>
      <c r="BD97" s="94">
        <f>'SO 120 - ODVODNĚNÍ VOZOVKY'!F39</f>
        <v>0</v>
      </c>
      <c r="BT97" s="26" t="s">
        <v>85</v>
      </c>
      <c r="BV97" s="26" t="s">
        <v>79</v>
      </c>
      <c r="BW97" s="26" t="s">
        <v>94</v>
      </c>
      <c r="BX97" s="26" t="s">
        <v>84</v>
      </c>
      <c r="CL97" s="26" t="s">
        <v>95</v>
      </c>
    </row>
    <row r="98" spans="1:90" s="4" customFormat="1" ht="16.5" customHeight="1">
      <c r="A98" s="89" t="s">
        <v>86</v>
      </c>
      <c r="B98" s="52"/>
      <c r="C98" s="10"/>
      <c r="D98" s="10"/>
      <c r="E98" s="273" t="s">
        <v>96</v>
      </c>
      <c r="F98" s="273"/>
      <c r="G98" s="273"/>
      <c r="H98" s="273"/>
      <c r="I98" s="273"/>
      <c r="J98" s="10"/>
      <c r="K98" s="273" t="s">
        <v>97</v>
      </c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36">
        <f>'SO 130 - PARKOVIŠTĚ'!J32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90" t="s">
        <v>89</v>
      </c>
      <c r="AR98" s="52"/>
      <c r="AS98" s="91">
        <v>0</v>
      </c>
      <c r="AT98" s="92">
        <f t="shared" si="1"/>
        <v>0</v>
      </c>
      <c r="AU98" s="93">
        <f>'SO 130 - PARKOVIŠTĚ'!P126</f>
        <v>0</v>
      </c>
      <c r="AV98" s="92">
        <f>'SO 130 - PARKOVIŠTĚ'!J35</f>
        <v>0</v>
      </c>
      <c r="AW98" s="92">
        <f>'SO 130 - PARKOVIŠTĚ'!J36</f>
        <v>0</v>
      </c>
      <c r="AX98" s="92">
        <f>'SO 130 - PARKOVIŠTĚ'!J37</f>
        <v>0</v>
      </c>
      <c r="AY98" s="92">
        <f>'SO 130 - PARKOVIŠTĚ'!J38</f>
        <v>0</v>
      </c>
      <c r="AZ98" s="92">
        <f>'SO 130 - PARKOVIŠTĚ'!F35</f>
        <v>0</v>
      </c>
      <c r="BA98" s="92">
        <f>'SO 130 - PARKOVIŠTĚ'!F36</f>
        <v>0</v>
      </c>
      <c r="BB98" s="92">
        <f>'SO 130 - PARKOVIŠTĚ'!F37</f>
        <v>0</v>
      </c>
      <c r="BC98" s="92">
        <f>'SO 130 - PARKOVIŠTĚ'!F38</f>
        <v>0</v>
      </c>
      <c r="BD98" s="94">
        <f>'SO 130 - PARKOVIŠTĚ'!F39</f>
        <v>0</v>
      </c>
      <c r="BT98" s="26" t="s">
        <v>85</v>
      </c>
      <c r="BV98" s="26" t="s">
        <v>79</v>
      </c>
      <c r="BW98" s="26" t="s">
        <v>98</v>
      </c>
      <c r="BX98" s="26" t="s">
        <v>84</v>
      </c>
      <c r="CL98" s="26" t="s">
        <v>91</v>
      </c>
    </row>
    <row r="99" spans="1:90" s="4" customFormat="1" ht="16.5" customHeight="1">
      <c r="A99" s="89" t="s">
        <v>86</v>
      </c>
      <c r="B99" s="52"/>
      <c r="C99" s="10"/>
      <c r="D99" s="10"/>
      <c r="E99" s="273" t="s">
        <v>99</v>
      </c>
      <c r="F99" s="273"/>
      <c r="G99" s="273"/>
      <c r="H99" s="273"/>
      <c r="I99" s="273"/>
      <c r="J99" s="10"/>
      <c r="K99" s="273" t="s">
        <v>100</v>
      </c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36">
        <f>'SO 140 - CHODNÍKY'!J32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90" t="s">
        <v>89</v>
      </c>
      <c r="AR99" s="52"/>
      <c r="AS99" s="91">
        <v>0</v>
      </c>
      <c r="AT99" s="92">
        <f t="shared" si="1"/>
        <v>0</v>
      </c>
      <c r="AU99" s="93">
        <f>'SO 140 - CHODNÍKY'!P128</f>
        <v>0</v>
      </c>
      <c r="AV99" s="92">
        <f>'SO 140 - CHODNÍKY'!J35</f>
        <v>0</v>
      </c>
      <c r="AW99" s="92">
        <f>'SO 140 - CHODNÍKY'!J36</f>
        <v>0</v>
      </c>
      <c r="AX99" s="92">
        <f>'SO 140 - CHODNÍKY'!J37</f>
        <v>0</v>
      </c>
      <c r="AY99" s="92">
        <f>'SO 140 - CHODNÍKY'!J38</f>
        <v>0</v>
      </c>
      <c r="AZ99" s="92">
        <f>'SO 140 - CHODNÍKY'!F35</f>
        <v>0</v>
      </c>
      <c r="BA99" s="92">
        <f>'SO 140 - CHODNÍKY'!F36</f>
        <v>0</v>
      </c>
      <c r="BB99" s="92">
        <f>'SO 140 - CHODNÍKY'!F37</f>
        <v>0</v>
      </c>
      <c r="BC99" s="92">
        <f>'SO 140 - CHODNÍKY'!F38</f>
        <v>0</v>
      </c>
      <c r="BD99" s="94">
        <f>'SO 140 - CHODNÍKY'!F39</f>
        <v>0</v>
      </c>
      <c r="BT99" s="26" t="s">
        <v>85</v>
      </c>
      <c r="BV99" s="26" t="s">
        <v>79</v>
      </c>
      <c r="BW99" s="26" t="s">
        <v>101</v>
      </c>
      <c r="BX99" s="26" t="s">
        <v>84</v>
      </c>
      <c r="CL99" s="26" t="s">
        <v>91</v>
      </c>
    </row>
    <row r="100" spans="2:91" s="7" customFormat="1" ht="16.5" customHeight="1">
      <c r="B100" s="80"/>
      <c r="C100" s="81"/>
      <c r="D100" s="261" t="s">
        <v>102</v>
      </c>
      <c r="E100" s="261"/>
      <c r="F100" s="261"/>
      <c r="G100" s="261"/>
      <c r="H100" s="261"/>
      <c r="I100" s="82"/>
      <c r="J100" s="261" t="s">
        <v>103</v>
      </c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44">
        <f>ROUND(SUM(AG101:AG102),0)</f>
        <v>0</v>
      </c>
      <c r="AH100" s="233"/>
      <c r="AI100" s="233"/>
      <c r="AJ100" s="233"/>
      <c r="AK100" s="233"/>
      <c r="AL100" s="233"/>
      <c r="AM100" s="233"/>
      <c r="AN100" s="232">
        <f t="shared" si="0"/>
        <v>0</v>
      </c>
      <c r="AO100" s="233"/>
      <c r="AP100" s="233"/>
      <c r="AQ100" s="83" t="s">
        <v>83</v>
      </c>
      <c r="AR100" s="80"/>
      <c r="AS100" s="84">
        <f>ROUND(SUM(AS101:AS102),0)</f>
        <v>0</v>
      </c>
      <c r="AT100" s="85">
        <f t="shared" si="1"/>
        <v>0</v>
      </c>
      <c r="AU100" s="86">
        <f>ROUND(SUM(AU101:AU102),5)</f>
        <v>0</v>
      </c>
      <c r="AV100" s="85">
        <f>ROUND(AZ100*L29,0)</f>
        <v>0</v>
      </c>
      <c r="AW100" s="85">
        <f>ROUND(BA100*L30,0)</f>
        <v>0</v>
      </c>
      <c r="AX100" s="85">
        <f>ROUND(BB100*L29,0)</f>
        <v>0</v>
      </c>
      <c r="AY100" s="85">
        <f>ROUND(BC100*L30,0)</f>
        <v>0</v>
      </c>
      <c r="AZ100" s="85">
        <f>ROUND(SUM(AZ101:AZ102),0)</f>
        <v>0</v>
      </c>
      <c r="BA100" s="85">
        <f>ROUND(SUM(BA101:BA102),0)</f>
        <v>0</v>
      </c>
      <c r="BB100" s="85">
        <f>ROUND(SUM(BB101:BB102),0)</f>
        <v>0</v>
      </c>
      <c r="BC100" s="85">
        <f>ROUND(SUM(BC101:BC102),0)</f>
        <v>0</v>
      </c>
      <c r="BD100" s="87">
        <f>ROUND(SUM(BD101:BD102),0)</f>
        <v>0</v>
      </c>
      <c r="BS100" s="88" t="s">
        <v>76</v>
      </c>
      <c r="BT100" s="88" t="s">
        <v>32</v>
      </c>
      <c r="BU100" s="88" t="s">
        <v>78</v>
      </c>
      <c r="BV100" s="88" t="s">
        <v>79</v>
      </c>
      <c r="BW100" s="88" t="s">
        <v>104</v>
      </c>
      <c r="BX100" s="88" t="s">
        <v>4</v>
      </c>
      <c r="CL100" s="88" t="s">
        <v>1</v>
      </c>
      <c r="CM100" s="88" t="s">
        <v>85</v>
      </c>
    </row>
    <row r="101" spans="1:90" s="4" customFormat="1" ht="16.5" customHeight="1">
      <c r="A101" s="89" t="s">
        <v>86</v>
      </c>
      <c r="B101" s="52"/>
      <c r="C101" s="10"/>
      <c r="D101" s="10"/>
      <c r="E101" s="273" t="s">
        <v>105</v>
      </c>
      <c r="F101" s="273"/>
      <c r="G101" s="273"/>
      <c r="H101" s="273"/>
      <c r="I101" s="273"/>
      <c r="J101" s="10"/>
      <c r="K101" s="273" t="s">
        <v>106</v>
      </c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36">
        <f>'SO 330 - VODOVOD'!J32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90" t="s">
        <v>89</v>
      </c>
      <c r="AR101" s="52"/>
      <c r="AS101" s="91">
        <v>0</v>
      </c>
      <c r="AT101" s="92">
        <f t="shared" si="1"/>
        <v>0</v>
      </c>
      <c r="AU101" s="93">
        <f>'SO 330 - VODOVOD'!P127</f>
        <v>0</v>
      </c>
      <c r="AV101" s="92">
        <f>'SO 330 - VODOVOD'!J35</f>
        <v>0</v>
      </c>
      <c r="AW101" s="92">
        <f>'SO 330 - VODOVOD'!J36</f>
        <v>0</v>
      </c>
      <c r="AX101" s="92">
        <f>'SO 330 - VODOVOD'!J37</f>
        <v>0</v>
      </c>
      <c r="AY101" s="92">
        <f>'SO 330 - VODOVOD'!J38</f>
        <v>0</v>
      </c>
      <c r="AZ101" s="92">
        <f>'SO 330 - VODOVOD'!F35</f>
        <v>0</v>
      </c>
      <c r="BA101" s="92">
        <f>'SO 330 - VODOVOD'!F36</f>
        <v>0</v>
      </c>
      <c r="BB101" s="92">
        <f>'SO 330 - VODOVOD'!F37</f>
        <v>0</v>
      </c>
      <c r="BC101" s="92">
        <f>'SO 330 - VODOVOD'!F38</f>
        <v>0</v>
      </c>
      <c r="BD101" s="94">
        <f>'SO 330 - VODOVOD'!F39</f>
        <v>0</v>
      </c>
      <c r="BT101" s="26" t="s">
        <v>85</v>
      </c>
      <c r="BV101" s="26" t="s">
        <v>79</v>
      </c>
      <c r="BW101" s="26" t="s">
        <v>107</v>
      </c>
      <c r="BX101" s="26" t="s">
        <v>104</v>
      </c>
      <c r="CL101" s="26" t="s">
        <v>108</v>
      </c>
    </row>
    <row r="102" spans="1:90" s="4" customFormat="1" ht="16.5" customHeight="1">
      <c r="A102" s="89" t="s">
        <v>86</v>
      </c>
      <c r="B102" s="52"/>
      <c r="C102" s="10"/>
      <c r="D102" s="10"/>
      <c r="E102" s="273" t="s">
        <v>109</v>
      </c>
      <c r="F102" s="273"/>
      <c r="G102" s="273"/>
      <c r="H102" s="273"/>
      <c r="I102" s="273"/>
      <c r="J102" s="10"/>
      <c r="K102" s="273" t="s">
        <v>110</v>
      </c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36">
        <f>'SO 340 - VODOVODNÍ PŘÍPOJKY'!J32</f>
        <v>0</v>
      </c>
      <c r="AH102" s="237"/>
      <c r="AI102" s="237"/>
      <c r="AJ102" s="237"/>
      <c r="AK102" s="237"/>
      <c r="AL102" s="237"/>
      <c r="AM102" s="237"/>
      <c r="AN102" s="236">
        <f t="shared" si="0"/>
        <v>0</v>
      </c>
      <c r="AO102" s="237"/>
      <c r="AP102" s="237"/>
      <c r="AQ102" s="90" t="s">
        <v>89</v>
      </c>
      <c r="AR102" s="52"/>
      <c r="AS102" s="91">
        <v>0</v>
      </c>
      <c r="AT102" s="92">
        <f t="shared" si="1"/>
        <v>0</v>
      </c>
      <c r="AU102" s="93">
        <f>'SO 340 - VODOVODNÍ PŘÍPOJKY'!P129</f>
        <v>0</v>
      </c>
      <c r="AV102" s="92">
        <f>'SO 340 - VODOVODNÍ PŘÍPOJKY'!J35</f>
        <v>0</v>
      </c>
      <c r="AW102" s="92">
        <f>'SO 340 - VODOVODNÍ PŘÍPOJKY'!J36</f>
        <v>0</v>
      </c>
      <c r="AX102" s="92">
        <f>'SO 340 - VODOVODNÍ PŘÍPOJKY'!J37</f>
        <v>0</v>
      </c>
      <c r="AY102" s="92">
        <f>'SO 340 - VODOVODNÍ PŘÍPOJKY'!J38</f>
        <v>0</v>
      </c>
      <c r="AZ102" s="92">
        <f>'SO 340 - VODOVODNÍ PŘÍPOJKY'!F35</f>
        <v>0</v>
      </c>
      <c r="BA102" s="92">
        <f>'SO 340 - VODOVODNÍ PŘÍPOJKY'!F36</f>
        <v>0</v>
      </c>
      <c r="BB102" s="92">
        <f>'SO 340 - VODOVODNÍ PŘÍPOJKY'!F37</f>
        <v>0</v>
      </c>
      <c r="BC102" s="92">
        <f>'SO 340 - VODOVODNÍ PŘÍPOJKY'!F38</f>
        <v>0</v>
      </c>
      <c r="BD102" s="94">
        <f>'SO 340 - VODOVODNÍ PŘÍPOJKY'!F39</f>
        <v>0</v>
      </c>
      <c r="BT102" s="26" t="s">
        <v>85</v>
      </c>
      <c r="BV102" s="26" t="s">
        <v>79</v>
      </c>
      <c r="BW102" s="26" t="s">
        <v>111</v>
      </c>
      <c r="BX102" s="26" t="s">
        <v>104</v>
      </c>
      <c r="CL102" s="26" t="s">
        <v>108</v>
      </c>
    </row>
    <row r="103" spans="2:91" s="7" customFormat="1" ht="16.5" customHeight="1">
      <c r="B103" s="80"/>
      <c r="C103" s="81"/>
      <c r="D103" s="261" t="s">
        <v>112</v>
      </c>
      <c r="E103" s="261"/>
      <c r="F103" s="261"/>
      <c r="G103" s="261"/>
      <c r="H103" s="261"/>
      <c r="I103" s="82"/>
      <c r="J103" s="261" t="s">
        <v>113</v>
      </c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44">
        <f>ROUND(AG104,0)</f>
        <v>0</v>
      </c>
      <c r="AH103" s="233"/>
      <c r="AI103" s="233"/>
      <c r="AJ103" s="233"/>
      <c r="AK103" s="233"/>
      <c r="AL103" s="233"/>
      <c r="AM103" s="233"/>
      <c r="AN103" s="232">
        <f t="shared" si="0"/>
        <v>0</v>
      </c>
      <c r="AO103" s="233"/>
      <c r="AP103" s="233"/>
      <c r="AQ103" s="83" t="s">
        <v>83</v>
      </c>
      <c r="AR103" s="80"/>
      <c r="AS103" s="84">
        <f>ROUND(AS104,0)</f>
        <v>0</v>
      </c>
      <c r="AT103" s="85">
        <f t="shared" si="1"/>
        <v>0</v>
      </c>
      <c r="AU103" s="86">
        <f>ROUND(AU104,5)</f>
        <v>0</v>
      </c>
      <c r="AV103" s="85">
        <f>ROUND(AZ103*L29,0)</f>
        <v>0</v>
      </c>
      <c r="AW103" s="85">
        <f>ROUND(BA103*L30,0)</f>
        <v>0</v>
      </c>
      <c r="AX103" s="85">
        <f>ROUND(BB103*L29,0)</f>
        <v>0</v>
      </c>
      <c r="AY103" s="85">
        <f>ROUND(BC103*L30,0)</f>
        <v>0</v>
      </c>
      <c r="AZ103" s="85">
        <f>ROUND(AZ104,0)</f>
        <v>0</v>
      </c>
      <c r="BA103" s="85">
        <f>ROUND(BA104,0)</f>
        <v>0</v>
      </c>
      <c r="BB103" s="85">
        <f>ROUND(BB104,0)</f>
        <v>0</v>
      </c>
      <c r="BC103" s="85">
        <f>ROUND(BC104,0)</f>
        <v>0</v>
      </c>
      <c r="BD103" s="87">
        <f>ROUND(BD104,0)</f>
        <v>0</v>
      </c>
      <c r="BS103" s="88" t="s">
        <v>76</v>
      </c>
      <c r="BT103" s="88" t="s">
        <v>32</v>
      </c>
      <c r="BU103" s="88" t="s">
        <v>78</v>
      </c>
      <c r="BV103" s="88" t="s">
        <v>79</v>
      </c>
      <c r="BW103" s="88" t="s">
        <v>114</v>
      </c>
      <c r="BX103" s="88" t="s">
        <v>4</v>
      </c>
      <c r="CL103" s="88" t="s">
        <v>1</v>
      </c>
      <c r="CM103" s="88" t="s">
        <v>85</v>
      </c>
    </row>
    <row r="104" spans="1:90" s="4" customFormat="1" ht="16.5" customHeight="1">
      <c r="A104" s="89" t="s">
        <v>86</v>
      </c>
      <c r="B104" s="52"/>
      <c r="C104" s="10"/>
      <c r="D104" s="10"/>
      <c r="E104" s="273" t="s">
        <v>115</v>
      </c>
      <c r="F104" s="273"/>
      <c r="G104" s="273"/>
      <c r="H104" s="273"/>
      <c r="I104" s="273"/>
      <c r="J104" s="10"/>
      <c r="K104" s="273" t="s">
        <v>116</v>
      </c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36">
        <f>'SO 810 - NÁHRADNÍ VÝSADBA...'!J32</f>
        <v>0</v>
      </c>
      <c r="AH104" s="237"/>
      <c r="AI104" s="237"/>
      <c r="AJ104" s="237"/>
      <c r="AK104" s="237"/>
      <c r="AL104" s="237"/>
      <c r="AM104" s="237"/>
      <c r="AN104" s="236">
        <f t="shared" si="0"/>
        <v>0</v>
      </c>
      <c r="AO104" s="237"/>
      <c r="AP104" s="237"/>
      <c r="AQ104" s="90" t="s">
        <v>89</v>
      </c>
      <c r="AR104" s="52"/>
      <c r="AS104" s="91">
        <v>0</v>
      </c>
      <c r="AT104" s="92">
        <f t="shared" si="1"/>
        <v>0</v>
      </c>
      <c r="AU104" s="93">
        <f>'SO 810 - NÁHRADNÍ VÝSADBA...'!P122</f>
        <v>0</v>
      </c>
      <c r="AV104" s="92">
        <f>'SO 810 - NÁHRADNÍ VÝSADBA...'!J35</f>
        <v>0</v>
      </c>
      <c r="AW104" s="92">
        <f>'SO 810 - NÁHRADNÍ VÝSADBA...'!J36</f>
        <v>0</v>
      </c>
      <c r="AX104" s="92">
        <f>'SO 810 - NÁHRADNÍ VÝSADBA...'!J37</f>
        <v>0</v>
      </c>
      <c r="AY104" s="92">
        <f>'SO 810 - NÁHRADNÍ VÝSADBA...'!J38</f>
        <v>0</v>
      </c>
      <c r="AZ104" s="92">
        <f>'SO 810 - NÁHRADNÍ VÝSADBA...'!F35</f>
        <v>0</v>
      </c>
      <c r="BA104" s="92">
        <f>'SO 810 - NÁHRADNÍ VÝSADBA...'!F36</f>
        <v>0</v>
      </c>
      <c r="BB104" s="92">
        <f>'SO 810 - NÁHRADNÍ VÝSADBA...'!F37</f>
        <v>0</v>
      </c>
      <c r="BC104" s="92">
        <f>'SO 810 - NÁHRADNÍ VÝSADBA...'!F38</f>
        <v>0</v>
      </c>
      <c r="BD104" s="94">
        <f>'SO 810 - NÁHRADNÍ VÝSADBA...'!F39</f>
        <v>0</v>
      </c>
      <c r="BT104" s="26" t="s">
        <v>85</v>
      </c>
      <c r="BV104" s="26" t="s">
        <v>79</v>
      </c>
      <c r="BW104" s="26" t="s">
        <v>117</v>
      </c>
      <c r="BX104" s="26" t="s">
        <v>114</v>
      </c>
      <c r="CL104" s="26" t="s">
        <v>1</v>
      </c>
    </row>
    <row r="105" spans="1:91" s="7" customFormat="1" ht="16.5" customHeight="1">
      <c r="A105" s="89" t="s">
        <v>86</v>
      </c>
      <c r="B105" s="80"/>
      <c r="C105" s="81"/>
      <c r="D105" s="261" t="s">
        <v>118</v>
      </c>
      <c r="E105" s="261"/>
      <c r="F105" s="261"/>
      <c r="G105" s="261"/>
      <c r="H105" s="261"/>
      <c r="I105" s="82"/>
      <c r="J105" s="261" t="s">
        <v>119</v>
      </c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32">
        <f>'99 - OSTATNÍ NÁKLADY'!J30</f>
        <v>0</v>
      </c>
      <c r="AH105" s="233"/>
      <c r="AI105" s="233"/>
      <c r="AJ105" s="233"/>
      <c r="AK105" s="233"/>
      <c r="AL105" s="233"/>
      <c r="AM105" s="233"/>
      <c r="AN105" s="232">
        <f t="shared" si="0"/>
        <v>0</v>
      </c>
      <c r="AO105" s="233"/>
      <c r="AP105" s="233"/>
      <c r="AQ105" s="83" t="s">
        <v>120</v>
      </c>
      <c r="AR105" s="80"/>
      <c r="AS105" s="95">
        <v>0</v>
      </c>
      <c r="AT105" s="96">
        <f t="shared" si="1"/>
        <v>0</v>
      </c>
      <c r="AU105" s="97">
        <f>'99 - OSTATNÍ NÁKLADY'!P118</f>
        <v>0</v>
      </c>
      <c r="AV105" s="96">
        <f>'99 - OSTATNÍ NÁKLADY'!J33</f>
        <v>0</v>
      </c>
      <c r="AW105" s="96">
        <f>'99 - OSTATNÍ NÁKLADY'!J34</f>
        <v>0</v>
      </c>
      <c r="AX105" s="96">
        <f>'99 - OSTATNÍ NÁKLADY'!J35</f>
        <v>0</v>
      </c>
      <c r="AY105" s="96">
        <f>'99 - OSTATNÍ NÁKLADY'!J36</f>
        <v>0</v>
      </c>
      <c r="AZ105" s="96">
        <f>'99 - OSTATNÍ NÁKLADY'!F33</f>
        <v>0</v>
      </c>
      <c r="BA105" s="96">
        <f>'99 - OSTATNÍ NÁKLADY'!F34</f>
        <v>0</v>
      </c>
      <c r="BB105" s="96">
        <f>'99 - OSTATNÍ NÁKLADY'!F35</f>
        <v>0</v>
      </c>
      <c r="BC105" s="96">
        <f>'99 - OSTATNÍ NÁKLADY'!F36</f>
        <v>0</v>
      </c>
      <c r="BD105" s="98">
        <f>'99 - OSTATNÍ NÁKLADY'!F37</f>
        <v>0</v>
      </c>
      <c r="BT105" s="88" t="s">
        <v>32</v>
      </c>
      <c r="BV105" s="88" t="s">
        <v>79</v>
      </c>
      <c r="BW105" s="88" t="s">
        <v>121</v>
      </c>
      <c r="BX105" s="88" t="s">
        <v>4</v>
      </c>
      <c r="CL105" s="88" t="s">
        <v>1</v>
      </c>
      <c r="CM105" s="88" t="s">
        <v>85</v>
      </c>
    </row>
    <row r="106" spans="1:57" s="2" customFormat="1" ht="30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4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34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</sheetData>
  <mergeCells count="82">
    <mergeCell ref="K104:AF104"/>
    <mergeCell ref="K98:AF98"/>
    <mergeCell ref="K97:AF97"/>
    <mergeCell ref="K99:AF99"/>
    <mergeCell ref="K96:AF96"/>
    <mergeCell ref="K102:AF102"/>
    <mergeCell ref="E98:I98"/>
    <mergeCell ref="E102:I102"/>
    <mergeCell ref="I92:AF92"/>
    <mergeCell ref="J95:AF95"/>
    <mergeCell ref="J103:AF103"/>
    <mergeCell ref="J100:AF100"/>
    <mergeCell ref="K101:AF101"/>
    <mergeCell ref="C92:G92"/>
    <mergeCell ref="D95:H95"/>
    <mergeCell ref="D103:H103"/>
    <mergeCell ref="D100:H100"/>
    <mergeCell ref="E99:I99"/>
    <mergeCell ref="E97:I97"/>
    <mergeCell ref="E96:I96"/>
    <mergeCell ref="E101:I101"/>
    <mergeCell ref="D105:H105"/>
    <mergeCell ref="J105:AF10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E104:I104"/>
    <mergeCell ref="L30:P30"/>
    <mergeCell ref="AK31:AO31"/>
    <mergeCell ref="W31:AE31"/>
    <mergeCell ref="L31:P31"/>
    <mergeCell ref="L85:AJ85"/>
    <mergeCell ref="L32:P32"/>
    <mergeCell ref="W32:AE32"/>
    <mergeCell ref="AK32:AO32"/>
    <mergeCell ref="L33:P33"/>
    <mergeCell ref="AK33:AO33"/>
    <mergeCell ref="W33:AE33"/>
    <mergeCell ref="X35:AB35"/>
    <mergeCell ref="AR2:BE2"/>
    <mergeCell ref="AG100:AM100"/>
    <mergeCell ref="AG102:AM102"/>
    <mergeCell ref="AG101:AM101"/>
    <mergeCell ref="AS89:AT91"/>
    <mergeCell ref="AK30:AO30"/>
    <mergeCell ref="AG92:AM92"/>
    <mergeCell ref="AG99:AM99"/>
    <mergeCell ref="AG95:AM95"/>
    <mergeCell ref="AG96:AM96"/>
    <mergeCell ref="AK35:AO35"/>
    <mergeCell ref="AM87:AN87"/>
    <mergeCell ref="AM89:AP89"/>
    <mergeCell ref="AM90:AP90"/>
    <mergeCell ref="AN96:AP96"/>
    <mergeCell ref="AN104:AP104"/>
    <mergeCell ref="AN103:AP103"/>
    <mergeCell ref="AN100:AP100"/>
    <mergeCell ref="AN92:AP92"/>
    <mergeCell ref="AN99:AP99"/>
    <mergeCell ref="AN95:AP95"/>
    <mergeCell ref="AN97:AP97"/>
    <mergeCell ref="AN101:AP101"/>
    <mergeCell ref="AN102:AP102"/>
    <mergeCell ref="AN98:AP98"/>
    <mergeCell ref="AG103:AM103"/>
    <mergeCell ref="AG98:AM98"/>
    <mergeCell ref="AN105:AP105"/>
    <mergeCell ref="AG105:AM105"/>
    <mergeCell ref="AG94:AM94"/>
    <mergeCell ref="AN94:AP94"/>
    <mergeCell ref="AG104:AM104"/>
    <mergeCell ref="AG97:AM97"/>
  </mergeCells>
  <hyperlinks>
    <hyperlink ref="A96" location="'SO 110 - VOZOVKY'!C2" display="/"/>
    <hyperlink ref="A97" location="'SO 120 - ODVODNĚNÍ VOZOVKY'!C2" display="/"/>
    <hyperlink ref="A98" location="'SO 130 - PARKOVIŠTĚ'!C2" display="/"/>
    <hyperlink ref="A99" location="'SO 140 - CHODNÍKY'!C2" display="/"/>
    <hyperlink ref="A101" location="'SO 330 - VODOVOD'!C2" display="/"/>
    <hyperlink ref="A102" location="'SO 340 - VODOVODNÍ PŘÍPOJKY'!C2" display="/"/>
    <hyperlink ref="A104" location="'SO 810 - NÁHRADNÍ VÝSADBA...'!C2" display="/"/>
    <hyperlink ref="A105" location="'99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27"/>
  <sheetViews>
    <sheetView showGridLines="0" workbookViewId="0" topLeftCell="A1">
      <selection activeCell="D7" sqref="D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2605</v>
      </c>
      <c r="H4" s="21"/>
    </row>
    <row r="5" spans="2:8" s="1" customFormat="1" ht="12" customHeight="1">
      <c r="B5" s="21"/>
      <c r="C5" s="25" t="s">
        <v>13</v>
      </c>
      <c r="D5" s="269" t="s">
        <v>14</v>
      </c>
      <c r="E5" s="251"/>
      <c r="F5" s="251"/>
      <c r="H5" s="21"/>
    </row>
    <row r="6" spans="2:8" s="1" customFormat="1" ht="36.95" customHeight="1">
      <c r="B6" s="21"/>
      <c r="C6" s="27" t="s">
        <v>16</v>
      </c>
      <c r="D6" s="266" t="s">
        <v>17</v>
      </c>
      <c r="E6" s="251"/>
      <c r="F6" s="251"/>
      <c r="H6" s="21"/>
    </row>
    <row r="7" spans="2:8" s="1" customFormat="1" ht="16.5" customHeight="1">
      <c r="B7" s="21"/>
      <c r="C7" s="28" t="s">
        <v>22</v>
      </c>
      <c r="D7" s="56"/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7"/>
      <c r="B9" s="128"/>
      <c r="C9" s="129" t="s">
        <v>58</v>
      </c>
      <c r="D9" s="130" t="s">
        <v>59</v>
      </c>
      <c r="E9" s="130" t="s">
        <v>154</v>
      </c>
      <c r="F9" s="131" t="s">
        <v>2606</v>
      </c>
      <c r="G9" s="127"/>
      <c r="H9" s="128"/>
    </row>
    <row r="10" spans="1:8" s="2" customFormat="1" ht="26.45" customHeight="1">
      <c r="A10" s="33"/>
      <c r="B10" s="34"/>
      <c r="C10" s="224" t="s">
        <v>2607</v>
      </c>
      <c r="D10" s="224" t="s">
        <v>88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25" t="s">
        <v>122</v>
      </c>
      <c r="D11" s="226" t="s">
        <v>1</v>
      </c>
      <c r="E11" s="227" t="s">
        <v>1</v>
      </c>
      <c r="F11" s="228">
        <v>98.538</v>
      </c>
      <c r="G11" s="33"/>
      <c r="H11" s="34"/>
    </row>
    <row r="12" spans="1:8" s="2" customFormat="1" ht="16.9" customHeight="1">
      <c r="A12" s="33"/>
      <c r="B12" s="34"/>
      <c r="C12" s="229" t="s">
        <v>1</v>
      </c>
      <c r="D12" s="229" t="s">
        <v>178</v>
      </c>
      <c r="E12" s="18" t="s">
        <v>1</v>
      </c>
      <c r="F12" s="230">
        <v>0</v>
      </c>
      <c r="G12" s="33"/>
      <c r="H12" s="34"/>
    </row>
    <row r="13" spans="1:8" s="2" customFormat="1" ht="16.9" customHeight="1">
      <c r="A13" s="33"/>
      <c r="B13" s="34"/>
      <c r="C13" s="229" t="s">
        <v>122</v>
      </c>
      <c r="D13" s="229" t="s">
        <v>179</v>
      </c>
      <c r="E13" s="18" t="s">
        <v>1</v>
      </c>
      <c r="F13" s="230">
        <v>98.538</v>
      </c>
      <c r="G13" s="33"/>
      <c r="H13" s="34"/>
    </row>
    <row r="14" spans="1:8" s="2" customFormat="1" ht="16.9" customHeight="1">
      <c r="A14" s="33"/>
      <c r="B14" s="34"/>
      <c r="C14" s="231" t="s">
        <v>2608</v>
      </c>
      <c r="D14" s="33"/>
      <c r="E14" s="33"/>
      <c r="F14" s="33"/>
      <c r="G14" s="33"/>
      <c r="H14" s="34"/>
    </row>
    <row r="15" spans="1:8" s="2" customFormat="1" ht="16.9" customHeight="1">
      <c r="A15" s="33"/>
      <c r="B15" s="34"/>
      <c r="C15" s="229" t="s">
        <v>187</v>
      </c>
      <c r="D15" s="229" t="s">
        <v>188</v>
      </c>
      <c r="E15" s="18" t="s">
        <v>173</v>
      </c>
      <c r="F15" s="230">
        <v>443.421</v>
      </c>
      <c r="G15" s="33"/>
      <c r="H15" s="34"/>
    </row>
    <row r="16" spans="1:8" s="2" customFormat="1" ht="16.9" customHeight="1">
      <c r="A16" s="33"/>
      <c r="B16" s="34"/>
      <c r="C16" s="225" t="s">
        <v>124</v>
      </c>
      <c r="D16" s="226" t="s">
        <v>1</v>
      </c>
      <c r="E16" s="227" t="s">
        <v>1</v>
      </c>
      <c r="F16" s="228">
        <v>344.883</v>
      </c>
      <c r="G16" s="33"/>
      <c r="H16" s="34"/>
    </row>
    <row r="17" spans="1:8" s="2" customFormat="1" ht="16.9" customHeight="1">
      <c r="A17" s="33"/>
      <c r="B17" s="34"/>
      <c r="C17" s="229" t="s">
        <v>1</v>
      </c>
      <c r="D17" s="229" t="s">
        <v>183</v>
      </c>
      <c r="E17" s="18" t="s">
        <v>1</v>
      </c>
      <c r="F17" s="230">
        <v>0</v>
      </c>
      <c r="G17" s="33"/>
      <c r="H17" s="34"/>
    </row>
    <row r="18" spans="1:8" s="2" customFormat="1" ht="16.9" customHeight="1">
      <c r="A18" s="33"/>
      <c r="B18" s="34"/>
      <c r="C18" s="229" t="s">
        <v>1</v>
      </c>
      <c r="D18" s="229" t="s">
        <v>184</v>
      </c>
      <c r="E18" s="18" t="s">
        <v>1</v>
      </c>
      <c r="F18" s="230">
        <v>0</v>
      </c>
      <c r="G18" s="33"/>
      <c r="H18" s="34"/>
    </row>
    <row r="19" spans="1:8" s="2" customFormat="1" ht="16.9" customHeight="1">
      <c r="A19" s="33"/>
      <c r="B19" s="34"/>
      <c r="C19" s="229" t="s">
        <v>124</v>
      </c>
      <c r="D19" s="229" t="s">
        <v>185</v>
      </c>
      <c r="E19" s="18" t="s">
        <v>1</v>
      </c>
      <c r="F19" s="230">
        <v>344.883</v>
      </c>
      <c r="G19" s="33"/>
      <c r="H19" s="34"/>
    </row>
    <row r="20" spans="1:8" s="2" customFormat="1" ht="16.9" customHeight="1">
      <c r="A20" s="33"/>
      <c r="B20" s="34"/>
      <c r="C20" s="231" t="s">
        <v>2608</v>
      </c>
      <c r="D20" s="33"/>
      <c r="E20" s="33"/>
      <c r="F20" s="33"/>
      <c r="G20" s="33"/>
      <c r="H20" s="34"/>
    </row>
    <row r="21" spans="1:8" s="2" customFormat="1" ht="16.9" customHeight="1">
      <c r="A21" s="33"/>
      <c r="B21" s="34"/>
      <c r="C21" s="229" t="s">
        <v>180</v>
      </c>
      <c r="D21" s="229" t="s">
        <v>181</v>
      </c>
      <c r="E21" s="18" t="s">
        <v>173</v>
      </c>
      <c r="F21" s="230">
        <v>344.883</v>
      </c>
      <c r="G21" s="33"/>
      <c r="H21" s="34"/>
    </row>
    <row r="22" spans="1:8" s="2" customFormat="1" ht="16.9" customHeight="1">
      <c r="A22" s="33"/>
      <c r="B22" s="34"/>
      <c r="C22" s="229" t="s">
        <v>187</v>
      </c>
      <c r="D22" s="229" t="s">
        <v>188</v>
      </c>
      <c r="E22" s="18" t="s">
        <v>173</v>
      </c>
      <c r="F22" s="230">
        <v>443.421</v>
      </c>
      <c r="G22" s="33"/>
      <c r="H22" s="34"/>
    </row>
    <row r="23" spans="1:8" s="2" customFormat="1" ht="16.9" customHeight="1">
      <c r="A23" s="33"/>
      <c r="B23" s="34"/>
      <c r="C23" s="225" t="s">
        <v>1221</v>
      </c>
      <c r="D23" s="226" t="s">
        <v>1</v>
      </c>
      <c r="E23" s="227" t="s">
        <v>1</v>
      </c>
      <c r="F23" s="228">
        <v>4</v>
      </c>
      <c r="G23" s="33"/>
      <c r="H23" s="34"/>
    </row>
    <row r="24" spans="1:8" s="2" customFormat="1" ht="16.9" customHeight="1">
      <c r="A24" s="33"/>
      <c r="B24" s="34"/>
      <c r="C24" s="225" t="s">
        <v>1222</v>
      </c>
      <c r="D24" s="226" t="s">
        <v>1</v>
      </c>
      <c r="E24" s="227" t="s">
        <v>1</v>
      </c>
      <c r="F24" s="228">
        <v>2</v>
      </c>
      <c r="G24" s="33"/>
      <c r="H24" s="34"/>
    </row>
    <row r="25" spans="1:8" s="2" customFormat="1" ht="16.9" customHeight="1">
      <c r="A25" s="33"/>
      <c r="B25" s="34"/>
      <c r="C25" s="225" t="s">
        <v>1223</v>
      </c>
      <c r="D25" s="226" t="s">
        <v>1</v>
      </c>
      <c r="E25" s="227" t="s">
        <v>1</v>
      </c>
      <c r="F25" s="228">
        <v>6</v>
      </c>
      <c r="G25" s="33"/>
      <c r="H25" s="34"/>
    </row>
    <row r="26" spans="1:8" s="2" customFormat="1" ht="16.9" customHeight="1">
      <c r="A26" s="33"/>
      <c r="B26" s="34"/>
      <c r="C26" s="225" t="s">
        <v>127</v>
      </c>
      <c r="D26" s="226" t="s">
        <v>1</v>
      </c>
      <c r="E26" s="227" t="s">
        <v>1</v>
      </c>
      <c r="F26" s="228">
        <v>435.689</v>
      </c>
      <c r="G26" s="33"/>
      <c r="H26" s="34"/>
    </row>
    <row r="27" spans="1:8" s="2" customFormat="1" ht="16.9" customHeight="1">
      <c r="A27" s="33"/>
      <c r="B27" s="34"/>
      <c r="C27" s="229" t="s">
        <v>1</v>
      </c>
      <c r="D27" s="229" t="s">
        <v>208</v>
      </c>
      <c r="E27" s="18" t="s">
        <v>1</v>
      </c>
      <c r="F27" s="230">
        <v>0</v>
      </c>
      <c r="G27" s="33"/>
      <c r="H27" s="34"/>
    </row>
    <row r="28" spans="1:8" s="2" customFormat="1" ht="16.9" customHeight="1">
      <c r="A28" s="33"/>
      <c r="B28" s="34"/>
      <c r="C28" s="229" t="s">
        <v>127</v>
      </c>
      <c r="D28" s="229" t="s">
        <v>209</v>
      </c>
      <c r="E28" s="18" t="s">
        <v>1</v>
      </c>
      <c r="F28" s="230">
        <v>435.689</v>
      </c>
      <c r="G28" s="33"/>
      <c r="H28" s="34"/>
    </row>
    <row r="29" spans="1:8" s="2" customFormat="1" ht="16.9" customHeight="1">
      <c r="A29" s="33"/>
      <c r="B29" s="34"/>
      <c r="C29" s="231" t="s">
        <v>2608</v>
      </c>
      <c r="D29" s="33"/>
      <c r="E29" s="33"/>
      <c r="F29" s="33"/>
      <c r="G29" s="33"/>
      <c r="H29" s="34"/>
    </row>
    <row r="30" spans="1:8" s="2" customFormat="1" ht="16.9" customHeight="1">
      <c r="A30" s="33"/>
      <c r="B30" s="34"/>
      <c r="C30" s="229" t="s">
        <v>205</v>
      </c>
      <c r="D30" s="229" t="s">
        <v>206</v>
      </c>
      <c r="E30" s="18" t="s">
        <v>173</v>
      </c>
      <c r="F30" s="230">
        <v>435.689</v>
      </c>
      <c r="G30" s="33"/>
      <c r="H30" s="34"/>
    </row>
    <row r="31" spans="1:8" s="2" customFormat="1" ht="16.9" customHeight="1">
      <c r="A31" s="33"/>
      <c r="B31" s="34"/>
      <c r="C31" s="229" t="s">
        <v>187</v>
      </c>
      <c r="D31" s="229" t="s">
        <v>188</v>
      </c>
      <c r="E31" s="18" t="s">
        <v>173</v>
      </c>
      <c r="F31" s="230">
        <v>557.839</v>
      </c>
      <c r="G31" s="33"/>
      <c r="H31" s="34"/>
    </row>
    <row r="32" spans="1:8" s="2" customFormat="1" ht="16.9" customHeight="1">
      <c r="A32" s="33"/>
      <c r="B32" s="34"/>
      <c r="C32" s="229" t="s">
        <v>196</v>
      </c>
      <c r="D32" s="229" t="s">
        <v>197</v>
      </c>
      <c r="E32" s="18" t="s">
        <v>173</v>
      </c>
      <c r="F32" s="230">
        <v>557.839</v>
      </c>
      <c r="G32" s="33"/>
      <c r="H32" s="34"/>
    </row>
    <row r="33" spans="1:8" s="2" customFormat="1" ht="16.9" customHeight="1">
      <c r="A33" s="33"/>
      <c r="B33" s="34"/>
      <c r="C33" s="225" t="s">
        <v>2609</v>
      </c>
      <c r="D33" s="226" t="s">
        <v>1</v>
      </c>
      <c r="E33" s="227" t="s">
        <v>1</v>
      </c>
      <c r="F33" s="228">
        <v>789.29</v>
      </c>
      <c r="G33" s="33"/>
      <c r="H33" s="34"/>
    </row>
    <row r="34" spans="1:8" s="2" customFormat="1" ht="16.9" customHeight="1">
      <c r="A34" s="33"/>
      <c r="B34" s="34"/>
      <c r="C34" s="229" t="s">
        <v>1</v>
      </c>
      <c r="D34" s="229" t="s">
        <v>2610</v>
      </c>
      <c r="E34" s="18" t="s">
        <v>1</v>
      </c>
      <c r="F34" s="230">
        <v>175.398</v>
      </c>
      <c r="G34" s="33"/>
      <c r="H34" s="34"/>
    </row>
    <row r="35" spans="1:8" s="2" customFormat="1" ht="16.9" customHeight="1">
      <c r="A35" s="33"/>
      <c r="B35" s="34"/>
      <c r="C35" s="229" t="s">
        <v>1</v>
      </c>
      <c r="D35" s="229" t="s">
        <v>2611</v>
      </c>
      <c r="E35" s="18" t="s">
        <v>1</v>
      </c>
      <c r="F35" s="230">
        <v>613.892</v>
      </c>
      <c r="G35" s="33"/>
      <c r="H35" s="34"/>
    </row>
    <row r="36" spans="1:8" s="2" customFormat="1" ht="16.9" customHeight="1">
      <c r="A36" s="33"/>
      <c r="B36" s="34"/>
      <c r="C36" s="229" t="s">
        <v>2609</v>
      </c>
      <c r="D36" s="229" t="s">
        <v>192</v>
      </c>
      <c r="E36" s="18" t="s">
        <v>1</v>
      </c>
      <c r="F36" s="230">
        <v>789.29</v>
      </c>
      <c r="G36" s="33"/>
      <c r="H36" s="34"/>
    </row>
    <row r="37" spans="1:8" s="2" customFormat="1" ht="16.9" customHeight="1">
      <c r="A37" s="33"/>
      <c r="B37" s="34"/>
      <c r="C37" s="225" t="s">
        <v>129</v>
      </c>
      <c r="D37" s="226" t="s">
        <v>1</v>
      </c>
      <c r="E37" s="227" t="s">
        <v>1</v>
      </c>
      <c r="F37" s="228">
        <v>557.839</v>
      </c>
      <c r="G37" s="33"/>
      <c r="H37" s="34"/>
    </row>
    <row r="38" spans="1:8" s="2" customFormat="1" ht="16.9" customHeight="1">
      <c r="A38" s="33"/>
      <c r="B38" s="34"/>
      <c r="C38" s="229" t="s">
        <v>1</v>
      </c>
      <c r="D38" s="229" t="s">
        <v>218</v>
      </c>
      <c r="E38" s="18" t="s">
        <v>1</v>
      </c>
      <c r="F38" s="230">
        <v>557.839</v>
      </c>
      <c r="G38" s="33"/>
      <c r="H38" s="34"/>
    </row>
    <row r="39" spans="1:8" s="2" customFormat="1" ht="16.9" customHeight="1">
      <c r="A39" s="33"/>
      <c r="B39" s="34"/>
      <c r="C39" s="229" t="s">
        <v>129</v>
      </c>
      <c r="D39" s="229" t="s">
        <v>192</v>
      </c>
      <c r="E39" s="18" t="s">
        <v>1</v>
      </c>
      <c r="F39" s="230">
        <v>557.839</v>
      </c>
      <c r="G39" s="33"/>
      <c r="H39" s="34"/>
    </row>
    <row r="40" spans="1:8" s="2" customFormat="1" ht="16.9" customHeight="1">
      <c r="A40" s="33"/>
      <c r="B40" s="34"/>
      <c r="C40" s="231" t="s">
        <v>2608</v>
      </c>
      <c r="D40" s="33"/>
      <c r="E40" s="33"/>
      <c r="F40" s="33"/>
      <c r="G40" s="33"/>
      <c r="H40" s="34"/>
    </row>
    <row r="41" spans="1:8" s="2" customFormat="1" ht="16.9" customHeight="1">
      <c r="A41" s="33"/>
      <c r="B41" s="34"/>
      <c r="C41" s="229" t="s">
        <v>187</v>
      </c>
      <c r="D41" s="229" t="s">
        <v>188</v>
      </c>
      <c r="E41" s="18" t="s">
        <v>173</v>
      </c>
      <c r="F41" s="230">
        <v>557.839</v>
      </c>
      <c r="G41" s="33"/>
      <c r="H41" s="34"/>
    </row>
    <row r="42" spans="1:8" s="2" customFormat="1" ht="16.9" customHeight="1">
      <c r="A42" s="33"/>
      <c r="B42" s="34"/>
      <c r="C42" s="229" t="s">
        <v>224</v>
      </c>
      <c r="D42" s="229" t="s">
        <v>225</v>
      </c>
      <c r="E42" s="18" t="s">
        <v>173</v>
      </c>
      <c r="F42" s="230">
        <v>446.271</v>
      </c>
      <c r="G42" s="33"/>
      <c r="H42" s="34"/>
    </row>
    <row r="43" spans="1:8" s="2" customFormat="1" ht="16.9" customHeight="1">
      <c r="A43" s="33"/>
      <c r="B43" s="34"/>
      <c r="C43" s="229" t="s">
        <v>201</v>
      </c>
      <c r="D43" s="229" t="s">
        <v>202</v>
      </c>
      <c r="E43" s="18" t="s">
        <v>173</v>
      </c>
      <c r="F43" s="230">
        <v>111.568</v>
      </c>
      <c r="G43" s="33"/>
      <c r="H43" s="34"/>
    </row>
    <row r="44" spans="1:8" s="2" customFormat="1" ht="16.9" customHeight="1">
      <c r="A44" s="33"/>
      <c r="B44" s="34"/>
      <c r="C44" s="225" t="s">
        <v>131</v>
      </c>
      <c r="D44" s="226" t="s">
        <v>1</v>
      </c>
      <c r="E44" s="227" t="s">
        <v>1</v>
      </c>
      <c r="F44" s="228">
        <v>188.54</v>
      </c>
      <c r="G44" s="33"/>
      <c r="H44" s="34"/>
    </row>
    <row r="45" spans="1:8" s="2" customFormat="1" ht="16.9" customHeight="1">
      <c r="A45" s="33"/>
      <c r="B45" s="34"/>
      <c r="C45" s="229" t="s">
        <v>1</v>
      </c>
      <c r="D45" s="229" t="s">
        <v>248</v>
      </c>
      <c r="E45" s="18" t="s">
        <v>1</v>
      </c>
      <c r="F45" s="230">
        <v>188.54</v>
      </c>
      <c r="G45" s="33"/>
      <c r="H45" s="34"/>
    </row>
    <row r="46" spans="1:8" s="2" customFormat="1" ht="16.9" customHeight="1">
      <c r="A46" s="33"/>
      <c r="B46" s="34"/>
      <c r="C46" s="229" t="s">
        <v>131</v>
      </c>
      <c r="D46" s="229" t="s">
        <v>192</v>
      </c>
      <c r="E46" s="18" t="s">
        <v>1</v>
      </c>
      <c r="F46" s="230">
        <v>188.54</v>
      </c>
      <c r="G46" s="33"/>
      <c r="H46" s="34"/>
    </row>
    <row r="47" spans="1:8" s="2" customFormat="1" ht="16.9" customHeight="1">
      <c r="A47" s="33"/>
      <c r="B47" s="34"/>
      <c r="C47" s="231" t="s">
        <v>2608</v>
      </c>
      <c r="D47" s="33"/>
      <c r="E47" s="33"/>
      <c r="F47" s="33"/>
      <c r="G47" s="33"/>
      <c r="H47" s="34"/>
    </row>
    <row r="48" spans="1:8" s="2" customFormat="1" ht="16.9" customHeight="1">
      <c r="A48" s="33"/>
      <c r="B48" s="34"/>
      <c r="C48" s="229" t="s">
        <v>244</v>
      </c>
      <c r="D48" s="229" t="s">
        <v>245</v>
      </c>
      <c r="E48" s="18" t="s">
        <v>246</v>
      </c>
      <c r="F48" s="230">
        <v>188.54</v>
      </c>
      <c r="G48" s="33"/>
      <c r="H48" s="34"/>
    </row>
    <row r="49" spans="1:8" s="2" customFormat="1" ht="16.9" customHeight="1">
      <c r="A49" s="33"/>
      <c r="B49" s="34"/>
      <c r="C49" s="229" t="s">
        <v>250</v>
      </c>
      <c r="D49" s="229" t="s">
        <v>251</v>
      </c>
      <c r="E49" s="18" t="s">
        <v>233</v>
      </c>
      <c r="F49" s="230">
        <v>1293.552</v>
      </c>
      <c r="G49" s="33"/>
      <c r="H49" s="34"/>
    </row>
    <row r="50" spans="1:8" s="2" customFormat="1" ht="16.9" customHeight="1">
      <c r="A50" s="33"/>
      <c r="B50" s="34"/>
      <c r="C50" s="229" t="s">
        <v>258</v>
      </c>
      <c r="D50" s="229" t="s">
        <v>259</v>
      </c>
      <c r="E50" s="18" t="s">
        <v>260</v>
      </c>
      <c r="F50" s="230">
        <v>283.63</v>
      </c>
      <c r="G50" s="33"/>
      <c r="H50" s="34"/>
    </row>
    <row r="51" spans="1:8" s="2" customFormat="1" ht="16.9" customHeight="1">
      <c r="A51" s="33"/>
      <c r="B51" s="34"/>
      <c r="C51" s="225" t="s">
        <v>133</v>
      </c>
      <c r="D51" s="226" t="s">
        <v>1</v>
      </c>
      <c r="E51" s="227" t="s">
        <v>1</v>
      </c>
      <c r="F51" s="228">
        <v>122.15</v>
      </c>
      <c r="G51" s="33"/>
      <c r="H51" s="34"/>
    </row>
    <row r="52" spans="1:8" s="2" customFormat="1" ht="16.9" customHeight="1">
      <c r="A52" s="33"/>
      <c r="B52" s="34"/>
      <c r="C52" s="229" t="s">
        <v>1</v>
      </c>
      <c r="D52" s="229" t="s">
        <v>214</v>
      </c>
      <c r="E52" s="18" t="s">
        <v>1</v>
      </c>
      <c r="F52" s="230">
        <v>0</v>
      </c>
      <c r="G52" s="33"/>
      <c r="H52" s="34"/>
    </row>
    <row r="53" spans="1:8" s="2" customFormat="1" ht="16.9" customHeight="1">
      <c r="A53" s="33"/>
      <c r="B53" s="34"/>
      <c r="C53" s="229" t="s">
        <v>133</v>
      </c>
      <c r="D53" s="229" t="s">
        <v>215</v>
      </c>
      <c r="E53" s="18" t="s">
        <v>1</v>
      </c>
      <c r="F53" s="230">
        <v>122.15</v>
      </c>
      <c r="G53" s="33"/>
      <c r="H53" s="34"/>
    </row>
    <row r="54" spans="1:8" s="2" customFormat="1" ht="16.9" customHeight="1">
      <c r="A54" s="33"/>
      <c r="B54" s="34"/>
      <c r="C54" s="231" t="s">
        <v>2608</v>
      </c>
      <c r="D54" s="33"/>
      <c r="E54" s="33"/>
      <c r="F54" s="33"/>
      <c r="G54" s="33"/>
      <c r="H54" s="34"/>
    </row>
    <row r="55" spans="1:8" s="2" customFormat="1" ht="22.5">
      <c r="A55" s="33"/>
      <c r="B55" s="34"/>
      <c r="C55" s="229" t="s">
        <v>211</v>
      </c>
      <c r="D55" s="229" t="s">
        <v>212</v>
      </c>
      <c r="E55" s="18" t="s">
        <v>173</v>
      </c>
      <c r="F55" s="230">
        <v>122.15</v>
      </c>
      <c r="G55" s="33"/>
      <c r="H55" s="34"/>
    </row>
    <row r="56" spans="1:8" s="2" customFormat="1" ht="16.9" customHeight="1">
      <c r="A56" s="33"/>
      <c r="B56" s="34"/>
      <c r="C56" s="229" t="s">
        <v>187</v>
      </c>
      <c r="D56" s="229" t="s">
        <v>188</v>
      </c>
      <c r="E56" s="18" t="s">
        <v>173</v>
      </c>
      <c r="F56" s="230">
        <v>557.839</v>
      </c>
      <c r="G56" s="33"/>
      <c r="H56" s="34"/>
    </row>
    <row r="57" spans="1:8" s="2" customFormat="1" ht="16.9" customHeight="1">
      <c r="A57" s="33"/>
      <c r="B57" s="34"/>
      <c r="C57" s="229" t="s">
        <v>196</v>
      </c>
      <c r="D57" s="229" t="s">
        <v>197</v>
      </c>
      <c r="E57" s="18" t="s">
        <v>173</v>
      </c>
      <c r="F57" s="230">
        <v>557.839</v>
      </c>
      <c r="G57" s="33"/>
      <c r="H57" s="34"/>
    </row>
    <row r="58" spans="1:8" s="2" customFormat="1" ht="26.45" customHeight="1">
      <c r="A58" s="33"/>
      <c r="B58" s="34"/>
      <c r="C58" s="224" t="s">
        <v>2612</v>
      </c>
      <c r="D58" s="224" t="s">
        <v>93</v>
      </c>
      <c r="E58" s="33"/>
      <c r="F58" s="33"/>
      <c r="G58" s="33"/>
      <c r="H58" s="34"/>
    </row>
    <row r="59" spans="1:8" s="2" customFormat="1" ht="16.9" customHeight="1">
      <c r="A59" s="33"/>
      <c r="B59" s="34"/>
      <c r="C59" s="225" t="s">
        <v>578</v>
      </c>
      <c r="D59" s="226" t="s">
        <v>1</v>
      </c>
      <c r="E59" s="227" t="s">
        <v>1</v>
      </c>
      <c r="F59" s="228">
        <v>40.7</v>
      </c>
      <c r="G59" s="33"/>
      <c r="H59" s="34"/>
    </row>
    <row r="60" spans="1:8" s="2" customFormat="1" ht="16.9" customHeight="1">
      <c r="A60" s="33"/>
      <c r="B60" s="34"/>
      <c r="C60" s="229" t="s">
        <v>1</v>
      </c>
      <c r="D60" s="229" t="s">
        <v>680</v>
      </c>
      <c r="E60" s="18" t="s">
        <v>1</v>
      </c>
      <c r="F60" s="230">
        <v>40.7</v>
      </c>
      <c r="G60" s="33"/>
      <c r="H60" s="34"/>
    </row>
    <row r="61" spans="1:8" s="2" customFormat="1" ht="16.9" customHeight="1">
      <c r="A61" s="33"/>
      <c r="B61" s="34"/>
      <c r="C61" s="229" t="s">
        <v>578</v>
      </c>
      <c r="D61" s="229" t="s">
        <v>192</v>
      </c>
      <c r="E61" s="18" t="s">
        <v>1</v>
      </c>
      <c r="F61" s="230">
        <v>40.7</v>
      </c>
      <c r="G61" s="33"/>
      <c r="H61" s="34"/>
    </row>
    <row r="62" spans="1:8" s="2" customFormat="1" ht="16.9" customHeight="1">
      <c r="A62" s="33"/>
      <c r="B62" s="34"/>
      <c r="C62" s="231" t="s">
        <v>2608</v>
      </c>
      <c r="D62" s="33"/>
      <c r="E62" s="33"/>
      <c r="F62" s="33"/>
      <c r="G62" s="33"/>
      <c r="H62" s="34"/>
    </row>
    <row r="63" spans="1:8" s="2" customFormat="1" ht="16.9" customHeight="1">
      <c r="A63" s="33"/>
      <c r="B63" s="34"/>
      <c r="C63" s="229" t="s">
        <v>677</v>
      </c>
      <c r="D63" s="229" t="s">
        <v>678</v>
      </c>
      <c r="E63" s="18" t="s">
        <v>246</v>
      </c>
      <c r="F63" s="230">
        <v>40.7</v>
      </c>
      <c r="G63" s="33"/>
      <c r="H63" s="34"/>
    </row>
    <row r="64" spans="1:8" s="2" customFormat="1" ht="16.9" customHeight="1">
      <c r="A64" s="33"/>
      <c r="B64" s="34"/>
      <c r="C64" s="229" t="s">
        <v>686</v>
      </c>
      <c r="D64" s="229" t="s">
        <v>687</v>
      </c>
      <c r="E64" s="18" t="s">
        <v>246</v>
      </c>
      <c r="F64" s="230">
        <v>40.7</v>
      </c>
      <c r="G64" s="33"/>
      <c r="H64" s="34"/>
    </row>
    <row r="65" spans="1:8" s="2" customFormat="1" ht="16.9" customHeight="1">
      <c r="A65" s="33"/>
      <c r="B65" s="34"/>
      <c r="C65" s="229" t="s">
        <v>681</v>
      </c>
      <c r="D65" s="229" t="s">
        <v>682</v>
      </c>
      <c r="E65" s="18" t="s">
        <v>246</v>
      </c>
      <c r="F65" s="230">
        <v>41.311</v>
      </c>
      <c r="G65" s="33"/>
      <c r="H65" s="34"/>
    </row>
    <row r="66" spans="1:8" s="2" customFormat="1" ht="16.9" customHeight="1">
      <c r="A66" s="33"/>
      <c r="B66" s="34"/>
      <c r="C66" s="225" t="s">
        <v>580</v>
      </c>
      <c r="D66" s="226" t="s">
        <v>1</v>
      </c>
      <c r="E66" s="227" t="s">
        <v>1</v>
      </c>
      <c r="F66" s="228">
        <v>10.428</v>
      </c>
      <c r="G66" s="33"/>
      <c r="H66" s="34"/>
    </row>
    <row r="67" spans="1:8" s="2" customFormat="1" ht="16.9" customHeight="1">
      <c r="A67" s="33"/>
      <c r="B67" s="34"/>
      <c r="C67" s="229" t="s">
        <v>580</v>
      </c>
      <c r="D67" s="229" t="s">
        <v>657</v>
      </c>
      <c r="E67" s="18" t="s">
        <v>1</v>
      </c>
      <c r="F67" s="230">
        <v>10.428</v>
      </c>
      <c r="G67" s="33"/>
      <c r="H67" s="34"/>
    </row>
    <row r="68" spans="1:8" s="2" customFormat="1" ht="16.9" customHeight="1">
      <c r="A68" s="33"/>
      <c r="B68" s="34"/>
      <c r="C68" s="231" t="s">
        <v>2608</v>
      </c>
      <c r="D68" s="33"/>
      <c r="E68" s="33"/>
      <c r="F68" s="33"/>
      <c r="G68" s="33"/>
      <c r="H68" s="34"/>
    </row>
    <row r="69" spans="1:8" s="2" customFormat="1" ht="16.9" customHeight="1">
      <c r="A69" s="33"/>
      <c r="B69" s="34"/>
      <c r="C69" s="229" t="s">
        <v>654</v>
      </c>
      <c r="D69" s="229" t="s">
        <v>655</v>
      </c>
      <c r="E69" s="18" t="s">
        <v>173</v>
      </c>
      <c r="F69" s="230">
        <v>10.428</v>
      </c>
      <c r="G69" s="33"/>
      <c r="H69" s="34"/>
    </row>
    <row r="70" spans="1:8" s="2" customFormat="1" ht="16.9" customHeight="1">
      <c r="A70" s="33"/>
      <c r="B70" s="34"/>
      <c r="C70" s="229" t="s">
        <v>658</v>
      </c>
      <c r="D70" s="229" t="s">
        <v>659</v>
      </c>
      <c r="E70" s="18" t="s">
        <v>173</v>
      </c>
      <c r="F70" s="230">
        <v>10.428</v>
      </c>
      <c r="G70" s="33"/>
      <c r="H70" s="34"/>
    </row>
    <row r="71" spans="1:8" s="2" customFormat="1" ht="16.9" customHeight="1">
      <c r="A71" s="33"/>
      <c r="B71" s="34"/>
      <c r="C71" s="225" t="s">
        <v>582</v>
      </c>
      <c r="D71" s="226" t="s">
        <v>1</v>
      </c>
      <c r="E71" s="227" t="s">
        <v>1</v>
      </c>
      <c r="F71" s="228">
        <v>255.37</v>
      </c>
      <c r="G71" s="33"/>
      <c r="H71" s="34"/>
    </row>
    <row r="72" spans="1:8" s="2" customFormat="1" ht="16.9" customHeight="1">
      <c r="A72" s="33"/>
      <c r="B72" s="34"/>
      <c r="C72" s="229" t="s">
        <v>1</v>
      </c>
      <c r="D72" s="229" t="s">
        <v>604</v>
      </c>
      <c r="E72" s="18" t="s">
        <v>1</v>
      </c>
      <c r="F72" s="230">
        <v>255.37</v>
      </c>
      <c r="G72" s="33"/>
      <c r="H72" s="34"/>
    </row>
    <row r="73" spans="1:8" s="2" customFormat="1" ht="16.9" customHeight="1">
      <c r="A73" s="33"/>
      <c r="B73" s="34"/>
      <c r="C73" s="229" t="s">
        <v>582</v>
      </c>
      <c r="D73" s="229" t="s">
        <v>192</v>
      </c>
      <c r="E73" s="18" t="s">
        <v>1</v>
      </c>
      <c r="F73" s="230">
        <v>255.37</v>
      </c>
      <c r="G73" s="33"/>
      <c r="H73" s="34"/>
    </row>
    <row r="74" spans="1:8" s="2" customFormat="1" ht="16.9" customHeight="1">
      <c r="A74" s="33"/>
      <c r="B74" s="34"/>
      <c r="C74" s="231" t="s">
        <v>2608</v>
      </c>
      <c r="D74" s="33"/>
      <c r="E74" s="33"/>
      <c r="F74" s="33"/>
      <c r="G74" s="33"/>
      <c r="H74" s="34"/>
    </row>
    <row r="75" spans="1:8" s="2" customFormat="1" ht="16.9" customHeight="1">
      <c r="A75" s="33"/>
      <c r="B75" s="34"/>
      <c r="C75" s="229" t="s">
        <v>187</v>
      </c>
      <c r="D75" s="229" t="s">
        <v>188</v>
      </c>
      <c r="E75" s="18" t="s">
        <v>173</v>
      </c>
      <c r="F75" s="230">
        <v>255.37</v>
      </c>
      <c r="G75" s="33"/>
      <c r="H75" s="34"/>
    </row>
    <row r="76" spans="1:8" s="2" customFormat="1" ht="16.9" customHeight="1">
      <c r="A76" s="33"/>
      <c r="B76" s="34"/>
      <c r="C76" s="229" t="s">
        <v>224</v>
      </c>
      <c r="D76" s="229" t="s">
        <v>225</v>
      </c>
      <c r="E76" s="18" t="s">
        <v>173</v>
      </c>
      <c r="F76" s="230">
        <v>204.296</v>
      </c>
      <c r="G76" s="33"/>
      <c r="H76" s="34"/>
    </row>
    <row r="77" spans="1:8" s="2" customFormat="1" ht="16.9" customHeight="1">
      <c r="A77" s="33"/>
      <c r="B77" s="34"/>
      <c r="C77" s="229" t="s">
        <v>201</v>
      </c>
      <c r="D77" s="229" t="s">
        <v>202</v>
      </c>
      <c r="E77" s="18" t="s">
        <v>173</v>
      </c>
      <c r="F77" s="230">
        <v>51.074</v>
      </c>
      <c r="G77" s="33"/>
      <c r="H77" s="34"/>
    </row>
    <row r="78" spans="1:8" s="2" customFormat="1" ht="16.9" customHeight="1">
      <c r="A78" s="33"/>
      <c r="B78" s="34"/>
      <c r="C78" s="225" t="s">
        <v>594</v>
      </c>
      <c r="D78" s="226" t="s">
        <v>1</v>
      </c>
      <c r="E78" s="227" t="s">
        <v>1</v>
      </c>
      <c r="F78" s="228">
        <v>255.37</v>
      </c>
      <c r="G78" s="33"/>
      <c r="H78" s="34"/>
    </row>
    <row r="79" spans="1:8" s="2" customFormat="1" ht="16.9" customHeight="1">
      <c r="A79" s="33"/>
      <c r="B79" s="34"/>
      <c r="C79" s="229" t="s">
        <v>1</v>
      </c>
      <c r="D79" s="229" t="s">
        <v>592</v>
      </c>
      <c r="E79" s="18" t="s">
        <v>1</v>
      </c>
      <c r="F79" s="230">
        <v>165.416</v>
      </c>
      <c r="G79" s="33"/>
      <c r="H79" s="34"/>
    </row>
    <row r="80" spans="1:8" s="2" customFormat="1" ht="16.9" customHeight="1">
      <c r="A80" s="33"/>
      <c r="B80" s="34"/>
      <c r="C80" s="229" t="s">
        <v>1</v>
      </c>
      <c r="D80" s="229" t="s">
        <v>593</v>
      </c>
      <c r="E80" s="18" t="s">
        <v>1</v>
      </c>
      <c r="F80" s="230">
        <v>89.954</v>
      </c>
      <c r="G80" s="33"/>
      <c r="H80" s="34"/>
    </row>
    <row r="81" spans="1:8" s="2" customFormat="1" ht="16.9" customHeight="1">
      <c r="A81" s="33"/>
      <c r="B81" s="34"/>
      <c r="C81" s="229" t="s">
        <v>594</v>
      </c>
      <c r="D81" s="229" t="s">
        <v>192</v>
      </c>
      <c r="E81" s="18" t="s">
        <v>1</v>
      </c>
      <c r="F81" s="230">
        <v>255.37</v>
      </c>
      <c r="G81" s="33"/>
      <c r="H81" s="34"/>
    </row>
    <row r="82" spans="1:8" s="2" customFormat="1" ht="16.9" customHeight="1">
      <c r="A82" s="33"/>
      <c r="B82" s="34"/>
      <c r="C82" s="225" t="s">
        <v>615</v>
      </c>
      <c r="D82" s="226" t="s">
        <v>1</v>
      </c>
      <c r="E82" s="227" t="s">
        <v>1</v>
      </c>
      <c r="F82" s="228">
        <v>269.984</v>
      </c>
      <c r="G82" s="33"/>
      <c r="H82" s="34"/>
    </row>
    <row r="83" spans="1:8" s="2" customFormat="1" ht="16.9" customHeight="1">
      <c r="A83" s="33"/>
      <c r="B83" s="34"/>
      <c r="C83" s="229" t="s">
        <v>1</v>
      </c>
      <c r="D83" s="229" t="s">
        <v>614</v>
      </c>
      <c r="E83" s="18" t="s">
        <v>1</v>
      </c>
      <c r="F83" s="230">
        <v>269.984</v>
      </c>
      <c r="G83" s="33"/>
      <c r="H83" s="34"/>
    </row>
    <row r="84" spans="1:8" s="2" customFormat="1" ht="16.9" customHeight="1">
      <c r="A84" s="33"/>
      <c r="B84" s="34"/>
      <c r="C84" s="229" t="s">
        <v>615</v>
      </c>
      <c r="D84" s="229" t="s">
        <v>192</v>
      </c>
      <c r="E84" s="18" t="s">
        <v>1</v>
      </c>
      <c r="F84" s="230">
        <v>269.984</v>
      </c>
      <c r="G84" s="33"/>
      <c r="H84" s="34"/>
    </row>
    <row r="85" spans="1:8" s="2" customFormat="1" ht="26.45" customHeight="1">
      <c r="A85" s="33"/>
      <c r="B85" s="34"/>
      <c r="C85" s="224" t="s">
        <v>2613</v>
      </c>
      <c r="D85" s="224" t="s">
        <v>97</v>
      </c>
      <c r="E85" s="33"/>
      <c r="F85" s="33"/>
      <c r="G85" s="33"/>
      <c r="H85" s="34"/>
    </row>
    <row r="86" spans="1:8" s="2" customFormat="1" ht="16.9" customHeight="1">
      <c r="A86" s="33"/>
      <c r="B86" s="34"/>
      <c r="C86" s="225" t="s">
        <v>122</v>
      </c>
      <c r="D86" s="226" t="s">
        <v>1</v>
      </c>
      <c r="E86" s="227" t="s">
        <v>1</v>
      </c>
      <c r="F86" s="228">
        <v>7.258</v>
      </c>
      <c r="G86" s="33"/>
      <c r="H86" s="34"/>
    </row>
    <row r="87" spans="1:8" s="2" customFormat="1" ht="16.9" customHeight="1">
      <c r="A87" s="33"/>
      <c r="B87" s="34"/>
      <c r="C87" s="229" t="s">
        <v>1</v>
      </c>
      <c r="D87" s="229" t="s">
        <v>777</v>
      </c>
      <c r="E87" s="18" t="s">
        <v>1</v>
      </c>
      <c r="F87" s="230">
        <v>0</v>
      </c>
      <c r="G87" s="33"/>
      <c r="H87" s="34"/>
    </row>
    <row r="88" spans="1:8" s="2" customFormat="1" ht="16.9" customHeight="1">
      <c r="A88" s="33"/>
      <c r="B88" s="34"/>
      <c r="C88" s="229" t="s">
        <v>122</v>
      </c>
      <c r="D88" s="229" t="s">
        <v>778</v>
      </c>
      <c r="E88" s="18" t="s">
        <v>1</v>
      </c>
      <c r="F88" s="230">
        <v>7.258</v>
      </c>
      <c r="G88" s="33"/>
      <c r="H88" s="34"/>
    </row>
    <row r="89" spans="1:8" s="2" customFormat="1" ht="16.9" customHeight="1">
      <c r="A89" s="33"/>
      <c r="B89" s="34"/>
      <c r="C89" s="231" t="s">
        <v>2608</v>
      </c>
      <c r="D89" s="33"/>
      <c r="E89" s="33"/>
      <c r="F89" s="33"/>
      <c r="G89" s="33"/>
      <c r="H89" s="34"/>
    </row>
    <row r="90" spans="1:8" s="2" customFormat="1" ht="16.9" customHeight="1">
      <c r="A90" s="33"/>
      <c r="B90" s="34"/>
      <c r="C90" s="229" t="s">
        <v>187</v>
      </c>
      <c r="D90" s="229" t="s">
        <v>188</v>
      </c>
      <c r="E90" s="18" t="s">
        <v>173</v>
      </c>
      <c r="F90" s="230">
        <v>30.845</v>
      </c>
      <c r="G90" s="33"/>
      <c r="H90" s="34"/>
    </row>
    <row r="91" spans="1:8" s="2" customFormat="1" ht="16.9" customHeight="1">
      <c r="A91" s="33"/>
      <c r="B91" s="34"/>
      <c r="C91" s="225" t="s">
        <v>124</v>
      </c>
      <c r="D91" s="226" t="s">
        <v>1</v>
      </c>
      <c r="E91" s="227" t="s">
        <v>1</v>
      </c>
      <c r="F91" s="228">
        <v>23.587</v>
      </c>
      <c r="G91" s="33"/>
      <c r="H91" s="34"/>
    </row>
    <row r="92" spans="1:8" s="2" customFormat="1" ht="16.9" customHeight="1">
      <c r="A92" s="33"/>
      <c r="B92" s="34"/>
      <c r="C92" s="229" t="s">
        <v>1</v>
      </c>
      <c r="D92" s="229" t="s">
        <v>183</v>
      </c>
      <c r="E92" s="18" t="s">
        <v>1</v>
      </c>
      <c r="F92" s="230">
        <v>0</v>
      </c>
      <c r="G92" s="33"/>
      <c r="H92" s="34"/>
    </row>
    <row r="93" spans="1:8" s="2" customFormat="1" ht="16.9" customHeight="1">
      <c r="A93" s="33"/>
      <c r="B93" s="34"/>
      <c r="C93" s="229" t="s">
        <v>1</v>
      </c>
      <c r="D93" s="229" t="s">
        <v>184</v>
      </c>
      <c r="E93" s="18" t="s">
        <v>1</v>
      </c>
      <c r="F93" s="230">
        <v>0</v>
      </c>
      <c r="G93" s="33"/>
      <c r="H93" s="34"/>
    </row>
    <row r="94" spans="1:8" s="2" customFormat="1" ht="16.9" customHeight="1">
      <c r="A94" s="33"/>
      <c r="B94" s="34"/>
      <c r="C94" s="229" t="s">
        <v>124</v>
      </c>
      <c r="D94" s="229" t="s">
        <v>782</v>
      </c>
      <c r="E94" s="18" t="s">
        <v>1</v>
      </c>
      <c r="F94" s="230">
        <v>23.587</v>
      </c>
      <c r="G94" s="33"/>
      <c r="H94" s="34"/>
    </row>
    <row r="95" spans="1:8" s="2" customFormat="1" ht="16.9" customHeight="1">
      <c r="A95" s="33"/>
      <c r="B95" s="34"/>
      <c r="C95" s="231" t="s">
        <v>2608</v>
      </c>
      <c r="D95" s="33"/>
      <c r="E95" s="33"/>
      <c r="F95" s="33"/>
      <c r="G95" s="33"/>
      <c r="H95" s="34"/>
    </row>
    <row r="96" spans="1:8" s="2" customFormat="1" ht="16.9" customHeight="1">
      <c r="A96" s="33"/>
      <c r="B96" s="34"/>
      <c r="C96" s="229" t="s">
        <v>187</v>
      </c>
      <c r="D96" s="229" t="s">
        <v>188</v>
      </c>
      <c r="E96" s="18" t="s">
        <v>173</v>
      </c>
      <c r="F96" s="230">
        <v>30.845</v>
      </c>
      <c r="G96" s="33"/>
      <c r="H96" s="34"/>
    </row>
    <row r="97" spans="1:8" s="2" customFormat="1" ht="16.9" customHeight="1">
      <c r="A97" s="33"/>
      <c r="B97" s="34"/>
      <c r="C97" s="225" t="s">
        <v>1221</v>
      </c>
      <c r="D97" s="226" t="s">
        <v>1</v>
      </c>
      <c r="E97" s="227" t="s">
        <v>1</v>
      </c>
      <c r="F97" s="228">
        <v>4</v>
      </c>
      <c r="G97" s="33"/>
      <c r="H97" s="34"/>
    </row>
    <row r="98" spans="1:8" s="2" customFormat="1" ht="16.9" customHeight="1">
      <c r="A98" s="33"/>
      <c r="B98" s="34"/>
      <c r="C98" s="225" t="s">
        <v>1222</v>
      </c>
      <c r="D98" s="226" t="s">
        <v>1</v>
      </c>
      <c r="E98" s="227" t="s">
        <v>1</v>
      </c>
      <c r="F98" s="228">
        <v>2</v>
      </c>
      <c r="G98" s="33"/>
      <c r="H98" s="34"/>
    </row>
    <row r="99" spans="1:8" s="2" customFormat="1" ht="16.9" customHeight="1">
      <c r="A99" s="33"/>
      <c r="B99" s="34"/>
      <c r="C99" s="225" t="s">
        <v>1223</v>
      </c>
      <c r="D99" s="226" t="s">
        <v>1</v>
      </c>
      <c r="E99" s="227" t="s">
        <v>1</v>
      </c>
      <c r="F99" s="228">
        <v>6</v>
      </c>
      <c r="G99" s="33"/>
      <c r="H99" s="34"/>
    </row>
    <row r="100" spans="1:8" s="2" customFormat="1" ht="16.9" customHeight="1">
      <c r="A100" s="33"/>
      <c r="B100" s="34"/>
      <c r="C100" s="225" t="s">
        <v>127</v>
      </c>
      <c r="D100" s="226" t="s">
        <v>1</v>
      </c>
      <c r="E100" s="227" t="s">
        <v>1</v>
      </c>
      <c r="F100" s="228">
        <v>92.54</v>
      </c>
      <c r="G100" s="33"/>
      <c r="H100" s="34"/>
    </row>
    <row r="101" spans="1:8" s="2" customFormat="1" ht="16.9" customHeight="1">
      <c r="A101" s="33"/>
      <c r="B101" s="34"/>
      <c r="C101" s="229" t="s">
        <v>1</v>
      </c>
      <c r="D101" s="229" t="s">
        <v>208</v>
      </c>
      <c r="E101" s="18" t="s">
        <v>1</v>
      </c>
      <c r="F101" s="230">
        <v>0</v>
      </c>
      <c r="G101" s="33"/>
      <c r="H101" s="34"/>
    </row>
    <row r="102" spans="1:8" s="2" customFormat="1" ht="16.9" customHeight="1">
      <c r="A102" s="33"/>
      <c r="B102" s="34"/>
      <c r="C102" s="229" t="s">
        <v>127</v>
      </c>
      <c r="D102" s="229" t="s">
        <v>790</v>
      </c>
      <c r="E102" s="18" t="s">
        <v>1</v>
      </c>
      <c r="F102" s="230">
        <v>92.54</v>
      </c>
      <c r="G102" s="33"/>
      <c r="H102" s="34"/>
    </row>
    <row r="103" spans="1:8" s="2" customFormat="1" ht="16.9" customHeight="1">
      <c r="A103" s="33"/>
      <c r="B103" s="34"/>
      <c r="C103" s="231" t="s">
        <v>2608</v>
      </c>
      <c r="D103" s="33"/>
      <c r="E103" s="33"/>
      <c r="F103" s="33"/>
      <c r="G103" s="33"/>
      <c r="H103" s="34"/>
    </row>
    <row r="104" spans="1:8" s="2" customFormat="1" ht="16.9" customHeight="1">
      <c r="A104" s="33"/>
      <c r="B104" s="34"/>
      <c r="C104" s="229" t="s">
        <v>187</v>
      </c>
      <c r="D104" s="229" t="s">
        <v>188</v>
      </c>
      <c r="E104" s="18" t="s">
        <v>173</v>
      </c>
      <c r="F104" s="230">
        <v>92.54</v>
      </c>
      <c r="G104" s="33"/>
      <c r="H104" s="34"/>
    </row>
    <row r="105" spans="1:8" s="2" customFormat="1" ht="16.9" customHeight="1">
      <c r="A105" s="33"/>
      <c r="B105" s="34"/>
      <c r="C105" s="229" t="s">
        <v>196</v>
      </c>
      <c r="D105" s="229" t="s">
        <v>197</v>
      </c>
      <c r="E105" s="18" t="s">
        <v>173</v>
      </c>
      <c r="F105" s="230">
        <v>92.54</v>
      </c>
      <c r="G105" s="33"/>
      <c r="H105" s="34"/>
    </row>
    <row r="106" spans="1:8" s="2" customFormat="1" ht="16.9" customHeight="1">
      <c r="A106" s="33"/>
      <c r="B106" s="34"/>
      <c r="C106" s="225" t="s">
        <v>2609</v>
      </c>
      <c r="D106" s="226" t="s">
        <v>1</v>
      </c>
      <c r="E106" s="227" t="s">
        <v>1</v>
      </c>
      <c r="F106" s="228">
        <v>54.904</v>
      </c>
      <c r="G106" s="33"/>
      <c r="H106" s="34"/>
    </row>
    <row r="107" spans="1:8" s="2" customFormat="1" ht="16.9" customHeight="1">
      <c r="A107" s="33"/>
      <c r="B107" s="34"/>
      <c r="C107" s="229" t="s">
        <v>1</v>
      </c>
      <c r="D107" s="229" t="s">
        <v>2610</v>
      </c>
      <c r="E107" s="18" t="s">
        <v>1</v>
      </c>
      <c r="F107" s="230">
        <v>12.919</v>
      </c>
      <c r="G107" s="33"/>
      <c r="H107" s="34"/>
    </row>
    <row r="108" spans="1:8" s="2" customFormat="1" ht="16.9" customHeight="1">
      <c r="A108" s="33"/>
      <c r="B108" s="34"/>
      <c r="C108" s="229" t="s">
        <v>1</v>
      </c>
      <c r="D108" s="229" t="s">
        <v>2611</v>
      </c>
      <c r="E108" s="18" t="s">
        <v>1</v>
      </c>
      <c r="F108" s="230">
        <v>41.985</v>
      </c>
      <c r="G108" s="33"/>
      <c r="H108" s="34"/>
    </row>
    <row r="109" spans="1:8" s="2" customFormat="1" ht="16.9" customHeight="1">
      <c r="A109" s="33"/>
      <c r="B109" s="34"/>
      <c r="C109" s="229" t="s">
        <v>2609</v>
      </c>
      <c r="D109" s="229" t="s">
        <v>192</v>
      </c>
      <c r="E109" s="18" t="s">
        <v>1</v>
      </c>
      <c r="F109" s="230">
        <v>54.904</v>
      </c>
      <c r="G109" s="33"/>
      <c r="H109" s="34"/>
    </row>
    <row r="110" spans="1:8" s="2" customFormat="1" ht="16.9" customHeight="1">
      <c r="A110" s="33"/>
      <c r="B110" s="34"/>
      <c r="C110" s="225" t="s">
        <v>129</v>
      </c>
      <c r="D110" s="226" t="s">
        <v>1</v>
      </c>
      <c r="E110" s="227" t="s">
        <v>1</v>
      </c>
      <c r="F110" s="228">
        <v>92.54</v>
      </c>
      <c r="G110" s="33"/>
      <c r="H110" s="34"/>
    </row>
    <row r="111" spans="1:8" s="2" customFormat="1" ht="16.9" customHeight="1">
      <c r="A111" s="33"/>
      <c r="B111" s="34"/>
      <c r="C111" s="229" t="s">
        <v>1</v>
      </c>
      <c r="D111" s="229" t="s">
        <v>791</v>
      </c>
      <c r="E111" s="18" t="s">
        <v>1</v>
      </c>
      <c r="F111" s="230">
        <v>92.54</v>
      </c>
      <c r="G111" s="33"/>
      <c r="H111" s="34"/>
    </row>
    <row r="112" spans="1:8" s="2" customFormat="1" ht="16.9" customHeight="1">
      <c r="A112" s="33"/>
      <c r="B112" s="34"/>
      <c r="C112" s="229" t="s">
        <v>129</v>
      </c>
      <c r="D112" s="229" t="s">
        <v>192</v>
      </c>
      <c r="E112" s="18" t="s">
        <v>1</v>
      </c>
      <c r="F112" s="230">
        <v>92.54</v>
      </c>
      <c r="G112" s="33"/>
      <c r="H112" s="34"/>
    </row>
    <row r="113" spans="1:8" s="2" customFormat="1" ht="16.9" customHeight="1">
      <c r="A113" s="33"/>
      <c r="B113" s="34"/>
      <c r="C113" s="231" t="s">
        <v>2608</v>
      </c>
      <c r="D113" s="33"/>
      <c r="E113" s="33"/>
      <c r="F113" s="33"/>
      <c r="G113" s="33"/>
      <c r="H113" s="34"/>
    </row>
    <row r="114" spans="1:8" s="2" customFormat="1" ht="16.9" customHeight="1">
      <c r="A114" s="33"/>
      <c r="B114" s="34"/>
      <c r="C114" s="229" t="s">
        <v>187</v>
      </c>
      <c r="D114" s="229" t="s">
        <v>188</v>
      </c>
      <c r="E114" s="18" t="s">
        <v>173</v>
      </c>
      <c r="F114" s="230">
        <v>92.54</v>
      </c>
      <c r="G114" s="33"/>
      <c r="H114" s="34"/>
    </row>
    <row r="115" spans="1:8" s="2" customFormat="1" ht="16.9" customHeight="1">
      <c r="A115" s="33"/>
      <c r="B115" s="34"/>
      <c r="C115" s="229" t="s">
        <v>224</v>
      </c>
      <c r="D115" s="229" t="s">
        <v>225</v>
      </c>
      <c r="E115" s="18" t="s">
        <v>173</v>
      </c>
      <c r="F115" s="230">
        <v>74.032</v>
      </c>
      <c r="G115" s="33"/>
      <c r="H115" s="34"/>
    </row>
    <row r="116" spans="1:8" s="2" customFormat="1" ht="16.9" customHeight="1">
      <c r="A116" s="33"/>
      <c r="B116" s="34"/>
      <c r="C116" s="229" t="s">
        <v>201</v>
      </c>
      <c r="D116" s="229" t="s">
        <v>202</v>
      </c>
      <c r="E116" s="18" t="s">
        <v>173</v>
      </c>
      <c r="F116" s="230">
        <v>18.508</v>
      </c>
      <c r="G116" s="33"/>
      <c r="H116" s="34"/>
    </row>
    <row r="117" spans="1:8" s="2" customFormat="1" ht="16.9" customHeight="1">
      <c r="A117" s="33"/>
      <c r="B117" s="34"/>
      <c r="C117" s="225" t="s">
        <v>131</v>
      </c>
      <c r="D117" s="226" t="s">
        <v>1</v>
      </c>
      <c r="E117" s="227" t="s">
        <v>1</v>
      </c>
      <c r="F117" s="228">
        <v>98.84</v>
      </c>
      <c r="G117" s="33"/>
      <c r="H117" s="34"/>
    </row>
    <row r="118" spans="1:8" s="2" customFormat="1" ht="16.9" customHeight="1">
      <c r="A118" s="33"/>
      <c r="B118" s="34"/>
      <c r="C118" s="229" t="s">
        <v>1</v>
      </c>
      <c r="D118" s="229" t="s">
        <v>797</v>
      </c>
      <c r="E118" s="18" t="s">
        <v>1</v>
      </c>
      <c r="F118" s="230">
        <v>98.84</v>
      </c>
      <c r="G118" s="33"/>
      <c r="H118" s="34"/>
    </row>
    <row r="119" spans="1:8" s="2" customFormat="1" ht="16.9" customHeight="1">
      <c r="A119" s="33"/>
      <c r="B119" s="34"/>
      <c r="C119" s="229" t="s">
        <v>131</v>
      </c>
      <c r="D119" s="229" t="s">
        <v>192</v>
      </c>
      <c r="E119" s="18" t="s">
        <v>1</v>
      </c>
      <c r="F119" s="230">
        <v>98.84</v>
      </c>
      <c r="G119" s="33"/>
      <c r="H119" s="34"/>
    </row>
    <row r="120" spans="1:8" s="2" customFormat="1" ht="16.9" customHeight="1">
      <c r="A120" s="33"/>
      <c r="B120" s="34"/>
      <c r="C120" s="231" t="s">
        <v>2608</v>
      </c>
      <c r="D120" s="33"/>
      <c r="E120" s="33"/>
      <c r="F120" s="33"/>
      <c r="G120" s="33"/>
      <c r="H120" s="34"/>
    </row>
    <row r="121" spans="1:8" s="2" customFormat="1" ht="16.9" customHeight="1">
      <c r="A121" s="33"/>
      <c r="B121" s="34"/>
      <c r="C121" s="229" t="s">
        <v>244</v>
      </c>
      <c r="D121" s="229" t="s">
        <v>245</v>
      </c>
      <c r="E121" s="18" t="s">
        <v>246</v>
      </c>
      <c r="F121" s="230">
        <v>98.84</v>
      </c>
      <c r="G121" s="33"/>
      <c r="H121" s="34"/>
    </row>
    <row r="122" spans="1:8" s="2" customFormat="1" ht="16.9" customHeight="1">
      <c r="A122" s="33"/>
      <c r="B122" s="34"/>
      <c r="C122" s="229" t="s">
        <v>250</v>
      </c>
      <c r="D122" s="229" t="s">
        <v>251</v>
      </c>
      <c r="E122" s="18" t="s">
        <v>233</v>
      </c>
      <c r="F122" s="230">
        <v>303.16</v>
      </c>
      <c r="G122" s="33"/>
      <c r="H122" s="34"/>
    </row>
    <row r="123" spans="1:8" s="2" customFormat="1" ht="16.9" customHeight="1">
      <c r="A123" s="33"/>
      <c r="B123" s="34"/>
      <c r="C123" s="229" t="s">
        <v>258</v>
      </c>
      <c r="D123" s="229" t="s">
        <v>259</v>
      </c>
      <c r="E123" s="18" t="s">
        <v>260</v>
      </c>
      <c r="F123" s="230">
        <v>67.302</v>
      </c>
      <c r="G123" s="33"/>
      <c r="H123" s="34"/>
    </row>
    <row r="124" spans="1:8" s="2" customFormat="1" ht="26.45" customHeight="1">
      <c r="A124" s="33"/>
      <c r="B124" s="34"/>
      <c r="C124" s="224" t="s">
        <v>2614</v>
      </c>
      <c r="D124" s="224" t="s">
        <v>100</v>
      </c>
      <c r="E124" s="33"/>
      <c r="F124" s="33"/>
      <c r="G124" s="33"/>
      <c r="H124" s="34"/>
    </row>
    <row r="125" spans="1:8" s="2" customFormat="1" ht="16.9" customHeight="1">
      <c r="A125" s="33"/>
      <c r="B125" s="34"/>
      <c r="C125" s="225" t="s">
        <v>866</v>
      </c>
      <c r="D125" s="226" t="s">
        <v>1</v>
      </c>
      <c r="E125" s="227" t="s">
        <v>1</v>
      </c>
      <c r="F125" s="228">
        <v>158.369</v>
      </c>
      <c r="G125" s="33"/>
      <c r="H125" s="34"/>
    </row>
    <row r="126" spans="1:8" s="2" customFormat="1" ht="16.9" customHeight="1">
      <c r="A126" s="33"/>
      <c r="B126" s="34"/>
      <c r="C126" s="229" t="s">
        <v>866</v>
      </c>
      <c r="D126" s="229" t="s">
        <v>867</v>
      </c>
      <c r="E126" s="18" t="s">
        <v>1</v>
      </c>
      <c r="F126" s="230">
        <v>158.369</v>
      </c>
      <c r="G126" s="33"/>
      <c r="H126" s="34"/>
    </row>
    <row r="127" spans="1:8" s="2" customFormat="1" ht="16.9" customHeight="1">
      <c r="A127" s="33"/>
      <c r="B127" s="34"/>
      <c r="C127" s="225" t="s">
        <v>127</v>
      </c>
      <c r="D127" s="226" t="s">
        <v>1</v>
      </c>
      <c r="E127" s="227" t="s">
        <v>1</v>
      </c>
      <c r="F127" s="228">
        <v>264.309</v>
      </c>
      <c r="G127" s="33"/>
      <c r="H127" s="34"/>
    </row>
    <row r="128" spans="1:8" s="2" customFormat="1" ht="16.9" customHeight="1">
      <c r="A128" s="33"/>
      <c r="B128" s="34"/>
      <c r="C128" s="229" t="s">
        <v>1</v>
      </c>
      <c r="D128" s="229" t="s">
        <v>856</v>
      </c>
      <c r="E128" s="18" t="s">
        <v>1</v>
      </c>
      <c r="F128" s="230">
        <v>0</v>
      </c>
      <c r="G128" s="33"/>
      <c r="H128" s="34"/>
    </row>
    <row r="129" spans="1:8" s="2" customFormat="1" ht="16.9" customHeight="1">
      <c r="A129" s="33"/>
      <c r="B129" s="34"/>
      <c r="C129" s="229" t="s">
        <v>127</v>
      </c>
      <c r="D129" s="229" t="s">
        <v>857</v>
      </c>
      <c r="E129" s="18" t="s">
        <v>1</v>
      </c>
      <c r="F129" s="230">
        <v>264.309</v>
      </c>
      <c r="G129" s="33"/>
      <c r="H129" s="34"/>
    </row>
    <row r="130" spans="1:8" s="2" customFormat="1" ht="16.9" customHeight="1">
      <c r="A130" s="33"/>
      <c r="B130" s="34"/>
      <c r="C130" s="231" t="s">
        <v>2608</v>
      </c>
      <c r="D130" s="33"/>
      <c r="E130" s="33"/>
      <c r="F130" s="33"/>
      <c r="G130" s="33"/>
      <c r="H130" s="34"/>
    </row>
    <row r="131" spans="1:8" s="2" customFormat="1" ht="16.9" customHeight="1">
      <c r="A131" s="33"/>
      <c r="B131" s="34"/>
      <c r="C131" s="229" t="s">
        <v>205</v>
      </c>
      <c r="D131" s="229" t="s">
        <v>206</v>
      </c>
      <c r="E131" s="18" t="s">
        <v>173</v>
      </c>
      <c r="F131" s="230">
        <v>264.309</v>
      </c>
      <c r="G131" s="33"/>
      <c r="H131" s="34"/>
    </row>
    <row r="132" spans="1:8" s="2" customFormat="1" ht="16.9" customHeight="1">
      <c r="A132" s="33"/>
      <c r="B132" s="34"/>
      <c r="C132" s="229" t="s">
        <v>187</v>
      </c>
      <c r="D132" s="229" t="s">
        <v>188</v>
      </c>
      <c r="E132" s="18" t="s">
        <v>173</v>
      </c>
      <c r="F132" s="230">
        <v>105.94</v>
      </c>
      <c r="G132" s="33"/>
      <c r="H132" s="34"/>
    </row>
    <row r="133" spans="1:8" s="2" customFormat="1" ht="16.9" customHeight="1">
      <c r="A133" s="33"/>
      <c r="B133" s="34"/>
      <c r="C133" s="225" t="s">
        <v>582</v>
      </c>
      <c r="D133" s="226" t="s">
        <v>1</v>
      </c>
      <c r="E133" s="227" t="s">
        <v>1</v>
      </c>
      <c r="F133" s="228">
        <v>105.94</v>
      </c>
      <c r="G133" s="33"/>
      <c r="H133" s="34"/>
    </row>
    <row r="134" spans="1:8" s="2" customFormat="1" ht="16.9" customHeight="1">
      <c r="A134" s="33"/>
      <c r="B134" s="34"/>
      <c r="C134" s="229" t="s">
        <v>1</v>
      </c>
      <c r="D134" s="229" t="s">
        <v>858</v>
      </c>
      <c r="E134" s="18" t="s">
        <v>1</v>
      </c>
      <c r="F134" s="230">
        <v>0</v>
      </c>
      <c r="G134" s="33"/>
      <c r="H134" s="34"/>
    </row>
    <row r="135" spans="1:8" s="2" customFormat="1" ht="16.9" customHeight="1">
      <c r="A135" s="33"/>
      <c r="B135" s="34"/>
      <c r="C135" s="229" t="s">
        <v>1</v>
      </c>
      <c r="D135" s="229" t="s">
        <v>791</v>
      </c>
      <c r="E135" s="18" t="s">
        <v>1</v>
      </c>
      <c r="F135" s="230">
        <v>264.309</v>
      </c>
      <c r="G135" s="33"/>
      <c r="H135" s="34"/>
    </row>
    <row r="136" spans="1:8" s="2" customFormat="1" ht="16.9" customHeight="1">
      <c r="A136" s="33"/>
      <c r="B136" s="34"/>
      <c r="C136" s="229" t="s">
        <v>1</v>
      </c>
      <c r="D136" s="229" t="s">
        <v>859</v>
      </c>
      <c r="E136" s="18" t="s">
        <v>1</v>
      </c>
      <c r="F136" s="230">
        <v>-158.369</v>
      </c>
      <c r="G136" s="33"/>
      <c r="H136" s="34"/>
    </row>
    <row r="137" spans="1:8" s="2" customFormat="1" ht="16.9" customHeight="1">
      <c r="A137" s="33"/>
      <c r="B137" s="34"/>
      <c r="C137" s="229" t="s">
        <v>582</v>
      </c>
      <c r="D137" s="229" t="s">
        <v>192</v>
      </c>
      <c r="E137" s="18" t="s">
        <v>1</v>
      </c>
      <c r="F137" s="230">
        <v>105.94</v>
      </c>
      <c r="G137" s="33"/>
      <c r="H137" s="34"/>
    </row>
    <row r="138" spans="1:8" s="2" customFormat="1" ht="16.9" customHeight="1">
      <c r="A138" s="33"/>
      <c r="B138" s="34"/>
      <c r="C138" s="231" t="s">
        <v>2608</v>
      </c>
      <c r="D138" s="33"/>
      <c r="E138" s="33"/>
      <c r="F138" s="33"/>
      <c r="G138" s="33"/>
      <c r="H138" s="34"/>
    </row>
    <row r="139" spans="1:8" s="2" customFormat="1" ht="16.9" customHeight="1">
      <c r="A139" s="33"/>
      <c r="B139" s="34"/>
      <c r="C139" s="229" t="s">
        <v>187</v>
      </c>
      <c r="D139" s="229" t="s">
        <v>188</v>
      </c>
      <c r="E139" s="18" t="s">
        <v>173</v>
      </c>
      <c r="F139" s="230">
        <v>105.94</v>
      </c>
      <c r="G139" s="33"/>
      <c r="H139" s="34"/>
    </row>
    <row r="140" spans="1:8" s="2" customFormat="1" ht="16.9" customHeight="1">
      <c r="A140" s="33"/>
      <c r="B140" s="34"/>
      <c r="C140" s="229" t="s">
        <v>224</v>
      </c>
      <c r="D140" s="229" t="s">
        <v>225</v>
      </c>
      <c r="E140" s="18" t="s">
        <v>173</v>
      </c>
      <c r="F140" s="230">
        <v>84.752</v>
      </c>
      <c r="G140" s="33"/>
      <c r="H140" s="34"/>
    </row>
    <row r="141" spans="1:8" s="2" customFormat="1" ht="16.9" customHeight="1">
      <c r="A141" s="33"/>
      <c r="B141" s="34"/>
      <c r="C141" s="229" t="s">
        <v>201</v>
      </c>
      <c r="D141" s="229" t="s">
        <v>202</v>
      </c>
      <c r="E141" s="18" t="s">
        <v>173</v>
      </c>
      <c r="F141" s="230">
        <v>21.188</v>
      </c>
      <c r="G141" s="33"/>
      <c r="H141" s="34"/>
    </row>
    <row r="142" spans="1:8" s="2" customFormat="1" ht="16.9" customHeight="1">
      <c r="A142" s="33"/>
      <c r="B142" s="34"/>
      <c r="C142" s="225" t="s">
        <v>131</v>
      </c>
      <c r="D142" s="226" t="s">
        <v>1</v>
      </c>
      <c r="E142" s="227" t="s">
        <v>1</v>
      </c>
      <c r="F142" s="228">
        <v>291.72</v>
      </c>
      <c r="G142" s="33"/>
      <c r="H142" s="34"/>
    </row>
    <row r="143" spans="1:8" s="2" customFormat="1" ht="16.9" customHeight="1">
      <c r="A143" s="33"/>
      <c r="B143" s="34"/>
      <c r="C143" s="229" t="s">
        <v>1</v>
      </c>
      <c r="D143" s="229" t="s">
        <v>916</v>
      </c>
      <c r="E143" s="18" t="s">
        <v>1</v>
      </c>
      <c r="F143" s="230">
        <v>291.72</v>
      </c>
      <c r="G143" s="33"/>
      <c r="H143" s="34"/>
    </row>
    <row r="144" spans="1:8" s="2" customFormat="1" ht="16.9" customHeight="1">
      <c r="A144" s="33"/>
      <c r="B144" s="34"/>
      <c r="C144" s="229" t="s">
        <v>131</v>
      </c>
      <c r="D144" s="229" t="s">
        <v>192</v>
      </c>
      <c r="E144" s="18" t="s">
        <v>1</v>
      </c>
      <c r="F144" s="230">
        <v>291.72</v>
      </c>
      <c r="G144" s="33"/>
      <c r="H144" s="34"/>
    </row>
    <row r="145" spans="1:8" s="2" customFormat="1" ht="16.9" customHeight="1">
      <c r="A145" s="33"/>
      <c r="B145" s="34"/>
      <c r="C145" s="231" t="s">
        <v>2608</v>
      </c>
      <c r="D145" s="33"/>
      <c r="E145" s="33"/>
      <c r="F145" s="33"/>
      <c r="G145" s="33"/>
      <c r="H145" s="34"/>
    </row>
    <row r="146" spans="1:8" s="2" customFormat="1" ht="16.9" customHeight="1">
      <c r="A146" s="33"/>
      <c r="B146" s="34"/>
      <c r="C146" s="229" t="s">
        <v>244</v>
      </c>
      <c r="D146" s="229" t="s">
        <v>245</v>
      </c>
      <c r="E146" s="18" t="s">
        <v>246</v>
      </c>
      <c r="F146" s="230">
        <v>291.72</v>
      </c>
      <c r="G146" s="33"/>
      <c r="H146" s="34"/>
    </row>
    <row r="147" spans="1:8" s="2" customFormat="1" ht="16.9" customHeight="1">
      <c r="A147" s="33"/>
      <c r="B147" s="34"/>
      <c r="C147" s="229" t="s">
        <v>250</v>
      </c>
      <c r="D147" s="229" t="s">
        <v>251</v>
      </c>
      <c r="E147" s="18" t="s">
        <v>233</v>
      </c>
      <c r="F147" s="230">
        <v>421.839</v>
      </c>
      <c r="G147" s="33"/>
      <c r="H147" s="34"/>
    </row>
    <row r="148" spans="1:8" s="2" customFormat="1" ht="16.9" customHeight="1">
      <c r="A148" s="33"/>
      <c r="B148" s="34"/>
      <c r="C148" s="229" t="s">
        <v>258</v>
      </c>
      <c r="D148" s="229" t="s">
        <v>259</v>
      </c>
      <c r="E148" s="18" t="s">
        <v>260</v>
      </c>
      <c r="F148" s="230">
        <v>93.584</v>
      </c>
      <c r="G148" s="33"/>
      <c r="H148" s="34"/>
    </row>
    <row r="149" spans="1:8" s="2" customFormat="1" ht="16.9" customHeight="1">
      <c r="A149" s="33"/>
      <c r="B149" s="34"/>
      <c r="C149" s="225" t="s">
        <v>2615</v>
      </c>
      <c r="D149" s="226" t="s">
        <v>1</v>
      </c>
      <c r="E149" s="227" t="s">
        <v>1</v>
      </c>
      <c r="F149" s="228">
        <v>74.255</v>
      </c>
      <c r="G149" s="33"/>
      <c r="H149" s="34"/>
    </row>
    <row r="150" spans="1:8" s="2" customFormat="1" ht="26.45" customHeight="1">
      <c r="A150" s="33"/>
      <c r="B150" s="34"/>
      <c r="C150" s="224" t="s">
        <v>2616</v>
      </c>
      <c r="D150" s="224" t="s">
        <v>106</v>
      </c>
      <c r="E150" s="33"/>
      <c r="F150" s="33"/>
      <c r="G150" s="33"/>
      <c r="H150" s="34"/>
    </row>
    <row r="151" spans="1:8" s="2" customFormat="1" ht="16.9" customHeight="1">
      <c r="A151" s="33"/>
      <c r="B151" s="34"/>
      <c r="C151" s="225" t="s">
        <v>1188</v>
      </c>
      <c r="D151" s="226" t="s">
        <v>1</v>
      </c>
      <c r="E151" s="227" t="s">
        <v>1</v>
      </c>
      <c r="F151" s="228">
        <v>56.661</v>
      </c>
      <c r="G151" s="33"/>
      <c r="H151" s="34"/>
    </row>
    <row r="152" spans="1:8" s="2" customFormat="1" ht="16.9" customHeight="1">
      <c r="A152" s="33"/>
      <c r="B152" s="34"/>
      <c r="C152" s="229" t="s">
        <v>1</v>
      </c>
      <c r="D152" s="229" t="s">
        <v>1297</v>
      </c>
      <c r="E152" s="18" t="s">
        <v>1</v>
      </c>
      <c r="F152" s="230">
        <v>0</v>
      </c>
      <c r="G152" s="33"/>
      <c r="H152" s="34"/>
    </row>
    <row r="153" spans="1:8" s="2" customFormat="1" ht="16.9" customHeight="1">
      <c r="A153" s="33"/>
      <c r="B153" s="34"/>
      <c r="C153" s="229" t="s">
        <v>1</v>
      </c>
      <c r="D153" s="229" t="s">
        <v>1298</v>
      </c>
      <c r="E153" s="18" t="s">
        <v>1</v>
      </c>
      <c r="F153" s="230">
        <v>56.661</v>
      </c>
      <c r="G153" s="33"/>
      <c r="H153" s="34"/>
    </row>
    <row r="154" spans="1:8" s="2" customFormat="1" ht="16.9" customHeight="1">
      <c r="A154" s="33"/>
      <c r="B154" s="34"/>
      <c r="C154" s="229" t="s">
        <v>1188</v>
      </c>
      <c r="D154" s="229" t="s">
        <v>1299</v>
      </c>
      <c r="E154" s="18" t="s">
        <v>1</v>
      </c>
      <c r="F154" s="230">
        <v>56.661</v>
      </c>
      <c r="G154" s="33"/>
      <c r="H154" s="34"/>
    </row>
    <row r="155" spans="1:8" s="2" customFormat="1" ht="16.9" customHeight="1">
      <c r="A155" s="33"/>
      <c r="B155" s="34"/>
      <c r="C155" s="231" t="s">
        <v>2608</v>
      </c>
      <c r="D155" s="33"/>
      <c r="E155" s="33"/>
      <c r="F155" s="33"/>
      <c r="G155" s="33"/>
      <c r="H155" s="34"/>
    </row>
    <row r="156" spans="1:8" s="2" customFormat="1" ht="16.9" customHeight="1">
      <c r="A156" s="33"/>
      <c r="B156" s="34"/>
      <c r="C156" s="229" t="s">
        <v>808</v>
      </c>
      <c r="D156" s="229" t="s">
        <v>809</v>
      </c>
      <c r="E156" s="18" t="s">
        <v>233</v>
      </c>
      <c r="F156" s="230">
        <v>56.661</v>
      </c>
      <c r="G156" s="33"/>
      <c r="H156" s="34"/>
    </row>
    <row r="157" spans="1:8" s="2" customFormat="1" ht="16.9" customHeight="1">
      <c r="A157" s="33"/>
      <c r="B157" s="34"/>
      <c r="C157" s="229" t="s">
        <v>803</v>
      </c>
      <c r="D157" s="229" t="s">
        <v>804</v>
      </c>
      <c r="E157" s="18" t="s">
        <v>233</v>
      </c>
      <c r="F157" s="230">
        <v>56.661</v>
      </c>
      <c r="G157" s="33"/>
      <c r="H157" s="34"/>
    </row>
    <row r="158" spans="1:8" s="2" customFormat="1" ht="16.9" customHeight="1">
      <c r="A158" s="33"/>
      <c r="B158" s="34"/>
      <c r="C158" s="229" t="s">
        <v>589</v>
      </c>
      <c r="D158" s="229" t="s">
        <v>1382</v>
      </c>
      <c r="E158" s="18" t="s">
        <v>173</v>
      </c>
      <c r="F158" s="230">
        <v>347.166</v>
      </c>
      <c r="G158" s="33"/>
      <c r="H158" s="34"/>
    </row>
    <row r="159" spans="1:8" s="2" customFormat="1" ht="16.9" customHeight="1">
      <c r="A159" s="33"/>
      <c r="B159" s="34"/>
      <c r="C159" s="229" t="s">
        <v>1559</v>
      </c>
      <c r="D159" s="229" t="s">
        <v>1560</v>
      </c>
      <c r="E159" s="18" t="s">
        <v>233</v>
      </c>
      <c r="F159" s="230">
        <v>369.667</v>
      </c>
      <c r="G159" s="33"/>
      <c r="H159" s="34"/>
    </row>
    <row r="160" spans="1:8" s="2" customFormat="1" ht="16.9" customHeight="1">
      <c r="A160" s="33"/>
      <c r="B160" s="34"/>
      <c r="C160" s="225" t="s">
        <v>1190</v>
      </c>
      <c r="D160" s="226" t="s">
        <v>1</v>
      </c>
      <c r="E160" s="227" t="s">
        <v>1</v>
      </c>
      <c r="F160" s="228">
        <v>33.1</v>
      </c>
      <c r="G160" s="33"/>
      <c r="H160" s="34"/>
    </row>
    <row r="161" spans="1:8" s="2" customFormat="1" ht="16.9" customHeight="1">
      <c r="A161" s="33"/>
      <c r="B161" s="34"/>
      <c r="C161" s="229" t="s">
        <v>1</v>
      </c>
      <c r="D161" s="229" t="s">
        <v>1303</v>
      </c>
      <c r="E161" s="18" t="s">
        <v>1</v>
      </c>
      <c r="F161" s="230">
        <v>0</v>
      </c>
      <c r="G161" s="33"/>
      <c r="H161" s="34"/>
    </row>
    <row r="162" spans="1:8" s="2" customFormat="1" ht="16.9" customHeight="1">
      <c r="A162" s="33"/>
      <c r="B162" s="34"/>
      <c r="C162" s="229" t="s">
        <v>1194</v>
      </c>
      <c r="D162" s="229" t="s">
        <v>1304</v>
      </c>
      <c r="E162" s="18" t="s">
        <v>1</v>
      </c>
      <c r="F162" s="230">
        <v>28.6</v>
      </c>
      <c r="G162" s="33"/>
      <c r="H162" s="34"/>
    </row>
    <row r="163" spans="1:8" s="2" customFormat="1" ht="16.9" customHeight="1">
      <c r="A163" s="33"/>
      <c r="B163" s="34"/>
      <c r="C163" s="229" t="s">
        <v>1192</v>
      </c>
      <c r="D163" s="229" t="s">
        <v>1305</v>
      </c>
      <c r="E163" s="18" t="s">
        <v>1</v>
      </c>
      <c r="F163" s="230">
        <v>4.5</v>
      </c>
      <c r="G163" s="33"/>
      <c r="H163" s="34"/>
    </row>
    <row r="164" spans="1:8" s="2" customFormat="1" ht="16.9" customHeight="1">
      <c r="A164" s="33"/>
      <c r="B164" s="34"/>
      <c r="C164" s="229" t="s">
        <v>1190</v>
      </c>
      <c r="D164" s="229" t="s">
        <v>1299</v>
      </c>
      <c r="E164" s="18" t="s">
        <v>1</v>
      </c>
      <c r="F164" s="230">
        <v>33.1</v>
      </c>
      <c r="G164" s="33"/>
      <c r="H164" s="34"/>
    </row>
    <row r="165" spans="1:8" s="2" customFormat="1" ht="16.9" customHeight="1">
      <c r="A165" s="33"/>
      <c r="B165" s="34"/>
      <c r="C165" s="231" t="s">
        <v>2608</v>
      </c>
      <c r="D165" s="33"/>
      <c r="E165" s="33"/>
      <c r="F165" s="33"/>
      <c r="G165" s="33"/>
      <c r="H165" s="34"/>
    </row>
    <row r="166" spans="1:8" s="2" customFormat="1" ht="16.9" customHeight="1">
      <c r="A166" s="33"/>
      <c r="B166" s="34"/>
      <c r="C166" s="229" t="s">
        <v>1316</v>
      </c>
      <c r="D166" s="229" t="s">
        <v>1317</v>
      </c>
      <c r="E166" s="18" t="s">
        <v>233</v>
      </c>
      <c r="F166" s="230">
        <v>33.1</v>
      </c>
      <c r="G166" s="33"/>
      <c r="H166" s="34"/>
    </row>
    <row r="167" spans="1:8" s="2" customFormat="1" ht="16.9" customHeight="1">
      <c r="A167" s="33"/>
      <c r="B167" s="34"/>
      <c r="C167" s="229" t="s">
        <v>921</v>
      </c>
      <c r="D167" s="229" t="s">
        <v>922</v>
      </c>
      <c r="E167" s="18" t="s">
        <v>233</v>
      </c>
      <c r="F167" s="230">
        <v>33.1</v>
      </c>
      <c r="G167" s="33"/>
      <c r="H167" s="34"/>
    </row>
    <row r="168" spans="1:8" s="2" customFormat="1" ht="16.9" customHeight="1">
      <c r="A168" s="33"/>
      <c r="B168" s="34"/>
      <c r="C168" s="229" t="s">
        <v>1559</v>
      </c>
      <c r="D168" s="229" t="s">
        <v>1560</v>
      </c>
      <c r="E168" s="18" t="s">
        <v>233</v>
      </c>
      <c r="F168" s="230">
        <v>369.667</v>
      </c>
      <c r="G168" s="33"/>
      <c r="H168" s="34"/>
    </row>
    <row r="169" spans="1:8" s="2" customFormat="1" ht="16.9" customHeight="1">
      <c r="A169" s="33"/>
      <c r="B169" s="34"/>
      <c r="C169" s="225" t="s">
        <v>1192</v>
      </c>
      <c r="D169" s="226" t="s">
        <v>1</v>
      </c>
      <c r="E169" s="227" t="s">
        <v>1</v>
      </c>
      <c r="F169" s="228">
        <v>4.5</v>
      </c>
      <c r="G169" s="33"/>
      <c r="H169" s="34"/>
    </row>
    <row r="170" spans="1:8" s="2" customFormat="1" ht="16.9" customHeight="1">
      <c r="A170" s="33"/>
      <c r="B170" s="34"/>
      <c r="C170" s="229" t="s">
        <v>1192</v>
      </c>
      <c r="D170" s="229" t="s">
        <v>1305</v>
      </c>
      <c r="E170" s="18" t="s">
        <v>1</v>
      </c>
      <c r="F170" s="230">
        <v>4.5</v>
      </c>
      <c r="G170" s="33"/>
      <c r="H170" s="34"/>
    </row>
    <row r="171" spans="1:8" s="2" customFormat="1" ht="16.9" customHeight="1">
      <c r="A171" s="33"/>
      <c r="B171" s="34"/>
      <c r="C171" s="231" t="s">
        <v>2608</v>
      </c>
      <c r="D171" s="33"/>
      <c r="E171" s="33"/>
      <c r="F171" s="33"/>
      <c r="G171" s="33"/>
      <c r="H171" s="34"/>
    </row>
    <row r="172" spans="1:8" s="2" customFormat="1" ht="16.9" customHeight="1">
      <c r="A172" s="33"/>
      <c r="B172" s="34"/>
      <c r="C172" s="229" t="s">
        <v>1316</v>
      </c>
      <c r="D172" s="229" t="s">
        <v>1317</v>
      </c>
      <c r="E172" s="18" t="s">
        <v>233</v>
      </c>
      <c r="F172" s="230">
        <v>33.1</v>
      </c>
      <c r="G172" s="33"/>
      <c r="H172" s="34"/>
    </row>
    <row r="173" spans="1:8" s="2" customFormat="1" ht="16.9" customHeight="1">
      <c r="A173" s="33"/>
      <c r="B173" s="34"/>
      <c r="C173" s="229" t="s">
        <v>1448</v>
      </c>
      <c r="D173" s="229" t="s">
        <v>1449</v>
      </c>
      <c r="E173" s="18" t="s">
        <v>173</v>
      </c>
      <c r="F173" s="230">
        <v>24.075</v>
      </c>
      <c r="G173" s="33"/>
      <c r="H173" s="34"/>
    </row>
    <row r="174" spans="1:8" s="2" customFormat="1" ht="16.9" customHeight="1">
      <c r="A174" s="33"/>
      <c r="B174" s="34"/>
      <c r="C174" s="225" t="s">
        <v>1194</v>
      </c>
      <c r="D174" s="226" t="s">
        <v>1</v>
      </c>
      <c r="E174" s="227" t="s">
        <v>1</v>
      </c>
      <c r="F174" s="228">
        <v>28.6</v>
      </c>
      <c r="G174" s="33"/>
      <c r="H174" s="34"/>
    </row>
    <row r="175" spans="1:8" s="2" customFormat="1" ht="16.9" customHeight="1">
      <c r="A175" s="33"/>
      <c r="B175" s="34"/>
      <c r="C175" s="229" t="s">
        <v>1</v>
      </c>
      <c r="D175" s="229" t="s">
        <v>1303</v>
      </c>
      <c r="E175" s="18" t="s">
        <v>1</v>
      </c>
      <c r="F175" s="230">
        <v>0</v>
      </c>
      <c r="G175" s="33"/>
      <c r="H175" s="34"/>
    </row>
    <row r="176" spans="1:8" s="2" customFormat="1" ht="16.9" customHeight="1">
      <c r="A176" s="33"/>
      <c r="B176" s="34"/>
      <c r="C176" s="229" t="s">
        <v>1194</v>
      </c>
      <c r="D176" s="229" t="s">
        <v>1304</v>
      </c>
      <c r="E176" s="18" t="s">
        <v>1</v>
      </c>
      <c r="F176" s="230">
        <v>28.6</v>
      </c>
      <c r="G176" s="33"/>
      <c r="H176" s="34"/>
    </row>
    <row r="177" spans="1:8" s="2" customFormat="1" ht="16.9" customHeight="1">
      <c r="A177" s="33"/>
      <c r="B177" s="34"/>
      <c r="C177" s="231" t="s">
        <v>2608</v>
      </c>
      <c r="D177" s="33"/>
      <c r="E177" s="33"/>
      <c r="F177" s="33"/>
      <c r="G177" s="33"/>
      <c r="H177" s="34"/>
    </row>
    <row r="178" spans="1:8" s="2" customFormat="1" ht="16.9" customHeight="1">
      <c r="A178" s="33"/>
      <c r="B178" s="34"/>
      <c r="C178" s="229" t="s">
        <v>1316</v>
      </c>
      <c r="D178" s="229" t="s">
        <v>1317</v>
      </c>
      <c r="E178" s="18" t="s">
        <v>233</v>
      </c>
      <c r="F178" s="230">
        <v>33.1</v>
      </c>
      <c r="G178" s="33"/>
      <c r="H178" s="34"/>
    </row>
    <row r="179" spans="1:8" s="2" customFormat="1" ht="16.9" customHeight="1">
      <c r="A179" s="33"/>
      <c r="B179" s="34"/>
      <c r="C179" s="229" t="s">
        <v>589</v>
      </c>
      <c r="D179" s="229" t="s">
        <v>1382</v>
      </c>
      <c r="E179" s="18" t="s">
        <v>173</v>
      </c>
      <c r="F179" s="230">
        <v>347.166</v>
      </c>
      <c r="G179" s="33"/>
      <c r="H179" s="34"/>
    </row>
    <row r="180" spans="1:8" s="2" customFormat="1" ht="16.9" customHeight="1">
      <c r="A180" s="33"/>
      <c r="B180" s="34"/>
      <c r="C180" s="225" t="s">
        <v>1196</v>
      </c>
      <c r="D180" s="226" t="s">
        <v>1</v>
      </c>
      <c r="E180" s="227" t="s">
        <v>1</v>
      </c>
      <c r="F180" s="228">
        <v>293.61</v>
      </c>
      <c r="G180" s="33"/>
      <c r="H180" s="34"/>
    </row>
    <row r="181" spans="1:8" s="2" customFormat="1" ht="16.9" customHeight="1">
      <c r="A181" s="33"/>
      <c r="B181" s="34"/>
      <c r="C181" s="229" t="s">
        <v>1</v>
      </c>
      <c r="D181" s="229" t="s">
        <v>1262</v>
      </c>
      <c r="E181" s="18" t="s">
        <v>1</v>
      </c>
      <c r="F181" s="230">
        <v>0</v>
      </c>
      <c r="G181" s="33"/>
      <c r="H181" s="34"/>
    </row>
    <row r="182" spans="1:8" s="2" customFormat="1" ht="16.9" customHeight="1">
      <c r="A182" s="33"/>
      <c r="B182" s="34"/>
      <c r="C182" s="229" t="s">
        <v>1</v>
      </c>
      <c r="D182" s="229" t="s">
        <v>1263</v>
      </c>
      <c r="E182" s="18" t="s">
        <v>1</v>
      </c>
      <c r="F182" s="230">
        <v>220</v>
      </c>
      <c r="G182" s="33"/>
      <c r="H182" s="34"/>
    </row>
    <row r="183" spans="1:8" s="2" customFormat="1" ht="16.9" customHeight="1">
      <c r="A183" s="33"/>
      <c r="B183" s="34"/>
      <c r="C183" s="229" t="s">
        <v>1</v>
      </c>
      <c r="D183" s="229" t="s">
        <v>1264</v>
      </c>
      <c r="E183" s="18" t="s">
        <v>1</v>
      </c>
      <c r="F183" s="230">
        <v>19.547</v>
      </c>
      <c r="G183" s="33"/>
      <c r="H183" s="34"/>
    </row>
    <row r="184" spans="1:8" s="2" customFormat="1" ht="16.9" customHeight="1">
      <c r="A184" s="33"/>
      <c r="B184" s="34"/>
      <c r="C184" s="229" t="s">
        <v>1</v>
      </c>
      <c r="D184" s="229" t="s">
        <v>1265</v>
      </c>
      <c r="E184" s="18" t="s">
        <v>1</v>
      </c>
      <c r="F184" s="230">
        <v>20.9</v>
      </c>
      <c r="G184" s="33"/>
      <c r="H184" s="34"/>
    </row>
    <row r="185" spans="1:8" s="2" customFormat="1" ht="16.9" customHeight="1">
      <c r="A185" s="33"/>
      <c r="B185" s="34"/>
      <c r="C185" s="229" t="s">
        <v>1</v>
      </c>
      <c r="D185" s="229" t="s">
        <v>1266</v>
      </c>
      <c r="E185" s="18" t="s">
        <v>1</v>
      </c>
      <c r="F185" s="230">
        <v>17.413</v>
      </c>
      <c r="G185" s="33"/>
      <c r="H185" s="34"/>
    </row>
    <row r="186" spans="1:8" s="2" customFormat="1" ht="16.9" customHeight="1">
      <c r="A186" s="33"/>
      <c r="B186" s="34"/>
      <c r="C186" s="229" t="s">
        <v>1</v>
      </c>
      <c r="D186" s="229" t="s">
        <v>1267</v>
      </c>
      <c r="E186" s="18" t="s">
        <v>1</v>
      </c>
      <c r="F186" s="230">
        <v>15.75</v>
      </c>
      <c r="G186" s="33"/>
      <c r="H186" s="34"/>
    </row>
    <row r="187" spans="1:8" s="2" customFormat="1" ht="16.9" customHeight="1">
      <c r="A187" s="33"/>
      <c r="B187" s="34"/>
      <c r="C187" s="229" t="s">
        <v>1196</v>
      </c>
      <c r="D187" s="229" t="s">
        <v>192</v>
      </c>
      <c r="E187" s="18" t="s">
        <v>1</v>
      </c>
      <c r="F187" s="230">
        <v>293.61</v>
      </c>
      <c r="G187" s="33"/>
      <c r="H187" s="34"/>
    </row>
    <row r="188" spans="1:8" s="2" customFormat="1" ht="16.9" customHeight="1">
      <c r="A188" s="33"/>
      <c r="B188" s="34"/>
      <c r="C188" s="231" t="s">
        <v>2608</v>
      </c>
      <c r="D188" s="33"/>
      <c r="E188" s="33"/>
      <c r="F188" s="33"/>
      <c r="G188" s="33"/>
      <c r="H188" s="34"/>
    </row>
    <row r="189" spans="1:8" s="2" customFormat="1" ht="16.9" customHeight="1">
      <c r="A189" s="33"/>
      <c r="B189" s="34"/>
      <c r="C189" s="229" t="s">
        <v>311</v>
      </c>
      <c r="D189" s="229" t="s">
        <v>312</v>
      </c>
      <c r="E189" s="18" t="s">
        <v>233</v>
      </c>
      <c r="F189" s="230">
        <v>293.61</v>
      </c>
      <c r="G189" s="33"/>
      <c r="H189" s="34"/>
    </row>
    <row r="190" spans="1:8" s="2" customFormat="1" ht="16.9" customHeight="1">
      <c r="A190" s="33"/>
      <c r="B190" s="34"/>
      <c r="C190" s="229" t="s">
        <v>1257</v>
      </c>
      <c r="D190" s="229" t="s">
        <v>1258</v>
      </c>
      <c r="E190" s="18" t="s">
        <v>233</v>
      </c>
      <c r="F190" s="230">
        <v>293.61</v>
      </c>
      <c r="G190" s="33"/>
      <c r="H190" s="34"/>
    </row>
    <row r="191" spans="1:8" s="2" customFormat="1" ht="16.9" customHeight="1">
      <c r="A191" s="33"/>
      <c r="B191" s="34"/>
      <c r="C191" s="229" t="s">
        <v>266</v>
      </c>
      <c r="D191" s="229" t="s">
        <v>267</v>
      </c>
      <c r="E191" s="18" t="s">
        <v>233</v>
      </c>
      <c r="F191" s="230">
        <v>293.61</v>
      </c>
      <c r="G191" s="33"/>
      <c r="H191" s="34"/>
    </row>
    <row r="192" spans="1:8" s="2" customFormat="1" ht="16.9" customHeight="1">
      <c r="A192" s="33"/>
      <c r="B192" s="34"/>
      <c r="C192" s="229" t="s">
        <v>250</v>
      </c>
      <c r="D192" s="229" t="s">
        <v>251</v>
      </c>
      <c r="E192" s="18" t="s">
        <v>233</v>
      </c>
      <c r="F192" s="230">
        <v>293.973</v>
      </c>
      <c r="G192" s="33"/>
      <c r="H192" s="34"/>
    </row>
    <row r="193" spans="1:8" s="2" customFormat="1" ht="16.9" customHeight="1">
      <c r="A193" s="33"/>
      <c r="B193" s="34"/>
      <c r="C193" s="229" t="s">
        <v>258</v>
      </c>
      <c r="D193" s="229" t="s">
        <v>259</v>
      </c>
      <c r="E193" s="18" t="s">
        <v>260</v>
      </c>
      <c r="F193" s="230">
        <v>65.97</v>
      </c>
      <c r="G193" s="33"/>
      <c r="H193" s="34"/>
    </row>
    <row r="194" spans="1:8" s="2" customFormat="1" ht="16.9" customHeight="1">
      <c r="A194" s="33"/>
      <c r="B194" s="34"/>
      <c r="C194" s="225" t="s">
        <v>1198</v>
      </c>
      <c r="D194" s="226" t="s">
        <v>1</v>
      </c>
      <c r="E194" s="227" t="s">
        <v>1</v>
      </c>
      <c r="F194" s="228">
        <v>15.75</v>
      </c>
      <c r="G194" s="33"/>
      <c r="H194" s="34"/>
    </row>
    <row r="195" spans="1:8" s="2" customFormat="1" ht="16.9" customHeight="1">
      <c r="A195" s="33"/>
      <c r="B195" s="34"/>
      <c r="C195" s="229" t="s">
        <v>1</v>
      </c>
      <c r="D195" s="229" t="s">
        <v>1267</v>
      </c>
      <c r="E195" s="18" t="s">
        <v>1</v>
      </c>
      <c r="F195" s="230">
        <v>15.75</v>
      </c>
      <c r="G195" s="33"/>
      <c r="H195" s="34"/>
    </row>
    <row r="196" spans="1:8" s="2" customFormat="1" ht="16.9" customHeight="1">
      <c r="A196" s="33"/>
      <c r="B196" s="34"/>
      <c r="C196" s="229" t="s">
        <v>1198</v>
      </c>
      <c r="D196" s="229" t="s">
        <v>1299</v>
      </c>
      <c r="E196" s="18" t="s">
        <v>1</v>
      </c>
      <c r="F196" s="230">
        <v>15.75</v>
      </c>
      <c r="G196" s="33"/>
      <c r="H196" s="34"/>
    </row>
    <row r="197" spans="1:8" s="2" customFormat="1" ht="16.9" customHeight="1">
      <c r="A197" s="33"/>
      <c r="B197" s="34"/>
      <c r="C197" s="231" t="s">
        <v>2608</v>
      </c>
      <c r="D197" s="33"/>
      <c r="E197" s="33"/>
      <c r="F197" s="33"/>
      <c r="G197" s="33"/>
      <c r="H197" s="34"/>
    </row>
    <row r="198" spans="1:8" s="2" customFormat="1" ht="16.9" customHeight="1">
      <c r="A198" s="33"/>
      <c r="B198" s="34"/>
      <c r="C198" s="229" t="s">
        <v>311</v>
      </c>
      <c r="D198" s="229" t="s">
        <v>312</v>
      </c>
      <c r="E198" s="18" t="s">
        <v>233</v>
      </c>
      <c r="F198" s="230">
        <v>293.61</v>
      </c>
      <c r="G198" s="33"/>
      <c r="H198" s="34"/>
    </row>
    <row r="199" spans="1:8" s="2" customFormat="1" ht="16.9" customHeight="1">
      <c r="A199" s="33"/>
      <c r="B199" s="34"/>
      <c r="C199" s="229" t="s">
        <v>1448</v>
      </c>
      <c r="D199" s="229" t="s">
        <v>1449</v>
      </c>
      <c r="E199" s="18" t="s">
        <v>173</v>
      </c>
      <c r="F199" s="230">
        <v>24.075</v>
      </c>
      <c r="G199" s="33"/>
      <c r="H199" s="34"/>
    </row>
    <row r="200" spans="1:8" s="2" customFormat="1" ht="16.9" customHeight="1">
      <c r="A200" s="33"/>
      <c r="B200" s="34"/>
      <c r="C200" s="225" t="s">
        <v>1200</v>
      </c>
      <c r="D200" s="226" t="s">
        <v>1</v>
      </c>
      <c r="E200" s="227" t="s">
        <v>1</v>
      </c>
      <c r="F200" s="228">
        <v>277.86</v>
      </c>
      <c r="G200" s="33"/>
      <c r="H200" s="34"/>
    </row>
    <row r="201" spans="1:8" s="2" customFormat="1" ht="16.9" customHeight="1">
      <c r="A201" s="33"/>
      <c r="B201" s="34"/>
      <c r="C201" s="229" t="s">
        <v>1</v>
      </c>
      <c r="D201" s="229" t="s">
        <v>1262</v>
      </c>
      <c r="E201" s="18" t="s">
        <v>1</v>
      </c>
      <c r="F201" s="230">
        <v>0</v>
      </c>
      <c r="G201" s="33"/>
      <c r="H201" s="34"/>
    </row>
    <row r="202" spans="1:8" s="2" customFormat="1" ht="16.9" customHeight="1">
      <c r="A202" s="33"/>
      <c r="B202" s="34"/>
      <c r="C202" s="229" t="s">
        <v>1</v>
      </c>
      <c r="D202" s="229" t="s">
        <v>1263</v>
      </c>
      <c r="E202" s="18" t="s">
        <v>1</v>
      </c>
      <c r="F202" s="230">
        <v>220</v>
      </c>
      <c r="G202" s="33"/>
      <c r="H202" s="34"/>
    </row>
    <row r="203" spans="1:8" s="2" customFormat="1" ht="16.9" customHeight="1">
      <c r="A203" s="33"/>
      <c r="B203" s="34"/>
      <c r="C203" s="229" t="s">
        <v>1</v>
      </c>
      <c r="D203" s="229" t="s">
        <v>1264</v>
      </c>
      <c r="E203" s="18" t="s">
        <v>1</v>
      </c>
      <c r="F203" s="230">
        <v>19.547</v>
      </c>
      <c r="G203" s="33"/>
      <c r="H203" s="34"/>
    </row>
    <row r="204" spans="1:8" s="2" customFormat="1" ht="16.9" customHeight="1">
      <c r="A204" s="33"/>
      <c r="B204" s="34"/>
      <c r="C204" s="229" t="s">
        <v>1</v>
      </c>
      <c r="D204" s="229" t="s">
        <v>1265</v>
      </c>
      <c r="E204" s="18" t="s">
        <v>1</v>
      </c>
      <c r="F204" s="230">
        <v>20.9</v>
      </c>
      <c r="G204" s="33"/>
      <c r="H204" s="34"/>
    </row>
    <row r="205" spans="1:8" s="2" customFormat="1" ht="16.9" customHeight="1">
      <c r="A205" s="33"/>
      <c r="B205" s="34"/>
      <c r="C205" s="229" t="s">
        <v>1</v>
      </c>
      <c r="D205" s="229" t="s">
        <v>1266</v>
      </c>
      <c r="E205" s="18" t="s">
        <v>1</v>
      </c>
      <c r="F205" s="230">
        <v>17.413</v>
      </c>
      <c r="G205" s="33"/>
      <c r="H205" s="34"/>
    </row>
    <row r="206" spans="1:8" s="2" customFormat="1" ht="16.9" customHeight="1">
      <c r="A206" s="33"/>
      <c r="B206" s="34"/>
      <c r="C206" s="229" t="s">
        <v>1200</v>
      </c>
      <c r="D206" s="229" t="s">
        <v>1299</v>
      </c>
      <c r="E206" s="18" t="s">
        <v>1</v>
      </c>
      <c r="F206" s="230">
        <v>277.86</v>
      </c>
      <c r="G206" s="33"/>
      <c r="H206" s="34"/>
    </row>
    <row r="207" spans="1:8" s="2" customFormat="1" ht="16.9" customHeight="1">
      <c r="A207" s="33"/>
      <c r="B207" s="34"/>
      <c r="C207" s="231" t="s">
        <v>2608</v>
      </c>
      <c r="D207" s="33"/>
      <c r="E207" s="33"/>
      <c r="F207" s="33"/>
      <c r="G207" s="33"/>
      <c r="H207" s="34"/>
    </row>
    <row r="208" spans="1:8" s="2" customFormat="1" ht="16.9" customHeight="1">
      <c r="A208" s="33"/>
      <c r="B208" s="34"/>
      <c r="C208" s="229" t="s">
        <v>311</v>
      </c>
      <c r="D208" s="229" t="s">
        <v>312</v>
      </c>
      <c r="E208" s="18" t="s">
        <v>233</v>
      </c>
      <c r="F208" s="230">
        <v>293.61</v>
      </c>
      <c r="G208" s="33"/>
      <c r="H208" s="34"/>
    </row>
    <row r="209" spans="1:8" s="2" customFormat="1" ht="16.9" customHeight="1">
      <c r="A209" s="33"/>
      <c r="B209" s="34"/>
      <c r="C209" s="229" t="s">
        <v>589</v>
      </c>
      <c r="D209" s="229" t="s">
        <v>1382</v>
      </c>
      <c r="E209" s="18" t="s">
        <v>173</v>
      </c>
      <c r="F209" s="230">
        <v>347.166</v>
      </c>
      <c r="G209" s="33"/>
      <c r="H209" s="34"/>
    </row>
    <row r="210" spans="1:8" s="2" customFormat="1" ht="16.9" customHeight="1">
      <c r="A210" s="33"/>
      <c r="B210" s="34"/>
      <c r="C210" s="229" t="s">
        <v>1559</v>
      </c>
      <c r="D210" s="229" t="s">
        <v>1560</v>
      </c>
      <c r="E210" s="18" t="s">
        <v>233</v>
      </c>
      <c r="F210" s="230">
        <v>369.667</v>
      </c>
      <c r="G210" s="33"/>
      <c r="H210" s="34"/>
    </row>
    <row r="211" spans="1:8" s="2" customFormat="1" ht="16.9" customHeight="1">
      <c r="A211" s="33"/>
      <c r="B211" s="34"/>
      <c r="C211" s="225" t="s">
        <v>1203</v>
      </c>
      <c r="D211" s="226" t="s">
        <v>1</v>
      </c>
      <c r="E211" s="227" t="s">
        <v>1</v>
      </c>
      <c r="F211" s="228">
        <v>4.32</v>
      </c>
      <c r="G211" s="33"/>
      <c r="H211" s="34"/>
    </row>
    <row r="212" spans="1:8" s="2" customFormat="1" ht="16.9" customHeight="1">
      <c r="A212" s="33"/>
      <c r="B212" s="34"/>
      <c r="C212" s="229" t="s">
        <v>1</v>
      </c>
      <c r="D212" s="229" t="s">
        <v>1283</v>
      </c>
      <c r="E212" s="18" t="s">
        <v>1</v>
      </c>
      <c r="F212" s="230">
        <v>0</v>
      </c>
      <c r="G212" s="33"/>
      <c r="H212" s="34"/>
    </row>
    <row r="213" spans="1:8" s="2" customFormat="1" ht="16.9" customHeight="1">
      <c r="A213" s="33"/>
      <c r="B213" s="34"/>
      <c r="C213" s="229" t="s">
        <v>1</v>
      </c>
      <c r="D213" s="229" t="s">
        <v>1284</v>
      </c>
      <c r="E213" s="18" t="s">
        <v>1</v>
      </c>
      <c r="F213" s="230">
        <v>1.08</v>
      </c>
      <c r="G213" s="33"/>
      <c r="H213" s="34"/>
    </row>
    <row r="214" spans="1:8" s="2" customFormat="1" ht="16.9" customHeight="1">
      <c r="A214" s="33"/>
      <c r="B214" s="34"/>
      <c r="C214" s="229" t="s">
        <v>1</v>
      </c>
      <c r="D214" s="229" t="s">
        <v>1285</v>
      </c>
      <c r="E214" s="18" t="s">
        <v>1</v>
      </c>
      <c r="F214" s="230">
        <v>3.24</v>
      </c>
      <c r="G214" s="33"/>
      <c r="H214" s="34"/>
    </row>
    <row r="215" spans="1:8" s="2" customFormat="1" ht="16.9" customHeight="1">
      <c r="A215" s="33"/>
      <c r="B215" s="34"/>
      <c r="C215" s="229" t="s">
        <v>1203</v>
      </c>
      <c r="D215" s="229" t="s">
        <v>192</v>
      </c>
      <c r="E215" s="18" t="s">
        <v>1</v>
      </c>
      <c r="F215" s="230">
        <v>4.32</v>
      </c>
      <c r="G215" s="33"/>
      <c r="H215" s="34"/>
    </row>
    <row r="216" spans="1:8" s="2" customFormat="1" ht="16.9" customHeight="1">
      <c r="A216" s="33"/>
      <c r="B216" s="34"/>
      <c r="C216" s="231" t="s">
        <v>2608</v>
      </c>
      <c r="D216" s="33"/>
      <c r="E216" s="33"/>
      <c r="F216" s="33"/>
      <c r="G216" s="33"/>
      <c r="H216" s="34"/>
    </row>
    <row r="217" spans="1:8" s="2" customFormat="1" ht="16.9" customHeight="1">
      <c r="A217" s="33"/>
      <c r="B217" s="34"/>
      <c r="C217" s="229" t="s">
        <v>1277</v>
      </c>
      <c r="D217" s="229" t="s">
        <v>1278</v>
      </c>
      <c r="E217" s="18" t="s">
        <v>233</v>
      </c>
      <c r="F217" s="230">
        <v>4.32</v>
      </c>
      <c r="G217" s="33"/>
      <c r="H217" s="34"/>
    </row>
    <row r="218" spans="1:8" s="2" customFormat="1" ht="16.9" customHeight="1">
      <c r="A218" s="33"/>
      <c r="B218" s="34"/>
      <c r="C218" s="229" t="s">
        <v>1562</v>
      </c>
      <c r="D218" s="229" t="s">
        <v>1563</v>
      </c>
      <c r="E218" s="18" t="s">
        <v>233</v>
      </c>
      <c r="F218" s="230">
        <v>4.32</v>
      </c>
      <c r="G218" s="33"/>
      <c r="H218" s="34"/>
    </row>
    <row r="219" spans="1:8" s="2" customFormat="1" ht="16.9" customHeight="1">
      <c r="A219" s="33"/>
      <c r="B219" s="34"/>
      <c r="C219" s="229" t="s">
        <v>1286</v>
      </c>
      <c r="D219" s="229" t="s">
        <v>1287</v>
      </c>
      <c r="E219" s="18" t="s">
        <v>233</v>
      </c>
      <c r="F219" s="230">
        <v>4.32</v>
      </c>
      <c r="G219" s="33"/>
      <c r="H219" s="34"/>
    </row>
    <row r="220" spans="1:8" s="2" customFormat="1" ht="16.9" customHeight="1">
      <c r="A220" s="33"/>
      <c r="B220" s="34"/>
      <c r="C220" s="225" t="s">
        <v>1205</v>
      </c>
      <c r="D220" s="226" t="s">
        <v>1</v>
      </c>
      <c r="E220" s="227" t="s">
        <v>1</v>
      </c>
      <c r="F220" s="228">
        <v>3.454</v>
      </c>
      <c r="G220" s="33"/>
      <c r="H220" s="34"/>
    </row>
    <row r="221" spans="1:8" s="2" customFormat="1" ht="16.9" customHeight="1">
      <c r="A221" s="33"/>
      <c r="B221" s="34"/>
      <c r="C221" s="229" t="s">
        <v>1</v>
      </c>
      <c r="D221" s="229" t="s">
        <v>1280</v>
      </c>
      <c r="E221" s="18" t="s">
        <v>1</v>
      </c>
      <c r="F221" s="230">
        <v>0</v>
      </c>
      <c r="G221" s="33"/>
      <c r="H221" s="34"/>
    </row>
    <row r="222" spans="1:8" s="2" customFormat="1" ht="16.9" customHeight="1">
      <c r="A222" s="33"/>
      <c r="B222" s="34"/>
      <c r="C222" s="229" t="s">
        <v>1</v>
      </c>
      <c r="D222" s="229" t="s">
        <v>1281</v>
      </c>
      <c r="E222" s="18" t="s">
        <v>1</v>
      </c>
      <c r="F222" s="230">
        <v>0.704</v>
      </c>
      <c r="G222" s="33"/>
      <c r="H222" s="34"/>
    </row>
    <row r="223" spans="1:8" s="2" customFormat="1" ht="16.9" customHeight="1">
      <c r="A223" s="33"/>
      <c r="B223" s="34"/>
      <c r="C223" s="229" t="s">
        <v>1</v>
      </c>
      <c r="D223" s="229" t="s">
        <v>1282</v>
      </c>
      <c r="E223" s="18" t="s">
        <v>1</v>
      </c>
      <c r="F223" s="230">
        <v>2.75</v>
      </c>
      <c r="G223" s="33"/>
      <c r="H223" s="34"/>
    </row>
    <row r="224" spans="1:8" s="2" customFormat="1" ht="16.9" customHeight="1">
      <c r="A224" s="33"/>
      <c r="B224" s="34"/>
      <c r="C224" s="229" t="s">
        <v>1205</v>
      </c>
      <c r="D224" s="229" t="s">
        <v>192</v>
      </c>
      <c r="E224" s="18" t="s">
        <v>1</v>
      </c>
      <c r="F224" s="230">
        <v>3.454</v>
      </c>
      <c r="G224" s="33"/>
      <c r="H224" s="34"/>
    </row>
    <row r="225" spans="1:8" s="2" customFormat="1" ht="16.9" customHeight="1">
      <c r="A225" s="33"/>
      <c r="B225" s="34"/>
      <c r="C225" s="231" t="s">
        <v>2608</v>
      </c>
      <c r="D225" s="33"/>
      <c r="E225" s="33"/>
      <c r="F225" s="33"/>
      <c r="G225" s="33"/>
      <c r="H225" s="34"/>
    </row>
    <row r="226" spans="1:8" s="2" customFormat="1" ht="16.9" customHeight="1">
      <c r="A226" s="33"/>
      <c r="B226" s="34"/>
      <c r="C226" s="229" t="s">
        <v>1277</v>
      </c>
      <c r="D226" s="229" t="s">
        <v>1278</v>
      </c>
      <c r="E226" s="18" t="s">
        <v>233</v>
      </c>
      <c r="F226" s="230">
        <v>4.32</v>
      </c>
      <c r="G226" s="33"/>
      <c r="H226" s="34"/>
    </row>
    <row r="227" spans="1:8" s="2" customFormat="1" ht="16.9" customHeight="1">
      <c r="A227" s="33"/>
      <c r="B227" s="34"/>
      <c r="C227" s="229" t="s">
        <v>1290</v>
      </c>
      <c r="D227" s="229" t="s">
        <v>1291</v>
      </c>
      <c r="E227" s="18" t="s">
        <v>233</v>
      </c>
      <c r="F227" s="230">
        <v>3.454</v>
      </c>
      <c r="G227" s="33"/>
      <c r="H227" s="34"/>
    </row>
    <row r="228" spans="1:8" s="2" customFormat="1" ht="16.9" customHeight="1">
      <c r="A228" s="33"/>
      <c r="B228" s="34"/>
      <c r="C228" s="229" t="s">
        <v>589</v>
      </c>
      <c r="D228" s="229" t="s">
        <v>1382</v>
      </c>
      <c r="E228" s="18" t="s">
        <v>173</v>
      </c>
      <c r="F228" s="230">
        <v>347.166</v>
      </c>
      <c r="G228" s="33"/>
      <c r="H228" s="34"/>
    </row>
    <row r="229" spans="1:8" s="2" customFormat="1" ht="16.9" customHeight="1">
      <c r="A229" s="33"/>
      <c r="B229" s="34"/>
      <c r="C229" s="229" t="s">
        <v>611</v>
      </c>
      <c r="D229" s="229" t="s">
        <v>612</v>
      </c>
      <c r="E229" s="18" t="s">
        <v>173</v>
      </c>
      <c r="F229" s="230">
        <v>425.276</v>
      </c>
      <c r="G229" s="33"/>
      <c r="H229" s="34"/>
    </row>
    <row r="230" spans="1:8" s="2" customFormat="1" ht="16.9" customHeight="1">
      <c r="A230" s="33"/>
      <c r="B230" s="34"/>
      <c r="C230" s="229" t="s">
        <v>1566</v>
      </c>
      <c r="D230" s="229" t="s">
        <v>1567</v>
      </c>
      <c r="E230" s="18" t="s">
        <v>233</v>
      </c>
      <c r="F230" s="230">
        <v>3.454</v>
      </c>
      <c r="G230" s="33"/>
      <c r="H230" s="34"/>
    </row>
    <row r="231" spans="1:8" s="2" customFormat="1" ht="16.9" customHeight="1">
      <c r="A231" s="33"/>
      <c r="B231" s="34"/>
      <c r="C231" s="225" t="s">
        <v>1208</v>
      </c>
      <c r="D231" s="226" t="s">
        <v>1</v>
      </c>
      <c r="E231" s="227" t="s">
        <v>1</v>
      </c>
      <c r="F231" s="228">
        <v>316</v>
      </c>
      <c r="G231" s="33"/>
      <c r="H231" s="34"/>
    </row>
    <row r="232" spans="1:8" s="2" customFormat="1" ht="16.9" customHeight="1">
      <c r="A232" s="33"/>
      <c r="B232" s="34"/>
      <c r="C232" s="229" t="s">
        <v>1</v>
      </c>
      <c r="D232" s="229" t="s">
        <v>1487</v>
      </c>
      <c r="E232" s="18" t="s">
        <v>1</v>
      </c>
      <c r="F232" s="230">
        <v>0</v>
      </c>
      <c r="G232" s="33"/>
      <c r="H232" s="34"/>
    </row>
    <row r="233" spans="1:8" s="2" customFormat="1" ht="16.9" customHeight="1">
      <c r="A233" s="33"/>
      <c r="B233" s="34"/>
      <c r="C233" s="229" t="s">
        <v>1</v>
      </c>
      <c r="D233" s="229" t="s">
        <v>1490</v>
      </c>
      <c r="E233" s="18" t="s">
        <v>1</v>
      </c>
      <c r="F233" s="230">
        <v>278</v>
      </c>
      <c r="G233" s="33"/>
      <c r="H233" s="34"/>
    </row>
    <row r="234" spans="1:8" s="2" customFormat="1" ht="16.9" customHeight="1">
      <c r="A234" s="33"/>
      <c r="B234" s="34"/>
      <c r="C234" s="229" t="s">
        <v>1</v>
      </c>
      <c r="D234" s="229" t="s">
        <v>1491</v>
      </c>
      <c r="E234" s="18" t="s">
        <v>1</v>
      </c>
      <c r="F234" s="230">
        <v>19</v>
      </c>
      <c r="G234" s="33"/>
      <c r="H234" s="34"/>
    </row>
    <row r="235" spans="1:8" s="2" customFormat="1" ht="16.9" customHeight="1">
      <c r="A235" s="33"/>
      <c r="B235" s="34"/>
      <c r="C235" s="229" t="s">
        <v>1</v>
      </c>
      <c r="D235" s="229" t="s">
        <v>1492</v>
      </c>
      <c r="E235" s="18" t="s">
        <v>1</v>
      </c>
      <c r="F235" s="230">
        <v>19</v>
      </c>
      <c r="G235" s="33"/>
      <c r="H235" s="34"/>
    </row>
    <row r="236" spans="1:8" s="2" customFormat="1" ht="16.9" customHeight="1">
      <c r="A236" s="33"/>
      <c r="B236" s="34"/>
      <c r="C236" s="229" t="s">
        <v>1208</v>
      </c>
      <c r="D236" s="229" t="s">
        <v>192</v>
      </c>
      <c r="E236" s="18" t="s">
        <v>1</v>
      </c>
      <c r="F236" s="230">
        <v>316</v>
      </c>
      <c r="G236" s="33"/>
      <c r="H236" s="34"/>
    </row>
    <row r="237" spans="1:8" s="2" customFormat="1" ht="16.9" customHeight="1">
      <c r="A237" s="33"/>
      <c r="B237" s="34"/>
      <c r="C237" s="231" t="s">
        <v>2608</v>
      </c>
      <c r="D237" s="33"/>
      <c r="E237" s="33"/>
      <c r="F237" s="33"/>
      <c r="G237" s="33"/>
      <c r="H237" s="34"/>
    </row>
    <row r="238" spans="1:8" s="2" customFormat="1" ht="16.9" customHeight="1">
      <c r="A238" s="33"/>
      <c r="B238" s="34"/>
      <c r="C238" s="229" t="s">
        <v>1594</v>
      </c>
      <c r="D238" s="229" t="s">
        <v>1595</v>
      </c>
      <c r="E238" s="18" t="s">
        <v>246</v>
      </c>
      <c r="F238" s="230">
        <v>322.9</v>
      </c>
      <c r="G238" s="33"/>
      <c r="H238" s="34"/>
    </row>
    <row r="239" spans="1:8" s="2" customFormat="1" ht="16.9" customHeight="1">
      <c r="A239" s="33"/>
      <c r="B239" s="34"/>
      <c r="C239" s="229" t="s">
        <v>611</v>
      </c>
      <c r="D239" s="229" t="s">
        <v>612</v>
      </c>
      <c r="E239" s="18" t="s">
        <v>173</v>
      </c>
      <c r="F239" s="230">
        <v>425.276</v>
      </c>
      <c r="G239" s="33"/>
      <c r="H239" s="34"/>
    </row>
    <row r="240" spans="1:8" s="2" customFormat="1" ht="16.9" customHeight="1">
      <c r="A240" s="33"/>
      <c r="B240" s="34"/>
      <c r="C240" s="229" t="s">
        <v>1503</v>
      </c>
      <c r="D240" s="229" t="s">
        <v>1504</v>
      </c>
      <c r="E240" s="18" t="s">
        <v>173</v>
      </c>
      <c r="F240" s="230">
        <v>186.356</v>
      </c>
      <c r="G240" s="33"/>
      <c r="H240" s="34"/>
    </row>
    <row r="241" spans="1:8" s="2" customFormat="1" ht="16.9" customHeight="1">
      <c r="A241" s="33"/>
      <c r="B241" s="34"/>
      <c r="C241" s="229" t="s">
        <v>1552</v>
      </c>
      <c r="D241" s="229" t="s">
        <v>1553</v>
      </c>
      <c r="E241" s="18" t="s">
        <v>173</v>
      </c>
      <c r="F241" s="230">
        <v>37.51</v>
      </c>
      <c r="G241" s="33"/>
      <c r="H241" s="34"/>
    </row>
    <row r="242" spans="1:8" s="2" customFormat="1" ht="16.9" customHeight="1">
      <c r="A242" s="33"/>
      <c r="B242" s="34"/>
      <c r="C242" s="225" t="s">
        <v>1210</v>
      </c>
      <c r="D242" s="226" t="s">
        <v>1</v>
      </c>
      <c r="E242" s="227" t="s">
        <v>1</v>
      </c>
      <c r="F242" s="228">
        <v>322.9</v>
      </c>
      <c r="G242" s="33"/>
      <c r="H242" s="34"/>
    </row>
    <row r="243" spans="1:8" s="2" customFormat="1" ht="16.9" customHeight="1">
      <c r="A243" s="33"/>
      <c r="B243" s="34"/>
      <c r="C243" s="229" t="s">
        <v>1</v>
      </c>
      <c r="D243" s="229" t="s">
        <v>1576</v>
      </c>
      <c r="E243" s="18" t="s">
        <v>1</v>
      </c>
      <c r="F243" s="230">
        <v>0</v>
      </c>
      <c r="G243" s="33"/>
      <c r="H243" s="34"/>
    </row>
    <row r="244" spans="1:8" s="2" customFormat="1" ht="16.9" customHeight="1">
      <c r="A244" s="33"/>
      <c r="B244" s="34"/>
      <c r="C244" s="229" t="s">
        <v>1</v>
      </c>
      <c r="D244" s="229" t="s">
        <v>1490</v>
      </c>
      <c r="E244" s="18" t="s">
        <v>1</v>
      </c>
      <c r="F244" s="230">
        <v>278</v>
      </c>
      <c r="G244" s="33"/>
      <c r="H244" s="34"/>
    </row>
    <row r="245" spans="1:8" s="2" customFormat="1" ht="16.9" customHeight="1">
      <c r="A245" s="33"/>
      <c r="B245" s="34"/>
      <c r="C245" s="229" t="s">
        <v>1</v>
      </c>
      <c r="D245" s="229" t="s">
        <v>1491</v>
      </c>
      <c r="E245" s="18" t="s">
        <v>1</v>
      </c>
      <c r="F245" s="230">
        <v>19</v>
      </c>
      <c r="G245" s="33"/>
      <c r="H245" s="34"/>
    </row>
    <row r="246" spans="1:8" s="2" customFormat="1" ht="16.9" customHeight="1">
      <c r="A246" s="33"/>
      <c r="B246" s="34"/>
      <c r="C246" s="229" t="s">
        <v>1</v>
      </c>
      <c r="D246" s="229" t="s">
        <v>1492</v>
      </c>
      <c r="E246" s="18" t="s">
        <v>1</v>
      </c>
      <c r="F246" s="230">
        <v>19</v>
      </c>
      <c r="G246" s="33"/>
      <c r="H246" s="34"/>
    </row>
    <row r="247" spans="1:8" s="2" customFormat="1" ht="16.9" customHeight="1">
      <c r="A247" s="33"/>
      <c r="B247" s="34"/>
      <c r="C247" s="229" t="s">
        <v>1</v>
      </c>
      <c r="D247" s="229" t="s">
        <v>1597</v>
      </c>
      <c r="E247" s="18" t="s">
        <v>1</v>
      </c>
      <c r="F247" s="230">
        <v>5.1</v>
      </c>
      <c r="G247" s="33"/>
      <c r="H247" s="34"/>
    </row>
    <row r="248" spans="1:8" s="2" customFormat="1" ht="16.9" customHeight="1">
      <c r="A248" s="33"/>
      <c r="B248" s="34"/>
      <c r="C248" s="229" t="s">
        <v>1</v>
      </c>
      <c r="D248" s="229" t="s">
        <v>1598</v>
      </c>
      <c r="E248" s="18" t="s">
        <v>1</v>
      </c>
      <c r="F248" s="230">
        <v>0.9</v>
      </c>
      <c r="G248" s="33"/>
      <c r="H248" s="34"/>
    </row>
    <row r="249" spans="1:8" s="2" customFormat="1" ht="16.9" customHeight="1">
      <c r="A249" s="33"/>
      <c r="B249" s="34"/>
      <c r="C249" s="229" t="s">
        <v>1</v>
      </c>
      <c r="D249" s="229" t="s">
        <v>1599</v>
      </c>
      <c r="E249" s="18" t="s">
        <v>1</v>
      </c>
      <c r="F249" s="230">
        <v>0.9</v>
      </c>
      <c r="G249" s="33"/>
      <c r="H249" s="34"/>
    </row>
    <row r="250" spans="1:8" s="2" customFormat="1" ht="16.9" customHeight="1">
      <c r="A250" s="33"/>
      <c r="B250" s="34"/>
      <c r="C250" s="229" t="s">
        <v>1210</v>
      </c>
      <c r="D250" s="229" t="s">
        <v>192</v>
      </c>
      <c r="E250" s="18" t="s">
        <v>1</v>
      </c>
      <c r="F250" s="230">
        <v>322.9</v>
      </c>
      <c r="G250" s="33"/>
      <c r="H250" s="34"/>
    </row>
    <row r="251" spans="1:8" s="2" customFormat="1" ht="16.9" customHeight="1">
      <c r="A251" s="33"/>
      <c r="B251" s="34"/>
      <c r="C251" s="231" t="s">
        <v>2608</v>
      </c>
      <c r="D251" s="33"/>
      <c r="E251" s="33"/>
      <c r="F251" s="33"/>
      <c r="G251" s="33"/>
      <c r="H251" s="34"/>
    </row>
    <row r="252" spans="1:8" s="2" customFormat="1" ht="16.9" customHeight="1">
      <c r="A252" s="33"/>
      <c r="B252" s="34"/>
      <c r="C252" s="229" t="s">
        <v>1594</v>
      </c>
      <c r="D252" s="229" t="s">
        <v>1595</v>
      </c>
      <c r="E252" s="18" t="s">
        <v>246</v>
      </c>
      <c r="F252" s="230">
        <v>322.9</v>
      </c>
      <c r="G252" s="33"/>
      <c r="H252" s="34"/>
    </row>
    <row r="253" spans="1:8" s="2" customFormat="1" ht="16.9" customHeight="1">
      <c r="A253" s="33"/>
      <c r="B253" s="34"/>
      <c r="C253" s="229" t="s">
        <v>1606</v>
      </c>
      <c r="D253" s="229" t="s">
        <v>1607</v>
      </c>
      <c r="E253" s="18" t="s">
        <v>246</v>
      </c>
      <c r="F253" s="230">
        <v>326.129</v>
      </c>
      <c r="G253" s="33"/>
      <c r="H253" s="34"/>
    </row>
    <row r="254" spans="1:8" s="2" customFormat="1" ht="16.9" customHeight="1">
      <c r="A254" s="33"/>
      <c r="B254" s="34"/>
      <c r="C254" s="225" t="s">
        <v>1212</v>
      </c>
      <c r="D254" s="226" t="s">
        <v>1</v>
      </c>
      <c r="E254" s="227" t="s">
        <v>1</v>
      </c>
      <c r="F254" s="228">
        <v>0.3</v>
      </c>
      <c r="G254" s="33"/>
      <c r="H254" s="34"/>
    </row>
    <row r="255" spans="1:8" s="2" customFormat="1" ht="16.9" customHeight="1">
      <c r="A255" s="33"/>
      <c r="B255" s="34"/>
      <c r="C255" s="229" t="s">
        <v>1</v>
      </c>
      <c r="D255" s="229" t="s">
        <v>1551</v>
      </c>
      <c r="E255" s="18" t="s">
        <v>1</v>
      </c>
      <c r="F255" s="230">
        <v>0.3</v>
      </c>
      <c r="G255" s="33"/>
      <c r="H255" s="34"/>
    </row>
    <row r="256" spans="1:8" s="2" customFormat="1" ht="16.9" customHeight="1">
      <c r="A256" s="33"/>
      <c r="B256" s="34"/>
      <c r="C256" s="229" t="s">
        <v>1212</v>
      </c>
      <c r="D256" s="229" t="s">
        <v>192</v>
      </c>
      <c r="E256" s="18" t="s">
        <v>1</v>
      </c>
      <c r="F256" s="230">
        <v>0.3</v>
      </c>
      <c r="G256" s="33"/>
      <c r="H256" s="34"/>
    </row>
    <row r="257" spans="1:8" s="2" customFormat="1" ht="16.9" customHeight="1">
      <c r="A257" s="33"/>
      <c r="B257" s="34"/>
      <c r="C257" s="231" t="s">
        <v>2608</v>
      </c>
      <c r="D257" s="33"/>
      <c r="E257" s="33"/>
      <c r="F257" s="33"/>
      <c r="G257" s="33"/>
      <c r="H257" s="34"/>
    </row>
    <row r="258" spans="1:8" s="2" customFormat="1" ht="16.9" customHeight="1">
      <c r="A258" s="33"/>
      <c r="B258" s="34"/>
      <c r="C258" s="229" t="s">
        <v>1625</v>
      </c>
      <c r="D258" s="229" t="s">
        <v>1626</v>
      </c>
      <c r="E258" s="18" t="s">
        <v>246</v>
      </c>
      <c r="F258" s="230">
        <v>0.303</v>
      </c>
      <c r="G258" s="33"/>
      <c r="H258" s="34"/>
    </row>
    <row r="259" spans="1:8" s="2" customFormat="1" ht="16.9" customHeight="1">
      <c r="A259" s="33"/>
      <c r="B259" s="34"/>
      <c r="C259" s="225" t="s">
        <v>1214</v>
      </c>
      <c r="D259" s="226" t="s">
        <v>1</v>
      </c>
      <c r="E259" s="227" t="s">
        <v>1</v>
      </c>
      <c r="F259" s="228">
        <v>25</v>
      </c>
      <c r="G259" s="33"/>
      <c r="H259" s="34"/>
    </row>
    <row r="260" spans="1:8" s="2" customFormat="1" ht="16.9" customHeight="1">
      <c r="A260" s="33"/>
      <c r="B260" s="34"/>
      <c r="C260" s="229" t="s">
        <v>1</v>
      </c>
      <c r="D260" s="229" t="s">
        <v>1487</v>
      </c>
      <c r="E260" s="18" t="s">
        <v>1</v>
      </c>
      <c r="F260" s="230">
        <v>0</v>
      </c>
      <c r="G260" s="33"/>
      <c r="H260" s="34"/>
    </row>
    <row r="261" spans="1:8" s="2" customFormat="1" ht="16.9" customHeight="1">
      <c r="A261" s="33"/>
      <c r="B261" s="34"/>
      <c r="C261" s="229" t="s">
        <v>1</v>
      </c>
      <c r="D261" s="229" t="s">
        <v>1488</v>
      </c>
      <c r="E261" s="18" t="s">
        <v>1</v>
      </c>
      <c r="F261" s="230">
        <v>25</v>
      </c>
      <c r="G261" s="33"/>
      <c r="H261" s="34"/>
    </row>
    <row r="262" spans="1:8" s="2" customFormat="1" ht="16.9" customHeight="1">
      <c r="A262" s="33"/>
      <c r="B262" s="34"/>
      <c r="C262" s="229" t="s">
        <v>1214</v>
      </c>
      <c r="D262" s="229" t="s">
        <v>192</v>
      </c>
      <c r="E262" s="18" t="s">
        <v>1</v>
      </c>
      <c r="F262" s="230">
        <v>25</v>
      </c>
      <c r="G262" s="33"/>
      <c r="H262" s="34"/>
    </row>
    <row r="263" spans="1:8" s="2" customFormat="1" ht="16.9" customHeight="1">
      <c r="A263" s="33"/>
      <c r="B263" s="34"/>
      <c r="C263" s="231" t="s">
        <v>2608</v>
      </c>
      <c r="D263" s="33"/>
      <c r="E263" s="33"/>
      <c r="F263" s="33"/>
      <c r="G263" s="33"/>
      <c r="H263" s="34"/>
    </row>
    <row r="264" spans="1:8" s="2" customFormat="1" ht="16.9" customHeight="1">
      <c r="A264" s="33"/>
      <c r="B264" s="34"/>
      <c r="C264" s="229" t="s">
        <v>1573</v>
      </c>
      <c r="D264" s="229" t="s">
        <v>1574</v>
      </c>
      <c r="E264" s="18" t="s">
        <v>246</v>
      </c>
      <c r="F264" s="230">
        <v>26.5</v>
      </c>
      <c r="G264" s="33"/>
      <c r="H264" s="34"/>
    </row>
    <row r="265" spans="1:8" s="2" customFormat="1" ht="16.9" customHeight="1">
      <c r="A265" s="33"/>
      <c r="B265" s="34"/>
      <c r="C265" s="229" t="s">
        <v>611</v>
      </c>
      <c r="D265" s="229" t="s">
        <v>612</v>
      </c>
      <c r="E265" s="18" t="s">
        <v>173</v>
      </c>
      <c r="F265" s="230">
        <v>425.276</v>
      </c>
      <c r="G265" s="33"/>
      <c r="H265" s="34"/>
    </row>
    <row r="266" spans="1:8" s="2" customFormat="1" ht="16.9" customHeight="1">
      <c r="A266" s="33"/>
      <c r="B266" s="34"/>
      <c r="C266" s="229" t="s">
        <v>1503</v>
      </c>
      <c r="D266" s="229" t="s">
        <v>1504</v>
      </c>
      <c r="E266" s="18" t="s">
        <v>173</v>
      </c>
      <c r="F266" s="230">
        <v>186.356</v>
      </c>
      <c r="G266" s="33"/>
      <c r="H266" s="34"/>
    </row>
    <row r="267" spans="1:8" s="2" customFormat="1" ht="16.9" customHeight="1">
      <c r="A267" s="33"/>
      <c r="B267" s="34"/>
      <c r="C267" s="229" t="s">
        <v>1552</v>
      </c>
      <c r="D267" s="229" t="s">
        <v>1553</v>
      </c>
      <c r="E267" s="18" t="s">
        <v>173</v>
      </c>
      <c r="F267" s="230">
        <v>37.51</v>
      </c>
      <c r="G267" s="33"/>
      <c r="H267" s="34"/>
    </row>
    <row r="268" spans="1:8" s="2" customFormat="1" ht="16.9" customHeight="1">
      <c r="A268" s="33"/>
      <c r="B268" s="34"/>
      <c r="C268" s="225" t="s">
        <v>1215</v>
      </c>
      <c r="D268" s="226" t="s">
        <v>1</v>
      </c>
      <c r="E268" s="227" t="s">
        <v>1</v>
      </c>
      <c r="F268" s="228">
        <v>26.5</v>
      </c>
      <c r="G268" s="33"/>
      <c r="H268" s="34"/>
    </row>
    <row r="269" spans="1:8" s="2" customFormat="1" ht="16.9" customHeight="1">
      <c r="A269" s="33"/>
      <c r="B269" s="34"/>
      <c r="C269" s="229" t="s">
        <v>1</v>
      </c>
      <c r="D269" s="229" t="s">
        <v>1576</v>
      </c>
      <c r="E269" s="18" t="s">
        <v>1</v>
      </c>
      <c r="F269" s="230">
        <v>0</v>
      </c>
      <c r="G269" s="33"/>
      <c r="H269" s="34"/>
    </row>
    <row r="270" spans="1:8" s="2" customFormat="1" ht="16.9" customHeight="1">
      <c r="A270" s="33"/>
      <c r="B270" s="34"/>
      <c r="C270" s="229" t="s">
        <v>1</v>
      </c>
      <c r="D270" s="229" t="s">
        <v>1488</v>
      </c>
      <c r="E270" s="18" t="s">
        <v>1</v>
      </c>
      <c r="F270" s="230">
        <v>25</v>
      </c>
      <c r="G270" s="33"/>
      <c r="H270" s="34"/>
    </row>
    <row r="271" spans="1:8" s="2" customFormat="1" ht="16.9" customHeight="1">
      <c r="A271" s="33"/>
      <c r="B271" s="34"/>
      <c r="C271" s="229" t="s">
        <v>1</v>
      </c>
      <c r="D271" s="229" t="s">
        <v>1577</v>
      </c>
      <c r="E271" s="18" t="s">
        <v>1</v>
      </c>
      <c r="F271" s="230">
        <v>1.5</v>
      </c>
      <c r="G271" s="33"/>
      <c r="H271" s="34"/>
    </row>
    <row r="272" spans="1:8" s="2" customFormat="1" ht="16.9" customHeight="1">
      <c r="A272" s="33"/>
      <c r="B272" s="34"/>
      <c r="C272" s="229" t="s">
        <v>1215</v>
      </c>
      <c r="D272" s="229" t="s">
        <v>192</v>
      </c>
      <c r="E272" s="18" t="s">
        <v>1</v>
      </c>
      <c r="F272" s="230">
        <v>26.5</v>
      </c>
      <c r="G272" s="33"/>
      <c r="H272" s="34"/>
    </row>
    <row r="273" spans="1:8" s="2" customFormat="1" ht="16.9" customHeight="1">
      <c r="A273" s="33"/>
      <c r="B273" s="34"/>
      <c r="C273" s="231" t="s">
        <v>2608</v>
      </c>
      <c r="D273" s="33"/>
      <c r="E273" s="33"/>
      <c r="F273" s="33"/>
      <c r="G273" s="33"/>
      <c r="H273" s="34"/>
    </row>
    <row r="274" spans="1:8" s="2" customFormat="1" ht="16.9" customHeight="1">
      <c r="A274" s="33"/>
      <c r="B274" s="34"/>
      <c r="C274" s="229" t="s">
        <v>1573</v>
      </c>
      <c r="D274" s="229" t="s">
        <v>1574</v>
      </c>
      <c r="E274" s="18" t="s">
        <v>246</v>
      </c>
      <c r="F274" s="230">
        <v>26.5</v>
      </c>
      <c r="G274" s="33"/>
      <c r="H274" s="34"/>
    </row>
    <row r="275" spans="1:8" s="2" customFormat="1" ht="16.9" customHeight="1">
      <c r="A275" s="33"/>
      <c r="B275" s="34"/>
      <c r="C275" s="229" t="s">
        <v>1582</v>
      </c>
      <c r="D275" s="229" t="s">
        <v>1583</v>
      </c>
      <c r="E275" s="18" t="s">
        <v>246</v>
      </c>
      <c r="F275" s="230">
        <v>26.765</v>
      </c>
      <c r="G275" s="33"/>
      <c r="H275" s="34"/>
    </row>
    <row r="276" spans="1:8" s="2" customFormat="1" ht="16.9" customHeight="1">
      <c r="A276" s="33"/>
      <c r="B276" s="34"/>
      <c r="C276" s="225" t="s">
        <v>1217</v>
      </c>
      <c r="D276" s="226" t="s">
        <v>1</v>
      </c>
      <c r="E276" s="227" t="s">
        <v>1</v>
      </c>
      <c r="F276" s="228">
        <v>45</v>
      </c>
      <c r="G276" s="33"/>
      <c r="H276" s="34"/>
    </row>
    <row r="277" spans="1:8" s="2" customFormat="1" ht="16.9" customHeight="1">
      <c r="A277" s="33"/>
      <c r="B277" s="34"/>
      <c r="C277" s="229" t="s">
        <v>1</v>
      </c>
      <c r="D277" s="229" t="s">
        <v>1357</v>
      </c>
      <c r="E277" s="18" t="s">
        <v>1</v>
      </c>
      <c r="F277" s="230">
        <v>0</v>
      </c>
      <c r="G277" s="33"/>
      <c r="H277" s="34"/>
    </row>
    <row r="278" spans="1:8" s="2" customFormat="1" ht="16.9" customHeight="1">
      <c r="A278" s="33"/>
      <c r="B278" s="34"/>
      <c r="C278" s="229" t="s">
        <v>1</v>
      </c>
      <c r="D278" s="229" t="s">
        <v>1358</v>
      </c>
      <c r="E278" s="18" t="s">
        <v>1</v>
      </c>
      <c r="F278" s="230">
        <v>19</v>
      </c>
      <c r="G278" s="33"/>
      <c r="H278" s="34"/>
    </row>
    <row r="279" spans="1:8" s="2" customFormat="1" ht="16.9" customHeight="1">
      <c r="A279" s="33"/>
      <c r="B279" s="34"/>
      <c r="C279" s="229" t="s">
        <v>1</v>
      </c>
      <c r="D279" s="229" t="s">
        <v>1359</v>
      </c>
      <c r="E279" s="18" t="s">
        <v>1</v>
      </c>
      <c r="F279" s="230">
        <v>9</v>
      </c>
      <c r="G279" s="33"/>
      <c r="H279" s="34"/>
    </row>
    <row r="280" spans="1:8" s="2" customFormat="1" ht="16.9" customHeight="1">
      <c r="A280" s="33"/>
      <c r="B280" s="34"/>
      <c r="C280" s="229" t="s">
        <v>1</v>
      </c>
      <c r="D280" s="229" t="s">
        <v>1360</v>
      </c>
      <c r="E280" s="18" t="s">
        <v>1</v>
      </c>
      <c r="F280" s="230">
        <v>3</v>
      </c>
      <c r="G280" s="33"/>
      <c r="H280" s="34"/>
    </row>
    <row r="281" spans="1:8" s="2" customFormat="1" ht="16.9" customHeight="1">
      <c r="A281" s="33"/>
      <c r="B281" s="34"/>
      <c r="C281" s="229" t="s">
        <v>1</v>
      </c>
      <c r="D281" s="229" t="s">
        <v>1361</v>
      </c>
      <c r="E281" s="18" t="s">
        <v>1</v>
      </c>
      <c r="F281" s="230">
        <v>14</v>
      </c>
      <c r="G281" s="33"/>
      <c r="H281" s="34"/>
    </row>
    <row r="282" spans="1:8" s="2" customFormat="1" ht="16.9" customHeight="1">
      <c r="A282" s="33"/>
      <c r="B282" s="34"/>
      <c r="C282" s="229" t="s">
        <v>1217</v>
      </c>
      <c r="D282" s="229" t="s">
        <v>192</v>
      </c>
      <c r="E282" s="18" t="s">
        <v>1</v>
      </c>
      <c r="F282" s="230">
        <v>45</v>
      </c>
      <c r="G282" s="33"/>
      <c r="H282" s="34"/>
    </row>
    <row r="283" spans="1:8" s="2" customFormat="1" ht="16.9" customHeight="1">
      <c r="A283" s="33"/>
      <c r="B283" s="34"/>
      <c r="C283" s="231" t="s">
        <v>2608</v>
      </c>
      <c r="D283" s="33"/>
      <c r="E283" s="33"/>
      <c r="F283" s="33"/>
      <c r="G283" s="33"/>
      <c r="H283" s="34"/>
    </row>
    <row r="284" spans="1:8" s="2" customFormat="1" ht="16.9" customHeight="1">
      <c r="A284" s="33"/>
      <c r="B284" s="34"/>
      <c r="C284" s="229" t="s">
        <v>1354</v>
      </c>
      <c r="D284" s="229" t="s">
        <v>1355</v>
      </c>
      <c r="E284" s="18" t="s">
        <v>246</v>
      </c>
      <c r="F284" s="230">
        <v>49.5</v>
      </c>
      <c r="G284" s="33"/>
      <c r="H284" s="34"/>
    </row>
    <row r="285" spans="1:8" s="2" customFormat="1" ht="16.9" customHeight="1">
      <c r="A285" s="33"/>
      <c r="B285" s="34"/>
      <c r="C285" s="229" t="s">
        <v>1372</v>
      </c>
      <c r="D285" s="229" t="s">
        <v>1373</v>
      </c>
      <c r="E285" s="18" t="s">
        <v>246</v>
      </c>
      <c r="F285" s="230">
        <v>45</v>
      </c>
      <c r="G285" s="33"/>
      <c r="H285" s="34"/>
    </row>
    <row r="286" spans="1:8" s="2" customFormat="1" ht="16.9" customHeight="1">
      <c r="A286" s="33"/>
      <c r="B286" s="34"/>
      <c r="C286" s="225" t="s">
        <v>1218</v>
      </c>
      <c r="D286" s="226" t="s">
        <v>1</v>
      </c>
      <c r="E286" s="227" t="s">
        <v>1</v>
      </c>
      <c r="F286" s="228">
        <v>49.5</v>
      </c>
      <c r="G286" s="33"/>
      <c r="H286" s="34"/>
    </row>
    <row r="287" spans="1:8" s="2" customFormat="1" ht="16.9" customHeight="1">
      <c r="A287" s="33"/>
      <c r="B287" s="34"/>
      <c r="C287" s="229" t="s">
        <v>1</v>
      </c>
      <c r="D287" s="229" t="s">
        <v>1362</v>
      </c>
      <c r="E287" s="18" t="s">
        <v>1</v>
      </c>
      <c r="F287" s="230">
        <v>49.5</v>
      </c>
      <c r="G287" s="33"/>
      <c r="H287" s="34"/>
    </row>
    <row r="288" spans="1:8" s="2" customFormat="1" ht="16.9" customHeight="1">
      <c r="A288" s="33"/>
      <c r="B288" s="34"/>
      <c r="C288" s="229" t="s">
        <v>1218</v>
      </c>
      <c r="D288" s="229" t="s">
        <v>192</v>
      </c>
      <c r="E288" s="18" t="s">
        <v>1</v>
      </c>
      <c r="F288" s="230">
        <v>49.5</v>
      </c>
      <c r="G288" s="33"/>
      <c r="H288" s="34"/>
    </row>
    <row r="289" spans="1:8" s="2" customFormat="1" ht="16.9" customHeight="1">
      <c r="A289" s="33"/>
      <c r="B289" s="34"/>
      <c r="C289" s="231" t="s">
        <v>2608</v>
      </c>
      <c r="D289" s="33"/>
      <c r="E289" s="33"/>
      <c r="F289" s="33"/>
      <c r="G289" s="33"/>
      <c r="H289" s="34"/>
    </row>
    <row r="290" spans="1:8" s="2" customFormat="1" ht="16.9" customHeight="1">
      <c r="A290" s="33"/>
      <c r="B290" s="34"/>
      <c r="C290" s="229" t="s">
        <v>1354</v>
      </c>
      <c r="D290" s="229" t="s">
        <v>1355</v>
      </c>
      <c r="E290" s="18" t="s">
        <v>246</v>
      </c>
      <c r="F290" s="230">
        <v>49.5</v>
      </c>
      <c r="G290" s="33"/>
      <c r="H290" s="34"/>
    </row>
    <row r="291" spans="1:8" s="2" customFormat="1" ht="16.9" customHeight="1">
      <c r="A291" s="33"/>
      <c r="B291" s="34"/>
      <c r="C291" s="229" t="s">
        <v>1364</v>
      </c>
      <c r="D291" s="229" t="s">
        <v>1365</v>
      </c>
      <c r="E291" s="18" t="s">
        <v>246</v>
      </c>
      <c r="F291" s="230">
        <v>66</v>
      </c>
      <c r="G291" s="33"/>
      <c r="H291" s="34"/>
    </row>
    <row r="292" spans="1:8" s="2" customFormat="1" ht="16.9" customHeight="1">
      <c r="A292" s="33"/>
      <c r="B292" s="34"/>
      <c r="C292" s="225" t="s">
        <v>580</v>
      </c>
      <c r="D292" s="226" t="s">
        <v>1</v>
      </c>
      <c r="E292" s="227" t="s">
        <v>1</v>
      </c>
      <c r="F292" s="228">
        <v>37.51</v>
      </c>
      <c r="G292" s="33"/>
      <c r="H292" s="34"/>
    </row>
    <row r="293" spans="1:8" s="2" customFormat="1" ht="16.9" customHeight="1">
      <c r="A293" s="33"/>
      <c r="B293" s="34"/>
      <c r="C293" s="229" t="s">
        <v>1</v>
      </c>
      <c r="D293" s="229" t="s">
        <v>1555</v>
      </c>
      <c r="E293" s="18" t="s">
        <v>1</v>
      </c>
      <c r="F293" s="230">
        <v>2.75</v>
      </c>
      <c r="G293" s="33"/>
      <c r="H293" s="34"/>
    </row>
    <row r="294" spans="1:8" s="2" customFormat="1" ht="16.9" customHeight="1">
      <c r="A294" s="33"/>
      <c r="B294" s="34"/>
      <c r="C294" s="229" t="s">
        <v>1</v>
      </c>
      <c r="D294" s="229" t="s">
        <v>1556</v>
      </c>
      <c r="E294" s="18" t="s">
        <v>1</v>
      </c>
      <c r="F294" s="230">
        <v>34.76</v>
      </c>
      <c r="G294" s="33"/>
      <c r="H294" s="34"/>
    </row>
    <row r="295" spans="1:8" s="2" customFormat="1" ht="16.9" customHeight="1">
      <c r="A295" s="33"/>
      <c r="B295" s="34"/>
      <c r="C295" s="229" t="s">
        <v>580</v>
      </c>
      <c r="D295" s="229" t="s">
        <v>192</v>
      </c>
      <c r="E295" s="18" t="s">
        <v>1</v>
      </c>
      <c r="F295" s="230">
        <v>37.51</v>
      </c>
      <c r="G295" s="33"/>
      <c r="H295" s="34"/>
    </row>
    <row r="296" spans="1:8" s="2" customFormat="1" ht="16.9" customHeight="1">
      <c r="A296" s="33"/>
      <c r="B296" s="34"/>
      <c r="C296" s="231" t="s">
        <v>2608</v>
      </c>
      <c r="D296" s="33"/>
      <c r="E296" s="33"/>
      <c r="F296" s="33"/>
      <c r="G296" s="33"/>
      <c r="H296" s="34"/>
    </row>
    <row r="297" spans="1:8" s="2" customFormat="1" ht="16.9" customHeight="1">
      <c r="A297" s="33"/>
      <c r="B297" s="34"/>
      <c r="C297" s="229" t="s">
        <v>1552</v>
      </c>
      <c r="D297" s="229" t="s">
        <v>1553</v>
      </c>
      <c r="E297" s="18" t="s">
        <v>173</v>
      </c>
      <c r="F297" s="230">
        <v>37.51</v>
      </c>
      <c r="G297" s="33"/>
      <c r="H297" s="34"/>
    </row>
    <row r="298" spans="1:8" s="2" customFormat="1" ht="16.9" customHeight="1">
      <c r="A298" s="33"/>
      <c r="B298" s="34"/>
      <c r="C298" s="229" t="s">
        <v>658</v>
      </c>
      <c r="D298" s="229" t="s">
        <v>659</v>
      </c>
      <c r="E298" s="18" t="s">
        <v>173</v>
      </c>
      <c r="F298" s="230">
        <v>37.51</v>
      </c>
      <c r="G298" s="33"/>
      <c r="H298" s="34"/>
    </row>
    <row r="299" spans="1:8" s="2" customFormat="1" ht="16.9" customHeight="1">
      <c r="A299" s="33"/>
      <c r="B299" s="34"/>
      <c r="C299" s="225" t="s">
        <v>1221</v>
      </c>
      <c r="D299" s="226" t="s">
        <v>1</v>
      </c>
      <c r="E299" s="227" t="s">
        <v>1</v>
      </c>
      <c r="F299" s="228">
        <v>4</v>
      </c>
      <c r="G299" s="33"/>
      <c r="H299" s="34"/>
    </row>
    <row r="300" spans="1:8" s="2" customFormat="1" ht="16.9" customHeight="1">
      <c r="A300" s="33"/>
      <c r="B300" s="34"/>
      <c r="C300" s="229" t="s">
        <v>1221</v>
      </c>
      <c r="D300" s="229" t="s">
        <v>1246</v>
      </c>
      <c r="E300" s="18" t="s">
        <v>1</v>
      </c>
      <c r="F300" s="230">
        <v>4</v>
      </c>
      <c r="G300" s="33"/>
      <c r="H300" s="34"/>
    </row>
    <row r="301" spans="1:8" s="2" customFormat="1" ht="16.9" customHeight="1">
      <c r="A301" s="33"/>
      <c r="B301" s="34"/>
      <c r="C301" s="231" t="s">
        <v>2608</v>
      </c>
      <c r="D301" s="33"/>
      <c r="E301" s="33"/>
      <c r="F301" s="33"/>
      <c r="G301" s="33"/>
      <c r="H301" s="34"/>
    </row>
    <row r="302" spans="1:8" s="2" customFormat="1" ht="16.9" customHeight="1">
      <c r="A302" s="33"/>
      <c r="B302" s="34"/>
      <c r="C302" s="229" t="s">
        <v>1242</v>
      </c>
      <c r="D302" s="229" t="s">
        <v>1243</v>
      </c>
      <c r="E302" s="18" t="s">
        <v>246</v>
      </c>
      <c r="F302" s="230">
        <v>6</v>
      </c>
      <c r="G302" s="33"/>
      <c r="H302" s="34"/>
    </row>
    <row r="303" spans="1:8" s="2" customFormat="1" ht="16.9" customHeight="1">
      <c r="A303" s="33"/>
      <c r="B303" s="34"/>
      <c r="C303" s="229" t="s">
        <v>258</v>
      </c>
      <c r="D303" s="229" t="s">
        <v>259</v>
      </c>
      <c r="E303" s="18" t="s">
        <v>260</v>
      </c>
      <c r="F303" s="230">
        <v>65.97</v>
      </c>
      <c r="G303" s="33"/>
      <c r="H303" s="34"/>
    </row>
    <row r="304" spans="1:8" s="2" customFormat="1" ht="16.9" customHeight="1">
      <c r="A304" s="33"/>
      <c r="B304" s="34"/>
      <c r="C304" s="225" t="s">
        <v>1222</v>
      </c>
      <c r="D304" s="226" t="s">
        <v>1</v>
      </c>
      <c r="E304" s="227" t="s">
        <v>1</v>
      </c>
      <c r="F304" s="228">
        <v>2</v>
      </c>
      <c r="G304" s="33"/>
      <c r="H304" s="34"/>
    </row>
    <row r="305" spans="1:8" s="2" customFormat="1" ht="16.9" customHeight="1">
      <c r="A305" s="33"/>
      <c r="B305" s="34"/>
      <c r="C305" s="229" t="s">
        <v>1222</v>
      </c>
      <c r="D305" s="229" t="s">
        <v>1245</v>
      </c>
      <c r="E305" s="18" t="s">
        <v>1</v>
      </c>
      <c r="F305" s="230">
        <v>2</v>
      </c>
      <c r="G305" s="33"/>
      <c r="H305" s="34"/>
    </row>
    <row r="306" spans="1:8" s="2" customFormat="1" ht="16.9" customHeight="1">
      <c r="A306" s="33"/>
      <c r="B306" s="34"/>
      <c r="C306" s="231" t="s">
        <v>2608</v>
      </c>
      <c r="D306" s="33"/>
      <c r="E306" s="33"/>
      <c r="F306" s="33"/>
      <c r="G306" s="33"/>
      <c r="H306" s="34"/>
    </row>
    <row r="307" spans="1:8" s="2" customFormat="1" ht="16.9" customHeight="1">
      <c r="A307" s="33"/>
      <c r="B307" s="34"/>
      <c r="C307" s="229" t="s">
        <v>1242</v>
      </c>
      <c r="D307" s="229" t="s">
        <v>1243</v>
      </c>
      <c r="E307" s="18" t="s">
        <v>246</v>
      </c>
      <c r="F307" s="230">
        <v>6</v>
      </c>
      <c r="G307" s="33"/>
      <c r="H307" s="34"/>
    </row>
    <row r="308" spans="1:8" s="2" customFormat="1" ht="16.9" customHeight="1">
      <c r="A308" s="33"/>
      <c r="B308" s="34"/>
      <c r="C308" s="229" t="s">
        <v>258</v>
      </c>
      <c r="D308" s="229" t="s">
        <v>259</v>
      </c>
      <c r="E308" s="18" t="s">
        <v>260</v>
      </c>
      <c r="F308" s="230">
        <v>65.97</v>
      </c>
      <c r="G308" s="33"/>
      <c r="H308" s="34"/>
    </row>
    <row r="309" spans="1:8" s="2" customFormat="1" ht="16.9" customHeight="1">
      <c r="A309" s="33"/>
      <c r="B309" s="34"/>
      <c r="C309" s="225" t="s">
        <v>1223</v>
      </c>
      <c r="D309" s="226" t="s">
        <v>1</v>
      </c>
      <c r="E309" s="227" t="s">
        <v>1</v>
      </c>
      <c r="F309" s="228">
        <v>6</v>
      </c>
      <c r="G309" s="33"/>
      <c r="H309" s="34"/>
    </row>
    <row r="310" spans="1:8" s="2" customFormat="1" ht="16.9" customHeight="1">
      <c r="A310" s="33"/>
      <c r="B310" s="34"/>
      <c r="C310" s="229" t="s">
        <v>1222</v>
      </c>
      <c r="D310" s="229" t="s">
        <v>1245</v>
      </c>
      <c r="E310" s="18" t="s">
        <v>1</v>
      </c>
      <c r="F310" s="230">
        <v>2</v>
      </c>
      <c r="G310" s="33"/>
      <c r="H310" s="34"/>
    </row>
    <row r="311" spans="1:8" s="2" customFormat="1" ht="16.9" customHeight="1">
      <c r="A311" s="33"/>
      <c r="B311" s="34"/>
      <c r="C311" s="229" t="s">
        <v>1221</v>
      </c>
      <c r="D311" s="229" t="s">
        <v>1246</v>
      </c>
      <c r="E311" s="18" t="s">
        <v>1</v>
      </c>
      <c r="F311" s="230">
        <v>4</v>
      </c>
      <c r="G311" s="33"/>
      <c r="H311" s="34"/>
    </row>
    <row r="312" spans="1:8" s="2" customFormat="1" ht="16.9" customHeight="1">
      <c r="A312" s="33"/>
      <c r="B312" s="34"/>
      <c r="C312" s="229" t="s">
        <v>1223</v>
      </c>
      <c r="D312" s="229" t="s">
        <v>192</v>
      </c>
      <c r="E312" s="18" t="s">
        <v>1</v>
      </c>
      <c r="F312" s="230">
        <v>6</v>
      </c>
      <c r="G312" s="33"/>
      <c r="H312" s="34"/>
    </row>
    <row r="313" spans="1:8" s="2" customFormat="1" ht="16.9" customHeight="1">
      <c r="A313" s="33"/>
      <c r="B313" s="34"/>
      <c r="C313" s="231" t="s">
        <v>2608</v>
      </c>
      <c r="D313" s="33"/>
      <c r="E313" s="33"/>
      <c r="F313" s="33"/>
      <c r="G313" s="33"/>
      <c r="H313" s="34"/>
    </row>
    <row r="314" spans="1:8" s="2" customFormat="1" ht="16.9" customHeight="1">
      <c r="A314" s="33"/>
      <c r="B314" s="34"/>
      <c r="C314" s="229" t="s">
        <v>1242</v>
      </c>
      <c r="D314" s="229" t="s">
        <v>1243</v>
      </c>
      <c r="E314" s="18" t="s">
        <v>246</v>
      </c>
      <c r="F314" s="230">
        <v>6</v>
      </c>
      <c r="G314" s="33"/>
      <c r="H314" s="34"/>
    </row>
    <row r="315" spans="1:8" s="2" customFormat="1" ht="16.9" customHeight="1">
      <c r="A315" s="33"/>
      <c r="B315" s="34"/>
      <c r="C315" s="229" t="s">
        <v>1247</v>
      </c>
      <c r="D315" s="229" t="s">
        <v>1248</v>
      </c>
      <c r="E315" s="18" t="s">
        <v>246</v>
      </c>
      <c r="F315" s="230">
        <v>6</v>
      </c>
      <c r="G315" s="33"/>
      <c r="H315" s="34"/>
    </row>
    <row r="316" spans="1:8" s="2" customFormat="1" ht="16.9" customHeight="1">
      <c r="A316" s="33"/>
      <c r="B316" s="34"/>
      <c r="C316" s="225" t="s">
        <v>1224</v>
      </c>
      <c r="D316" s="226" t="s">
        <v>1</v>
      </c>
      <c r="E316" s="227" t="s">
        <v>1</v>
      </c>
      <c r="F316" s="228">
        <v>186.356</v>
      </c>
      <c r="G316" s="33"/>
      <c r="H316" s="34"/>
    </row>
    <row r="317" spans="1:8" s="2" customFormat="1" ht="16.9" customHeight="1">
      <c r="A317" s="33"/>
      <c r="B317" s="34"/>
      <c r="C317" s="229" t="s">
        <v>1</v>
      </c>
      <c r="D317" s="229" t="s">
        <v>1506</v>
      </c>
      <c r="E317" s="18" t="s">
        <v>1</v>
      </c>
      <c r="F317" s="230">
        <v>13.42</v>
      </c>
      <c r="G317" s="33"/>
      <c r="H317" s="34"/>
    </row>
    <row r="318" spans="1:8" s="2" customFormat="1" ht="16.9" customHeight="1">
      <c r="A318" s="33"/>
      <c r="B318" s="34"/>
      <c r="C318" s="229" t="s">
        <v>1</v>
      </c>
      <c r="D318" s="229" t="s">
        <v>1507</v>
      </c>
      <c r="E318" s="18" t="s">
        <v>1</v>
      </c>
      <c r="F318" s="230">
        <v>176.581</v>
      </c>
      <c r="G318" s="33"/>
      <c r="H318" s="34"/>
    </row>
    <row r="319" spans="1:8" s="2" customFormat="1" ht="16.9" customHeight="1">
      <c r="A319" s="33"/>
      <c r="B319" s="34"/>
      <c r="C319" s="229" t="s">
        <v>1</v>
      </c>
      <c r="D319" s="229" t="s">
        <v>1508</v>
      </c>
      <c r="E319" s="18" t="s">
        <v>1</v>
      </c>
      <c r="F319" s="230">
        <v>0</v>
      </c>
      <c r="G319" s="33"/>
      <c r="H319" s="34"/>
    </row>
    <row r="320" spans="1:8" s="2" customFormat="1" ht="16.9" customHeight="1">
      <c r="A320" s="33"/>
      <c r="B320" s="34"/>
      <c r="C320" s="229" t="s">
        <v>1</v>
      </c>
      <c r="D320" s="229" t="s">
        <v>1509</v>
      </c>
      <c r="E320" s="18" t="s">
        <v>1</v>
      </c>
      <c r="F320" s="230">
        <v>-0.189</v>
      </c>
      <c r="G320" s="33"/>
      <c r="H320" s="34"/>
    </row>
    <row r="321" spans="1:8" s="2" customFormat="1" ht="16.9" customHeight="1">
      <c r="A321" s="33"/>
      <c r="B321" s="34"/>
      <c r="C321" s="229" t="s">
        <v>1</v>
      </c>
      <c r="D321" s="229" t="s">
        <v>1510</v>
      </c>
      <c r="E321" s="18" t="s">
        <v>1</v>
      </c>
      <c r="F321" s="230">
        <v>-3.456</v>
      </c>
      <c r="G321" s="33"/>
      <c r="H321" s="34"/>
    </row>
    <row r="322" spans="1:8" s="2" customFormat="1" ht="16.9" customHeight="1">
      <c r="A322" s="33"/>
      <c r="B322" s="34"/>
      <c r="C322" s="229" t="s">
        <v>1224</v>
      </c>
      <c r="D322" s="229" t="s">
        <v>192</v>
      </c>
      <c r="E322" s="18" t="s">
        <v>1</v>
      </c>
      <c r="F322" s="230">
        <v>186.356</v>
      </c>
      <c r="G322" s="33"/>
      <c r="H322" s="34"/>
    </row>
    <row r="323" spans="1:8" s="2" customFormat="1" ht="16.9" customHeight="1">
      <c r="A323" s="33"/>
      <c r="B323" s="34"/>
      <c r="C323" s="231" t="s">
        <v>2608</v>
      </c>
      <c r="D323" s="33"/>
      <c r="E323" s="33"/>
      <c r="F323" s="33"/>
      <c r="G323" s="33"/>
      <c r="H323" s="34"/>
    </row>
    <row r="324" spans="1:8" s="2" customFormat="1" ht="16.9" customHeight="1">
      <c r="A324" s="33"/>
      <c r="B324" s="34"/>
      <c r="C324" s="229" t="s">
        <v>1503</v>
      </c>
      <c r="D324" s="229" t="s">
        <v>1504</v>
      </c>
      <c r="E324" s="18" t="s">
        <v>173</v>
      </c>
      <c r="F324" s="230">
        <v>186.356</v>
      </c>
      <c r="G324" s="33"/>
      <c r="H324" s="34"/>
    </row>
    <row r="325" spans="1:8" s="2" customFormat="1" ht="16.9" customHeight="1">
      <c r="A325" s="33"/>
      <c r="B325" s="34"/>
      <c r="C325" s="229" t="s">
        <v>1511</v>
      </c>
      <c r="D325" s="229" t="s">
        <v>1512</v>
      </c>
      <c r="E325" s="18" t="s">
        <v>260</v>
      </c>
      <c r="F325" s="230">
        <v>387.434</v>
      </c>
      <c r="G325" s="33"/>
      <c r="H325" s="34"/>
    </row>
    <row r="326" spans="1:8" s="2" customFormat="1" ht="16.9" customHeight="1">
      <c r="A326" s="33"/>
      <c r="B326" s="34"/>
      <c r="C326" s="225" t="s">
        <v>582</v>
      </c>
      <c r="D326" s="226" t="s">
        <v>1</v>
      </c>
      <c r="E326" s="227" t="s">
        <v>1</v>
      </c>
      <c r="F326" s="228">
        <v>474.531</v>
      </c>
      <c r="G326" s="33"/>
      <c r="H326" s="34"/>
    </row>
    <row r="327" spans="1:8" s="2" customFormat="1" ht="16.9" customHeight="1">
      <c r="A327" s="33"/>
      <c r="B327" s="34"/>
      <c r="C327" s="229" t="s">
        <v>1</v>
      </c>
      <c r="D327" s="229" t="s">
        <v>1472</v>
      </c>
      <c r="E327" s="18" t="s">
        <v>1</v>
      </c>
      <c r="F327" s="230">
        <v>474.531</v>
      </c>
      <c r="G327" s="33"/>
      <c r="H327" s="34"/>
    </row>
    <row r="328" spans="1:8" s="2" customFormat="1" ht="16.9" customHeight="1">
      <c r="A328" s="33"/>
      <c r="B328" s="34"/>
      <c r="C328" s="229" t="s">
        <v>582</v>
      </c>
      <c r="D328" s="229" t="s">
        <v>192</v>
      </c>
      <c r="E328" s="18" t="s">
        <v>1</v>
      </c>
      <c r="F328" s="230">
        <v>474.531</v>
      </c>
      <c r="G328" s="33"/>
      <c r="H328" s="34"/>
    </row>
    <row r="329" spans="1:8" s="2" customFormat="1" ht="16.9" customHeight="1">
      <c r="A329" s="33"/>
      <c r="B329" s="34"/>
      <c r="C329" s="231" t="s">
        <v>2608</v>
      </c>
      <c r="D329" s="33"/>
      <c r="E329" s="33"/>
      <c r="F329" s="33"/>
      <c r="G329" s="33"/>
      <c r="H329" s="34"/>
    </row>
    <row r="330" spans="1:8" s="2" customFormat="1" ht="16.9" customHeight="1">
      <c r="A330" s="33"/>
      <c r="B330" s="34"/>
      <c r="C330" s="229" t="s">
        <v>187</v>
      </c>
      <c r="D330" s="229" t="s">
        <v>188</v>
      </c>
      <c r="E330" s="18" t="s">
        <v>173</v>
      </c>
      <c r="F330" s="230">
        <v>474.531</v>
      </c>
      <c r="G330" s="33"/>
      <c r="H330" s="34"/>
    </row>
    <row r="331" spans="1:8" s="2" customFormat="1" ht="16.9" customHeight="1">
      <c r="A331" s="33"/>
      <c r="B331" s="34"/>
      <c r="C331" s="229" t="s">
        <v>224</v>
      </c>
      <c r="D331" s="229" t="s">
        <v>225</v>
      </c>
      <c r="E331" s="18" t="s">
        <v>173</v>
      </c>
      <c r="F331" s="230">
        <v>379.625</v>
      </c>
      <c r="G331" s="33"/>
      <c r="H331" s="34"/>
    </row>
    <row r="332" spans="1:8" s="2" customFormat="1" ht="16.9" customHeight="1">
      <c r="A332" s="33"/>
      <c r="B332" s="34"/>
      <c r="C332" s="229" t="s">
        <v>201</v>
      </c>
      <c r="D332" s="229" t="s">
        <v>202</v>
      </c>
      <c r="E332" s="18" t="s">
        <v>173</v>
      </c>
      <c r="F332" s="230">
        <v>94.906</v>
      </c>
      <c r="G332" s="33"/>
      <c r="H332" s="34"/>
    </row>
    <row r="333" spans="1:8" s="2" customFormat="1" ht="16.9" customHeight="1">
      <c r="A333" s="33"/>
      <c r="B333" s="34"/>
      <c r="C333" s="225" t="s">
        <v>1227</v>
      </c>
      <c r="D333" s="226" t="s">
        <v>1</v>
      </c>
      <c r="E333" s="227" t="s">
        <v>1</v>
      </c>
      <c r="F333" s="228">
        <v>16.5</v>
      </c>
      <c r="G333" s="33"/>
      <c r="H333" s="34"/>
    </row>
    <row r="334" spans="1:8" s="2" customFormat="1" ht="16.9" customHeight="1">
      <c r="A334" s="33"/>
      <c r="B334" s="34"/>
      <c r="C334" s="229" t="s">
        <v>1</v>
      </c>
      <c r="D334" s="229" t="s">
        <v>1350</v>
      </c>
      <c r="E334" s="18" t="s">
        <v>1</v>
      </c>
      <c r="F334" s="230">
        <v>0</v>
      </c>
      <c r="G334" s="33"/>
      <c r="H334" s="34"/>
    </row>
    <row r="335" spans="1:8" s="2" customFormat="1" ht="16.9" customHeight="1">
      <c r="A335" s="33"/>
      <c r="B335" s="34"/>
      <c r="C335" s="229" t="s">
        <v>1</v>
      </c>
      <c r="D335" s="229" t="s">
        <v>1351</v>
      </c>
      <c r="E335" s="18" t="s">
        <v>1</v>
      </c>
      <c r="F335" s="230">
        <v>13.2</v>
      </c>
      <c r="G335" s="33"/>
      <c r="H335" s="34"/>
    </row>
    <row r="336" spans="1:8" s="2" customFormat="1" ht="16.9" customHeight="1">
      <c r="A336" s="33"/>
      <c r="B336" s="34"/>
      <c r="C336" s="229" t="s">
        <v>1</v>
      </c>
      <c r="D336" s="229" t="s">
        <v>1352</v>
      </c>
      <c r="E336" s="18" t="s">
        <v>1</v>
      </c>
      <c r="F336" s="230">
        <v>1.1</v>
      </c>
      <c r="G336" s="33"/>
      <c r="H336" s="34"/>
    </row>
    <row r="337" spans="1:8" s="2" customFormat="1" ht="16.9" customHeight="1">
      <c r="A337" s="33"/>
      <c r="B337" s="34"/>
      <c r="C337" s="229" t="s">
        <v>1</v>
      </c>
      <c r="D337" s="229" t="s">
        <v>1353</v>
      </c>
      <c r="E337" s="18" t="s">
        <v>1</v>
      </c>
      <c r="F337" s="230">
        <v>2.2</v>
      </c>
      <c r="G337" s="33"/>
      <c r="H337" s="34"/>
    </row>
    <row r="338" spans="1:8" s="2" customFormat="1" ht="16.9" customHeight="1">
      <c r="A338" s="33"/>
      <c r="B338" s="34"/>
      <c r="C338" s="229" t="s">
        <v>1227</v>
      </c>
      <c r="D338" s="229" t="s">
        <v>192</v>
      </c>
      <c r="E338" s="18" t="s">
        <v>1</v>
      </c>
      <c r="F338" s="230">
        <v>16.5</v>
      </c>
      <c r="G338" s="33"/>
      <c r="H338" s="34"/>
    </row>
    <row r="339" spans="1:8" s="2" customFormat="1" ht="16.9" customHeight="1">
      <c r="A339" s="33"/>
      <c r="B339" s="34"/>
      <c r="C339" s="231" t="s">
        <v>2608</v>
      </c>
      <c r="D339" s="33"/>
      <c r="E339" s="33"/>
      <c r="F339" s="33"/>
      <c r="G339" s="33"/>
      <c r="H339" s="34"/>
    </row>
    <row r="340" spans="1:8" s="2" customFormat="1" ht="16.9" customHeight="1">
      <c r="A340" s="33"/>
      <c r="B340" s="34"/>
      <c r="C340" s="229" t="s">
        <v>1347</v>
      </c>
      <c r="D340" s="229" t="s">
        <v>1348</v>
      </c>
      <c r="E340" s="18" t="s">
        <v>246</v>
      </c>
      <c r="F340" s="230">
        <v>16.5</v>
      </c>
      <c r="G340" s="33"/>
      <c r="H340" s="34"/>
    </row>
    <row r="341" spans="1:8" s="2" customFormat="1" ht="16.9" customHeight="1">
      <c r="A341" s="33"/>
      <c r="B341" s="34"/>
      <c r="C341" s="229" t="s">
        <v>1364</v>
      </c>
      <c r="D341" s="229" t="s">
        <v>1365</v>
      </c>
      <c r="E341" s="18" t="s">
        <v>246</v>
      </c>
      <c r="F341" s="230">
        <v>66</v>
      </c>
      <c r="G341" s="33"/>
      <c r="H341" s="34"/>
    </row>
    <row r="342" spans="1:8" s="2" customFormat="1" ht="16.9" customHeight="1">
      <c r="A342" s="33"/>
      <c r="B342" s="34"/>
      <c r="C342" s="225" t="s">
        <v>131</v>
      </c>
      <c r="D342" s="226" t="s">
        <v>1</v>
      </c>
      <c r="E342" s="227" t="s">
        <v>1</v>
      </c>
      <c r="F342" s="228">
        <v>3.3</v>
      </c>
      <c r="G342" s="33"/>
      <c r="H342" s="34"/>
    </row>
    <row r="343" spans="1:8" s="2" customFormat="1" ht="16.9" customHeight="1">
      <c r="A343" s="33"/>
      <c r="B343" s="34"/>
      <c r="C343" s="229" t="s">
        <v>1</v>
      </c>
      <c r="D343" s="229" t="s">
        <v>1254</v>
      </c>
      <c r="E343" s="18" t="s">
        <v>1</v>
      </c>
      <c r="F343" s="230">
        <v>1.1</v>
      </c>
      <c r="G343" s="33"/>
      <c r="H343" s="34"/>
    </row>
    <row r="344" spans="1:8" s="2" customFormat="1" ht="16.9" customHeight="1">
      <c r="A344" s="33"/>
      <c r="B344" s="34"/>
      <c r="C344" s="229" t="s">
        <v>1</v>
      </c>
      <c r="D344" s="229" t="s">
        <v>1255</v>
      </c>
      <c r="E344" s="18" t="s">
        <v>1</v>
      </c>
      <c r="F344" s="230">
        <v>1.1</v>
      </c>
      <c r="G344" s="33"/>
      <c r="H344" s="34"/>
    </row>
    <row r="345" spans="1:8" s="2" customFormat="1" ht="16.9" customHeight="1">
      <c r="A345" s="33"/>
      <c r="B345" s="34"/>
      <c r="C345" s="229" t="s">
        <v>1</v>
      </c>
      <c r="D345" s="229" t="s">
        <v>1256</v>
      </c>
      <c r="E345" s="18" t="s">
        <v>1</v>
      </c>
      <c r="F345" s="230">
        <v>1.1</v>
      </c>
      <c r="G345" s="33"/>
      <c r="H345" s="34"/>
    </row>
    <row r="346" spans="1:8" s="2" customFormat="1" ht="16.9" customHeight="1">
      <c r="A346" s="33"/>
      <c r="B346" s="34"/>
      <c r="C346" s="229" t="s">
        <v>131</v>
      </c>
      <c r="D346" s="229" t="s">
        <v>192</v>
      </c>
      <c r="E346" s="18" t="s">
        <v>1</v>
      </c>
      <c r="F346" s="230">
        <v>3.3</v>
      </c>
      <c r="G346" s="33"/>
      <c r="H346" s="34"/>
    </row>
    <row r="347" spans="1:8" s="2" customFormat="1" ht="16.9" customHeight="1">
      <c r="A347" s="33"/>
      <c r="B347" s="34"/>
      <c r="C347" s="231" t="s">
        <v>2608</v>
      </c>
      <c r="D347" s="33"/>
      <c r="E347" s="33"/>
      <c r="F347" s="33"/>
      <c r="G347" s="33"/>
      <c r="H347" s="34"/>
    </row>
    <row r="348" spans="1:8" s="2" customFormat="1" ht="16.9" customHeight="1">
      <c r="A348" s="33"/>
      <c r="B348" s="34"/>
      <c r="C348" s="229" t="s">
        <v>1251</v>
      </c>
      <c r="D348" s="229" t="s">
        <v>1252</v>
      </c>
      <c r="E348" s="18" t="s">
        <v>246</v>
      </c>
      <c r="F348" s="230">
        <v>3.3</v>
      </c>
      <c r="G348" s="33"/>
      <c r="H348" s="34"/>
    </row>
    <row r="349" spans="1:8" s="2" customFormat="1" ht="16.9" customHeight="1">
      <c r="A349" s="33"/>
      <c r="B349" s="34"/>
      <c r="C349" s="229" t="s">
        <v>250</v>
      </c>
      <c r="D349" s="229" t="s">
        <v>251</v>
      </c>
      <c r="E349" s="18" t="s">
        <v>233</v>
      </c>
      <c r="F349" s="230">
        <v>293.973</v>
      </c>
      <c r="G349" s="33"/>
      <c r="H349" s="34"/>
    </row>
    <row r="350" spans="1:8" s="2" customFormat="1" ht="16.9" customHeight="1">
      <c r="A350" s="33"/>
      <c r="B350" s="34"/>
      <c r="C350" s="229" t="s">
        <v>258</v>
      </c>
      <c r="D350" s="229" t="s">
        <v>259</v>
      </c>
      <c r="E350" s="18" t="s">
        <v>260</v>
      </c>
      <c r="F350" s="230">
        <v>65.97</v>
      </c>
      <c r="G350" s="33"/>
      <c r="H350" s="34"/>
    </row>
    <row r="351" spans="1:8" s="2" customFormat="1" ht="16.9" customHeight="1">
      <c r="A351" s="33"/>
      <c r="B351" s="34"/>
      <c r="C351" s="225" t="s">
        <v>1230</v>
      </c>
      <c r="D351" s="226" t="s">
        <v>1</v>
      </c>
      <c r="E351" s="227" t="s">
        <v>1</v>
      </c>
      <c r="F351" s="228">
        <v>369.667</v>
      </c>
      <c r="G351" s="33"/>
      <c r="H351" s="34"/>
    </row>
    <row r="352" spans="1:8" s="2" customFormat="1" ht="16.9" customHeight="1">
      <c r="A352" s="33"/>
      <c r="B352" s="34"/>
      <c r="C352" s="229" t="s">
        <v>1</v>
      </c>
      <c r="D352" s="229" t="s">
        <v>1494</v>
      </c>
      <c r="E352" s="18" t="s">
        <v>1</v>
      </c>
      <c r="F352" s="230">
        <v>367.621</v>
      </c>
      <c r="G352" s="33"/>
      <c r="H352" s="34"/>
    </row>
    <row r="353" spans="1:8" s="2" customFormat="1" ht="16.9" customHeight="1">
      <c r="A353" s="33"/>
      <c r="B353" s="34"/>
      <c r="C353" s="229" t="s">
        <v>1</v>
      </c>
      <c r="D353" s="229" t="s">
        <v>1495</v>
      </c>
      <c r="E353" s="18" t="s">
        <v>1</v>
      </c>
      <c r="F353" s="230">
        <v>2.046</v>
      </c>
      <c r="G353" s="33"/>
      <c r="H353" s="34"/>
    </row>
    <row r="354" spans="1:8" s="2" customFormat="1" ht="16.9" customHeight="1">
      <c r="A354" s="33"/>
      <c r="B354" s="34"/>
      <c r="C354" s="229" t="s">
        <v>1230</v>
      </c>
      <c r="D354" s="229" t="s">
        <v>192</v>
      </c>
      <c r="E354" s="18" t="s">
        <v>1</v>
      </c>
      <c r="F354" s="230">
        <v>369.667</v>
      </c>
      <c r="G354" s="33"/>
      <c r="H354" s="34"/>
    </row>
    <row r="355" spans="1:8" s="2" customFormat="1" ht="16.9" customHeight="1">
      <c r="A355" s="33"/>
      <c r="B355" s="34"/>
      <c r="C355" s="231" t="s">
        <v>2608</v>
      </c>
      <c r="D355" s="33"/>
      <c r="E355" s="33"/>
      <c r="F355" s="33"/>
      <c r="G355" s="33"/>
      <c r="H355" s="34"/>
    </row>
    <row r="356" spans="1:8" s="2" customFormat="1" ht="16.9" customHeight="1">
      <c r="A356" s="33"/>
      <c r="B356" s="34"/>
      <c r="C356" s="229" t="s">
        <v>1559</v>
      </c>
      <c r="D356" s="229" t="s">
        <v>1560</v>
      </c>
      <c r="E356" s="18" t="s">
        <v>233</v>
      </c>
      <c r="F356" s="230">
        <v>369.667</v>
      </c>
      <c r="G356" s="33"/>
      <c r="H356" s="34"/>
    </row>
    <row r="357" spans="1:8" s="2" customFormat="1" ht="16.9" customHeight="1">
      <c r="A357" s="33"/>
      <c r="B357" s="34"/>
      <c r="C357" s="229" t="s">
        <v>611</v>
      </c>
      <c r="D357" s="229" t="s">
        <v>612</v>
      </c>
      <c r="E357" s="18" t="s">
        <v>173</v>
      </c>
      <c r="F357" s="230">
        <v>425.276</v>
      </c>
      <c r="G357" s="33"/>
      <c r="H357" s="34"/>
    </row>
    <row r="358" spans="1:8" s="2" customFormat="1" ht="16.9" customHeight="1">
      <c r="A358" s="33"/>
      <c r="B358" s="34"/>
      <c r="C358" s="225" t="s">
        <v>594</v>
      </c>
      <c r="D358" s="226" t="s">
        <v>1</v>
      </c>
      <c r="E358" s="227" t="s">
        <v>1</v>
      </c>
      <c r="F358" s="228">
        <v>347.166</v>
      </c>
      <c r="G358" s="33"/>
      <c r="H358" s="34"/>
    </row>
    <row r="359" spans="1:8" s="2" customFormat="1" ht="16.9" customHeight="1">
      <c r="A359" s="33"/>
      <c r="B359" s="34"/>
      <c r="C359" s="229" t="s">
        <v>1</v>
      </c>
      <c r="D359" s="229" t="s">
        <v>1384</v>
      </c>
      <c r="E359" s="18" t="s">
        <v>1</v>
      </c>
      <c r="F359" s="230">
        <v>0</v>
      </c>
      <c r="G359" s="33"/>
      <c r="H359" s="34"/>
    </row>
    <row r="360" spans="1:8" s="2" customFormat="1" ht="16.9" customHeight="1">
      <c r="A360" s="33"/>
      <c r="B360" s="34"/>
      <c r="C360" s="229" t="s">
        <v>1</v>
      </c>
      <c r="D360" s="229" t="s">
        <v>1385</v>
      </c>
      <c r="E360" s="18" t="s">
        <v>1</v>
      </c>
      <c r="F360" s="230">
        <v>3.103</v>
      </c>
      <c r="G360" s="33"/>
      <c r="H360" s="34"/>
    </row>
    <row r="361" spans="1:8" s="2" customFormat="1" ht="16.9" customHeight="1">
      <c r="A361" s="33"/>
      <c r="B361" s="34"/>
      <c r="C361" s="229" t="s">
        <v>1</v>
      </c>
      <c r="D361" s="229" t="s">
        <v>1386</v>
      </c>
      <c r="E361" s="18" t="s">
        <v>1</v>
      </c>
      <c r="F361" s="230">
        <v>38.991</v>
      </c>
      <c r="G361" s="33"/>
      <c r="H361" s="34"/>
    </row>
    <row r="362" spans="1:8" s="2" customFormat="1" ht="16.9" customHeight="1">
      <c r="A362" s="33"/>
      <c r="B362" s="34"/>
      <c r="C362" s="229" t="s">
        <v>1</v>
      </c>
      <c r="D362" s="229" t="s">
        <v>1387</v>
      </c>
      <c r="E362" s="18" t="s">
        <v>1</v>
      </c>
      <c r="F362" s="230">
        <v>26.355</v>
      </c>
      <c r="G362" s="33"/>
      <c r="H362" s="34"/>
    </row>
    <row r="363" spans="1:8" s="2" customFormat="1" ht="16.9" customHeight="1">
      <c r="A363" s="33"/>
      <c r="B363" s="34"/>
      <c r="C363" s="229" t="s">
        <v>1</v>
      </c>
      <c r="D363" s="229" t="s">
        <v>1388</v>
      </c>
      <c r="E363" s="18" t="s">
        <v>1</v>
      </c>
      <c r="F363" s="230">
        <v>41.784</v>
      </c>
      <c r="G363" s="33"/>
      <c r="H363" s="34"/>
    </row>
    <row r="364" spans="1:8" s="2" customFormat="1" ht="16.9" customHeight="1">
      <c r="A364" s="33"/>
      <c r="B364" s="34"/>
      <c r="C364" s="229" t="s">
        <v>1</v>
      </c>
      <c r="D364" s="229" t="s">
        <v>1389</v>
      </c>
      <c r="E364" s="18" t="s">
        <v>1</v>
      </c>
      <c r="F364" s="230">
        <v>49.958</v>
      </c>
      <c r="G364" s="33"/>
      <c r="H364" s="34"/>
    </row>
    <row r="365" spans="1:8" s="2" customFormat="1" ht="16.9" customHeight="1">
      <c r="A365" s="33"/>
      <c r="B365" s="34"/>
      <c r="C365" s="229" t="s">
        <v>1</v>
      </c>
      <c r="D365" s="229" t="s">
        <v>1390</v>
      </c>
      <c r="E365" s="18" t="s">
        <v>1</v>
      </c>
      <c r="F365" s="230">
        <v>13.611</v>
      </c>
      <c r="G365" s="33"/>
      <c r="H365" s="34"/>
    </row>
    <row r="366" spans="1:8" s="2" customFormat="1" ht="16.9" customHeight="1">
      <c r="A366" s="33"/>
      <c r="B366" s="34"/>
      <c r="C366" s="229" t="s">
        <v>1</v>
      </c>
      <c r="D366" s="229" t="s">
        <v>1391</v>
      </c>
      <c r="E366" s="18" t="s">
        <v>1</v>
      </c>
      <c r="F366" s="230">
        <v>60.379</v>
      </c>
      <c r="G366" s="33"/>
      <c r="H366" s="34"/>
    </row>
    <row r="367" spans="1:8" s="2" customFormat="1" ht="16.9" customHeight="1">
      <c r="A367" s="33"/>
      <c r="B367" s="34"/>
      <c r="C367" s="229" t="s">
        <v>1</v>
      </c>
      <c r="D367" s="229" t="s">
        <v>1392</v>
      </c>
      <c r="E367" s="18" t="s">
        <v>1</v>
      </c>
      <c r="F367" s="230">
        <v>22.154</v>
      </c>
      <c r="G367" s="33"/>
      <c r="H367" s="34"/>
    </row>
    <row r="368" spans="1:8" s="2" customFormat="1" ht="16.9" customHeight="1">
      <c r="A368" s="33"/>
      <c r="B368" s="34"/>
      <c r="C368" s="229" t="s">
        <v>1</v>
      </c>
      <c r="D368" s="229" t="s">
        <v>1393</v>
      </c>
      <c r="E368" s="18" t="s">
        <v>1</v>
      </c>
      <c r="F368" s="230">
        <v>98.205</v>
      </c>
      <c r="G368" s="33"/>
      <c r="H368" s="34"/>
    </row>
    <row r="369" spans="1:8" s="2" customFormat="1" ht="16.9" customHeight="1">
      <c r="A369" s="33"/>
      <c r="B369" s="34"/>
      <c r="C369" s="229" t="s">
        <v>1</v>
      </c>
      <c r="D369" s="229" t="s">
        <v>1394</v>
      </c>
      <c r="E369" s="18" t="s">
        <v>1</v>
      </c>
      <c r="F369" s="230">
        <v>10.554</v>
      </c>
      <c r="G369" s="33"/>
      <c r="H369" s="34"/>
    </row>
    <row r="370" spans="1:8" s="2" customFormat="1" ht="16.9" customHeight="1">
      <c r="A370" s="33"/>
      <c r="B370" s="34"/>
      <c r="C370" s="229" t="s">
        <v>1</v>
      </c>
      <c r="D370" s="229" t="s">
        <v>1395</v>
      </c>
      <c r="E370" s="18" t="s">
        <v>1</v>
      </c>
      <c r="F370" s="230">
        <v>15.97</v>
      </c>
      <c r="G370" s="33"/>
      <c r="H370" s="34"/>
    </row>
    <row r="371" spans="1:8" s="2" customFormat="1" ht="16.9" customHeight="1">
      <c r="A371" s="33"/>
      <c r="B371" s="34"/>
      <c r="C371" s="229" t="s">
        <v>1</v>
      </c>
      <c r="D371" s="229" t="s">
        <v>1396</v>
      </c>
      <c r="E371" s="18" t="s">
        <v>1</v>
      </c>
      <c r="F371" s="230">
        <v>47.552</v>
      </c>
      <c r="G371" s="33"/>
      <c r="H371" s="34"/>
    </row>
    <row r="372" spans="1:8" s="2" customFormat="1" ht="16.9" customHeight="1">
      <c r="A372" s="33"/>
      <c r="B372" s="34"/>
      <c r="C372" s="229" t="s">
        <v>1</v>
      </c>
      <c r="D372" s="229" t="s">
        <v>1397</v>
      </c>
      <c r="E372" s="18" t="s">
        <v>1</v>
      </c>
      <c r="F372" s="230">
        <v>15.542</v>
      </c>
      <c r="G372" s="33"/>
      <c r="H372" s="34"/>
    </row>
    <row r="373" spans="1:8" s="2" customFormat="1" ht="16.9" customHeight="1">
      <c r="A373" s="33"/>
      <c r="B373" s="34"/>
      <c r="C373" s="229" t="s">
        <v>1</v>
      </c>
      <c r="D373" s="229" t="s">
        <v>1398</v>
      </c>
      <c r="E373" s="18" t="s">
        <v>1</v>
      </c>
      <c r="F373" s="230">
        <v>63.516</v>
      </c>
      <c r="G373" s="33"/>
      <c r="H373" s="34"/>
    </row>
    <row r="374" spans="1:8" s="2" customFormat="1" ht="16.9" customHeight="1">
      <c r="A374" s="33"/>
      <c r="B374" s="34"/>
      <c r="C374" s="229" t="s">
        <v>1</v>
      </c>
      <c r="D374" s="229" t="s">
        <v>1399</v>
      </c>
      <c r="E374" s="18" t="s">
        <v>1</v>
      </c>
      <c r="F374" s="230">
        <v>11.689</v>
      </c>
      <c r="G374" s="33"/>
      <c r="H374" s="34"/>
    </row>
    <row r="375" spans="1:8" s="2" customFormat="1" ht="16.9" customHeight="1">
      <c r="A375" s="33"/>
      <c r="B375" s="34"/>
      <c r="C375" s="229" t="s">
        <v>1</v>
      </c>
      <c r="D375" s="229" t="s">
        <v>1400</v>
      </c>
      <c r="E375" s="18" t="s">
        <v>1</v>
      </c>
      <c r="F375" s="230">
        <v>16.305</v>
      </c>
      <c r="G375" s="33"/>
      <c r="H375" s="34"/>
    </row>
    <row r="376" spans="1:8" s="2" customFormat="1" ht="16.9" customHeight="1">
      <c r="A376" s="33"/>
      <c r="B376" s="34"/>
      <c r="C376" s="229" t="s">
        <v>1</v>
      </c>
      <c r="D376" s="229" t="s">
        <v>1401</v>
      </c>
      <c r="E376" s="18" t="s">
        <v>1</v>
      </c>
      <c r="F376" s="230">
        <v>0</v>
      </c>
      <c r="G376" s="33"/>
      <c r="H376" s="34"/>
    </row>
    <row r="377" spans="1:8" s="2" customFormat="1" ht="16.9" customHeight="1">
      <c r="A377" s="33"/>
      <c r="B377" s="34"/>
      <c r="C377" s="229" t="s">
        <v>1</v>
      </c>
      <c r="D377" s="229" t="s">
        <v>1402</v>
      </c>
      <c r="E377" s="18" t="s">
        <v>1</v>
      </c>
      <c r="F377" s="230">
        <v>20.311</v>
      </c>
      <c r="G377" s="33"/>
      <c r="H377" s="34"/>
    </row>
    <row r="378" spans="1:8" s="2" customFormat="1" ht="16.9" customHeight="1">
      <c r="A378" s="33"/>
      <c r="B378" s="34"/>
      <c r="C378" s="229" t="s">
        <v>1</v>
      </c>
      <c r="D378" s="229" t="s">
        <v>1403</v>
      </c>
      <c r="E378" s="18" t="s">
        <v>1</v>
      </c>
      <c r="F378" s="230">
        <v>14.226</v>
      </c>
      <c r="G378" s="33"/>
      <c r="H378" s="34"/>
    </row>
    <row r="379" spans="1:8" s="2" customFormat="1" ht="16.9" customHeight="1">
      <c r="A379" s="33"/>
      <c r="B379" s="34"/>
      <c r="C379" s="229" t="s">
        <v>1</v>
      </c>
      <c r="D379" s="229" t="s">
        <v>1404</v>
      </c>
      <c r="E379" s="18" t="s">
        <v>1</v>
      </c>
      <c r="F379" s="230">
        <v>0</v>
      </c>
      <c r="G379" s="33"/>
      <c r="H379" s="34"/>
    </row>
    <row r="380" spans="1:8" s="2" customFormat="1" ht="16.9" customHeight="1">
      <c r="A380" s="33"/>
      <c r="B380" s="34"/>
      <c r="C380" s="229" t="s">
        <v>1</v>
      </c>
      <c r="D380" s="229" t="s">
        <v>1405</v>
      </c>
      <c r="E380" s="18" t="s">
        <v>1</v>
      </c>
      <c r="F380" s="230">
        <v>5.247</v>
      </c>
      <c r="G380" s="33"/>
      <c r="H380" s="34"/>
    </row>
    <row r="381" spans="1:8" s="2" customFormat="1" ht="16.9" customHeight="1">
      <c r="A381" s="33"/>
      <c r="B381" s="34"/>
      <c r="C381" s="229" t="s">
        <v>1</v>
      </c>
      <c r="D381" s="229" t="s">
        <v>1406</v>
      </c>
      <c r="E381" s="18" t="s">
        <v>1</v>
      </c>
      <c r="F381" s="230">
        <v>16.553</v>
      </c>
      <c r="G381" s="33"/>
      <c r="H381" s="34"/>
    </row>
    <row r="382" spans="1:8" s="2" customFormat="1" ht="16.9" customHeight="1">
      <c r="A382" s="33"/>
      <c r="B382" s="34"/>
      <c r="C382" s="229" t="s">
        <v>1</v>
      </c>
      <c r="D382" s="229" t="s">
        <v>1407</v>
      </c>
      <c r="E382" s="18" t="s">
        <v>1</v>
      </c>
      <c r="F382" s="230">
        <v>18.807</v>
      </c>
      <c r="G382" s="33"/>
      <c r="H382" s="34"/>
    </row>
    <row r="383" spans="1:8" s="2" customFormat="1" ht="16.9" customHeight="1">
      <c r="A383" s="33"/>
      <c r="B383" s="34"/>
      <c r="C383" s="229" t="s">
        <v>1</v>
      </c>
      <c r="D383" s="229" t="s">
        <v>1408</v>
      </c>
      <c r="E383" s="18" t="s">
        <v>1</v>
      </c>
      <c r="F383" s="230">
        <v>7.634</v>
      </c>
      <c r="G383" s="33"/>
      <c r="H383" s="34"/>
    </row>
    <row r="384" spans="1:8" s="2" customFormat="1" ht="16.9" customHeight="1">
      <c r="A384" s="33"/>
      <c r="B384" s="34"/>
      <c r="C384" s="229" t="s">
        <v>1</v>
      </c>
      <c r="D384" s="229" t="s">
        <v>1409</v>
      </c>
      <c r="E384" s="18" t="s">
        <v>1</v>
      </c>
      <c r="F384" s="230">
        <v>0</v>
      </c>
      <c r="G384" s="33"/>
      <c r="H384" s="34"/>
    </row>
    <row r="385" spans="1:8" s="2" customFormat="1" ht="16.9" customHeight="1">
      <c r="A385" s="33"/>
      <c r="B385" s="34"/>
      <c r="C385" s="229" t="s">
        <v>1</v>
      </c>
      <c r="D385" s="229" t="s">
        <v>1410</v>
      </c>
      <c r="E385" s="18" t="s">
        <v>1</v>
      </c>
      <c r="F385" s="230">
        <v>29.309</v>
      </c>
      <c r="G385" s="33"/>
      <c r="H385" s="34"/>
    </row>
    <row r="386" spans="1:8" s="2" customFormat="1" ht="16.9" customHeight="1">
      <c r="A386" s="33"/>
      <c r="B386" s="34"/>
      <c r="C386" s="229" t="s">
        <v>1</v>
      </c>
      <c r="D386" s="229" t="s">
        <v>1411</v>
      </c>
      <c r="E386" s="18" t="s">
        <v>1</v>
      </c>
      <c r="F386" s="230">
        <v>1.133</v>
      </c>
      <c r="G386" s="33"/>
      <c r="H386" s="34"/>
    </row>
    <row r="387" spans="1:8" s="2" customFormat="1" ht="16.9" customHeight="1">
      <c r="A387" s="33"/>
      <c r="B387" s="34"/>
      <c r="C387" s="229" t="s">
        <v>1</v>
      </c>
      <c r="D387" s="229" t="s">
        <v>1412</v>
      </c>
      <c r="E387" s="18" t="s">
        <v>1</v>
      </c>
      <c r="F387" s="230">
        <v>4.666</v>
      </c>
      <c r="G387" s="33"/>
      <c r="H387" s="34"/>
    </row>
    <row r="388" spans="1:8" s="2" customFormat="1" ht="16.9" customHeight="1">
      <c r="A388" s="33"/>
      <c r="B388" s="34"/>
      <c r="C388" s="229" t="s">
        <v>1</v>
      </c>
      <c r="D388" s="229" t="s">
        <v>1413</v>
      </c>
      <c r="E388" s="18" t="s">
        <v>1</v>
      </c>
      <c r="F388" s="230">
        <v>-103.29</v>
      </c>
      <c r="G388" s="33"/>
      <c r="H388" s="34"/>
    </row>
    <row r="389" spans="1:8" s="2" customFormat="1" ht="16.9" customHeight="1">
      <c r="A389" s="33"/>
      <c r="B389" s="34"/>
      <c r="C389" s="229" t="s">
        <v>1</v>
      </c>
      <c r="D389" s="229" t="s">
        <v>1414</v>
      </c>
      <c r="E389" s="18" t="s">
        <v>1</v>
      </c>
      <c r="F389" s="230">
        <v>0</v>
      </c>
      <c r="G389" s="33"/>
      <c r="H389" s="34"/>
    </row>
    <row r="390" spans="1:8" s="2" customFormat="1" ht="16.9" customHeight="1">
      <c r="A390" s="33"/>
      <c r="B390" s="34"/>
      <c r="C390" s="229" t="s">
        <v>1</v>
      </c>
      <c r="D390" s="229" t="s">
        <v>1415</v>
      </c>
      <c r="E390" s="18" t="s">
        <v>1</v>
      </c>
      <c r="F390" s="230">
        <v>-16.998</v>
      </c>
      <c r="G390" s="33"/>
      <c r="H390" s="34"/>
    </row>
    <row r="391" spans="1:8" s="2" customFormat="1" ht="16.9" customHeight="1">
      <c r="A391" s="33"/>
      <c r="B391" s="34"/>
      <c r="C391" s="229" t="s">
        <v>1</v>
      </c>
      <c r="D391" s="229" t="s">
        <v>1416</v>
      </c>
      <c r="E391" s="18" t="s">
        <v>1</v>
      </c>
      <c r="F391" s="230">
        <v>-18.59</v>
      </c>
      <c r="G391" s="33"/>
      <c r="H391" s="34"/>
    </row>
    <row r="392" spans="1:8" s="2" customFormat="1" ht="16.9" customHeight="1">
      <c r="A392" s="33"/>
      <c r="B392" s="34"/>
      <c r="C392" s="229" t="s">
        <v>1</v>
      </c>
      <c r="D392" s="229" t="s">
        <v>1417</v>
      </c>
      <c r="E392" s="18" t="s">
        <v>1</v>
      </c>
      <c r="F392" s="230">
        <v>-166.716</v>
      </c>
      <c r="G392" s="33"/>
      <c r="H392" s="34"/>
    </row>
    <row r="393" spans="1:8" s="2" customFormat="1" ht="16.9" customHeight="1">
      <c r="A393" s="33"/>
      <c r="B393" s="34"/>
      <c r="C393" s="229" t="s">
        <v>1</v>
      </c>
      <c r="D393" s="229" t="s">
        <v>1418</v>
      </c>
      <c r="E393" s="18" t="s">
        <v>1</v>
      </c>
      <c r="F393" s="230">
        <v>-0.794</v>
      </c>
      <c r="G393" s="33"/>
      <c r="H393" s="34"/>
    </row>
    <row r="394" spans="1:8" s="2" customFormat="1" ht="16.9" customHeight="1">
      <c r="A394" s="33"/>
      <c r="B394" s="34"/>
      <c r="C394" s="229" t="s">
        <v>594</v>
      </c>
      <c r="D394" s="229" t="s">
        <v>192</v>
      </c>
      <c r="E394" s="18" t="s">
        <v>1</v>
      </c>
      <c r="F394" s="230">
        <v>347.166</v>
      </c>
      <c r="G394" s="33"/>
      <c r="H394" s="34"/>
    </row>
    <row r="395" spans="1:8" s="2" customFormat="1" ht="16.9" customHeight="1">
      <c r="A395" s="33"/>
      <c r="B395" s="34"/>
      <c r="C395" s="231" t="s">
        <v>2608</v>
      </c>
      <c r="D395" s="33"/>
      <c r="E395" s="33"/>
      <c r="F395" s="33"/>
      <c r="G395" s="33"/>
      <c r="H395" s="34"/>
    </row>
    <row r="396" spans="1:8" s="2" customFormat="1" ht="16.9" customHeight="1">
      <c r="A396" s="33"/>
      <c r="B396" s="34"/>
      <c r="C396" s="229" t="s">
        <v>589</v>
      </c>
      <c r="D396" s="229" t="s">
        <v>1382</v>
      </c>
      <c r="E396" s="18" t="s">
        <v>173</v>
      </c>
      <c r="F396" s="230">
        <v>347.166</v>
      </c>
      <c r="G396" s="33"/>
      <c r="H396" s="34"/>
    </row>
    <row r="397" spans="1:8" s="2" customFormat="1" ht="16.9" customHeight="1">
      <c r="A397" s="33"/>
      <c r="B397" s="34"/>
      <c r="C397" s="229" t="s">
        <v>187</v>
      </c>
      <c r="D397" s="229" t="s">
        <v>188</v>
      </c>
      <c r="E397" s="18" t="s">
        <v>173</v>
      </c>
      <c r="F397" s="230">
        <v>474.531</v>
      </c>
      <c r="G397" s="33"/>
      <c r="H397" s="34"/>
    </row>
    <row r="398" spans="1:8" s="2" customFormat="1" ht="16.9" customHeight="1">
      <c r="A398" s="33"/>
      <c r="B398" s="34"/>
      <c r="C398" s="229" t="s">
        <v>196</v>
      </c>
      <c r="D398" s="229" t="s">
        <v>197</v>
      </c>
      <c r="E398" s="18" t="s">
        <v>173</v>
      </c>
      <c r="F398" s="230">
        <v>474.531</v>
      </c>
      <c r="G398" s="33"/>
      <c r="H398" s="34"/>
    </row>
    <row r="399" spans="1:8" s="2" customFormat="1" ht="16.9" customHeight="1">
      <c r="A399" s="33"/>
      <c r="B399" s="34"/>
      <c r="C399" s="225" t="s">
        <v>1233</v>
      </c>
      <c r="D399" s="226" t="s">
        <v>1</v>
      </c>
      <c r="E399" s="227" t="s">
        <v>1</v>
      </c>
      <c r="F399" s="228">
        <v>653.554</v>
      </c>
      <c r="G399" s="33"/>
      <c r="H399" s="34"/>
    </row>
    <row r="400" spans="1:8" s="2" customFormat="1" ht="16.9" customHeight="1">
      <c r="A400" s="33"/>
      <c r="B400" s="34"/>
      <c r="C400" s="229" t="s">
        <v>1</v>
      </c>
      <c r="D400" s="229" t="s">
        <v>1384</v>
      </c>
      <c r="E400" s="18" t="s">
        <v>1</v>
      </c>
      <c r="F400" s="230">
        <v>0</v>
      </c>
      <c r="G400" s="33"/>
      <c r="H400" s="34"/>
    </row>
    <row r="401" spans="1:8" s="2" customFormat="1" ht="16.9" customHeight="1">
      <c r="A401" s="33"/>
      <c r="B401" s="34"/>
      <c r="C401" s="229" t="s">
        <v>1</v>
      </c>
      <c r="D401" s="229" t="s">
        <v>1385</v>
      </c>
      <c r="E401" s="18" t="s">
        <v>1</v>
      </c>
      <c r="F401" s="230">
        <v>3.103</v>
      </c>
      <c r="G401" s="33"/>
      <c r="H401" s="34"/>
    </row>
    <row r="402" spans="1:8" s="2" customFormat="1" ht="16.9" customHeight="1">
      <c r="A402" s="33"/>
      <c r="B402" s="34"/>
      <c r="C402" s="229" t="s">
        <v>1</v>
      </c>
      <c r="D402" s="229" t="s">
        <v>1386</v>
      </c>
      <c r="E402" s="18" t="s">
        <v>1</v>
      </c>
      <c r="F402" s="230">
        <v>38.991</v>
      </c>
      <c r="G402" s="33"/>
      <c r="H402" s="34"/>
    </row>
    <row r="403" spans="1:8" s="2" customFormat="1" ht="16.9" customHeight="1">
      <c r="A403" s="33"/>
      <c r="B403" s="34"/>
      <c r="C403" s="229" t="s">
        <v>1</v>
      </c>
      <c r="D403" s="229" t="s">
        <v>1387</v>
      </c>
      <c r="E403" s="18" t="s">
        <v>1</v>
      </c>
      <c r="F403" s="230">
        <v>26.355</v>
      </c>
      <c r="G403" s="33"/>
      <c r="H403" s="34"/>
    </row>
    <row r="404" spans="1:8" s="2" customFormat="1" ht="16.9" customHeight="1">
      <c r="A404" s="33"/>
      <c r="B404" s="34"/>
      <c r="C404" s="229" t="s">
        <v>1</v>
      </c>
      <c r="D404" s="229" t="s">
        <v>1388</v>
      </c>
      <c r="E404" s="18" t="s">
        <v>1</v>
      </c>
      <c r="F404" s="230">
        <v>41.784</v>
      </c>
      <c r="G404" s="33"/>
      <c r="H404" s="34"/>
    </row>
    <row r="405" spans="1:8" s="2" customFormat="1" ht="16.9" customHeight="1">
      <c r="A405" s="33"/>
      <c r="B405" s="34"/>
      <c r="C405" s="229" t="s">
        <v>1</v>
      </c>
      <c r="D405" s="229" t="s">
        <v>1389</v>
      </c>
      <c r="E405" s="18" t="s">
        <v>1</v>
      </c>
      <c r="F405" s="230">
        <v>49.958</v>
      </c>
      <c r="G405" s="33"/>
      <c r="H405" s="34"/>
    </row>
    <row r="406" spans="1:8" s="2" customFormat="1" ht="16.9" customHeight="1">
      <c r="A406" s="33"/>
      <c r="B406" s="34"/>
      <c r="C406" s="229" t="s">
        <v>1</v>
      </c>
      <c r="D406" s="229" t="s">
        <v>1390</v>
      </c>
      <c r="E406" s="18" t="s">
        <v>1</v>
      </c>
      <c r="F406" s="230">
        <v>13.611</v>
      </c>
      <c r="G406" s="33"/>
      <c r="H406" s="34"/>
    </row>
    <row r="407" spans="1:8" s="2" customFormat="1" ht="16.9" customHeight="1">
      <c r="A407" s="33"/>
      <c r="B407" s="34"/>
      <c r="C407" s="229" t="s">
        <v>1</v>
      </c>
      <c r="D407" s="229" t="s">
        <v>1391</v>
      </c>
      <c r="E407" s="18" t="s">
        <v>1</v>
      </c>
      <c r="F407" s="230">
        <v>60.379</v>
      </c>
      <c r="G407" s="33"/>
      <c r="H407" s="34"/>
    </row>
    <row r="408" spans="1:8" s="2" customFormat="1" ht="16.9" customHeight="1">
      <c r="A408" s="33"/>
      <c r="B408" s="34"/>
      <c r="C408" s="229" t="s">
        <v>1</v>
      </c>
      <c r="D408" s="229" t="s">
        <v>1392</v>
      </c>
      <c r="E408" s="18" t="s">
        <v>1</v>
      </c>
      <c r="F408" s="230">
        <v>22.154</v>
      </c>
      <c r="G408" s="33"/>
      <c r="H408" s="34"/>
    </row>
    <row r="409" spans="1:8" s="2" customFormat="1" ht="16.9" customHeight="1">
      <c r="A409" s="33"/>
      <c r="B409" s="34"/>
      <c r="C409" s="229" t="s">
        <v>1</v>
      </c>
      <c r="D409" s="229" t="s">
        <v>1393</v>
      </c>
      <c r="E409" s="18" t="s">
        <v>1</v>
      </c>
      <c r="F409" s="230">
        <v>98.205</v>
      </c>
      <c r="G409" s="33"/>
      <c r="H409" s="34"/>
    </row>
    <row r="410" spans="1:8" s="2" customFormat="1" ht="16.9" customHeight="1">
      <c r="A410" s="33"/>
      <c r="B410" s="34"/>
      <c r="C410" s="229" t="s">
        <v>1</v>
      </c>
      <c r="D410" s="229" t="s">
        <v>1394</v>
      </c>
      <c r="E410" s="18" t="s">
        <v>1</v>
      </c>
      <c r="F410" s="230">
        <v>10.554</v>
      </c>
      <c r="G410" s="33"/>
      <c r="H410" s="34"/>
    </row>
    <row r="411" spans="1:8" s="2" customFormat="1" ht="16.9" customHeight="1">
      <c r="A411" s="33"/>
      <c r="B411" s="34"/>
      <c r="C411" s="229" t="s">
        <v>1</v>
      </c>
      <c r="D411" s="229" t="s">
        <v>1395</v>
      </c>
      <c r="E411" s="18" t="s">
        <v>1</v>
      </c>
      <c r="F411" s="230">
        <v>15.97</v>
      </c>
      <c r="G411" s="33"/>
      <c r="H411" s="34"/>
    </row>
    <row r="412" spans="1:8" s="2" customFormat="1" ht="16.9" customHeight="1">
      <c r="A412" s="33"/>
      <c r="B412" s="34"/>
      <c r="C412" s="229" t="s">
        <v>1</v>
      </c>
      <c r="D412" s="229" t="s">
        <v>1396</v>
      </c>
      <c r="E412" s="18" t="s">
        <v>1</v>
      </c>
      <c r="F412" s="230">
        <v>47.552</v>
      </c>
      <c r="G412" s="33"/>
      <c r="H412" s="34"/>
    </row>
    <row r="413" spans="1:8" s="2" customFormat="1" ht="16.9" customHeight="1">
      <c r="A413" s="33"/>
      <c r="B413" s="34"/>
      <c r="C413" s="229" t="s">
        <v>1</v>
      </c>
      <c r="D413" s="229" t="s">
        <v>1397</v>
      </c>
      <c r="E413" s="18" t="s">
        <v>1</v>
      </c>
      <c r="F413" s="230">
        <v>15.542</v>
      </c>
      <c r="G413" s="33"/>
      <c r="H413" s="34"/>
    </row>
    <row r="414" spans="1:8" s="2" customFormat="1" ht="16.9" customHeight="1">
      <c r="A414" s="33"/>
      <c r="B414" s="34"/>
      <c r="C414" s="229" t="s">
        <v>1</v>
      </c>
      <c r="D414" s="229" t="s">
        <v>1398</v>
      </c>
      <c r="E414" s="18" t="s">
        <v>1</v>
      </c>
      <c r="F414" s="230">
        <v>63.516</v>
      </c>
      <c r="G414" s="33"/>
      <c r="H414" s="34"/>
    </row>
    <row r="415" spans="1:8" s="2" customFormat="1" ht="16.9" customHeight="1">
      <c r="A415" s="33"/>
      <c r="B415" s="34"/>
      <c r="C415" s="229" t="s">
        <v>1</v>
      </c>
      <c r="D415" s="229" t="s">
        <v>1399</v>
      </c>
      <c r="E415" s="18" t="s">
        <v>1</v>
      </c>
      <c r="F415" s="230">
        <v>11.689</v>
      </c>
      <c r="G415" s="33"/>
      <c r="H415" s="34"/>
    </row>
    <row r="416" spans="1:8" s="2" customFormat="1" ht="16.9" customHeight="1">
      <c r="A416" s="33"/>
      <c r="B416" s="34"/>
      <c r="C416" s="229" t="s">
        <v>1</v>
      </c>
      <c r="D416" s="229" t="s">
        <v>1400</v>
      </c>
      <c r="E416" s="18" t="s">
        <v>1</v>
      </c>
      <c r="F416" s="230">
        <v>16.305</v>
      </c>
      <c r="G416" s="33"/>
      <c r="H416" s="34"/>
    </row>
    <row r="417" spans="1:8" s="2" customFormat="1" ht="16.9" customHeight="1">
      <c r="A417" s="33"/>
      <c r="B417" s="34"/>
      <c r="C417" s="229" t="s">
        <v>1</v>
      </c>
      <c r="D417" s="229" t="s">
        <v>1401</v>
      </c>
      <c r="E417" s="18" t="s">
        <v>1</v>
      </c>
      <c r="F417" s="230">
        <v>0</v>
      </c>
      <c r="G417" s="33"/>
      <c r="H417" s="34"/>
    </row>
    <row r="418" spans="1:8" s="2" customFormat="1" ht="16.9" customHeight="1">
      <c r="A418" s="33"/>
      <c r="B418" s="34"/>
      <c r="C418" s="229" t="s">
        <v>1</v>
      </c>
      <c r="D418" s="229" t="s">
        <v>1402</v>
      </c>
      <c r="E418" s="18" t="s">
        <v>1</v>
      </c>
      <c r="F418" s="230">
        <v>20.311</v>
      </c>
      <c r="G418" s="33"/>
      <c r="H418" s="34"/>
    </row>
    <row r="419" spans="1:8" s="2" customFormat="1" ht="16.9" customHeight="1">
      <c r="A419" s="33"/>
      <c r="B419" s="34"/>
      <c r="C419" s="229" t="s">
        <v>1</v>
      </c>
      <c r="D419" s="229" t="s">
        <v>1403</v>
      </c>
      <c r="E419" s="18" t="s">
        <v>1</v>
      </c>
      <c r="F419" s="230">
        <v>14.226</v>
      </c>
      <c r="G419" s="33"/>
      <c r="H419" s="34"/>
    </row>
    <row r="420" spans="1:8" s="2" customFormat="1" ht="16.9" customHeight="1">
      <c r="A420" s="33"/>
      <c r="B420" s="34"/>
      <c r="C420" s="229" t="s">
        <v>1</v>
      </c>
      <c r="D420" s="229" t="s">
        <v>1404</v>
      </c>
      <c r="E420" s="18" t="s">
        <v>1</v>
      </c>
      <c r="F420" s="230">
        <v>0</v>
      </c>
      <c r="G420" s="33"/>
      <c r="H420" s="34"/>
    </row>
    <row r="421" spans="1:8" s="2" customFormat="1" ht="16.9" customHeight="1">
      <c r="A421" s="33"/>
      <c r="B421" s="34"/>
      <c r="C421" s="229" t="s">
        <v>1</v>
      </c>
      <c r="D421" s="229" t="s">
        <v>1405</v>
      </c>
      <c r="E421" s="18" t="s">
        <v>1</v>
      </c>
      <c r="F421" s="230">
        <v>5.247</v>
      </c>
      <c r="G421" s="33"/>
      <c r="H421" s="34"/>
    </row>
    <row r="422" spans="1:8" s="2" customFormat="1" ht="16.9" customHeight="1">
      <c r="A422" s="33"/>
      <c r="B422" s="34"/>
      <c r="C422" s="229" t="s">
        <v>1</v>
      </c>
      <c r="D422" s="229" t="s">
        <v>1406</v>
      </c>
      <c r="E422" s="18" t="s">
        <v>1</v>
      </c>
      <c r="F422" s="230">
        <v>16.553</v>
      </c>
      <c r="G422" s="33"/>
      <c r="H422" s="34"/>
    </row>
    <row r="423" spans="1:8" s="2" customFormat="1" ht="16.9" customHeight="1">
      <c r="A423" s="33"/>
      <c r="B423" s="34"/>
      <c r="C423" s="229" t="s">
        <v>1</v>
      </c>
      <c r="D423" s="229" t="s">
        <v>1407</v>
      </c>
      <c r="E423" s="18" t="s">
        <v>1</v>
      </c>
      <c r="F423" s="230">
        <v>18.807</v>
      </c>
      <c r="G423" s="33"/>
      <c r="H423" s="34"/>
    </row>
    <row r="424" spans="1:8" s="2" customFormat="1" ht="16.9" customHeight="1">
      <c r="A424" s="33"/>
      <c r="B424" s="34"/>
      <c r="C424" s="229" t="s">
        <v>1</v>
      </c>
      <c r="D424" s="229" t="s">
        <v>1408</v>
      </c>
      <c r="E424" s="18" t="s">
        <v>1</v>
      </c>
      <c r="F424" s="230">
        <v>7.634</v>
      </c>
      <c r="G424" s="33"/>
      <c r="H424" s="34"/>
    </row>
    <row r="425" spans="1:8" s="2" customFormat="1" ht="16.9" customHeight="1">
      <c r="A425" s="33"/>
      <c r="B425" s="34"/>
      <c r="C425" s="229" t="s">
        <v>1</v>
      </c>
      <c r="D425" s="229" t="s">
        <v>1409</v>
      </c>
      <c r="E425" s="18" t="s">
        <v>1</v>
      </c>
      <c r="F425" s="230">
        <v>0</v>
      </c>
      <c r="G425" s="33"/>
      <c r="H425" s="34"/>
    </row>
    <row r="426" spans="1:8" s="2" customFormat="1" ht="16.9" customHeight="1">
      <c r="A426" s="33"/>
      <c r="B426" s="34"/>
      <c r="C426" s="229" t="s">
        <v>1</v>
      </c>
      <c r="D426" s="229" t="s">
        <v>1410</v>
      </c>
      <c r="E426" s="18" t="s">
        <v>1</v>
      </c>
      <c r="F426" s="230">
        <v>29.309</v>
      </c>
      <c r="G426" s="33"/>
      <c r="H426" s="34"/>
    </row>
    <row r="427" spans="1:8" s="2" customFormat="1" ht="16.9" customHeight="1">
      <c r="A427" s="33"/>
      <c r="B427" s="34"/>
      <c r="C427" s="229" t="s">
        <v>1</v>
      </c>
      <c r="D427" s="229" t="s">
        <v>1411</v>
      </c>
      <c r="E427" s="18" t="s">
        <v>1</v>
      </c>
      <c r="F427" s="230">
        <v>1.133</v>
      </c>
      <c r="G427" s="33"/>
      <c r="H427" s="34"/>
    </row>
    <row r="428" spans="1:8" s="2" customFormat="1" ht="16.9" customHeight="1">
      <c r="A428" s="33"/>
      <c r="B428" s="34"/>
      <c r="C428" s="229" t="s">
        <v>1</v>
      </c>
      <c r="D428" s="229" t="s">
        <v>1412</v>
      </c>
      <c r="E428" s="18" t="s">
        <v>1</v>
      </c>
      <c r="F428" s="230">
        <v>4.666</v>
      </c>
      <c r="G428" s="33"/>
      <c r="H428" s="34"/>
    </row>
    <row r="429" spans="1:8" s="2" customFormat="1" ht="16.9" customHeight="1">
      <c r="A429" s="33"/>
      <c r="B429" s="34"/>
      <c r="C429" s="229" t="s">
        <v>1233</v>
      </c>
      <c r="D429" s="229" t="s">
        <v>1299</v>
      </c>
      <c r="E429" s="18" t="s">
        <v>1</v>
      </c>
      <c r="F429" s="230">
        <v>653.554</v>
      </c>
      <c r="G429" s="33"/>
      <c r="H429" s="34"/>
    </row>
    <row r="430" spans="1:8" s="2" customFormat="1" ht="16.9" customHeight="1">
      <c r="A430" s="33"/>
      <c r="B430" s="34"/>
      <c r="C430" s="231" t="s">
        <v>2608</v>
      </c>
      <c r="D430" s="33"/>
      <c r="E430" s="33"/>
      <c r="F430" s="33"/>
      <c r="G430" s="33"/>
      <c r="H430" s="34"/>
    </row>
    <row r="431" spans="1:8" s="2" customFormat="1" ht="16.9" customHeight="1">
      <c r="A431" s="33"/>
      <c r="B431" s="34"/>
      <c r="C431" s="229" t="s">
        <v>589</v>
      </c>
      <c r="D431" s="229" t="s">
        <v>1382</v>
      </c>
      <c r="E431" s="18" t="s">
        <v>173</v>
      </c>
      <c r="F431" s="230">
        <v>347.166</v>
      </c>
      <c r="G431" s="33"/>
      <c r="H431" s="34"/>
    </row>
    <row r="432" spans="1:8" s="2" customFormat="1" ht="16.9" customHeight="1">
      <c r="A432" s="33"/>
      <c r="B432" s="34"/>
      <c r="C432" s="229" t="s">
        <v>611</v>
      </c>
      <c r="D432" s="229" t="s">
        <v>612</v>
      </c>
      <c r="E432" s="18" t="s">
        <v>173</v>
      </c>
      <c r="F432" s="230">
        <v>425.276</v>
      </c>
      <c r="G432" s="33"/>
      <c r="H432" s="34"/>
    </row>
    <row r="433" spans="1:8" s="2" customFormat="1" ht="16.9" customHeight="1">
      <c r="A433" s="33"/>
      <c r="B433" s="34"/>
      <c r="C433" s="225" t="s">
        <v>1235</v>
      </c>
      <c r="D433" s="226" t="s">
        <v>1</v>
      </c>
      <c r="E433" s="227" t="s">
        <v>1</v>
      </c>
      <c r="F433" s="228">
        <v>24.075</v>
      </c>
      <c r="G433" s="33"/>
      <c r="H433" s="34"/>
    </row>
    <row r="434" spans="1:8" s="2" customFormat="1" ht="16.9" customHeight="1">
      <c r="A434" s="33"/>
      <c r="B434" s="34"/>
      <c r="C434" s="229" t="s">
        <v>1</v>
      </c>
      <c r="D434" s="229" t="s">
        <v>1451</v>
      </c>
      <c r="E434" s="18" t="s">
        <v>1</v>
      </c>
      <c r="F434" s="230">
        <v>0</v>
      </c>
      <c r="G434" s="33"/>
      <c r="H434" s="34"/>
    </row>
    <row r="435" spans="1:8" s="2" customFormat="1" ht="16.9" customHeight="1">
      <c r="A435" s="33"/>
      <c r="B435" s="34"/>
      <c r="C435" s="229" t="s">
        <v>1</v>
      </c>
      <c r="D435" s="229" t="s">
        <v>1452</v>
      </c>
      <c r="E435" s="18" t="s">
        <v>1</v>
      </c>
      <c r="F435" s="230">
        <v>36.45</v>
      </c>
      <c r="G435" s="33"/>
      <c r="H435" s="34"/>
    </row>
    <row r="436" spans="1:8" s="2" customFormat="1" ht="16.9" customHeight="1">
      <c r="A436" s="33"/>
      <c r="B436" s="34"/>
      <c r="C436" s="229" t="s">
        <v>1</v>
      </c>
      <c r="D436" s="229" t="s">
        <v>1414</v>
      </c>
      <c r="E436" s="18" t="s">
        <v>1</v>
      </c>
      <c r="F436" s="230">
        <v>0</v>
      </c>
      <c r="G436" s="33"/>
      <c r="H436" s="34"/>
    </row>
    <row r="437" spans="1:8" s="2" customFormat="1" ht="16.9" customHeight="1">
      <c r="A437" s="33"/>
      <c r="B437" s="34"/>
      <c r="C437" s="229" t="s">
        <v>1</v>
      </c>
      <c r="D437" s="229" t="s">
        <v>1453</v>
      </c>
      <c r="E437" s="18" t="s">
        <v>1</v>
      </c>
      <c r="F437" s="230">
        <v>-2.925</v>
      </c>
      <c r="G437" s="33"/>
      <c r="H437" s="34"/>
    </row>
    <row r="438" spans="1:8" s="2" customFormat="1" ht="16.9" customHeight="1">
      <c r="A438" s="33"/>
      <c r="B438" s="34"/>
      <c r="C438" s="229" t="s">
        <v>1</v>
      </c>
      <c r="D438" s="229" t="s">
        <v>1454</v>
      </c>
      <c r="E438" s="18" t="s">
        <v>1</v>
      </c>
      <c r="F438" s="230">
        <v>-9.45</v>
      </c>
      <c r="G438" s="33"/>
      <c r="H438" s="34"/>
    </row>
    <row r="439" spans="1:8" s="2" customFormat="1" ht="16.9" customHeight="1">
      <c r="A439" s="33"/>
      <c r="B439" s="34"/>
      <c r="C439" s="229" t="s">
        <v>1235</v>
      </c>
      <c r="D439" s="229" t="s">
        <v>192</v>
      </c>
      <c r="E439" s="18" t="s">
        <v>1</v>
      </c>
      <c r="F439" s="230">
        <v>24.075</v>
      </c>
      <c r="G439" s="33"/>
      <c r="H439" s="34"/>
    </row>
    <row r="440" spans="1:8" s="2" customFormat="1" ht="16.9" customHeight="1">
      <c r="A440" s="33"/>
      <c r="B440" s="34"/>
      <c r="C440" s="231" t="s">
        <v>2608</v>
      </c>
      <c r="D440" s="33"/>
      <c r="E440" s="33"/>
      <c r="F440" s="33"/>
      <c r="G440" s="33"/>
      <c r="H440" s="34"/>
    </row>
    <row r="441" spans="1:8" s="2" customFormat="1" ht="16.9" customHeight="1">
      <c r="A441" s="33"/>
      <c r="B441" s="34"/>
      <c r="C441" s="229" t="s">
        <v>1448</v>
      </c>
      <c r="D441" s="229" t="s">
        <v>1449</v>
      </c>
      <c r="E441" s="18" t="s">
        <v>173</v>
      </c>
      <c r="F441" s="230">
        <v>24.075</v>
      </c>
      <c r="G441" s="33"/>
      <c r="H441" s="34"/>
    </row>
    <row r="442" spans="1:8" s="2" customFormat="1" ht="16.9" customHeight="1">
      <c r="A442" s="33"/>
      <c r="B442" s="34"/>
      <c r="C442" s="229" t="s">
        <v>187</v>
      </c>
      <c r="D442" s="229" t="s">
        <v>188</v>
      </c>
      <c r="E442" s="18" t="s">
        <v>173</v>
      </c>
      <c r="F442" s="230">
        <v>474.531</v>
      </c>
      <c r="G442" s="33"/>
      <c r="H442" s="34"/>
    </row>
    <row r="443" spans="1:8" s="2" customFormat="1" ht="16.9" customHeight="1">
      <c r="A443" s="33"/>
      <c r="B443" s="34"/>
      <c r="C443" s="229" t="s">
        <v>196</v>
      </c>
      <c r="D443" s="229" t="s">
        <v>197</v>
      </c>
      <c r="E443" s="18" t="s">
        <v>173</v>
      </c>
      <c r="F443" s="230">
        <v>474.531</v>
      </c>
      <c r="G443" s="33"/>
      <c r="H443" s="34"/>
    </row>
    <row r="444" spans="1:8" s="2" customFormat="1" ht="16.9" customHeight="1">
      <c r="A444" s="33"/>
      <c r="B444" s="34"/>
      <c r="C444" s="225" t="s">
        <v>1237</v>
      </c>
      <c r="D444" s="226" t="s">
        <v>1</v>
      </c>
      <c r="E444" s="227" t="s">
        <v>1</v>
      </c>
      <c r="F444" s="228">
        <v>36.45</v>
      </c>
      <c r="G444" s="33"/>
      <c r="H444" s="34"/>
    </row>
    <row r="445" spans="1:8" s="2" customFormat="1" ht="16.9" customHeight="1">
      <c r="A445" s="33"/>
      <c r="B445" s="34"/>
      <c r="C445" s="229" t="s">
        <v>1</v>
      </c>
      <c r="D445" s="229" t="s">
        <v>1451</v>
      </c>
      <c r="E445" s="18" t="s">
        <v>1</v>
      </c>
      <c r="F445" s="230">
        <v>0</v>
      </c>
      <c r="G445" s="33"/>
      <c r="H445" s="34"/>
    </row>
    <row r="446" spans="1:8" s="2" customFormat="1" ht="16.9" customHeight="1">
      <c r="A446" s="33"/>
      <c r="B446" s="34"/>
      <c r="C446" s="229" t="s">
        <v>1</v>
      </c>
      <c r="D446" s="229" t="s">
        <v>1452</v>
      </c>
      <c r="E446" s="18" t="s">
        <v>1</v>
      </c>
      <c r="F446" s="230">
        <v>36.45</v>
      </c>
      <c r="G446" s="33"/>
      <c r="H446" s="34"/>
    </row>
    <row r="447" spans="1:8" s="2" customFormat="1" ht="16.9" customHeight="1">
      <c r="A447" s="33"/>
      <c r="B447" s="34"/>
      <c r="C447" s="229" t="s">
        <v>1237</v>
      </c>
      <c r="D447" s="229" t="s">
        <v>1299</v>
      </c>
      <c r="E447" s="18" t="s">
        <v>1</v>
      </c>
      <c r="F447" s="230">
        <v>36.45</v>
      </c>
      <c r="G447" s="33"/>
      <c r="H447" s="34"/>
    </row>
    <row r="448" spans="1:8" s="2" customFormat="1" ht="16.9" customHeight="1">
      <c r="A448" s="33"/>
      <c r="B448" s="34"/>
      <c r="C448" s="231" t="s">
        <v>2608</v>
      </c>
      <c r="D448" s="33"/>
      <c r="E448" s="33"/>
      <c r="F448" s="33"/>
      <c r="G448" s="33"/>
      <c r="H448" s="34"/>
    </row>
    <row r="449" spans="1:8" s="2" customFormat="1" ht="16.9" customHeight="1">
      <c r="A449" s="33"/>
      <c r="B449" s="34"/>
      <c r="C449" s="229" t="s">
        <v>1448</v>
      </c>
      <c r="D449" s="229" t="s">
        <v>1449</v>
      </c>
      <c r="E449" s="18" t="s">
        <v>173</v>
      </c>
      <c r="F449" s="230">
        <v>24.075</v>
      </c>
      <c r="G449" s="33"/>
      <c r="H449" s="34"/>
    </row>
    <row r="450" spans="1:8" s="2" customFormat="1" ht="16.9" customHeight="1">
      <c r="A450" s="33"/>
      <c r="B450" s="34"/>
      <c r="C450" s="229" t="s">
        <v>1464</v>
      </c>
      <c r="D450" s="229" t="s">
        <v>1465</v>
      </c>
      <c r="E450" s="18" t="s">
        <v>173</v>
      </c>
      <c r="F450" s="230">
        <v>36.45</v>
      </c>
      <c r="G450" s="33"/>
      <c r="H450" s="34"/>
    </row>
    <row r="451" spans="1:8" s="2" customFormat="1" ht="16.9" customHeight="1">
      <c r="A451" s="33"/>
      <c r="B451" s="34"/>
      <c r="C451" s="229" t="s">
        <v>611</v>
      </c>
      <c r="D451" s="229" t="s">
        <v>612</v>
      </c>
      <c r="E451" s="18" t="s">
        <v>173</v>
      </c>
      <c r="F451" s="230">
        <v>425.276</v>
      </c>
      <c r="G451" s="33"/>
      <c r="H451" s="34"/>
    </row>
    <row r="452" spans="1:8" s="2" customFormat="1" ht="16.9" customHeight="1">
      <c r="A452" s="33"/>
      <c r="B452" s="34"/>
      <c r="C452" s="225" t="s">
        <v>1239</v>
      </c>
      <c r="D452" s="226" t="s">
        <v>1</v>
      </c>
      <c r="E452" s="227" t="s">
        <v>1</v>
      </c>
      <c r="F452" s="228">
        <v>103.29</v>
      </c>
      <c r="G452" s="33"/>
      <c r="H452" s="34"/>
    </row>
    <row r="453" spans="1:8" s="2" customFormat="1" ht="16.9" customHeight="1">
      <c r="A453" s="33"/>
      <c r="B453" s="34"/>
      <c r="C453" s="229" t="s">
        <v>1</v>
      </c>
      <c r="D453" s="229" t="s">
        <v>1380</v>
      </c>
      <c r="E453" s="18" t="s">
        <v>1</v>
      </c>
      <c r="F453" s="230">
        <v>29.04</v>
      </c>
      <c r="G453" s="33"/>
      <c r="H453" s="34"/>
    </row>
    <row r="454" spans="1:8" s="2" customFormat="1" ht="16.9" customHeight="1">
      <c r="A454" s="33"/>
      <c r="B454" s="34"/>
      <c r="C454" s="229" t="s">
        <v>1</v>
      </c>
      <c r="D454" s="229" t="s">
        <v>1381</v>
      </c>
      <c r="E454" s="18" t="s">
        <v>1</v>
      </c>
      <c r="F454" s="230">
        <v>74.25</v>
      </c>
      <c r="G454" s="33"/>
      <c r="H454" s="34"/>
    </row>
    <row r="455" spans="1:8" s="2" customFormat="1" ht="16.9" customHeight="1">
      <c r="A455" s="33"/>
      <c r="B455" s="34"/>
      <c r="C455" s="229" t="s">
        <v>1239</v>
      </c>
      <c r="D455" s="229" t="s">
        <v>192</v>
      </c>
      <c r="E455" s="18" t="s">
        <v>1</v>
      </c>
      <c r="F455" s="230">
        <v>103.29</v>
      </c>
      <c r="G455" s="33"/>
      <c r="H455" s="34"/>
    </row>
    <row r="456" spans="1:8" s="2" customFormat="1" ht="16.9" customHeight="1">
      <c r="A456" s="33"/>
      <c r="B456" s="34"/>
      <c r="C456" s="231" t="s">
        <v>2608</v>
      </c>
      <c r="D456" s="33"/>
      <c r="E456" s="33"/>
      <c r="F456" s="33"/>
      <c r="G456" s="33"/>
      <c r="H456" s="34"/>
    </row>
    <row r="457" spans="1:8" s="2" customFormat="1" ht="16.9" customHeight="1">
      <c r="A457" s="33"/>
      <c r="B457" s="34"/>
      <c r="C457" s="229" t="s">
        <v>1375</v>
      </c>
      <c r="D457" s="229" t="s">
        <v>1376</v>
      </c>
      <c r="E457" s="18" t="s">
        <v>173</v>
      </c>
      <c r="F457" s="230">
        <v>103.29</v>
      </c>
      <c r="G457" s="33"/>
      <c r="H457" s="34"/>
    </row>
    <row r="458" spans="1:8" s="2" customFormat="1" ht="16.9" customHeight="1">
      <c r="A458" s="33"/>
      <c r="B458" s="34"/>
      <c r="C458" s="229" t="s">
        <v>589</v>
      </c>
      <c r="D458" s="229" t="s">
        <v>1382</v>
      </c>
      <c r="E458" s="18" t="s">
        <v>173</v>
      </c>
      <c r="F458" s="230">
        <v>347.166</v>
      </c>
      <c r="G458" s="33"/>
      <c r="H458" s="34"/>
    </row>
    <row r="459" spans="1:8" s="2" customFormat="1" ht="16.9" customHeight="1">
      <c r="A459" s="33"/>
      <c r="B459" s="34"/>
      <c r="C459" s="229" t="s">
        <v>187</v>
      </c>
      <c r="D459" s="229" t="s">
        <v>188</v>
      </c>
      <c r="E459" s="18" t="s">
        <v>173</v>
      </c>
      <c r="F459" s="230">
        <v>474.531</v>
      </c>
      <c r="G459" s="33"/>
      <c r="H459" s="34"/>
    </row>
    <row r="460" spans="1:8" s="2" customFormat="1" ht="16.9" customHeight="1">
      <c r="A460" s="33"/>
      <c r="B460" s="34"/>
      <c r="C460" s="229" t="s">
        <v>196</v>
      </c>
      <c r="D460" s="229" t="s">
        <v>197</v>
      </c>
      <c r="E460" s="18" t="s">
        <v>173</v>
      </c>
      <c r="F460" s="230">
        <v>474.531</v>
      </c>
      <c r="G460" s="33"/>
      <c r="H460" s="34"/>
    </row>
    <row r="461" spans="1:8" s="2" customFormat="1" ht="16.9" customHeight="1">
      <c r="A461" s="33"/>
      <c r="B461" s="34"/>
      <c r="C461" s="225" t="s">
        <v>615</v>
      </c>
      <c r="D461" s="226" t="s">
        <v>1</v>
      </c>
      <c r="E461" s="227" t="s">
        <v>1</v>
      </c>
      <c r="F461" s="228">
        <v>425.276</v>
      </c>
      <c r="G461" s="33"/>
      <c r="H461" s="34"/>
    </row>
    <row r="462" spans="1:8" s="2" customFormat="1" ht="16.9" customHeight="1">
      <c r="A462" s="33"/>
      <c r="B462" s="34"/>
      <c r="C462" s="229" t="s">
        <v>1</v>
      </c>
      <c r="D462" s="229" t="s">
        <v>1479</v>
      </c>
      <c r="E462" s="18" t="s">
        <v>1</v>
      </c>
      <c r="F462" s="230">
        <v>690.004</v>
      </c>
      <c r="G462" s="33"/>
      <c r="H462" s="34"/>
    </row>
    <row r="463" spans="1:8" s="2" customFormat="1" ht="16.9" customHeight="1">
      <c r="A463" s="33"/>
      <c r="B463" s="34"/>
      <c r="C463" s="229" t="s">
        <v>1</v>
      </c>
      <c r="D463" s="229" t="s">
        <v>1480</v>
      </c>
      <c r="E463" s="18" t="s">
        <v>1</v>
      </c>
      <c r="F463" s="230">
        <v>0</v>
      </c>
      <c r="G463" s="33"/>
      <c r="H463" s="34"/>
    </row>
    <row r="464" spans="1:8" s="2" customFormat="1" ht="16.9" customHeight="1">
      <c r="A464" s="33"/>
      <c r="B464" s="34"/>
      <c r="C464" s="229" t="s">
        <v>1</v>
      </c>
      <c r="D464" s="229" t="s">
        <v>1481</v>
      </c>
      <c r="E464" s="18" t="s">
        <v>1</v>
      </c>
      <c r="F464" s="230">
        <v>-13.42</v>
      </c>
      <c r="G464" s="33"/>
      <c r="H464" s="34"/>
    </row>
    <row r="465" spans="1:8" s="2" customFormat="1" ht="16.9" customHeight="1">
      <c r="A465" s="33"/>
      <c r="B465" s="34"/>
      <c r="C465" s="229" t="s">
        <v>1</v>
      </c>
      <c r="D465" s="229" t="s">
        <v>1482</v>
      </c>
      <c r="E465" s="18" t="s">
        <v>1</v>
      </c>
      <c r="F465" s="230">
        <v>-176.581</v>
      </c>
      <c r="G465" s="33"/>
      <c r="H465" s="34"/>
    </row>
    <row r="466" spans="1:8" s="2" customFormat="1" ht="16.9" customHeight="1">
      <c r="A466" s="33"/>
      <c r="B466" s="34"/>
      <c r="C466" s="229" t="s">
        <v>1</v>
      </c>
      <c r="D466" s="229" t="s">
        <v>1414</v>
      </c>
      <c r="E466" s="18" t="s">
        <v>1</v>
      </c>
      <c r="F466" s="230">
        <v>0</v>
      </c>
      <c r="G466" s="33"/>
      <c r="H466" s="34"/>
    </row>
    <row r="467" spans="1:8" s="2" customFormat="1" ht="16.9" customHeight="1">
      <c r="A467" s="33"/>
      <c r="B467" s="34"/>
      <c r="C467" s="229" t="s">
        <v>1</v>
      </c>
      <c r="D467" s="229" t="s">
        <v>1483</v>
      </c>
      <c r="E467" s="18" t="s">
        <v>1</v>
      </c>
      <c r="F467" s="230">
        <v>-0.794</v>
      </c>
      <c r="G467" s="33"/>
      <c r="H467" s="34"/>
    </row>
    <row r="468" spans="1:8" s="2" customFormat="1" ht="16.9" customHeight="1">
      <c r="A468" s="33"/>
      <c r="B468" s="34"/>
      <c r="C468" s="229" t="s">
        <v>1</v>
      </c>
      <c r="D468" s="229" t="s">
        <v>1484</v>
      </c>
      <c r="E468" s="18" t="s">
        <v>1</v>
      </c>
      <c r="F468" s="230">
        <v>-73.933</v>
      </c>
      <c r="G468" s="33"/>
      <c r="H468" s="34"/>
    </row>
    <row r="469" spans="1:8" s="2" customFormat="1" ht="16.9" customHeight="1">
      <c r="A469" s="33"/>
      <c r="B469" s="34"/>
      <c r="C469" s="229" t="s">
        <v>615</v>
      </c>
      <c r="D469" s="229" t="s">
        <v>192</v>
      </c>
      <c r="E469" s="18" t="s">
        <v>1</v>
      </c>
      <c r="F469" s="230">
        <v>425.276</v>
      </c>
      <c r="G469" s="33"/>
      <c r="H469" s="34"/>
    </row>
    <row r="470" spans="1:8" s="2" customFormat="1" ht="26.45" customHeight="1">
      <c r="A470" s="33"/>
      <c r="B470" s="34"/>
      <c r="C470" s="224" t="s">
        <v>2617</v>
      </c>
      <c r="D470" s="224" t="s">
        <v>110</v>
      </c>
      <c r="E470" s="33"/>
      <c r="F470" s="33"/>
      <c r="G470" s="33"/>
      <c r="H470" s="34"/>
    </row>
    <row r="471" spans="1:8" s="2" customFormat="1" ht="16.9" customHeight="1">
      <c r="A471" s="33"/>
      <c r="B471" s="34"/>
      <c r="C471" s="225" t="s">
        <v>1188</v>
      </c>
      <c r="D471" s="226" t="s">
        <v>1</v>
      </c>
      <c r="E471" s="227" t="s">
        <v>1</v>
      </c>
      <c r="F471" s="228">
        <v>38.398</v>
      </c>
      <c r="G471" s="33"/>
      <c r="H471" s="34"/>
    </row>
    <row r="472" spans="1:8" s="2" customFormat="1" ht="16.9" customHeight="1">
      <c r="A472" s="33"/>
      <c r="B472" s="34"/>
      <c r="C472" s="229" t="s">
        <v>1</v>
      </c>
      <c r="D472" s="229" t="s">
        <v>1297</v>
      </c>
      <c r="E472" s="18" t="s">
        <v>1</v>
      </c>
      <c r="F472" s="230">
        <v>0</v>
      </c>
      <c r="G472" s="33"/>
      <c r="H472" s="34"/>
    </row>
    <row r="473" spans="1:8" s="2" customFormat="1" ht="16.9" customHeight="1">
      <c r="A473" s="33"/>
      <c r="B473" s="34"/>
      <c r="C473" s="229" t="s">
        <v>1</v>
      </c>
      <c r="D473" s="229" t="s">
        <v>1962</v>
      </c>
      <c r="E473" s="18" t="s">
        <v>1</v>
      </c>
      <c r="F473" s="230">
        <v>0</v>
      </c>
      <c r="G473" s="33"/>
      <c r="H473" s="34"/>
    </row>
    <row r="474" spans="1:8" s="2" customFormat="1" ht="16.9" customHeight="1">
      <c r="A474" s="33"/>
      <c r="B474" s="34"/>
      <c r="C474" s="229" t="s">
        <v>1</v>
      </c>
      <c r="D474" s="229" t="s">
        <v>1963</v>
      </c>
      <c r="E474" s="18" t="s">
        <v>1</v>
      </c>
      <c r="F474" s="230">
        <v>1.639</v>
      </c>
      <c r="G474" s="33"/>
      <c r="H474" s="34"/>
    </row>
    <row r="475" spans="1:8" s="2" customFormat="1" ht="16.9" customHeight="1">
      <c r="A475" s="33"/>
      <c r="B475" s="34"/>
      <c r="C475" s="229" t="s">
        <v>1</v>
      </c>
      <c r="D475" s="229" t="s">
        <v>1964</v>
      </c>
      <c r="E475" s="18" t="s">
        <v>1</v>
      </c>
      <c r="F475" s="230">
        <v>0.55</v>
      </c>
      <c r="G475" s="33"/>
      <c r="H475" s="34"/>
    </row>
    <row r="476" spans="1:8" s="2" customFormat="1" ht="16.9" customHeight="1">
      <c r="A476" s="33"/>
      <c r="B476" s="34"/>
      <c r="C476" s="229" t="s">
        <v>1</v>
      </c>
      <c r="D476" s="229" t="s">
        <v>1965</v>
      </c>
      <c r="E476" s="18" t="s">
        <v>1</v>
      </c>
      <c r="F476" s="230">
        <v>1.628</v>
      </c>
      <c r="G476" s="33"/>
      <c r="H476" s="34"/>
    </row>
    <row r="477" spans="1:8" s="2" customFormat="1" ht="16.9" customHeight="1">
      <c r="A477" s="33"/>
      <c r="B477" s="34"/>
      <c r="C477" s="229" t="s">
        <v>1</v>
      </c>
      <c r="D477" s="229" t="s">
        <v>1966</v>
      </c>
      <c r="E477" s="18" t="s">
        <v>1</v>
      </c>
      <c r="F477" s="230">
        <v>3.861</v>
      </c>
      <c r="G477" s="33"/>
      <c r="H477" s="34"/>
    </row>
    <row r="478" spans="1:8" s="2" customFormat="1" ht="16.9" customHeight="1">
      <c r="A478" s="33"/>
      <c r="B478" s="34"/>
      <c r="C478" s="229" t="s">
        <v>1</v>
      </c>
      <c r="D478" s="229" t="s">
        <v>1967</v>
      </c>
      <c r="E478" s="18" t="s">
        <v>1</v>
      </c>
      <c r="F478" s="230">
        <v>1.694</v>
      </c>
      <c r="G478" s="33"/>
      <c r="H478" s="34"/>
    </row>
    <row r="479" spans="1:8" s="2" customFormat="1" ht="16.9" customHeight="1">
      <c r="A479" s="33"/>
      <c r="B479" s="34"/>
      <c r="C479" s="229" t="s">
        <v>1</v>
      </c>
      <c r="D479" s="229" t="s">
        <v>1968</v>
      </c>
      <c r="E479" s="18" t="s">
        <v>1</v>
      </c>
      <c r="F479" s="230">
        <v>3.916</v>
      </c>
      <c r="G479" s="33"/>
      <c r="H479" s="34"/>
    </row>
    <row r="480" spans="1:8" s="2" customFormat="1" ht="16.9" customHeight="1">
      <c r="A480" s="33"/>
      <c r="B480" s="34"/>
      <c r="C480" s="229" t="s">
        <v>1</v>
      </c>
      <c r="D480" s="229" t="s">
        <v>1969</v>
      </c>
      <c r="E480" s="18" t="s">
        <v>1</v>
      </c>
      <c r="F480" s="230">
        <v>1.705</v>
      </c>
      <c r="G480" s="33"/>
      <c r="H480" s="34"/>
    </row>
    <row r="481" spans="1:8" s="2" customFormat="1" ht="16.9" customHeight="1">
      <c r="A481" s="33"/>
      <c r="B481" s="34"/>
      <c r="C481" s="229" t="s">
        <v>1</v>
      </c>
      <c r="D481" s="229" t="s">
        <v>1970</v>
      </c>
      <c r="E481" s="18" t="s">
        <v>1</v>
      </c>
      <c r="F481" s="230">
        <v>3.982</v>
      </c>
      <c r="G481" s="33"/>
      <c r="H481" s="34"/>
    </row>
    <row r="482" spans="1:8" s="2" customFormat="1" ht="16.9" customHeight="1">
      <c r="A482" s="33"/>
      <c r="B482" s="34"/>
      <c r="C482" s="229" t="s">
        <v>1</v>
      </c>
      <c r="D482" s="229" t="s">
        <v>1971</v>
      </c>
      <c r="E482" s="18" t="s">
        <v>1</v>
      </c>
      <c r="F482" s="230">
        <v>4.059</v>
      </c>
      <c r="G482" s="33"/>
      <c r="H482" s="34"/>
    </row>
    <row r="483" spans="1:8" s="2" customFormat="1" ht="16.9" customHeight="1">
      <c r="A483" s="33"/>
      <c r="B483" s="34"/>
      <c r="C483" s="229" t="s">
        <v>1</v>
      </c>
      <c r="D483" s="229" t="s">
        <v>1972</v>
      </c>
      <c r="E483" s="18" t="s">
        <v>1</v>
      </c>
      <c r="F483" s="230">
        <v>4.114</v>
      </c>
      <c r="G483" s="33"/>
      <c r="H483" s="34"/>
    </row>
    <row r="484" spans="1:8" s="2" customFormat="1" ht="16.9" customHeight="1">
      <c r="A484" s="33"/>
      <c r="B484" s="34"/>
      <c r="C484" s="229" t="s">
        <v>1</v>
      </c>
      <c r="D484" s="229" t="s">
        <v>1973</v>
      </c>
      <c r="E484" s="18" t="s">
        <v>1</v>
      </c>
      <c r="F484" s="230">
        <v>11.25</v>
      </c>
      <c r="G484" s="33"/>
      <c r="H484" s="34"/>
    </row>
    <row r="485" spans="1:8" s="2" customFormat="1" ht="16.9" customHeight="1">
      <c r="A485" s="33"/>
      <c r="B485" s="34"/>
      <c r="C485" s="229" t="s">
        <v>1188</v>
      </c>
      <c r="D485" s="229" t="s">
        <v>192</v>
      </c>
      <c r="E485" s="18" t="s">
        <v>1</v>
      </c>
      <c r="F485" s="230">
        <v>38.398</v>
      </c>
      <c r="G485" s="33"/>
      <c r="H485" s="34"/>
    </row>
    <row r="486" spans="1:8" s="2" customFormat="1" ht="16.9" customHeight="1">
      <c r="A486" s="33"/>
      <c r="B486" s="34"/>
      <c r="C486" s="231" t="s">
        <v>2608</v>
      </c>
      <c r="D486" s="33"/>
      <c r="E486" s="33"/>
      <c r="F486" s="33"/>
      <c r="G486" s="33"/>
      <c r="H486" s="34"/>
    </row>
    <row r="487" spans="1:8" s="2" customFormat="1" ht="16.9" customHeight="1">
      <c r="A487" s="33"/>
      <c r="B487" s="34"/>
      <c r="C487" s="229" t="s">
        <v>1982</v>
      </c>
      <c r="D487" s="229" t="s">
        <v>1983</v>
      </c>
      <c r="E487" s="18" t="s">
        <v>233</v>
      </c>
      <c r="F487" s="230">
        <v>38.398</v>
      </c>
      <c r="G487" s="33"/>
      <c r="H487" s="34"/>
    </row>
    <row r="488" spans="1:8" s="2" customFormat="1" ht="16.9" customHeight="1">
      <c r="A488" s="33"/>
      <c r="B488" s="34"/>
      <c r="C488" s="229" t="s">
        <v>924</v>
      </c>
      <c r="D488" s="229" t="s">
        <v>925</v>
      </c>
      <c r="E488" s="18" t="s">
        <v>233</v>
      </c>
      <c r="F488" s="230">
        <v>38.398</v>
      </c>
      <c r="G488" s="33"/>
      <c r="H488" s="34"/>
    </row>
    <row r="489" spans="1:8" s="2" customFormat="1" ht="16.9" customHeight="1">
      <c r="A489" s="33"/>
      <c r="B489" s="34"/>
      <c r="C489" s="229" t="s">
        <v>1559</v>
      </c>
      <c r="D489" s="229" t="s">
        <v>1560</v>
      </c>
      <c r="E489" s="18" t="s">
        <v>233</v>
      </c>
      <c r="F489" s="230">
        <v>159.801</v>
      </c>
      <c r="G489" s="33"/>
      <c r="H489" s="34"/>
    </row>
    <row r="490" spans="1:8" s="2" customFormat="1" ht="16.9" customHeight="1">
      <c r="A490" s="33"/>
      <c r="B490" s="34"/>
      <c r="C490" s="225" t="s">
        <v>1841</v>
      </c>
      <c r="D490" s="226" t="s">
        <v>1</v>
      </c>
      <c r="E490" s="227" t="s">
        <v>1</v>
      </c>
      <c r="F490" s="228">
        <v>11.25</v>
      </c>
      <c r="G490" s="33"/>
      <c r="H490" s="34"/>
    </row>
    <row r="491" spans="1:8" s="2" customFormat="1" ht="16.9" customHeight="1">
      <c r="A491" s="33"/>
      <c r="B491" s="34"/>
      <c r="C491" s="229" t="s">
        <v>1</v>
      </c>
      <c r="D491" s="229" t="s">
        <v>1973</v>
      </c>
      <c r="E491" s="18" t="s">
        <v>1</v>
      </c>
      <c r="F491" s="230">
        <v>11.25</v>
      </c>
      <c r="G491" s="33"/>
      <c r="H491" s="34"/>
    </row>
    <row r="492" spans="1:8" s="2" customFormat="1" ht="16.9" customHeight="1">
      <c r="A492" s="33"/>
      <c r="B492" s="34"/>
      <c r="C492" s="229" t="s">
        <v>1841</v>
      </c>
      <c r="D492" s="229" t="s">
        <v>1299</v>
      </c>
      <c r="E492" s="18" t="s">
        <v>1</v>
      </c>
      <c r="F492" s="230">
        <v>11.25</v>
      </c>
      <c r="G492" s="33"/>
      <c r="H492" s="34"/>
    </row>
    <row r="493" spans="1:8" s="2" customFormat="1" ht="16.9" customHeight="1">
      <c r="A493" s="33"/>
      <c r="B493" s="34"/>
      <c r="C493" s="231" t="s">
        <v>2608</v>
      </c>
      <c r="D493" s="33"/>
      <c r="E493" s="33"/>
      <c r="F493" s="33"/>
      <c r="G493" s="33"/>
      <c r="H493" s="34"/>
    </row>
    <row r="494" spans="1:8" s="2" customFormat="1" ht="16.9" customHeight="1">
      <c r="A494" s="33"/>
      <c r="B494" s="34"/>
      <c r="C494" s="229" t="s">
        <v>1982</v>
      </c>
      <c r="D494" s="229" t="s">
        <v>1983</v>
      </c>
      <c r="E494" s="18" t="s">
        <v>233</v>
      </c>
      <c r="F494" s="230">
        <v>38.398</v>
      </c>
      <c r="G494" s="33"/>
      <c r="H494" s="34"/>
    </row>
    <row r="495" spans="1:8" s="2" customFormat="1" ht="16.9" customHeight="1">
      <c r="A495" s="33"/>
      <c r="B495" s="34"/>
      <c r="C495" s="229" t="s">
        <v>1448</v>
      </c>
      <c r="D495" s="229" t="s">
        <v>1449</v>
      </c>
      <c r="E495" s="18" t="s">
        <v>173</v>
      </c>
      <c r="F495" s="230">
        <v>54.675</v>
      </c>
      <c r="G495" s="33"/>
      <c r="H495" s="34"/>
    </row>
    <row r="496" spans="1:8" s="2" customFormat="1" ht="16.9" customHeight="1">
      <c r="A496" s="33"/>
      <c r="B496" s="34"/>
      <c r="C496" s="225" t="s">
        <v>1843</v>
      </c>
      <c r="D496" s="226" t="s">
        <v>1</v>
      </c>
      <c r="E496" s="227" t="s">
        <v>1</v>
      </c>
      <c r="F496" s="228">
        <v>27.148</v>
      </c>
      <c r="G496" s="33"/>
      <c r="H496" s="34"/>
    </row>
    <row r="497" spans="1:8" s="2" customFormat="1" ht="16.9" customHeight="1">
      <c r="A497" s="33"/>
      <c r="B497" s="34"/>
      <c r="C497" s="229" t="s">
        <v>1</v>
      </c>
      <c r="D497" s="229" t="s">
        <v>1297</v>
      </c>
      <c r="E497" s="18" t="s">
        <v>1</v>
      </c>
      <c r="F497" s="230">
        <v>0</v>
      </c>
      <c r="G497" s="33"/>
      <c r="H497" s="34"/>
    </row>
    <row r="498" spans="1:8" s="2" customFormat="1" ht="16.9" customHeight="1">
      <c r="A498" s="33"/>
      <c r="B498" s="34"/>
      <c r="C498" s="229" t="s">
        <v>1</v>
      </c>
      <c r="D498" s="229" t="s">
        <v>1962</v>
      </c>
      <c r="E498" s="18" t="s">
        <v>1</v>
      </c>
      <c r="F498" s="230">
        <v>0</v>
      </c>
      <c r="G498" s="33"/>
      <c r="H498" s="34"/>
    </row>
    <row r="499" spans="1:8" s="2" customFormat="1" ht="16.9" customHeight="1">
      <c r="A499" s="33"/>
      <c r="B499" s="34"/>
      <c r="C499" s="229" t="s">
        <v>1</v>
      </c>
      <c r="D499" s="229" t="s">
        <v>1963</v>
      </c>
      <c r="E499" s="18" t="s">
        <v>1</v>
      </c>
      <c r="F499" s="230">
        <v>1.639</v>
      </c>
      <c r="G499" s="33"/>
      <c r="H499" s="34"/>
    </row>
    <row r="500" spans="1:8" s="2" customFormat="1" ht="16.9" customHeight="1">
      <c r="A500" s="33"/>
      <c r="B500" s="34"/>
      <c r="C500" s="229" t="s">
        <v>1</v>
      </c>
      <c r="D500" s="229" t="s">
        <v>1964</v>
      </c>
      <c r="E500" s="18" t="s">
        <v>1</v>
      </c>
      <c r="F500" s="230">
        <v>0.55</v>
      </c>
      <c r="G500" s="33"/>
      <c r="H500" s="34"/>
    </row>
    <row r="501" spans="1:8" s="2" customFormat="1" ht="16.9" customHeight="1">
      <c r="A501" s="33"/>
      <c r="B501" s="34"/>
      <c r="C501" s="229" t="s">
        <v>1</v>
      </c>
      <c r="D501" s="229" t="s">
        <v>1965</v>
      </c>
      <c r="E501" s="18" t="s">
        <v>1</v>
      </c>
      <c r="F501" s="230">
        <v>1.628</v>
      </c>
      <c r="G501" s="33"/>
      <c r="H501" s="34"/>
    </row>
    <row r="502" spans="1:8" s="2" customFormat="1" ht="16.9" customHeight="1">
      <c r="A502" s="33"/>
      <c r="B502" s="34"/>
      <c r="C502" s="229" t="s">
        <v>1</v>
      </c>
      <c r="D502" s="229" t="s">
        <v>1966</v>
      </c>
      <c r="E502" s="18" t="s">
        <v>1</v>
      </c>
      <c r="F502" s="230">
        <v>3.861</v>
      </c>
      <c r="G502" s="33"/>
      <c r="H502" s="34"/>
    </row>
    <row r="503" spans="1:8" s="2" customFormat="1" ht="16.9" customHeight="1">
      <c r="A503" s="33"/>
      <c r="B503" s="34"/>
      <c r="C503" s="229" t="s">
        <v>1</v>
      </c>
      <c r="D503" s="229" t="s">
        <v>1967</v>
      </c>
      <c r="E503" s="18" t="s">
        <v>1</v>
      </c>
      <c r="F503" s="230">
        <v>1.694</v>
      </c>
      <c r="G503" s="33"/>
      <c r="H503" s="34"/>
    </row>
    <row r="504" spans="1:8" s="2" customFormat="1" ht="16.9" customHeight="1">
      <c r="A504" s="33"/>
      <c r="B504" s="34"/>
      <c r="C504" s="229" t="s">
        <v>1</v>
      </c>
      <c r="D504" s="229" t="s">
        <v>1968</v>
      </c>
      <c r="E504" s="18" t="s">
        <v>1</v>
      </c>
      <c r="F504" s="230">
        <v>3.916</v>
      </c>
      <c r="G504" s="33"/>
      <c r="H504" s="34"/>
    </row>
    <row r="505" spans="1:8" s="2" customFormat="1" ht="16.9" customHeight="1">
      <c r="A505" s="33"/>
      <c r="B505" s="34"/>
      <c r="C505" s="229" t="s">
        <v>1</v>
      </c>
      <c r="D505" s="229" t="s">
        <v>1969</v>
      </c>
      <c r="E505" s="18" t="s">
        <v>1</v>
      </c>
      <c r="F505" s="230">
        <v>1.705</v>
      </c>
      <c r="G505" s="33"/>
      <c r="H505" s="34"/>
    </row>
    <row r="506" spans="1:8" s="2" customFormat="1" ht="16.9" customHeight="1">
      <c r="A506" s="33"/>
      <c r="B506" s="34"/>
      <c r="C506" s="229" t="s">
        <v>1</v>
      </c>
      <c r="D506" s="229" t="s">
        <v>1970</v>
      </c>
      <c r="E506" s="18" t="s">
        <v>1</v>
      </c>
      <c r="F506" s="230">
        <v>3.982</v>
      </c>
      <c r="G506" s="33"/>
      <c r="H506" s="34"/>
    </row>
    <row r="507" spans="1:8" s="2" customFormat="1" ht="16.9" customHeight="1">
      <c r="A507" s="33"/>
      <c r="B507" s="34"/>
      <c r="C507" s="229" t="s">
        <v>1</v>
      </c>
      <c r="D507" s="229" t="s">
        <v>1971</v>
      </c>
      <c r="E507" s="18" t="s">
        <v>1</v>
      </c>
      <c r="F507" s="230">
        <v>4.059</v>
      </c>
      <c r="G507" s="33"/>
      <c r="H507" s="34"/>
    </row>
    <row r="508" spans="1:8" s="2" customFormat="1" ht="16.9" customHeight="1">
      <c r="A508" s="33"/>
      <c r="B508" s="34"/>
      <c r="C508" s="229" t="s">
        <v>1</v>
      </c>
      <c r="D508" s="229" t="s">
        <v>1972</v>
      </c>
      <c r="E508" s="18" t="s">
        <v>1</v>
      </c>
      <c r="F508" s="230">
        <v>4.114</v>
      </c>
      <c r="G508" s="33"/>
      <c r="H508" s="34"/>
    </row>
    <row r="509" spans="1:8" s="2" customFormat="1" ht="16.9" customHeight="1">
      <c r="A509" s="33"/>
      <c r="B509" s="34"/>
      <c r="C509" s="229" t="s">
        <v>1843</v>
      </c>
      <c r="D509" s="229" t="s">
        <v>1299</v>
      </c>
      <c r="E509" s="18" t="s">
        <v>1</v>
      </c>
      <c r="F509" s="230">
        <v>27.148</v>
      </c>
      <c r="G509" s="33"/>
      <c r="H509" s="34"/>
    </row>
    <row r="510" spans="1:8" s="2" customFormat="1" ht="16.9" customHeight="1">
      <c r="A510" s="33"/>
      <c r="B510" s="34"/>
      <c r="C510" s="231" t="s">
        <v>2608</v>
      </c>
      <c r="D510" s="33"/>
      <c r="E510" s="33"/>
      <c r="F510" s="33"/>
      <c r="G510" s="33"/>
      <c r="H510" s="34"/>
    </row>
    <row r="511" spans="1:8" s="2" customFormat="1" ht="16.9" customHeight="1">
      <c r="A511" s="33"/>
      <c r="B511" s="34"/>
      <c r="C511" s="229" t="s">
        <v>1982</v>
      </c>
      <c r="D511" s="229" t="s">
        <v>1983</v>
      </c>
      <c r="E511" s="18" t="s">
        <v>233</v>
      </c>
      <c r="F511" s="230">
        <v>38.398</v>
      </c>
      <c r="G511" s="33"/>
      <c r="H511" s="34"/>
    </row>
    <row r="512" spans="1:8" s="2" customFormat="1" ht="16.9" customHeight="1">
      <c r="A512" s="33"/>
      <c r="B512" s="34"/>
      <c r="C512" s="229" t="s">
        <v>589</v>
      </c>
      <c r="D512" s="229" t="s">
        <v>1382</v>
      </c>
      <c r="E512" s="18" t="s">
        <v>173</v>
      </c>
      <c r="F512" s="230">
        <v>119.955</v>
      </c>
      <c r="G512" s="33"/>
      <c r="H512" s="34"/>
    </row>
    <row r="513" spans="1:8" s="2" customFormat="1" ht="16.9" customHeight="1">
      <c r="A513" s="33"/>
      <c r="B513" s="34"/>
      <c r="C513" s="225" t="s">
        <v>1190</v>
      </c>
      <c r="D513" s="226" t="s">
        <v>1</v>
      </c>
      <c r="E513" s="227" t="s">
        <v>1</v>
      </c>
      <c r="F513" s="228">
        <v>2.321</v>
      </c>
      <c r="G513" s="33"/>
      <c r="H513" s="34"/>
    </row>
    <row r="514" spans="1:8" s="2" customFormat="1" ht="16.9" customHeight="1">
      <c r="A514" s="33"/>
      <c r="B514" s="34"/>
      <c r="C514" s="229" t="s">
        <v>1</v>
      </c>
      <c r="D514" s="229" t="s">
        <v>1303</v>
      </c>
      <c r="E514" s="18" t="s">
        <v>1</v>
      </c>
      <c r="F514" s="230">
        <v>0</v>
      </c>
      <c r="G514" s="33"/>
      <c r="H514" s="34"/>
    </row>
    <row r="515" spans="1:8" s="2" customFormat="1" ht="16.9" customHeight="1">
      <c r="A515" s="33"/>
      <c r="B515" s="34"/>
      <c r="C515" s="229" t="s">
        <v>1</v>
      </c>
      <c r="D515" s="229" t="s">
        <v>1975</v>
      </c>
      <c r="E515" s="18" t="s">
        <v>1</v>
      </c>
      <c r="F515" s="230">
        <v>0</v>
      </c>
      <c r="G515" s="33"/>
      <c r="H515" s="34"/>
    </row>
    <row r="516" spans="1:8" s="2" customFormat="1" ht="16.9" customHeight="1">
      <c r="A516" s="33"/>
      <c r="B516" s="34"/>
      <c r="C516" s="229" t="s">
        <v>1194</v>
      </c>
      <c r="D516" s="229" t="s">
        <v>1976</v>
      </c>
      <c r="E516" s="18" t="s">
        <v>1</v>
      </c>
      <c r="F516" s="230">
        <v>2.321</v>
      </c>
      <c r="G516" s="33"/>
      <c r="H516" s="34"/>
    </row>
    <row r="517" spans="1:8" s="2" customFormat="1" ht="16.9" customHeight="1">
      <c r="A517" s="33"/>
      <c r="B517" s="34"/>
      <c r="C517" s="229" t="s">
        <v>1190</v>
      </c>
      <c r="D517" s="229" t="s">
        <v>1299</v>
      </c>
      <c r="E517" s="18" t="s">
        <v>1</v>
      </c>
      <c r="F517" s="230">
        <v>2.321</v>
      </c>
      <c r="G517" s="33"/>
      <c r="H517" s="34"/>
    </row>
    <row r="518" spans="1:8" s="2" customFormat="1" ht="16.9" customHeight="1">
      <c r="A518" s="33"/>
      <c r="B518" s="34"/>
      <c r="C518" s="231" t="s">
        <v>2608</v>
      </c>
      <c r="D518" s="33"/>
      <c r="E518" s="33"/>
      <c r="F518" s="33"/>
      <c r="G518" s="33"/>
      <c r="H518" s="34"/>
    </row>
    <row r="519" spans="1:8" s="2" customFormat="1" ht="16.9" customHeight="1">
      <c r="A519" s="33"/>
      <c r="B519" s="34"/>
      <c r="C519" s="229" t="s">
        <v>1997</v>
      </c>
      <c r="D519" s="229" t="s">
        <v>1998</v>
      </c>
      <c r="E519" s="18" t="s">
        <v>233</v>
      </c>
      <c r="F519" s="230">
        <v>2.321</v>
      </c>
      <c r="G519" s="33"/>
      <c r="H519" s="34"/>
    </row>
    <row r="520" spans="1:8" s="2" customFormat="1" ht="16.9" customHeight="1">
      <c r="A520" s="33"/>
      <c r="B520" s="34"/>
      <c r="C520" s="229" t="s">
        <v>921</v>
      </c>
      <c r="D520" s="229" t="s">
        <v>922</v>
      </c>
      <c r="E520" s="18" t="s">
        <v>233</v>
      </c>
      <c r="F520" s="230">
        <v>2.321</v>
      </c>
      <c r="G520" s="33"/>
      <c r="H520" s="34"/>
    </row>
    <row r="521" spans="1:8" s="2" customFormat="1" ht="16.9" customHeight="1">
      <c r="A521" s="33"/>
      <c r="B521" s="34"/>
      <c r="C521" s="229" t="s">
        <v>1559</v>
      </c>
      <c r="D521" s="229" t="s">
        <v>1560</v>
      </c>
      <c r="E521" s="18" t="s">
        <v>233</v>
      </c>
      <c r="F521" s="230">
        <v>159.801</v>
      </c>
      <c r="G521" s="33"/>
      <c r="H521" s="34"/>
    </row>
    <row r="522" spans="1:8" s="2" customFormat="1" ht="16.9" customHeight="1">
      <c r="A522" s="33"/>
      <c r="B522" s="34"/>
      <c r="C522" s="225" t="s">
        <v>1194</v>
      </c>
      <c r="D522" s="226" t="s">
        <v>1</v>
      </c>
      <c r="E522" s="227" t="s">
        <v>1</v>
      </c>
      <c r="F522" s="228">
        <v>2.321</v>
      </c>
      <c r="G522" s="33"/>
      <c r="H522" s="34"/>
    </row>
    <row r="523" spans="1:8" s="2" customFormat="1" ht="16.9" customHeight="1">
      <c r="A523" s="33"/>
      <c r="B523" s="34"/>
      <c r="C523" s="229" t="s">
        <v>1</v>
      </c>
      <c r="D523" s="229" t="s">
        <v>1303</v>
      </c>
      <c r="E523" s="18" t="s">
        <v>1</v>
      </c>
      <c r="F523" s="230">
        <v>0</v>
      </c>
      <c r="G523" s="33"/>
      <c r="H523" s="34"/>
    </row>
    <row r="524" spans="1:8" s="2" customFormat="1" ht="16.9" customHeight="1">
      <c r="A524" s="33"/>
      <c r="B524" s="34"/>
      <c r="C524" s="229" t="s">
        <v>1</v>
      </c>
      <c r="D524" s="229" t="s">
        <v>1975</v>
      </c>
      <c r="E524" s="18" t="s">
        <v>1</v>
      </c>
      <c r="F524" s="230">
        <v>0</v>
      </c>
      <c r="G524" s="33"/>
      <c r="H524" s="34"/>
    </row>
    <row r="525" spans="1:8" s="2" customFormat="1" ht="16.9" customHeight="1">
      <c r="A525" s="33"/>
      <c r="B525" s="34"/>
      <c r="C525" s="229" t="s">
        <v>1194</v>
      </c>
      <c r="D525" s="229" t="s">
        <v>1976</v>
      </c>
      <c r="E525" s="18" t="s">
        <v>1</v>
      </c>
      <c r="F525" s="230">
        <v>2.321</v>
      </c>
      <c r="G525" s="33"/>
      <c r="H525" s="34"/>
    </row>
    <row r="526" spans="1:8" s="2" customFormat="1" ht="16.9" customHeight="1">
      <c r="A526" s="33"/>
      <c r="B526" s="34"/>
      <c r="C526" s="231" t="s">
        <v>2608</v>
      </c>
      <c r="D526" s="33"/>
      <c r="E526" s="33"/>
      <c r="F526" s="33"/>
      <c r="G526" s="33"/>
      <c r="H526" s="34"/>
    </row>
    <row r="527" spans="1:8" s="2" customFormat="1" ht="16.9" customHeight="1">
      <c r="A527" s="33"/>
      <c r="B527" s="34"/>
      <c r="C527" s="229" t="s">
        <v>1997</v>
      </c>
      <c r="D527" s="229" t="s">
        <v>1998</v>
      </c>
      <c r="E527" s="18" t="s">
        <v>233</v>
      </c>
      <c r="F527" s="230">
        <v>2.321</v>
      </c>
      <c r="G527" s="33"/>
      <c r="H527" s="34"/>
    </row>
    <row r="528" spans="1:8" s="2" customFormat="1" ht="16.9" customHeight="1">
      <c r="A528" s="33"/>
      <c r="B528" s="34"/>
      <c r="C528" s="229" t="s">
        <v>589</v>
      </c>
      <c r="D528" s="229" t="s">
        <v>1382</v>
      </c>
      <c r="E528" s="18" t="s">
        <v>173</v>
      </c>
      <c r="F528" s="230">
        <v>119.955</v>
      </c>
      <c r="G528" s="33"/>
      <c r="H528" s="34"/>
    </row>
    <row r="529" spans="1:8" s="2" customFormat="1" ht="16.9" customHeight="1">
      <c r="A529" s="33"/>
      <c r="B529" s="34"/>
      <c r="C529" s="225" t="s">
        <v>1196</v>
      </c>
      <c r="D529" s="226" t="s">
        <v>1</v>
      </c>
      <c r="E529" s="227" t="s">
        <v>1</v>
      </c>
      <c r="F529" s="228">
        <v>112.064</v>
      </c>
      <c r="G529" s="33"/>
      <c r="H529" s="34"/>
    </row>
    <row r="530" spans="1:8" s="2" customFormat="1" ht="16.9" customHeight="1">
      <c r="A530" s="33"/>
      <c r="B530" s="34"/>
      <c r="C530" s="229" t="s">
        <v>1</v>
      </c>
      <c r="D530" s="229" t="s">
        <v>1262</v>
      </c>
      <c r="E530" s="18" t="s">
        <v>1</v>
      </c>
      <c r="F530" s="230">
        <v>0</v>
      </c>
      <c r="G530" s="33"/>
      <c r="H530" s="34"/>
    </row>
    <row r="531" spans="1:8" s="2" customFormat="1" ht="16.9" customHeight="1">
      <c r="A531" s="33"/>
      <c r="B531" s="34"/>
      <c r="C531" s="229" t="s">
        <v>1</v>
      </c>
      <c r="D531" s="229" t="s">
        <v>1898</v>
      </c>
      <c r="E531" s="18" t="s">
        <v>1</v>
      </c>
      <c r="F531" s="230">
        <v>0</v>
      </c>
      <c r="G531" s="33"/>
      <c r="H531" s="34"/>
    </row>
    <row r="532" spans="1:8" s="2" customFormat="1" ht="16.9" customHeight="1">
      <c r="A532" s="33"/>
      <c r="B532" s="34"/>
      <c r="C532" s="229" t="s">
        <v>1</v>
      </c>
      <c r="D532" s="229" t="s">
        <v>1899</v>
      </c>
      <c r="E532" s="18" t="s">
        <v>1</v>
      </c>
      <c r="F532" s="230">
        <v>0</v>
      </c>
      <c r="G532" s="33"/>
      <c r="H532" s="34"/>
    </row>
    <row r="533" spans="1:8" s="2" customFormat="1" ht="16.9" customHeight="1">
      <c r="A533" s="33"/>
      <c r="B533" s="34"/>
      <c r="C533" s="229" t="s">
        <v>1</v>
      </c>
      <c r="D533" s="229" t="s">
        <v>1900</v>
      </c>
      <c r="E533" s="18" t="s">
        <v>1</v>
      </c>
      <c r="F533" s="230">
        <v>80.564</v>
      </c>
      <c r="G533" s="33"/>
      <c r="H533" s="34"/>
    </row>
    <row r="534" spans="1:8" s="2" customFormat="1" ht="16.9" customHeight="1">
      <c r="A534" s="33"/>
      <c r="B534" s="34"/>
      <c r="C534" s="229" t="s">
        <v>1</v>
      </c>
      <c r="D534" s="229" t="s">
        <v>1901</v>
      </c>
      <c r="E534" s="18" t="s">
        <v>1</v>
      </c>
      <c r="F534" s="230">
        <v>31.5</v>
      </c>
      <c r="G534" s="33"/>
      <c r="H534" s="34"/>
    </row>
    <row r="535" spans="1:8" s="2" customFormat="1" ht="16.9" customHeight="1">
      <c r="A535" s="33"/>
      <c r="B535" s="34"/>
      <c r="C535" s="229" t="s">
        <v>1196</v>
      </c>
      <c r="D535" s="229" t="s">
        <v>192</v>
      </c>
      <c r="E535" s="18" t="s">
        <v>1</v>
      </c>
      <c r="F535" s="230">
        <v>112.064</v>
      </c>
      <c r="G535" s="33"/>
      <c r="H535" s="34"/>
    </row>
    <row r="536" spans="1:8" s="2" customFormat="1" ht="16.9" customHeight="1">
      <c r="A536" s="33"/>
      <c r="B536" s="34"/>
      <c r="C536" s="231" t="s">
        <v>2608</v>
      </c>
      <c r="D536" s="33"/>
      <c r="E536" s="33"/>
      <c r="F536" s="33"/>
      <c r="G536" s="33"/>
      <c r="H536" s="34"/>
    </row>
    <row r="537" spans="1:8" s="2" customFormat="1" ht="16.9" customHeight="1">
      <c r="A537" s="33"/>
      <c r="B537" s="34"/>
      <c r="C537" s="229" t="s">
        <v>939</v>
      </c>
      <c r="D537" s="229" t="s">
        <v>940</v>
      </c>
      <c r="E537" s="18" t="s">
        <v>233</v>
      </c>
      <c r="F537" s="230">
        <v>112.064</v>
      </c>
      <c r="G537" s="33"/>
      <c r="H537" s="34"/>
    </row>
    <row r="538" spans="1:8" s="2" customFormat="1" ht="16.9" customHeight="1">
      <c r="A538" s="33"/>
      <c r="B538" s="34"/>
      <c r="C538" s="229" t="s">
        <v>1257</v>
      </c>
      <c r="D538" s="229" t="s">
        <v>1258</v>
      </c>
      <c r="E538" s="18" t="s">
        <v>233</v>
      </c>
      <c r="F538" s="230">
        <v>112.064</v>
      </c>
      <c r="G538" s="33"/>
      <c r="H538" s="34"/>
    </row>
    <row r="539" spans="1:8" s="2" customFormat="1" ht="16.9" customHeight="1">
      <c r="A539" s="33"/>
      <c r="B539" s="34"/>
      <c r="C539" s="229" t="s">
        <v>266</v>
      </c>
      <c r="D539" s="229" t="s">
        <v>267</v>
      </c>
      <c r="E539" s="18" t="s">
        <v>233</v>
      </c>
      <c r="F539" s="230">
        <v>112.064</v>
      </c>
      <c r="G539" s="33"/>
      <c r="H539" s="34"/>
    </row>
    <row r="540" spans="1:8" s="2" customFormat="1" ht="16.9" customHeight="1">
      <c r="A540" s="33"/>
      <c r="B540" s="34"/>
      <c r="C540" s="229" t="s">
        <v>1559</v>
      </c>
      <c r="D540" s="229" t="s">
        <v>1560</v>
      </c>
      <c r="E540" s="18" t="s">
        <v>233</v>
      </c>
      <c r="F540" s="230">
        <v>159.801</v>
      </c>
      <c r="G540" s="33"/>
      <c r="H540" s="34"/>
    </row>
    <row r="541" spans="1:8" s="2" customFormat="1" ht="16.9" customHeight="1">
      <c r="A541" s="33"/>
      <c r="B541" s="34"/>
      <c r="C541" s="229" t="s">
        <v>250</v>
      </c>
      <c r="D541" s="229" t="s">
        <v>251</v>
      </c>
      <c r="E541" s="18" t="s">
        <v>233</v>
      </c>
      <c r="F541" s="230">
        <v>114.484</v>
      </c>
      <c r="G541" s="33"/>
      <c r="H541" s="34"/>
    </row>
    <row r="542" spans="1:8" s="2" customFormat="1" ht="16.9" customHeight="1">
      <c r="A542" s="33"/>
      <c r="B542" s="34"/>
      <c r="C542" s="229" t="s">
        <v>258</v>
      </c>
      <c r="D542" s="229" t="s">
        <v>259</v>
      </c>
      <c r="E542" s="18" t="s">
        <v>260</v>
      </c>
      <c r="F542" s="230">
        <v>33.801</v>
      </c>
      <c r="G542" s="33"/>
      <c r="H542" s="34"/>
    </row>
    <row r="543" spans="1:8" s="2" customFormat="1" ht="16.9" customHeight="1">
      <c r="A543" s="33"/>
      <c r="B543" s="34"/>
      <c r="C543" s="225" t="s">
        <v>1198</v>
      </c>
      <c r="D543" s="226" t="s">
        <v>1</v>
      </c>
      <c r="E543" s="227" t="s">
        <v>1</v>
      </c>
      <c r="F543" s="228">
        <v>31.5</v>
      </c>
      <c r="G543" s="33"/>
      <c r="H543" s="34"/>
    </row>
    <row r="544" spans="1:8" s="2" customFormat="1" ht="16.9" customHeight="1">
      <c r="A544" s="33"/>
      <c r="B544" s="34"/>
      <c r="C544" s="229" t="s">
        <v>1</v>
      </c>
      <c r="D544" s="229" t="s">
        <v>1901</v>
      </c>
      <c r="E544" s="18" t="s">
        <v>1</v>
      </c>
      <c r="F544" s="230">
        <v>31.5</v>
      </c>
      <c r="G544" s="33"/>
      <c r="H544" s="34"/>
    </row>
    <row r="545" spans="1:8" s="2" customFormat="1" ht="16.9" customHeight="1">
      <c r="A545" s="33"/>
      <c r="B545" s="34"/>
      <c r="C545" s="229" t="s">
        <v>1198</v>
      </c>
      <c r="D545" s="229" t="s">
        <v>1299</v>
      </c>
      <c r="E545" s="18" t="s">
        <v>1</v>
      </c>
      <c r="F545" s="230">
        <v>31.5</v>
      </c>
      <c r="G545" s="33"/>
      <c r="H545" s="34"/>
    </row>
    <row r="546" spans="1:8" s="2" customFormat="1" ht="16.9" customHeight="1">
      <c r="A546" s="33"/>
      <c r="B546" s="34"/>
      <c r="C546" s="231" t="s">
        <v>2608</v>
      </c>
      <c r="D546" s="33"/>
      <c r="E546" s="33"/>
      <c r="F546" s="33"/>
      <c r="G546" s="33"/>
      <c r="H546" s="34"/>
    </row>
    <row r="547" spans="1:8" s="2" customFormat="1" ht="16.9" customHeight="1">
      <c r="A547" s="33"/>
      <c r="B547" s="34"/>
      <c r="C547" s="229" t="s">
        <v>939</v>
      </c>
      <c r="D547" s="229" t="s">
        <v>940</v>
      </c>
      <c r="E547" s="18" t="s">
        <v>233</v>
      </c>
      <c r="F547" s="230">
        <v>112.064</v>
      </c>
      <c r="G547" s="33"/>
      <c r="H547" s="34"/>
    </row>
    <row r="548" spans="1:8" s="2" customFormat="1" ht="16.9" customHeight="1">
      <c r="A548" s="33"/>
      <c r="B548" s="34"/>
      <c r="C548" s="229" t="s">
        <v>1448</v>
      </c>
      <c r="D548" s="229" t="s">
        <v>1449</v>
      </c>
      <c r="E548" s="18" t="s">
        <v>173</v>
      </c>
      <c r="F548" s="230">
        <v>54.675</v>
      </c>
      <c r="G548" s="33"/>
      <c r="H548" s="34"/>
    </row>
    <row r="549" spans="1:8" s="2" customFormat="1" ht="16.9" customHeight="1">
      <c r="A549" s="33"/>
      <c r="B549" s="34"/>
      <c r="C549" s="225" t="s">
        <v>1200</v>
      </c>
      <c r="D549" s="226" t="s">
        <v>1</v>
      </c>
      <c r="E549" s="227" t="s">
        <v>1</v>
      </c>
      <c r="F549" s="228">
        <v>80.564</v>
      </c>
      <c r="G549" s="33"/>
      <c r="H549" s="34"/>
    </row>
    <row r="550" spans="1:8" s="2" customFormat="1" ht="16.9" customHeight="1">
      <c r="A550" s="33"/>
      <c r="B550" s="34"/>
      <c r="C550" s="229" t="s">
        <v>1</v>
      </c>
      <c r="D550" s="229" t="s">
        <v>1262</v>
      </c>
      <c r="E550" s="18" t="s">
        <v>1</v>
      </c>
      <c r="F550" s="230">
        <v>0</v>
      </c>
      <c r="G550" s="33"/>
      <c r="H550" s="34"/>
    </row>
    <row r="551" spans="1:8" s="2" customFormat="1" ht="16.9" customHeight="1">
      <c r="A551" s="33"/>
      <c r="B551" s="34"/>
      <c r="C551" s="229" t="s">
        <v>1</v>
      </c>
      <c r="D551" s="229" t="s">
        <v>1898</v>
      </c>
      <c r="E551" s="18" t="s">
        <v>1</v>
      </c>
      <c r="F551" s="230">
        <v>0</v>
      </c>
      <c r="G551" s="33"/>
      <c r="H551" s="34"/>
    </row>
    <row r="552" spans="1:8" s="2" customFormat="1" ht="16.9" customHeight="1">
      <c r="A552" s="33"/>
      <c r="B552" s="34"/>
      <c r="C552" s="229" t="s">
        <v>1</v>
      </c>
      <c r="D552" s="229" t="s">
        <v>1899</v>
      </c>
      <c r="E552" s="18" t="s">
        <v>1</v>
      </c>
      <c r="F552" s="230">
        <v>0</v>
      </c>
      <c r="G552" s="33"/>
      <c r="H552" s="34"/>
    </row>
    <row r="553" spans="1:8" s="2" customFormat="1" ht="16.9" customHeight="1">
      <c r="A553" s="33"/>
      <c r="B553" s="34"/>
      <c r="C553" s="229" t="s">
        <v>1</v>
      </c>
      <c r="D553" s="229" t="s">
        <v>1900</v>
      </c>
      <c r="E553" s="18" t="s">
        <v>1</v>
      </c>
      <c r="F553" s="230">
        <v>80.564</v>
      </c>
      <c r="G553" s="33"/>
      <c r="H553" s="34"/>
    </row>
    <row r="554" spans="1:8" s="2" customFormat="1" ht="16.9" customHeight="1">
      <c r="A554" s="33"/>
      <c r="B554" s="34"/>
      <c r="C554" s="229" t="s">
        <v>1200</v>
      </c>
      <c r="D554" s="229" t="s">
        <v>1299</v>
      </c>
      <c r="E554" s="18" t="s">
        <v>1</v>
      </c>
      <c r="F554" s="230">
        <v>80.564</v>
      </c>
      <c r="G554" s="33"/>
      <c r="H554" s="34"/>
    </row>
    <row r="555" spans="1:8" s="2" customFormat="1" ht="16.9" customHeight="1">
      <c r="A555" s="33"/>
      <c r="B555" s="34"/>
      <c r="C555" s="231" t="s">
        <v>2608</v>
      </c>
      <c r="D555" s="33"/>
      <c r="E555" s="33"/>
      <c r="F555" s="33"/>
      <c r="G555" s="33"/>
      <c r="H555" s="34"/>
    </row>
    <row r="556" spans="1:8" s="2" customFormat="1" ht="16.9" customHeight="1">
      <c r="A556" s="33"/>
      <c r="B556" s="34"/>
      <c r="C556" s="229" t="s">
        <v>939</v>
      </c>
      <c r="D556" s="229" t="s">
        <v>940</v>
      </c>
      <c r="E556" s="18" t="s">
        <v>233</v>
      </c>
      <c r="F556" s="230">
        <v>112.064</v>
      </c>
      <c r="G556" s="33"/>
      <c r="H556" s="34"/>
    </row>
    <row r="557" spans="1:8" s="2" customFormat="1" ht="16.9" customHeight="1">
      <c r="A557" s="33"/>
      <c r="B557" s="34"/>
      <c r="C557" s="229" t="s">
        <v>589</v>
      </c>
      <c r="D557" s="229" t="s">
        <v>1382</v>
      </c>
      <c r="E557" s="18" t="s">
        <v>173</v>
      </c>
      <c r="F557" s="230">
        <v>119.955</v>
      </c>
      <c r="G557" s="33"/>
      <c r="H557" s="34"/>
    </row>
    <row r="558" spans="1:8" s="2" customFormat="1" ht="16.9" customHeight="1">
      <c r="A558" s="33"/>
      <c r="B558" s="34"/>
      <c r="C558" s="225" t="s">
        <v>1203</v>
      </c>
      <c r="D558" s="226" t="s">
        <v>1</v>
      </c>
      <c r="E558" s="227" t="s">
        <v>1</v>
      </c>
      <c r="F558" s="228">
        <v>27.36</v>
      </c>
      <c r="G558" s="33"/>
      <c r="H558" s="34"/>
    </row>
    <row r="559" spans="1:8" s="2" customFormat="1" ht="16.9" customHeight="1">
      <c r="A559" s="33"/>
      <c r="B559" s="34"/>
      <c r="C559" s="229" t="s">
        <v>1</v>
      </c>
      <c r="D559" s="229" t="s">
        <v>1283</v>
      </c>
      <c r="E559" s="18" t="s">
        <v>1</v>
      </c>
      <c r="F559" s="230">
        <v>0</v>
      </c>
      <c r="G559" s="33"/>
      <c r="H559" s="34"/>
    </row>
    <row r="560" spans="1:8" s="2" customFormat="1" ht="16.9" customHeight="1">
      <c r="A560" s="33"/>
      <c r="B560" s="34"/>
      <c r="C560" s="229" t="s">
        <v>1</v>
      </c>
      <c r="D560" s="229" t="s">
        <v>1911</v>
      </c>
      <c r="E560" s="18" t="s">
        <v>1</v>
      </c>
      <c r="F560" s="230">
        <v>0</v>
      </c>
      <c r="G560" s="33"/>
      <c r="H560" s="34"/>
    </row>
    <row r="561" spans="1:8" s="2" customFormat="1" ht="16.9" customHeight="1">
      <c r="A561" s="33"/>
      <c r="B561" s="34"/>
      <c r="C561" s="229" t="s">
        <v>1</v>
      </c>
      <c r="D561" s="229" t="s">
        <v>1912</v>
      </c>
      <c r="E561" s="18" t="s">
        <v>1</v>
      </c>
      <c r="F561" s="230">
        <v>27.36</v>
      </c>
      <c r="G561" s="33"/>
      <c r="H561" s="34"/>
    </row>
    <row r="562" spans="1:8" s="2" customFormat="1" ht="16.9" customHeight="1">
      <c r="A562" s="33"/>
      <c r="B562" s="34"/>
      <c r="C562" s="229" t="s">
        <v>1203</v>
      </c>
      <c r="D562" s="229" t="s">
        <v>192</v>
      </c>
      <c r="E562" s="18" t="s">
        <v>1</v>
      </c>
      <c r="F562" s="230">
        <v>27.36</v>
      </c>
      <c r="G562" s="33"/>
      <c r="H562" s="34"/>
    </row>
    <row r="563" spans="1:8" s="2" customFormat="1" ht="16.9" customHeight="1">
      <c r="A563" s="33"/>
      <c r="B563" s="34"/>
      <c r="C563" s="231" t="s">
        <v>2608</v>
      </c>
      <c r="D563" s="33"/>
      <c r="E563" s="33"/>
      <c r="F563" s="33"/>
      <c r="G563" s="33"/>
      <c r="H563" s="34"/>
    </row>
    <row r="564" spans="1:8" s="2" customFormat="1" ht="16.9" customHeight="1">
      <c r="A564" s="33"/>
      <c r="B564" s="34"/>
      <c r="C564" s="229" t="s">
        <v>1277</v>
      </c>
      <c r="D564" s="229" t="s">
        <v>1278</v>
      </c>
      <c r="E564" s="18" t="s">
        <v>233</v>
      </c>
      <c r="F564" s="230">
        <v>27.36</v>
      </c>
      <c r="G564" s="33"/>
      <c r="H564" s="34"/>
    </row>
    <row r="565" spans="1:8" s="2" customFormat="1" ht="16.9" customHeight="1">
      <c r="A565" s="33"/>
      <c r="B565" s="34"/>
      <c r="C565" s="229" t="s">
        <v>1562</v>
      </c>
      <c r="D565" s="229" t="s">
        <v>1563</v>
      </c>
      <c r="E565" s="18" t="s">
        <v>233</v>
      </c>
      <c r="F565" s="230">
        <v>38.88</v>
      </c>
      <c r="G565" s="33"/>
      <c r="H565" s="34"/>
    </row>
    <row r="566" spans="1:8" s="2" customFormat="1" ht="16.9" customHeight="1">
      <c r="A566" s="33"/>
      <c r="B566" s="34"/>
      <c r="C566" s="229" t="s">
        <v>1286</v>
      </c>
      <c r="D566" s="229" t="s">
        <v>1287</v>
      </c>
      <c r="E566" s="18" t="s">
        <v>233</v>
      </c>
      <c r="F566" s="230">
        <v>27.36</v>
      </c>
      <c r="G566" s="33"/>
      <c r="H566" s="34"/>
    </row>
    <row r="567" spans="1:8" s="2" customFormat="1" ht="16.9" customHeight="1">
      <c r="A567" s="33"/>
      <c r="B567" s="34"/>
      <c r="C567" s="225" t="s">
        <v>1205</v>
      </c>
      <c r="D567" s="226" t="s">
        <v>1</v>
      </c>
      <c r="E567" s="227" t="s">
        <v>1</v>
      </c>
      <c r="F567" s="228">
        <v>23.463</v>
      </c>
      <c r="G567" s="33"/>
      <c r="H567" s="34"/>
    </row>
    <row r="568" spans="1:8" s="2" customFormat="1" ht="16.9" customHeight="1">
      <c r="A568" s="33"/>
      <c r="B568" s="34"/>
      <c r="C568" s="229" t="s">
        <v>1</v>
      </c>
      <c r="D568" s="229" t="s">
        <v>1280</v>
      </c>
      <c r="E568" s="18" t="s">
        <v>1</v>
      </c>
      <c r="F568" s="230">
        <v>0</v>
      </c>
      <c r="G568" s="33"/>
      <c r="H568" s="34"/>
    </row>
    <row r="569" spans="1:8" s="2" customFormat="1" ht="16.9" customHeight="1">
      <c r="A569" s="33"/>
      <c r="B569" s="34"/>
      <c r="C569" s="229" t="s">
        <v>1</v>
      </c>
      <c r="D569" s="229" t="s">
        <v>1909</v>
      </c>
      <c r="E569" s="18" t="s">
        <v>1</v>
      </c>
      <c r="F569" s="230">
        <v>0</v>
      </c>
      <c r="G569" s="33"/>
      <c r="H569" s="34"/>
    </row>
    <row r="570" spans="1:8" s="2" customFormat="1" ht="16.9" customHeight="1">
      <c r="A570" s="33"/>
      <c r="B570" s="34"/>
      <c r="C570" s="229" t="s">
        <v>1</v>
      </c>
      <c r="D570" s="229" t="s">
        <v>1910</v>
      </c>
      <c r="E570" s="18" t="s">
        <v>1</v>
      </c>
      <c r="F570" s="230">
        <v>23.463</v>
      </c>
      <c r="G570" s="33"/>
      <c r="H570" s="34"/>
    </row>
    <row r="571" spans="1:8" s="2" customFormat="1" ht="16.9" customHeight="1">
      <c r="A571" s="33"/>
      <c r="B571" s="34"/>
      <c r="C571" s="229" t="s">
        <v>1205</v>
      </c>
      <c r="D571" s="229" t="s">
        <v>192</v>
      </c>
      <c r="E571" s="18" t="s">
        <v>1</v>
      </c>
      <c r="F571" s="230">
        <v>23.463</v>
      </c>
      <c r="G571" s="33"/>
      <c r="H571" s="34"/>
    </row>
    <row r="572" spans="1:8" s="2" customFormat="1" ht="16.9" customHeight="1">
      <c r="A572" s="33"/>
      <c r="B572" s="34"/>
      <c r="C572" s="231" t="s">
        <v>2608</v>
      </c>
      <c r="D572" s="33"/>
      <c r="E572" s="33"/>
      <c r="F572" s="33"/>
      <c r="G572" s="33"/>
      <c r="H572" s="34"/>
    </row>
    <row r="573" spans="1:8" s="2" customFormat="1" ht="16.9" customHeight="1">
      <c r="A573" s="33"/>
      <c r="B573" s="34"/>
      <c r="C573" s="229" t="s">
        <v>1277</v>
      </c>
      <c r="D573" s="229" t="s">
        <v>1278</v>
      </c>
      <c r="E573" s="18" t="s">
        <v>233</v>
      </c>
      <c r="F573" s="230">
        <v>27.36</v>
      </c>
      <c r="G573" s="33"/>
      <c r="H573" s="34"/>
    </row>
    <row r="574" spans="1:8" s="2" customFormat="1" ht="16.9" customHeight="1">
      <c r="A574" s="33"/>
      <c r="B574" s="34"/>
      <c r="C574" s="229" t="s">
        <v>1914</v>
      </c>
      <c r="D574" s="229" t="s">
        <v>1915</v>
      </c>
      <c r="E574" s="18" t="s">
        <v>233</v>
      </c>
      <c r="F574" s="230">
        <v>23.463</v>
      </c>
      <c r="G574" s="33"/>
      <c r="H574" s="34"/>
    </row>
    <row r="575" spans="1:8" s="2" customFormat="1" ht="16.9" customHeight="1">
      <c r="A575" s="33"/>
      <c r="B575" s="34"/>
      <c r="C575" s="229" t="s">
        <v>589</v>
      </c>
      <c r="D575" s="229" t="s">
        <v>1382</v>
      </c>
      <c r="E575" s="18" t="s">
        <v>173</v>
      </c>
      <c r="F575" s="230">
        <v>119.955</v>
      </c>
      <c r="G575" s="33"/>
      <c r="H575" s="34"/>
    </row>
    <row r="576" spans="1:8" s="2" customFormat="1" ht="16.9" customHeight="1">
      <c r="A576" s="33"/>
      <c r="B576" s="34"/>
      <c r="C576" s="229" t="s">
        <v>1566</v>
      </c>
      <c r="D576" s="229" t="s">
        <v>1567</v>
      </c>
      <c r="E576" s="18" t="s">
        <v>233</v>
      </c>
      <c r="F576" s="230">
        <v>55.594</v>
      </c>
      <c r="G576" s="33"/>
      <c r="H576" s="34"/>
    </row>
    <row r="577" spans="1:8" s="2" customFormat="1" ht="16.9" customHeight="1">
      <c r="A577" s="33"/>
      <c r="B577" s="34"/>
      <c r="C577" s="225" t="s">
        <v>1217</v>
      </c>
      <c r="D577" s="226" t="s">
        <v>1</v>
      </c>
      <c r="E577" s="227" t="s">
        <v>1</v>
      </c>
      <c r="F577" s="228">
        <v>88</v>
      </c>
      <c r="G577" s="33"/>
      <c r="H577" s="34"/>
    </row>
    <row r="578" spans="1:8" s="2" customFormat="1" ht="16.9" customHeight="1">
      <c r="A578" s="33"/>
      <c r="B578" s="34"/>
      <c r="C578" s="229" t="s">
        <v>1</v>
      </c>
      <c r="D578" s="229" t="s">
        <v>2015</v>
      </c>
      <c r="E578" s="18" t="s">
        <v>1</v>
      </c>
      <c r="F578" s="230">
        <v>88</v>
      </c>
      <c r="G578" s="33"/>
      <c r="H578" s="34"/>
    </row>
    <row r="579" spans="1:8" s="2" customFormat="1" ht="16.9" customHeight="1">
      <c r="A579" s="33"/>
      <c r="B579" s="34"/>
      <c r="C579" s="229" t="s">
        <v>1217</v>
      </c>
      <c r="D579" s="229" t="s">
        <v>192</v>
      </c>
      <c r="E579" s="18" t="s">
        <v>1</v>
      </c>
      <c r="F579" s="230">
        <v>88</v>
      </c>
      <c r="G579" s="33"/>
      <c r="H579" s="34"/>
    </row>
    <row r="580" spans="1:8" s="2" customFormat="1" ht="16.9" customHeight="1">
      <c r="A580" s="33"/>
      <c r="B580" s="34"/>
      <c r="C580" s="231" t="s">
        <v>2608</v>
      </c>
      <c r="D580" s="33"/>
      <c r="E580" s="33"/>
      <c r="F580" s="33"/>
      <c r="G580" s="33"/>
      <c r="H580" s="34"/>
    </row>
    <row r="581" spans="1:8" s="2" customFormat="1" ht="16.9" customHeight="1">
      <c r="A581" s="33"/>
      <c r="B581" s="34"/>
      <c r="C581" s="229" t="s">
        <v>1354</v>
      </c>
      <c r="D581" s="229" t="s">
        <v>1355</v>
      </c>
      <c r="E581" s="18" t="s">
        <v>246</v>
      </c>
      <c r="F581" s="230">
        <v>96.8</v>
      </c>
      <c r="G581" s="33"/>
      <c r="H581" s="34"/>
    </row>
    <row r="582" spans="1:8" s="2" customFormat="1" ht="16.9" customHeight="1">
      <c r="A582" s="33"/>
      <c r="B582" s="34"/>
      <c r="C582" s="229" t="s">
        <v>1372</v>
      </c>
      <c r="D582" s="229" t="s">
        <v>1373</v>
      </c>
      <c r="E582" s="18" t="s">
        <v>246</v>
      </c>
      <c r="F582" s="230">
        <v>88</v>
      </c>
      <c r="G582" s="33"/>
      <c r="H582" s="34"/>
    </row>
    <row r="583" spans="1:8" s="2" customFormat="1" ht="16.9" customHeight="1">
      <c r="A583" s="33"/>
      <c r="B583" s="34"/>
      <c r="C583" s="225" t="s">
        <v>1218</v>
      </c>
      <c r="D583" s="226" t="s">
        <v>1</v>
      </c>
      <c r="E583" s="227" t="s">
        <v>1</v>
      </c>
      <c r="F583" s="228">
        <v>96.8</v>
      </c>
      <c r="G583" s="33"/>
      <c r="H583" s="34"/>
    </row>
    <row r="584" spans="1:8" s="2" customFormat="1" ht="16.9" customHeight="1">
      <c r="A584" s="33"/>
      <c r="B584" s="34"/>
      <c r="C584" s="229" t="s">
        <v>1</v>
      </c>
      <c r="D584" s="229" t="s">
        <v>1362</v>
      </c>
      <c r="E584" s="18" t="s">
        <v>1</v>
      </c>
      <c r="F584" s="230">
        <v>96.8</v>
      </c>
      <c r="G584" s="33"/>
      <c r="H584" s="34"/>
    </row>
    <row r="585" spans="1:8" s="2" customFormat="1" ht="16.9" customHeight="1">
      <c r="A585" s="33"/>
      <c r="B585" s="34"/>
      <c r="C585" s="229" t="s">
        <v>1218</v>
      </c>
      <c r="D585" s="229" t="s">
        <v>192</v>
      </c>
      <c r="E585" s="18" t="s">
        <v>1</v>
      </c>
      <c r="F585" s="230">
        <v>96.8</v>
      </c>
      <c r="G585" s="33"/>
      <c r="H585" s="34"/>
    </row>
    <row r="586" spans="1:8" s="2" customFormat="1" ht="16.9" customHeight="1">
      <c r="A586" s="33"/>
      <c r="B586" s="34"/>
      <c r="C586" s="231" t="s">
        <v>2608</v>
      </c>
      <c r="D586" s="33"/>
      <c r="E586" s="33"/>
      <c r="F586" s="33"/>
      <c r="G586" s="33"/>
      <c r="H586" s="34"/>
    </row>
    <row r="587" spans="1:8" s="2" customFormat="1" ht="16.9" customHeight="1">
      <c r="A587" s="33"/>
      <c r="B587" s="34"/>
      <c r="C587" s="229" t="s">
        <v>1354</v>
      </c>
      <c r="D587" s="229" t="s">
        <v>1355</v>
      </c>
      <c r="E587" s="18" t="s">
        <v>246</v>
      </c>
      <c r="F587" s="230">
        <v>96.8</v>
      </c>
      <c r="G587" s="33"/>
      <c r="H587" s="34"/>
    </row>
    <row r="588" spans="1:8" s="2" customFormat="1" ht="16.9" customHeight="1">
      <c r="A588" s="33"/>
      <c r="B588" s="34"/>
      <c r="C588" s="229" t="s">
        <v>1364</v>
      </c>
      <c r="D588" s="229" t="s">
        <v>1365</v>
      </c>
      <c r="E588" s="18" t="s">
        <v>246</v>
      </c>
      <c r="F588" s="230">
        <v>135.3</v>
      </c>
      <c r="G588" s="33"/>
      <c r="H588" s="34"/>
    </row>
    <row r="589" spans="1:8" s="2" customFormat="1" ht="16.9" customHeight="1">
      <c r="A589" s="33"/>
      <c r="B589" s="34"/>
      <c r="C589" s="225" t="s">
        <v>1853</v>
      </c>
      <c r="D589" s="226" t="s">
        <v>1</v>
      </c>
      <c r="E589" s="227" t="s">
        <v>1</v>
      </c>
      <c r="F589" s="228">
        <v>11.52</v>
      </c>
      <c r="G589" s="33"/>
      <c r="H589" s="34"/>
    </row>
    <row r="590" spans="1:8" s="2" customFormat="1" ht="16.9" customHeight="1">
      <c r="A590" s="33"/>
      <c r="B590" s="34"/>
      <c r="C590" s="229" t="s">
        <v>1</v>
      </c>
      <c r="D590" s="229" t="s">
        <v>1283</v>
      </c>
      <c r="E590" s="18" t="s">
        <v>1</v>
      </c>
      <c r="F590" s="230">
        <v>0</v>
      </c>
      <c r="G590" s="33"/>
      <c r="H590" s="34"/>
    </row>
    <row r="591" spans="1:8" s="2" customFormat="1" ht="16.9" customHeight="1">
      <c r="A591" s="33"/>
      <c r="B591" s="34"/>
      <c r="C591" s="229" t="s">
        <v>1</v>
      </c>
      <c r="D591" s="229" t="s">
        <v>1943</v>
      </c>
      <c r="E591" s="18" t="s">
        <v>1</v>
      </c>
      <c r="F591" s="230">
        <v>0</v>
      </c>
      <c r="G591" s="33"/>
      <c r="H591" s="34"/>
    </row>
    <row r="592" spans="1:8" s="2" customFormat="1" ht="16.9" customHeight="1">
      <c r="A592" s="33"/>
      <c r="B592" s="34"/>
      <c r="C592" s="229" t="s">
        <v>1</v>
      </c>
      <c r="D592" s="229" t="s">
        <v>1945</v>
      </c>
      <c r="E592" s="18" t="s">
        <v>1</v>
      </c>
      <c r="F592" s="230">
        <v>11.52</v>
      </c>
      <c r="G592" s="33"/>
      <c r="H592" s="34"/>
    </row>
    <row r="593" spans="1:8" s="2" customFormat="1" ht="16.9" customHeight="1">
      <c r="A593" s="33"/>
      <c r="B593" s="34"/>
      <c r="C593" s="229" t="s">
        <v>1853</v>
      </c>
      <c r="D593" s="229" t="s">
        <v>192</v>
      </c>
      <c r="E593" s="18" t="s">
        <v>1</v>
      </c>
      <c r="F593" s="230">
        <v>11.52</v>
      </c>
      <c r="G593" s="33"/>
      <c r="H593" s="34"/>
    </row>
    <row r="594" spans="1:8" s="2" customFormat="1" ht="16.9" customHeight="1">
      <c r="A594" s="33"/>
      <c r="B594" s="34"/>
      <c r="C594" s="231" t="s">
        <v>2608</v>
      </c>
      <c r="D594" s="33"/>
      <c r="E594" s="33"/>
      <c r="F594" s="33"/>
      <c r="G594" s="33"/>
      <c r="H594" s="34"/>
    </row>
    <row r="595" spans="1:8" s="2" customFormat="1" ht="16.9" customHeight="1">
      <c r="A595" s="33"/>
      <c r="B595" s="34"/>
      <c r="C595" s="229" t="s">
        <v>1940</v>
      </c>
      <c r="D595" s="229" t="s">
        <v>1941</v>
      </c>
      <c r="E595" s="18" t="s">
        <v>233</v>
      </c>
      <c r="F595" s="230">
        <v>11.52</v>
      </c>
      <c r="G595" s="33"/>
      <c r="H595" s="34"/>
    </row>
    <row r="596" spans="1:8" s="2" customFormat="1" ht="16.9" customHeight="1">
      <c r="A596" s="33"/>
      <c r="B596" s="34"/>
      <c r="C596" s="229" t="s">
        <v>1914</v>
      </c>
      <c r="D596" s="229" t="s">
        <v>1915</v>
      </c>
      <c r="E596" s="18" t="s">
        <v>233</v>
      </c>
      <c r="F596" s="230">
        <v>11.52</v>
      </c>
      <c r="G596" s="33"/>
      <c r="H596" s="34"/>
    </row>
    <row r="597" spans="1:8" s="2" customFormat="1" ht="16.9" customHeight="1">
      <c r="A597" s="33"/>
      <c r="B597" s="34"/>
      <c r="C597" s="229" t="s">
        <v>589</v>
      </c>
      <c r="D597" s="229" t="s">
        <v>1382</v>
      </c>
      <c r="E597" s="18" t="s">
        <v>173</v>
      </c>
      <c r="F597" s="230">
        <v>119.955</v>
      </c>
      <c r="G597" s="33"/>
      <c r="H597" s="34"/>
    </row>
    <row r="598" spans="1:8" s="2" customFormat="1" ht="16.9" customHeight="1">
      <c r="A598" s="33"/>
      <c r="B598" s="34"/>
      <c r="C598" s="229" t="s">
        <v>1562</v>
      </c>
      <c r="D598" s="229" t="s">
        <v>1563</v>
      </c>
      <c r="E598" s="18" t="s">
        <v>233</v>
      </c>
      <c r="F598" s="230">
        <v>38.88</v>
      </c>
      <c r="G598" s="33"/>
      <c r="H598" s="34"/>
    </row>
    <row r="599" spans="1:8" s="2" customFormat="1" ht="16.9" customHeight="1">
      <c r="A599" s="33"/>
      <c r="B599" s="34"/>
      <c r="C599" s="229" t="s">
        <v>1286</v>
      </c>
      <c r="D599" s="229" t="s">
        <v>1287</v>
      </c>
      <c r="E599" s="18" t="s">
        <v>233</v>
      </c>
      <c r="F599" s="230">
        <v>11.52</v>
      </c>
      <c r="G599" s="33"/>
      <c r="H599" s="34"/>
    </row>
    <row r="600" spans="1:8" s="2" customFormat="1" ht="16.9" customHeight="1">
      <c r="A600" s="33"/>
      <c r="B600" s="34"/>
      <c r="C600" s="225" t="s">
        <v>1855</v>
      </c>
      <c r="D600" s="226" t="s">
        <v>1</v>
      </c>
      <c r="E600" s="227" t="s">
        <v>1</v>
      </c>
      <c r="F600" s="228">
        <v>9.922</v>
      </c>
      <c r="G600" s="33"/>
      <c r="H600" s="34"/>
    </row>
    <row r="601" spans="1:8" s="2" customFormat="1" ht="16.9" customHeight="1">
      <c r="A601" s="33"/>
      <c r="B601" s="34"/>
      <c r="C601" s="229" t="s">
        <v>1</v>
      </c>
      <c r="D601" s="229" t="s">
        <v>1280</v>
      </c>
      <c r="E601" s="18" t="s">
        <v>1</v>
      </c>
      <c r="F601" s="230">
        <v>0</v>
      </c>
      <c r="G601" s="33"/>
      <c r="H601" s="34"/>
    </row>
    <row r="602" spans="1:8" s="2" customFormat="1" ht="16.9" customHeight="1">
      <c r="A602" s="33"/>
      <c r="B602" s="34"/>
      <c r="C602" s="229" t="s">
        <v>1</v>
      </c>
      <c r="D602" s="229" t="s">
        <v>1943</v>
      </c>
      <c r="E602" s="18" t="s">
        <v>1</v>
      </c>
      <c r="F602" s="230">
        <v>0</v>
      </c>
      <c r="G602" s="33"/>
      <c r="H602" s="34"/>
    </row>
    <row r="603" spans="1:8" s="2" customFormat="1" ht="16.9" customHeight="1">
      <c r="A603" s="33"/>
      <c r="B603" s="34"/>
      <c r="C603" s="229" t="s">
        <v>1</v>
      </c>
      <c r="D603" s="229" t="s">
        <v>1944</v>
      </c>
      <c r="E603" s="18" t="s">
        <v>1</v>
      </c>
      <c r="F603" s="230">
        <v>9.922</v>
      </c>
      <c r="G603" s="33"/>
      <c r="H603" s="34"/>
    </row>
    <row r="604" spans="1:8" s="2" customFormat="1" ht="16.9" customHeight="1">
      <c r="A604" s="33"/>
      <c r="B604" s="34"/>
      <c r="C604" s="229" t="s">
        <v>1855</v>
      </c>
      <c r="D604" s="229" t="s">
        <v>192</v>
      </c>
      <c r="E604" s="18" t="s">
        <v>1</v>
      </c>
      <c r="F604" s="230">
        <v>9.922</v>
      </c>
      <c r="G604" s="33"/>
      <c r="H604" s="34"/>
    </row>
    <row r="605" spans="1:8" s="2" customFormat="1" ht="16.9" customHeight="1">
      <c r="A605" s="33"/>
      <c r="B605" s="34"/>
      <c r="C605" s="231" t="s">
        <v>2608</v>
      </c>
      <c r="D605" s="33"/>
      <c r="E605" s="33"/>
      <c r="F605" s="33"/>
      <c r="G605" s="33"/>
      <c r="H605" s="34"/>
    </row>
    <row r="606" spans="1:8" s="2" customFormat="1" ht="16.9" customHeight="1">
      <c r="A606" s="33"/>
      <c r="B606" s="34"/>
      <c r="C606" s="229" t="s">
        <v>1940</v>
      </c>
      <c r="D606" s="229" t="s">
        <v>1941</v>
      </c>
      <c r="E606" s="18" t="s">
        <v>233</v>
      </c>
      <c r="F606" s="230">
        <v>11.52</v>
      </c>
      <c r="G606" s="33"/>
      <c r="H606" s="34"/>
    </row>
    <row r="607" spans="1:8" s="2" customFormat="1" ht="16.9" customHeight="1">
      <c r="A607" s="33"/>
      <c r="B607" s="34"/>
      <c r="C607" s="229" t="s">
        <v>1566</v>
      </c>
      <c r="D607" s="229" t="s">
        <v>1567</v>
      </c>
      <c r="E607" s="18" t="s">
        <v>233</v>
      </c>
      <c r="F607" s="230">
        <v>55.594</v>
      </c>
      <c r="G607" s="33"/>
      <c r="H607" s="34"/>
    </row>
    <row r="608" spans="1:8" s="2" customFormat="1" ht="16.9" customHeight="1">
      <c r="A608" s="33"/>
      <c r="B608" s="34"/>
      <c r="C608" s="225" t="s">
        <v>1857</v>
      </c>
      <c r="D608" s="226" t="s">
        <v>1</v>
      </c>
      <c r="E608" s="227" t="s">
        <v>1</v>
      </c>
      <c r="F608" s="228">
        <v>4.829</v>
      </c>
      <c r="G608" s="33"/>
      <c r="H608" s="34"/>
    </row>
    <row r="609" spans="1:8" s="2" customFormat="1" ht="16.9" customHeight="1">
      <c r="A609" s="33"/>
      <c r="B609" s="34"/>
      <c r="C609" s="229" t="s">
        <v>1</v>
      </c>
      <c r="D609" s="229" t="s">
        <v>1907</v>
      </c>
      <c r="E609" s="18" t="s">
        <v>1</v>
      </c>
      <c r="F609" s="230">
        <v>4.829</v>
      </c>
      <c r="G609" s="33"/>
      <c r="H609" s="34"/>
    </row>
    <row r="610" spans="1:8" s="2" customFormat="1" ht="16.9" customHeight="1">
      <c r="A610" s="33"/>
      <c r="B610" s="34"/>
      <c r="C610" s="229" t="s">
        <v>1857</v>
      </c>
      <c r="D610" s="229" t="s">
        <v>192</v>
      </c>
      <c r="E610" s="18" t="s">
        <v>1</v>
      </c>
      <c r="F610" s="230">
        <v>4.829</v>
      </c>
      <c r="G610" s="33"/>
      <c r="H610" s="34"/>
    </row>
    <row r="611" spans="1:8" s="2" customFormat="1" ht="16.9" customHeight="1">
      <c r="A611" s="33"/>
      <c r="B611" s="34"/>
      <c r="C611" s="231" t="s">
        <v>2608</v>
      </c>
      <c r="D611" s="33"/>
      <c r="E611" s="33"/>
      <c r="F611" s="33"/>
      <c r="G611" s="33"/>
      <c r="H611" s="34"/>
    </row>
    <row r="612" spans="1:8" s="2" customFormat="1" ht="16.9" customHeight="1">
      <c r="A612" s="33"/>
      <c r="B612" s="34"/>
      <c r="C612" s="229" t="s">
        <v>1928</v>
      </c>
      <c r="D612" s="229" t="s">
        <v>1929</v>
      </c>
      <c r="E612" s="18" t="s">
        <v>233</v>
      </c>
      <c r="F612" s="230">
        <v>4.829</v>
      </c>
      <c r="G612" s="33"/>
      <c r="H612" s="34"/>
    </row>
    <row r="613" spans="1:8" s="2" customFormat="1" ht="16.9" customHeight="1">
      <c r="A613" s="33"/>
      <c r="B613" s="34"/>
      <c r="C613" s="229" t="s">
        <v>1914</v>
      </c>
      <c r="D613" s="229" t="s">
        <v>1915</v>
      </c>
      <c r="E613" s="18" t="s">
        <v>233</v>
      </c>
      <c r="F613" s="230">
        <v>4.829</v>
      </c>
      <c r="G613" s="33"/>
      <c r="H613" s="34"/>
    </row>
    <row r="614" spans="1:8" s="2" customFormat="1" ht="16.9" customHeight="1">
      <c r="A614" s="33"/>
      <c r="B614" s="34"/>
      <c r="C614" s="229" t="s">
        <v>1934</v>
      </c>
      <c r="D614" s="229" t="s">
        <v>1935</v>
      </c>
      <c r="E614" s="18" t="s">
        <v>233</v>
      </c>
      <c r="F614" s="230">
        <v>4.829</v>
      </c>
      <c r="G614" s="33"/>
      <c r="H614" s="34"/>
    </row>
    <row r="615" spans="1:8" s="2" customFormat="1" ht="16.9" customHeight="1">
      <c r="A615" s="33"/>
      <c r="B615" s="34"/>
      <c r="C615" s="229" t="s">
        <v>589</v>
      </c>
      <c r="D615" s="229" t="s">
        <v>1382</v>
      </c>
      <c r="E615" s="18" t="s">
        <v>173</v>
      </c>
      <c r="F615" s="230">
        <v>119.955</v>
      </c>
      <c r="G615" s="33"/>
      <c r="H615" s="34"/>
    </row>
    <row r="616" spans="1:8" s="2" customFormat="1" ht="16.9" customHeight="1">
      <c r="A616" s="33"/>
      <c r="B616" s="34"/>
      <c r="C616" s="229" t="s">
        <v>1566</v>
      </c>
      <c r="D616" s="229" t="s">
        <v>1567</v>
      </c>
      <c r="E616" s="18" t="s">
        <v>233</v>
      </c>
      <c r="F616" s="230">
        <v>55.594</v>
      </c>
      <c r="G616" s="33"/>
      <c r="H616" s="34"/>
    </row>
    <row r="617" spans="1:8" s="2" customFormat="1" ht="16.9" customHeight="1">
      <c r="A617" s="33"/>
      <c r="B617" s="34"/>
      <c r="C617" s="229" t="s">
        <v>2244</v>
      </c>
      <c r="D617" s="229" t="s">
        <v>2245</v>
      </c>
      <c r="E617" s="18" t="s">
        <v>233</v>
      </c>
      <c r="F617" s="230">
        <v>8.536</v>
      </c>
      <c r="G617" s="33"/>
      <c r="H617" s="34"/>
    </row>
    <row r="618" spans="1:8" s="2" customFormat="1" ht="16.9" customHeight="1">
      <c r="A618" s="33"/>
      <c r="B618" s="34"/>
      <c r="C618" s="229" t="s">
        <v>2233</v>
      </c>
      <c r="D618" s="229" t="s">
        <v>2234</v>
      </c>
      <c r="E618" s="18" t="s">
        <v>233</v>
      </c>
      <c r="F618" s="230">
        <v>4.829</v>
      </c>
      <c r="G618" s="33"/>
      <c r="H618" s="34"/>
    </row>
    <row r="619" spans="1:8" s="2" customFormat="1" ht="16.9" customHeight="1">
      <c r="A619" s="33"/>
      <c r="B619" s="34"/>
      <c r="C619" s="229" t="s">
        <v>1931</v>
      </c>
      <c r="D619" s="229" t="s">
        <v>1932</v>
      </c>
      <c r="E619" s="18" t="s">
        <v>233</v>
      </c>
      <c r="F619" s="230">
        <v>4.829</v>
      </c>
      <c r="G619" s="33"/>
      <c r="H619" s="34"/>
    </row>
    <row r="620" spans="1:8" s="2" customFormat="1" ht="16.9" customHeight="1">
      <c r="A620" s="33"/>
      <c r="B620" s="34"/>
      <c r="C620" s="225" t="s">
        <v>1859</v>
      </c>
      <c r="D620" s="226" t="s">
        <v>1</v>
      </c>
      <c r="E620" s="227" t="s">
        <v>1</v>
      </c>
      <c r="F620" s="228">
        <v>3.707</v>
      </c>
      <c r="G620" s="33"/>
      <c r="H620" s="34"/>
    </row>
    <row r="621" spans="1:8" s="2" customFormat="1" ht="16.9" customHeight="1">
      <c r="A621" s="33"/>
      <c r="B621" s="34"/>
      <c r="C621" s="229" t="s">
        <v>1</v>
      </c>
      <c r="D621" s="229" t="s">
        <v>1954</v>
      </c>
      <c r="E621" s="18" t="s">
        <v>1</v>
      </c>
      <c r="F621" s="230">
        <v>0</v>
      </c>
      <c r="G621" s="33"/>
      <c r="H621" s="34"/>
    </row>
    <row r="622" spans="1:8" s="2" customFormat="1" ht="16.9" customHeight="1">
      <c r="A622" s="33"/>
      <c r="B622" s="34"/>
      <c r="C622" s="229" t="s">
        <v>1</v>
      </c>
      <c r="D622" s="229" t="s">
        <v>1955</v>
      </c>
      <c r="E622" s="18" t="s">
        <v>1</v>
      </c>
      <c r="F622" s="230">
        <v>1.837</v>
      </c>
      <c r="G622" s="33"/>
      <c r="H622" s="34"/>
    </row>
    <row r="623" spans="1:8" s="2" customFormat="1" ht="16.9" customHeight="1">
      <c r="A623" s="33"/>
      <c r="B623" s="34"/>
      <c r="C623" s="229" t="s">
        <v>1</v>
      </c>
      <c r="D623" s="229" t="s">
        <v>1956</v>
      </c>
      <c r="E623" s="18" t="s">
        <v>1</v>
      </c>
      <c r="F623" s="230">
        <v>1.87</v>
      </c>
      <c r="G623" s="33"/>
      <c r="H623" s="34"/>
    </row>
    <row r="624" spans="1:8" s="2" customFormat="1" ht="16.9" customHeight="1">
      <c r="A624" s="33"/>
      <c r="B624" s="34"/>
      <c r="C624" s="229" t="s">
        <v>1859</v>
      </c>
      <c r="D624" s="229" t="s">
        <v>192</v>
      </c>
      <c r="E624" s="18" t="s">
        <v>1</v>
      </c>
      <c r="F624" s="230">
        <v>3.707</v>
      </c>
      <c r="G624" s="33"/>
      <c r="H624" s="34"/>
    </row>
    <row r="625" spans="1:8" s="2" customFormat="1" ht="16.9" customHeight="1">
      <c r="A625" s="33"/>
      <c r="B625" s="34"/>
      <c r="C625" s="231" t="s">
        <v>2608</v>
      </c>
      <c r="D625" s="33"/>
      <c r="E625" s="33"/>
      <c r="F625" s="33"/>
      <c r="G625" s="33"/>
      <c r="H625" s="34"/>
    </row>
    <row r="626" spans="1:8" s="2" customFormat="1" ht="16.9" customHeight="1">
      <c r="A626" s="33"/>
      <c r="B626" s="34"/>
      <c r="C626" s="229" t="s">
        <v>931</v>
      </c>
      <c r="D626" s="229" t="s">
        <v>932</v>
      </c>
      <c r="E626" s="18" t="s">
        <v>233</v>
      </c>
      <c r="F626" s="230">
        <v>3.707</v>
      </c>
      <c r="G626" s="33"/>
      <c r="H626" s="34"/>
    </row>
    <row r="627" spans="1:8" s="2" customFormat="1" ht="16.9" customHeight="1">
      <c r="A627" s="33"/>
      <c r="B627" s="34"/>
      <c r="C627" s="229" t="s">
        <v>1949</v>
      </c>
      <c r="D627" s="229" t="s">
        <v>1950</v>
      </c>
      <c r="E627" s="18" t="s">
        <v>233</v>
      </c>
      <c r="F627" s="230">
        <v>3.707</v>
      </c>
      <c r="G627" s="33"/>
      <c r="H627" s="34"/>
    </row>
    <row r="628" spans="1:8" s="2" customFormat="1" ht="16.9" customHeight="1">
      <c r="A628" s="33"/>
      <c r="B628" s="34"/>
      <c r="C628" s="229" t="s">
        <v>1914</v>
      </c>
      <c r="D628" s="229" t="s">
        <v>1915</v>
      </c>
      <c r="E628" s="18" t="s">
        <v>233</v>
      </c>
      <c r="F628" s="230">
        <v>3.707</v>
      </c>
      <c r="G628" s="33"/>
      <c r="H628" s="34"/>
    </row>
    <row r="629" spans="1:8" s="2" customFormat="1" ht="16.9" customHeight="1">
      <c r="A629" s="33"/>
      <c r="B629" s="34"/>
      <c r="C629" s="229" t="s">
        <v>589</v>
      </c>
      <c r="D629" s="229" t="s">
        <v>1382</v>
      </c>
      <c r="E629" s="18" t="s">
        <v>173</v>
      </c>
      <c r="F629" s="230">
        <v>119.955</v>
      </c>
      <c r="G629" s="33"/>
      <c r="H629" s="34"/>
    </row>
    <row r="630" spans="1:8" s="2" customFormat="1" ht="16.9" customHeight="1">
      <c r="A630" s="33"/>
      <c r="B630" s="34"/>
      <c r="C630" s="229" t="s">
        <v>1566</v>
      </c>
      <c r="D630" s="229" t="s">
        <v>1567</v>
      </c>
      <c r="E630" s="18" t="s">
        <v>233</v>
      </c>
      <c r="F630" s="230">
        <v>55.594</v>
      </c>
      <c r="G630" s="33"/>
      <c r="H630" s="34"/>
    </row>
    <row r="631" spans="1:8" s="2" customFormat="1" ht="16.9" customHeight="1">
      <c r="A631" s="33"/>
      <c r="B631" s="34"/>
      <c r="C631" s="229" t="s">
        <v>2244</v>
      </c>
      <c r="D631" s="229" t="s">
        <v>2245</v>
      </c>
      <c r="E631" s="18" t="s">
        <v>233</v>
      </c>
      <c r="F631" s="230">
        <v>8.536</v>
      </c>
      <c r="G631" s="33"/>
      <c r="H631" s="34"/>
    </row>
    <row r="632" spans="1:8" s="2" customFormat="1" ht="16.9" customHeight="1">
      <c r="A632" s="33"/>
      <c r="B632" s="34"/>
      <c r="C632" s="229" t="s">
        <v>2237</v>
      </c>
      <c r="D632" s="229" t="s">
        <v>2238</v>
      </c>
      <c r="E632" s="18" t="s">
        <v>233</v>
      </c>
      <c r="F632" s="230">
        <v>3.707</v>
      </c>
      <c r="G632" s="33"/>
      <c r="H632" s="34"/>
    </row>
    <row r="633" spans="1:8" s="2" customFormat="1" ht="16.9" customHeight="1">
      <c r="A633" s="33"/>
      <c r="B633" s="34"/>
      <c r="C633" s="229" t="s">
        <v>2241</v>
      </c>
      <c r="D633" s="229" t="s">
        <v>2242</v>
      </c>
      <c r="E633" s="18" t="s">
        <v>233</v>
      </c>
      <c r="F633" s="230">
        <v>3.707</v>
      </c>
      <c r="G633" s="33"/>
      <c r="H633" s="34"/>
    </row>
    <row r="634" spans="1:8" s="2" customFormat="1" ht="16.9" customHeight="1">
      <c r="A634" s="33"/>
      <c r="B634" s="34"/>
      <c r="C634" s="225" t="s">
        <v>580</v>
      </c>
      <c r="D634" s="226" t="s">
        <v>1</v>
      </c>
      <c r="E634" s="227" t="s">
        <v>1</v>
      </c>
      <c r="F634" s="228">
        <v>25.168</v>
      </c>
      <c r="G634" s="33"/>
      <c r="H634" s="34"/>
    </row>
    <row r="635" spans="1:8" s="2" customFormat="1" ht="16.9" customHeight="1">
      <c r="A635" s="33"/>
      <c r="B635" s="34"/>
      <c r="C635" s="229" t="s">
        <v>1</v>
      </c>
      <c r="D635" s="229" t="s">
        <v>2223</v>
      </c>
      <c r="E635" s="18" t="s">
        <v>1</v>
      </c>
      <c r="F635" s="230">
        <v>0</v>
      </c>
      <c r="G635" s="33"/>
      <c r="H635" s="34"/>
    </row>
    <row r="636" spans="1:8" s="2" customFormat="1" ht="16.9" customHeight="1">
      <c r="A636" s="33"/>
      <c r="B636" s="34"/>
      <c r="C636" s="229" t="s">
        <v>1</v>
      </c>
      <c r="D636" s="229" t="s">
        <v>2224</v>
      </c>
      <c r="E636" s="18" t="s">
        <v>1</v>
      </c>
      <c r="F636" s="230">
        <v>25.168</v>
      </c>
      <c r="G636" s="33"/>
      <c r="H636" s="34"/>
    </row>
    <row r="637" spans="1:8" s="2" customFormat="1" ht="16.9" customHeight="1">
      <c r="A637" s="33"/>
      <c r="B637" s="34"/>
      <c r="C637" s="229" t="s">
        <v>580</v>
      </c>
      <c r="D637" s="229" t="s">
        <v>192</v>
      </c>
      <c r="E637" s="18" t="s">
        <v>1</v>
      </c>
      <c r="F637" s="230">
        <v>25.168</v>
      </c>
      <c r="G637" s="33"/>
      <c r="H637" s="34"/>
    </row>
    <row r="638" spans="1:8" s="2" customFormat="1" ht="16.9" customHeight="1">
      <c r="A638" s="33"/>
      <c r="B638" s="34"/>
      <c r="C638" s="231" t="s">
        <v>2608</v>
      </c>
      <c r="D638" s="33"/>
      <c r="E638" s="33"/>
      <c r="F638" s="33"/>
      <c r="G638" s="33"/>
      <c r="H638" s="34"/>
    </row>
    <row r="639" spans="1:8" s="2" customFormat="1" ht="16.9" customHeight="1">
      <c r="A639" s="33"/>
      <c r="B639" s="34"/>
      <c r="C639" s="229" t="s">
        <v>1552</v>
      </c>
      <c r="D639" s="229" t="s">
        <v>1553</v>
      </c>
      <c r="E639" s="18" t="s">
        <v>173</v>
      </c>
      <c r="F639" s="230">
        <v>25.168</v>
      </c>
      <c r="G639" s="33"/>
      <c r="H639" s="34"/>
    </row>
    <row r="640" spans="1:8" s="2" customFormat="1" ht="16.9" customHeight="1">
      <c r="A640" s="33"/>
      <c r="B640" s="34"/>
      <c r="C640" s="229" t="s">
        <v>658</v>
      </c>
      <c r="D640" s="229" t="s">
        <v>659</v>
      </c>
      <c r="E640" s="18" t="s">
        <v>173</v>
      </c>
      <c r="F640" s="230">
        <v>25.168</v>
      </c>
      <c r="G640" s="33"/>
      <c r="H640" s="34"/>
    </row>
    <row r="641" spans="1:8" s="2" customFormat="1" ht="16.9" customHeight="1">
      <c r="A641" s="33"/>
      <c r="B641" s="34"/>
      <c r="C641" s="225" t="s">
        <v>1221</v>
      </c>
      <c r="D641" s="226" t="s">
        <v>1</v>
      </c>
      <c r="E641" s="227" t="s">
        <v>1</v>
      </c>
      <c r="F641" s="228">
        <v>8</v>
      </c>
      <c r="G641" s="33"/>
      <c r="H641" s="34"/>
    </row>
    <row r="642" spans="1:8" s="2" customFormat="1" ht="16.9" customHeight="1">
      <c r="A642" s="33"/>
      <c r="B642" s="34"/>
      <c r="C642" s="229" t="s">
        <v>1221</v>
      </c>
      <c r="D642" s="229" t="s">
        <v>1884</v>
      </c>
      <c r="E642" s="18" t="s">
        <v>1</v>
      </c>
      <c r="F642" s="230">
        <v>8</v>
      </c>
      <c r="G642" s="33"/>
      <c r="H642" s="34"/>
    </row>
    <row r="643" spans="1:8" s="2" customFormat="1" ht="16.9" customHeight="1">
      <c r="A643" s="33"/>
      <c r="B643" s="34"/>
      <c r="C643" s="231" t="s">
        <v>2608</v>
      </c>
      <c r="D643" s="33"/>
      <c r="E643" s="33"/>
      <c r="F643" s="33"/>
      <c r="G643" s="33"/>
      <c r="H643" s="34"/>
    </row>
    <row r="644" spans="1:8" s="2" customFormat="1" ht="16.9" customHeight="1">
      <c r="A644" s="33"/>
      <c r="B644" s="34"/>
      <c r="C644" s="229" t="s">
        <v>1242</v>
      </c>
      <c r="D644" s="229" t="s">
        <v>1243</v>
      </c>
      <c r="E644" s="18" t="s">
        <v>246</v>
      </c>
      <c r="F644" s="230">
        <v>46</v>
      </c>
      <c r="G644" s="33"/>
      <c r="H644" s="34"/>
    </row>
    <row r="645" spans="1:8" s="2" customFormat="1" ht="16.9" customHeight="1">
      <c r="A645" s="33"/>
      <c r="B645" s="34"/>
      <c r="C645" s="229" t="s">
        <v>258</v>
      </c>
      <c r="D645" s="229" t="s">
        <v>259</v>
      </c>
      <c r="E645" s="18" t="s">
        <v>260</v>
      </c>
      <c r="F645" s="230">
        <v>33.801</v>
      </c>
      <c r="G645" s="33"/>
      <c r="H645" s="34"/>
    </row>
    <row r="646" spans="1:8" s="2" customFormat="1" ht="16.9" customHeight="1">
      <c r="A646" s="33"/>
      <c r="B646" s="34"/>
      <c r="C646" s="225" t="s">
        <v>1222</v>
      </c>
      <c r="D646" s="226" t="s">
        <v>1</v>
      </c>
      <c r="E646" s="227" t="s">
        <v>1</v>
      </c>
      <c r="F646" s="228">
        <v>38</v>
      </c>
      <c r="G646" s="33"/>
      <c r="H646" s="34"/>
    </row>
    <row r="647" spans="1:8" s="2" customFormat="1" ht="16.9" customHeight="1">
      <c r="A647" s="33"/>
      <c r="B647" s="34"/>
      <c r="C647" s="229" t="s">
        <v>1222</v>
      </c>
      <c r="D647" s="229" t="s">
        <v>1883</v>
      </c>
      <c r="E647" s="18" t="s">
        <v>1</v>
      </c>
      <c r="F647" s="230">
        <v>38</v>
      </c>
      <c r="G647" s="33"/>
      <c r="H647" s="34"/>
    </row>
    <row r="648" spans="1:8" s="2" customFormat="1" ht="16.9" customHeight="1">
      <c r="A648" s="33"/>
      <c r="B648" s="34"/>
      <c r="C648" s="231" t="s">
        <v>2608</v>
      </c>
      <c r="D648" s="33"/>
      <c r="E648" s="33"/>
      <c r="F648" s="33"/>
      <c r="G648" s="33"/>
      <c r="H648" s="34"/>
    </row>
    <row r="649" spans="1:8" s="2" customFormat="1" ht="16.9" customHeight="1">
      <c r="A649" s="33"/>
      <c r="B649" s="34"/>
      <c r="C649" s="229" t="s">
        <v>1242</v>
      </c>
      <c r="D649" s="229" t="s">
        <v>1243</v>
      </c>
      <c r="E649" s="18" t="s">
        <v>246</v>
      </c>
      <c r="F649" s="230">
        <v>46</v>
      </c>
      <c r="G649" s="33"/>
      <c r="H649" s="34"/>
    </row>
    <row r="650" spans="1:8" s="2" customFormat="1" ht="16.9" customHeight="1">
      <c r="A650" s="33"/>
      <c r="B650" s="34"/>
      <c r="C650" s="229" t="s">
        <v>258</v>
      </c>
      <c r="D650" s="229" t="s">
        <v>259</v>
      </c>
      <c r="E650" s="18" t="s">
        <v>260</v>
      </c>
      <c r="F650" s="230">
        <v>33.801</v>
      </c>
      <c r="G650" s="33"/>
      <c r="H650" s="34"/>
    </row>
    <row r="651" spans="1:8" s="2" customFormat="1" ht="16.9" customHeight="1">
      <c r="A651" s="33"/>
      <c r="B651" s="34"/>
      <c r="C651" s="225" t="s">
        <v>1862</v>
      </c>
      <c r="D651" s="226" t="s">
        <v>1</v>
      </c>
      <c r="E651" s="227" t="s">
        <v>1</v>
      </c>
      <c r="F651" s="228">
        <v>46</v>
      </c>
      <c r="G651" s="33"/>
      <c r="H651" s="34"/>
    </row>
    <row r="652" spans="1:8" s="2" customFormat="1" ht="16.9" customHeight="1">
      <c r="A652" s="33"/>
      <c r="B652" s="34"/>
      <c r="C652" s="229" t="s">
        <v>1222</v>
      </c>
      <c r="D652" s="229" t="s">
        <v>1883</v>
      </c>
      <c r="E652" s="18" t="s">
        <v>1</v>
      </c>
      <c r="F652" s="230">
        <v>38</v>
      </c>
      <c r="G652" s="33"/>
      <c r="H652" s="34"/>
    </row>
    <row r="653" spans="1:8" s="2" customFormat="1" ht="16.9" customHeight="1">
      <c r="A653" s="33"/>
      <c r="B653" s="34"/>
      <c r="C653" s="229" t="s">
        <v>1221</v>
      </c>
      <c r="D653" s="229" t="s">
        <v>1884</v>
      </c>
      <c r="E653" s="18" t="s">
        <v>1</v>
      </c>
      <c r="F653" s="230">
        <v>8</v>
      </c>
      <c r="G653" s="33"/>
      <c r="H653" s="34"/>
    </row>
    <row r="654" spans="1:8" s="2" customFormat="1" ht="16.9" customHeight="1">
      <c r="A654" s="33"/>
      <c r="B654" s="34"/>
      <c r="C654" s="229" t="s">
        <v>1862</v>
      </c>
      <c r="D654" s="229" t="s">
        <v>192</v>
      </c>
      <c r="E654" s="18" t="s">
        <v>1</v>
      </c>
      <c r="F654" s="230">
        <v>46</v>
      </c>
      <c r="G654" s="33"/>
      <c r="H654" s="34"/>
    </row>
    <row r="655" spans="1:8" s="2" customFormat="1" ht="16.9" customHeight="1">
      <c r="A655" s="33"/>
      <c r="B655" s="34"/>
      <c r="C655" s="231" t="s">
        <v>2608</v>
      </c>
      <c r="D655" s="33"/>
      <c r="E655" s="33"/>
      <c r="F655" s="33"/>
      <c r="G655" s="33"/>
      <c r="H655" s="34"/>
    </row>
    <row r="656" spans="1:8" s="2" customFormat="1" ht="16.9" customHeight="1">
      <c r="A656" s="33"/>
      <c r="B656" s="34"/>
      <c r="C656" s="229" t="s">
        <v>1242</v>
      </c>
      <c r="D656" s="229" t="s">
        <v>1243</v>
      </c>
      <c r="E656" s="18" t="s">
        <v>246</v>
      </c>
      <c r="F656" s="230">
        <v>46</v>
      </c>
      <c r="G656" s="33"/>
      <c r="H656" s="34"/>
    </row>
    <row r="657" spans="1:8" s="2" customFormat="1" ht="16.9" customHeight="1">
      <c r="A657" s="33"/>
      <c r="B657" s="34"/>
      <c r="C657" s="229" t="s">
        <v>1247</v>
      </c>
      <c r="D657" s="229" t="s">
        <v>1248</v>
      </c>
      <c r="E657" s="18" t="s">
        <v>246</v>
      </c>
      <c r="F657" s="230">
        <v>46</v>
      </c>
      <c r="G657" s="33"/>
      <c r="H657" s="34"/>
    </row>
    <row r="658" spans="1:8" s="2" customFormat="1" ht="16.9" customHeight="1">
      <c r="A658" s="33"/>
      <c r="B658" s="34"/>
      <c r="C658" s="225" t="s">
        <v>1863</v>
      </c>
      <c r="D658" s="226" t="s">
        <v>1</v>
      </c>
      <c r="E658" s="227" t="s">
        <v>1</v>
      </c>
      <c r="F658" s="228">
        <v>34</v>
      </c>
      <c r="G658" s="33"/>
      <c r="H658" s="34"/>
    </row>
    <row r="659" spans="1:8" s="2" customFormat="1" ht="16.9" customHeight="1">
      <c r="A659" s="33"/>
      <c r="B659" s="34"/>
      <c r="C659" s="229" t="s">
        <v>1</v>
      </c>
      <c r="D659" s="229" t="s">
        <v>1890</v>
      </c>
      <c r="E659" s="18" t="s">
        <v>1</v>
      </c>
      <c r="F659" s="230">
        <v>34</v>
      </c>
      <c r="G659" s="33"/>
      <c r="H659" s="34"/>
    </row>
    <row r="660" spans="1:8" s="2" customFormat="1" ht="16.9" customHeight="1">
      <c r="A660" s="33"/>
      <c r="B660" s="34"/>
      <c r="C660" s="229" t="s">
        <v>1863</v>
      </c>
      <c r="D660" s="229" t="s">
        <v>192</v>
      </c>
      <c r="E660" s="18" t="s">
        <v>1</v>
      </c>
      <c r="F660" s="230">
        <v>34</v>
      </c>
      <c r="G660" s="33"/>
      <c r="H660" s="34"/>
    </row>
    <row r="661" spans="1:8" s="2" customFormat="1" ht="16.9" customHeight="1">
      <c r="A661" s="33"/>
      <c r="B661" s="34"/>
      <c r="C661" s="231" t="s">
        <v>2608</v>
      </c>
      <c r="D661" s="33"/>
      <c r="E661" s="33"/>
      <c r="F661" s="33"/>
      <c r="G661" s="33"/>
      <c r="H661" s="34"/>
    </row>
    <row r="662" spans="1:8" s="2" customFormat="1" ht="16.9" customHeight="1">
      <c r="A662" s="33"/>
      <c r="B662" s="34"/>
      <c r="C662" s="229" t="s">
        <v>1887</v>
      </c>
      <c r="D662" s="229" t="s">
        <v>1888</v>
      </c>
      <c r="E662" s="18" t="s">
        <v>246</v>
      </c>
      <c r="F662" s="230">
        <v>34</v>
      </c>
      <c r="G662" s="33"/>
      <c r="H662" s="34"/>
    </row>
    <row r="663" spans="1:8" s="2" customFormat="1" ht="16.9" customHeight="1">
      <c r="A663" s="33"/>
      <c r="B663" s="34"/>
      <c r="C663" s="229" t="s">
        <v>1891</v>
      </c>
      <c r="D663" s="229" t="s">
        <v>1892</v>
      </c>
      <c r="E663" s="18" t="s">
        <v>246</v>
      </c>
      <c r="F663" s="230">
        <v>34</v>
      </c>
      <c r="G663" s="33"/>
      <c r="H663" s="34"/>
    </row>
    <row r="664" spans="1:8" s="2" customFormat="1" ht="16.9" customHeight="1">
      <c r="A664" s="33"/>
      <c r="B664" s="34"/>
      <c r="C664" s="229" t="s">
        <v>258</v>
      </c>
      <c r="D664" s="229" t="s">
        <v>259</v>
      </c>
      <c r="E664" s="18" t="s">
        <v>260</v>
      </c>
      <c r="F664" s="230">
        <v>33.801</v>
      </c>
      <c r="G664" s="33"/>
      <c r="H664" s="34"/>
    </row>
    <row r="665" spans="1:8" s="2" customFormat="1" ht="16.9" customHeight="1">
      <c r="A665" s="33"/>
      <c r="B665" s="34"/>
      <c r="C665" s="225" t="s">
        <v>1224</v>
      </c>
      <c r="D665" s="226" t="s">
        <v>1</v>
      </c>
      <c r="E665" s="227" t="s">
        <v>1</v>
      </c>
      <c r="F665" s="228">
        <v>88.123</v>
      </c>
      <c r="G665" s="33"/>
      <c r="H665" s="34"/>
    </row>
    <row r="666" spans="1:8" s="2" customFormat="1" ht="16.9" customHeight="1">
      <c r="A666" s="33"/>
      <c r="B666" s="34"/>
      <c r="C666" s="229" t="s">
        <v>1</v>
      </c>
      <c r="D666" s="229" t="s">
        <v>2186</v>
      </c>
      <c r="E666" s="18" t="s">
        <v>1</v>
      </c>
      <c r="F666" s="230">
        <v>0</v>
      </c>
      <c r="G666" s="33"/>
      <c r="H666" s="34"/>
    </row>
    <row r="667" spans="1:8" s="2" customFormat="1" ht="16.9" customHeight="1">
      <c r="A667" s="33"/>
      <c r="B667" s="34"/>
      <c r="C667" s="229" t="s">
        <v>1</v>
      </c>
      <c r="D667" s="229" t="s">
        <v>2187</v>
      </c>
      <c r="E667" s="18" t="s">
        <v>1</v>
      </c>
      <c r="F667" s="230">
        <v>84.69</v>
      </c>
      <c r="G667" s="33"/>
      <c r="H667" s="34"/>
    </row>
    <row r="668" spans="1:8" s="2" customFormat="1" ht="16.9" customHeight="1">
      <c r="A668" s="33"/>
      <c r="B668" s="34"/>
      <c r="C668" s="229" t="s">
        <v>1</v>
      </c>
      <c r="D668" s="229" t="s">
        <v>2188</v>
      </c>
      <c r="E668" s="18" t="s">
        <v>1</v>
      </c>
      <c r="F668" s="230">
        <v>3.64</v>
      </c>
      <c r="G668" s="33"/>
      <c r="H668" s="34"/>
    </row>
    <row r="669" spans="1:8" s="2" customFormat="1" ht="16.9" customHeight="1">
      <c r="A669" s="33"/>
      <c r="B669" s="34"/>
      <c r="C669" s="229" t="s">
        <v>1</v>
      </c>
      <c r="D669" s="229" t="s">
        <v>1508</v>
      </c>
      <c r="E669" s="18" t="s">
        <v>1</v>
      </c>
      <c r="F669" s="230">
        <v>0</v>
      </c>
      <c r="G669" s="33"/>
      <c r="H669" s="34"/>
    </row>
    <row r="670" spans="1:8" s="2" customFormat="1" ht="16.9" customHeight="1">
      <c r="A670" s="33"/>
      <c r="B670" s="34"/>
      <c r="C670" s="229" t="s">
        <v>1</v>
      </c>
      <c r="D670" s="229" t="s">
        <v>2189</v>
      </c>
      <c r="E670" s="18" t="s">
        <v>1</v>
      </c>
      <c r="F670" s="230">
        <v>-0.187</v>
      </c>
      <c r="G670" s="33"/>
      <c r="H670" s="34"/>
    </row>
    <row r="671" spans="1:8" s="2" customFormat="1" ht="16.9" customHeight="1">
      <c r="A671" s="33"/>
      <c r="B671" s="34"/>
      <c r="C671" s="229" t="s">
        <v>1</v>
      </c>
      <c r="D671" s="229" t="s">
        <v>2190</v>
      </c>
      <c r="E671" s="18" t="s">
        <v>1</v>
      </c>
      <c r="F671" s="230">
        <v>-0.02</v>
      </c>
      <c r="G671" s="33"/>
      <c r="H671" s="34"/>
    </row>
    <row r="672" spans="1:8" s="2" customFormat="1" ht="16.9" customHeight="1">
      <c r="A672" s="33"/>
      <c r="B672" s="34"/>
      <c r="C672" s="229" t="s">
        <v>1224</v>
      </c>
      <c r="D672" s="229" t="s">
        <v>192</v>
      </c>
      <c r="E672" s="18" t="s">
        <v>1</v>
      </c>
      <c r="F672" s="230">
        <v>88.123</v>
      </c>
      <c r="G672" s="33"/>
      <c r="H672" s="34"/>
    </row>
    <row r="673" spans="1:8" s="2" customFormat="1" ht="16.9" customHeight="1">
      <c r="A673" s="33"/>
      <c r="B673" s="34"/>
      <c r="C673" s="225" t="s">
        <v>582</v>
      </c>
      <c r="D673" s="226" t="s">
        <v>1</v>
      </c>
      <c r="E673" s="227" t="s">
        <v>1</v>
      </c>
      <c r="F673" s="228">
        <v>369.33</v>
      </c>
      <c r="G673" s="33"/>
      <c r="H673" s="34"/>
    </row>
    <row r="674" spans="1:8" s="2" customFormat="1" ht="16.9" customHeight="1">
      <c r="A674" s="33"/>
      <c r="B674" s="34"/>
      <c r="C674" s="229" t="s">
        <v>1</v>
      </c>
      <c r="D674" s="229" t="s">
        <v>1472</v>
      </c>
      <c r="E674" s="18" t="s">
        <v>1</v>
      </c>
      <c r="F674" s="230">
        <v>369.33</v>
      </c>
      <c r="G674" s="33"/>
      <c r="H674" s="34"/>
    </row>
    <row r="675" spans="1:8" s="2" customFormat="1" ht="16.9" customHeight="1">
      <c r="A675" s="33"/>
      <c r="B675" s="34"/>
      <c r="C675" s="229" t="s">
        <v>582</v>
      </c>
      <c r="D675" s="229" t="s">
        <v>192</v>
      </c>
      <c r="E675" s="18" t="s">
        <v>1</v>
      </c>
      <c r="F675" s="230">
        <v>369.33</v>
      </c>
      <c r="G675" s="33"/>
      <c r="H675" s="34"/>
    </row>
    <row r="676" spans="1:8" s="2" customFormat="1" ht="16.9" customHeight="1">
      <c r="A676" s="33"/>
      <c r="B676" s="34"/>
      <c r="C676" s="231" t="s">
        <v>2608</v>
      </c>
      <c r="D676" s="33"/>
      <c r="E676" s="33"/>
      <c r="F676" s="33"/>
      <c r="G676" s="33"/>
      <c r="H676" s="34"/>
    </row>
    <row r="677" spans="1:8" s="2" customFormat="1" ht="16.9" customHeight="1">
      <c r="A677" s="33"/>
      <c r="B677" s="34"/>
      <c r="C677" s="229" t="s">
        <v>187</v>
      </c>
      <c r="D677" s="229" t="s">
        <v>188</v>
      </c>
      <c r="E677" s="18" t="s">
        <v>173</v>
      </c>
      <c r="F677" s="230">
        <v>369.33</v>
      </c>
      <c r="G677" s="33"/>
      <c r="H677" s="34"/>
    </row>
    <row r="678" spans="1:8" s="2" customFormat="1" ht="16.9" customHeight="1">
      <c r="A678" s="33"/>
      <c r="B678" s="34"/>
      <c r="C678" s="229" t="s">
        <v>224</v>
      </c>
      <c r="D678" s="229" t="s">
        <v>225</v>
      </c>
      <c r="E678" s="18" t="s">
        <v>173</v>
      </c>
      <c r="F678" s="230">
        <v>295.464</v>
      </c>
      <c r="G678" s="33"/>
      <c r="H678" s="34"/>
    </row>
    <row r="679" spans="1:8" s="2" customFormat="1" ht="16.9" customHeight="1">
      <c r="A679" s="33"/>
      <c r="B679" s="34"/>
      <c r="C679" s="229" t="s">
        <v>201</v>
      </c>
      <c r="D679" s="229" t="s">
        <v>202</v>
      </c>
      <c r="E679" s="18" t="s">
        <v>173</v>
      </c>
      <c r="F679" s="230">
        <v>73.866</v>
      </c>
      <c r="G679" s="33"/>
      <c r="H679" s="34"/>
    </row>
    <row r="680" spans="1:8" s="2" customFormat="1" ht="16.9" customHeight="1">
      <c r="A680" s="33"/>
      <c r="B680" s="34"/>
      <c r="C680" s="225" t="s">
        <v>1865</v>
      </c>
      <c r="D680" s="226" t="s">
        <v>1</v>
      </c>
      <c r="E680" s="227" t="s">
        <v>1</v>
      </c>
      <c r="F680" s="228">
        <v>64.49</v>
      </c>
      <c r="G680" s="33"/>
      <c r="H680" s="34"/>
    </row>
    <row r="681" spans="1:8" s="2" customFormat="1" ht="16.9" customHeight="1">
      <c r="A681" s="33"/>
      <c r="B681" s="34"/>
      <c r="C681" s="229" t="s">
        <v>1</v>
      </c>
      <c r="D681" s="229" t="s">
        <v>2023</v>
      </c>
      <c r="E681" s="18" t="s">
        <v>1</v>
      </c>
      <c r="F681" s="230">
        <v>0</v>
      </c>
      <c r="G681" s="33"/>
      <c r="H681" s="34"/>
    </row>
    <row r="682" spans="1:8" s="2" customFormat="1" ht="16.9" customHeight="1">
      <c r="A682" s="33"/>
      <c r="B682" s="34"/>
      <c r="C682" s="229" t="s">
        <v>1</v>
      </c>
      <c r="D682" s="229" t="s">
        <v>2027</v>
      </c>
      <c r="E682" s="18" t="s">
        <v>1</v>
      </c>
      <c r="F682" s="230">
        <v>0</v>
      </c>
      <c r="G682" s="33"/>
      <c r="H682" s="34"/>
    </row>
    <row r="683" spans="1:8" s="2" customFormat="1" ht="16.9" customHeight="1">
      <c r="A683" s="33"/>
      <c r="B683" s="34"/>
      <c r="C683" s="229" t="s">
        <v>1</v>
      </c>
      <c r="D683" s="229" t="s">
        <v>2085</v>
      </c>
      <c r="E683" s="18" t="s">
        <v>1</v>
      </c>
      <c r="F683" s="230">
        <v>6.445</v>
      </c>
      <c r="G683" s="33"/>
      <c r="H683" s="34"/>
    </row>
    <row r="684" spans="1:8" s="2" customFormat="1" ht="16.9" customHeight="1">
      <c r="A684" s="33"/>
      <c r="B684" s="34"/>
      <c r="C684" s="229" t="s">
        <v>1</v>
      </c>
      <c r="D684" s="229" t="s">
        <v>2086</v>
      </c>
      <c r="E684" s="18" t="s">
        <v>1</v>
      </c>
      <c r="F684" s="230">
        <v>6.338</v>
      </c>
      <c r="G684" s="33"/>
      <c r="H684" s="34"/>
    </row>
    <row r="685" spans="1:8" s="2" customFormat="1" ht="16.9" customHeight="1">
      <c r="A685" s="33"/>
      <c r="B685" s="34"/>
      <c r="C685" s="229" t="s">
        <v>1</v>
      </c>
      <c r="D685" s="229" t="s">
        <v>2033</v>
      </c>
      <c r="E685" s="18" t="s">
        <v>1</v>
      </c>
      <c r="F685" s="230">
        <v>0</v>
      </c>
      <c r="G685" s="33"/>
      <c r="H685" s="34"/>
    </row>
    <row r="686" spans="1:8" s="2" customFormat="1" ht="16.9" customHeight="1">
      <c r="A686" s="33"/>
      <c r="B686" s="34"/>
      <c r="C686" s="229" t="s">
        <v>1</v>
      </c>
      <c r="D686" s="229" t="s">
        <v>2090</v>
      </c>
      <c r="E686" s="18" t="s">
        <v>1</v>
      </c>
      <c r="F686" s="230">
        <v>6.445</v>
      </c>
      <c r="G686" s="33"/>
      <c r="H686" s="34"/>
    </row>
    <row r="687" spans="1:8" s="2" customFormat="1" ht="16.9" customHeight="1">
      <c r="A687" s="33"/>
      <c r="B687" s="34"/>
      <c r="C687" s="229" t="s">
        <v>1</v>
      </c>
      <c r="D687" s="229" t="s">
        <v>2091</v>
      </c>
      <c r="E687" s="18" t="s">
        <v>1</v>
      </c>
      <c r="F687" s="230">
        <v>8.541</v>
      </c>
      <c r="G687" s="33"/>
      <c r="H687" s="34"/>
    </row>
    <row r="688" spans="1:8" s="2" customFormat="1" ht="16.9" customHeight="1">
      <c r="A688" s="33"/>
      <c r="B688" s="34"/>
      <c r="C688" s="229" t="s">
        <v>1</v>
      </c>
      <c r="D688" s="229" t="s">
        <v>2040</v>
      </c>
      <c r="E688" s="18" t="s">
        <v>1</v>
      </c>
      <c r="F688" s="230">
        <v>0</v>
      </c>
      <c r="G688" s="33"/>
      <c r="H688" s="34"/>
    </row>
    <row r="689" spans="1:8" s="2" customFormat="1" ht="16.9" customHeight="1">
      <c r="A689" s="33"/>
      <c r="B689" s="34"/>
      <c r="C689" s="229" t="s">
        <v>1</v>
      </c>
      <c r="D689" s="229" t="s">
        <v>2096</v>
      </c>
      <c r="E689" s="18" t="s">
        <v>1</v>
      </c>
      <c r="F689" s="230">
        <v>6.392</v>
      </c>
      <c r="G689" s="33"/>
      <c r="H689" s="34"/>
    </row>
    <row r="690" spans="1:8" s="2" customFormat="1" ht="16.9" customHeight="1">
      <c r="A690" s="33"/>
      <c r="B690" s="34"/>
      <c r="C690" s="229" t="s">
        <v>1</v>
      </c>
      <c r="D690" s="229" t="s">
        <v>2097</v>
      </c>
      <c r="E690" s="18" t="s">
        <v>1</v>
      </c>
      <c r="F690" s="230">
        <v>5.19</v>
      </c>
      <c r="G690" s="33"/>
      <c r="H690" s="34"/>
    </row>
    <row r="691" spans="1:8" s="2" customFormat="1" ht="16.9" customHeight="1">
      <c r="A691" s="33"/>
      <c r="B691" s="34"/>
      <c r="C691" s="229" t="s">
        <v>1</v>
      </c>
      <c r="D691" s="229" t="s">
        <v>2045</v>
      </c>
      <c r="E691" s="18" t="s">
        <v>1</v>
      </c>
      <c r="F691" s="230">
        <v>0</v>
      </c>
      <c r="G691" s="33"/>
      <c r="H691" s="34"/>
    </row>
    <row r="692" spans="1:8" s="2" customFormat="1" ht="16.9" customHeight="1">
      <c r="A692" s="33"/>
      <c r="B692" s="34"/>
      <c r="C692" s="229" t="s">
        <v>1</v>
      </c>
      <c r="D692" s="229" t="s">
        <v>2100</v>
      </c>
      <c r="E692" s="18" t="s">
        <v>1</v>
      </c>
      <c r="F692" s="230">
        <v>6.291</v>
      </c>
      <c r="G692" s="33"/>
      <c r="H692" s="34"/>
    </row>
    <row r="693" spans="1:8" s="2" customFormat="1" ht="16.9" customHeight="1">
      <c r="A693" s="33"/>
      <c r="B693" s="34"/>
      <c r="C693" s="229" t="s">
        <v>1</v>
      </c>
      <c r="D693" s="229" t="s">
        <v>2101</v>
      </c>
      <c r="E693" s="18" t="s">
        <v>1</v>
      </c>
      <c r="F693" s="230">
        <v>4.861</v>
      </c>
      <c r="G693" s="33"/>
      <c r="H693" s="34"/>
    </row>
    <row r="694" spans="1:8" s="2" customFormat="1" ht="16.9" customHeight="1">
      <c r="A694" s="33"/>
      <c r="B694" s="34"/>
      <c r="C694" s="229" t="s">
        <v>1</v>
      </c>
      <c r="D694" s="229" t="s">
        <v>2050</v>
      </c>
      <c r="E694" s="18" t="s">
        <v>1</v>
      </c>
      <c r="F694" s="230">
        <v>0</v>
      </c>
      <c r="G694" s="33"/>
      <c r="H694" s="34"/>
    </row>
    <row r="695" spans="1:8" s="2" customFormat="1" ht="16.9" customHeight="1">
      <c r="A695" s="33"/>
      <c r="B695" s="34"/>
      <c r="C695" s="229" t="s">
        <v>1</v>
      </c>
      <c r="D695" s="229" t="s">
        <v>2104</v>
      </c>
      <c r="E695" s="18" t="s">
        <v>1</v>
      </c>
      <c r="F695" s="230">
        <v>6.405</v>
      </c>
      <c r="G695" s="33"/>
      <c r="H695" s="34"/>
    </row>
    <row r="696" spans="1:8" s="2" customFormat="1" ht="16.9" customHeight="1">
      <c r="A696" s="33"/>
      <c r="B696" s="34"/>
      <c r="C696" s="229" t="s">
        <v>1</v>
      </c>
      <c r="D696" s="229" t="s">
        <v>2105</v>
      </c>
      <c r="E696" s="18" t="s">
        <v>1</v>
      </c>
      <c r="F696" s="230">
        <v>7.582</v>
      </c>
      <c r="G696" s="33"/>
      <c r="H696" s="34"/>
    </row>
    <row r="697" spans="1:8" s="2" customFormat="1" ht="16.9" customHeight="1">
      <c r="A697" s="33"/>
      <c r="B697" s="34"/>
      <c r="C697" s="229" t="s">
        <v>1865</v>
      </c>
      <c r="D697" s="229" t="s">
        <v>192</v>
      </c>
      <c r="E697" s="18" t="s">
        <v>1</v>
      </c>
      <c r="F697" s="230">
        <v>64.49</v>
      </c>
      <c r="G697" s="33"/>
      <c r="H697" s="34"/>
    </row>
    <row r="698" spans="1:8" s="2" customFormat="1" ht="16.9" customHeight="1">
      <c r="A698" s="33"/>
      <c r="B698" s="34"/>
      <c r="C698" s="231" t="s">
        <v>2608</v>
      </c>
      <c r="D698" s="33"/>
      <c r="E698" s="33"/>
      <c r="F698" s="33"/>
      <c r="G698" s="33"/>
      <c r="H698" s="34"/>
    </row>
    <row r="699" spans="1:8" s="2" customFormat="1" ht="16.9" customHeight="1">
      <c r="A699" s="33"/>
      <c r="B699" s="34"/>
      <c r="C699" s="229" t="s">
        <v>2127</v>
      </c>
      <c r="D699" s="229" t="s">
        <v>2128</v>
      </c>
      <c r="E699" s="18" t="s">
        <v>233</v>
      </c>
      <c r="F699" s="230">
        <v>64.49</v>
      </c>
      <c r="G699" s="33"/>
      <c r="H699" s="34"/>
    </row>
    <row r="700" spans="1:8" s="2" customFormat="1" ht="16.9" customHeight="1">
      <c r="A700" s="33"/>
      <c r="B700" s="34"/>
      <c r="C700" s="229" t="s">
        <v>595</v>
      </c>
      <c r="D700" s="229" t="s">
        <v>596</v>
      </c>
      <c r="E700" s="18" t="s">
        <v>233</v>
      </c>
      <c r="F700" s="230">
        <v>640.196</v>
      </c>
      <c r="G700" s="33"/>
      <c r="H700" s="34"/>
    </row>
    <row r="701" spans="1:8" s="2" customFormat="1" ht="16.9" customHeight="1">
      <c r="A701" s="33"/>
      <c r="B701" s="34"/>
      <c r="C701" s="225" t="s">
        <v>2262</v>
      </c>
      <c r="D701" s="226" t="s">
        <v>1</v>
      </c>
      <c r="E701" s="227" t="s">
        <v>1</v>
      </c>
      <c r="F701" s="228">
        <v>286.9</v>
      </c>
      <c r="G701" s="33"/>
      <c r="H701" s="34"/>
    </row>
    <row r="702" spans="1:8" s="2" customFormat="1" ht="16.9" customHeight="1">
      <c r="A702" s="33"/>
      <c r="B702" s="34"/>
      <c r="C702" s="229" t="s">
        <v>1</v>
      </c>
      <c r="D702" s="229" t="s">
        <v>2170</v>
      </c>
      <c r="E702" s="18" t="s">
        <v>1</v>
      </c>
      <c r="F702" s="230">
        <v>0</v>
      </c>
      <c r="G702" s="33"/>
      <c r="H702" s="34"/>
    </row>
    <row r="703" spans="1:8" s="2" customFormat="1" ht="16.9" customHeight="1">
      <c r="A703" s="33"/>
      <c r="B703" s="34"/>
      <c r="C703" s="229" t="s">
        <v>1867</v>
      </c>
      <c r="D703" s="229" t="s">
        <v>2171</v>
      </c>
      <c r="E703" s="18" t="s">
        <v>1</v>
      </c>
      <c r="F703" s="230">
        <v>231.9</v>
      </c>
      <c r="G703" s="33"/>
      <c r="H703" s="34"/>
    </row>
    <row r="704" spans="1:8" s="2" customFormat="1" ht="16.9" customHeight="1">
      <c r="A704" s="33"/>
      <c r="B704" s="34"/>
      <c r="C704" s="229" t="s">
        <v>1</v>
      </c>
      <c r="D704" s="229" t="s">
        <v>2259</v>
      </c>
      <c r="E704" s="18" t="s">
        <v>1</v>
      </c>
      <c r="F704" s="230">
        <v>0</v>
      </c>
      <c r="G704" s="33"/>
      <c r="H704" s="34"/>
    </row>
    <row r="705" spans="1:8" s="2" customFormat="1" ht="16.9" customHeight="1">
      <c r="A705" s="33"/>
      <c r="B705" s="34"/>
      <c r="C705" s="229" t="s">
        <v>2260</v>
      </c>
      <c r="D705" s="229" t="s">
        <v>2261</v>
      </c>
      <c r="E705" s="18" t="s">
        <v>1</v>
      </c>
      <c r="F705" s="230">
        <v>55</v>
      </c>
      <c r="G705" s="33"/>
      <c r="H705" s="34"/>
    </row>
    <row r="706" spans="1:8" s="2" customFormat="1" ht="16.9" customHeight="1">
      <c r="A706" s="33"/>
      <c r="B706" s="34"/>
      <c r="C706" s="229" t="s">
        <v>2262</v>
      </c>
      <c r="D706" s="229" t="s">
        <v>192</v>
      </c>
      <c r="E706" s="18" t="s">
        <v>1</v>
      </c>
      <c r="F706" s="230">
        <v>286.9</v>
      </c>
      <c r="G706" s="33"/>
      <c r="H706" s="34"/>
    </row>
    <row r="707" spans="1:8" s="2" customFormat="1" ht="16.9" customHeight="1">
      <c r="A707" s="33"/>
      <c r="B707" s="34"/>
      <c r="C707" s="225" t="s">
        <v>1867</v>
      </c>
      <c r="D707" s="226" t="s">
        <v>1</v>
      </c>
      <c r="E707" s="227" t="s">
        <v>1</v>
      </c>
      <c r="F707" s="228">
        <v>231.9</v>
      </c>
      <c r="G707" s="33"/>
      <c r="H707" s="34"/>
    </row>
    <row r="708" spans="1:8" s="2" customFormat="1" ht="16.9" customHeight="1">
      <c r="A708" s="33"/>
      <c r="B708" s="34"/>
      <c r="C708" s="229" t="s">
        <v>1</v>
      </c>
      <c r="D708" s="229" t="s">
        <v>2170</v>
      </c>
      <c r="E708" s="18" t="s">
        <v>1</v>
      </c>
      <c r="F708" s="230">
        <v>0</v>
      </c>
      <c r="G708" s="33"/>
      <c r="H708" s="34"/>
    </row>
    <row r="709" spans="1:8" s="2" customFormat="1" ht="16.9" customHeight="1">
      <c r="A709" s="33"/>
      <c r="B709" s="34"/>
      <c r="C709" s="229" t="s">
        <v>1867</v>
      </c>
      <c r="D709" s="229" t="s">
        <v>2171</v>
      </c>
      <c r="E709" s="18" t="s">
        <v>1</v>
      </c>
      <c r="F709" s="230">
        <v>231.9</v>
      </c>
      <c r="G709" s="33"/>
      <c r="H709" s="34"/>
    </row>
    <row r="710" spans="1:8" s="2" customFormat="1" ht="16.9" customHeight="1">
      <c r="A710" s="33"/>
      <c r="B710" s="34"/>
      <c r="C710" s="231" t="s">
        <v>2608</v>
      </c>
      <c r="D710" s="33"/>
      <c r="E710" s="33"/>
      <c r="F710" s="33"/>
      <c r="G710" s="33"/>
      <c r="H710" s="34"/>
    </row>
    <row r="711" spans="1:8" s="2" customFormat="1" ht="16.9" customHeight="1">
      <c r="A711" s="33"/>
      <c r="B711" s="34"/>
      <c r="C711" s="229" t="s">
        <v>2256</v>
      </c>
      <c r="D711" s="229" t="s">
        <v>2257</v>
      </c>
      <c r="E711" s="18" t="s">
        <v>246</v>
      </c>
      <c r="F711" s="230">
        <v>286.9</v>
      </c>
      <c r="G711" s="33"/>
      <c r="H711" s="34"/>
    </row>
    <row r="712" spans="1:8" s="2" customFormat="1" ht="16.9" customHeight="1">
      <c r="A712" s="33"/>
      <c r="B712" s="34"/>
      <c r="C712" s="229" t="s">
        <v>611</v>
      </c>
      <c r="D712" s="229" t="s">
        <v>612</v>
      </c>
      <c r="E712" s="18" t="s">
        <v>173</v>
      </c>
      <c r="F712" s="230">
        <v>302.289</v>
      </c>
      <c r="G712" s="33"/>
      <c r="H712" s="34"/>
    </row>
    <row r="713" spans="1:8" s="2" customFormat="1" ht="16.9" customHeight="1">
      <c r="A713" s="33"/>
      <c r="B713" s="34"/>
      <c r="C713" s="229" t="s">
        <v>2183</v>
      </c>
      <c r="D713" s="229" t="s">
        <v>2184</v>
      </c>
      <c r="E713" s="18" t="s">
        <v>173</v>
      </c>
      <c r="F713" s="230">
        <v>88.123</v>
      </c>
      <c r="G713" s="33"/>
      <c r="H713" s="34"/>
    </row>
    <row r="714" spans="1:8" s="2" customFormat="1" ht="16.9" customHeight="1">
      <c r="A714" s="33"/>
      <c r="B714" s="34"/>
      <c r="C714" s="229" t="s">
        <v>1552</v>
      </c>
      <c r="D714" s="229" t="s">
        <v>1553</v>
      </c>
      <c r="E714" s="18" t="s">
        <v>173</v>
      </c>
      <c r="F714" s="230">
        <v>25.168</v>
      </c>
      <c r="G714" s="33"/>
      <c r="H714" s="34"/>
    </row>
    <row r="715" spans="1:8" s="2" customFormat="1" ht="16.9" customHeight="1">
      <c r="A715" s="33"/>
      <c r="B715" s="34"/>
      <c r="C715" s="225" t="s">
        <v>2260</v>
      </c>
      <c r="D715" s="226" t="s">
        <v>1</v>
      </c>
      <c r="E715" s="227" t="s">
        <v>1</v>
      </c>
      <c r="F715" s="228">
        <v>55</v>
      </c>
      <c r="G715" s="33"/>
      <c r="H715" s="34"/>
    </row>
    <row r="716" spans="1:8" s="2" customFormat="1" ht="16.9" customHeight="1">
      <c r="A716" s="33"/>
      <c r="B716" s="34"/>
      <c r="C716" s="229" t="s">
        <v>1</v>
      </c>
      <c r="D716" s="229" t="s">
        <v>2259</v>
      </c>
      <c r="E716" s="18" t="s">
        <v>1</v>
      </c>
      <c r="F716" s="230">
        <v>0</v>
      </c>
      <c r="G716" s="33"/>
      <c r="H716" s="34"/>
    </row>
    <row r="717" spans="1:8" s="2" customFormat="1" ht="16.9" customHeight="1">
      <c r="A717" s="33"/>
      <c r="B717" s="34"/>
      <c r="C717" s="229" t="s">
        <v>2260</v>
      </c>
      <c r="D717" s="229" t="s">
        <v>2261</v>
      </c>
      <c r="E717" s="18" t="s">
        <v>1</v>
      </c>
      <c r="F717" s="230">
        <v>55</v>
      </c>
      <c r="G717" s="33"/>
      <c r="H717" s="34"/>
    </row>
    <row r="718" spans="1:8" s="2" customFormat="1" ht="16.9" customHeight="1">
      <c r="A718" s="33"/>
      <c r="B718" s="34"/>
      <c r="C718" s="225" t="s">
        <v>2295</v>
      </c>
      <c r="D718" s="226" t="s">
        <v>1</v>
      </c>
      <c r="E718" s="227" t="s">
        <v>1</v>
      </c>
      <c r="F718" s="228">
        <v>11.6</v>
      </c>
      <c r="G718" s="33"/>
      <c r="H718" s="34"/>
    </row>
    <row r="719" spans="1:8" s="2" customFormat="1" ht="16.9" customHeight="1">
      <c r="A719" s="33"/>
      <c r="B719" s="34"/>
      <c r="C719" s="229" t="s">
        <v>1</v>
      </c>
      <c r="D719" s="229" t="s">
        <v>2170</v>
      </c>
      <c r="E719" s="18" t="s">
        <v>1</v>
      </c>
      <c r="F719" s="230">
        <v>0</v>
      </c>
      <c r="G719" s="33"/>
      <c r="H719" s="34"/>
    </row>
    <row r="720" spans="1:8" s="2" customFormat="1" ht="16.9" customHeight="1">
      <c r="A720" s="33"/>
      <c r="B720" s="34"/>
      <c r="C720" s="229" t="s">
        <v>1869</v>
      </c>
      <c r="D720" s="229" t="s">
        <v>2173</v>
      </c>
      <c r="E720" s="18" t="s">
        <v>1</v>
      </c>
      <c r="F720" s="230">
        <v>10.4</v>
      </c>
      <c r="G720" s="33"/>
      <c r="H720" s="34"/>
    </row>
    <row r="721" spans="1:8" s="2" customFormat="1" ht="16.9" customHeight="1">
      <c r="A721" s="33"/>
      <c r="B721" s="34"/>
      <c r="C721" s="229" t="s">
        <v>1</v>
      </c>
      <c r="D721" s="229" t="s">
        <v>2259</v>
      </c>
      <c r="E721" s="18" t="s">
        <v>1</v>
      </c>
      <c r="F721" s="230">
        <v>0</v>
      </c>
      <c r="G721" s="33"/>
      <c r="H721" s="34"/>
    </row>
    <row r="722" spans="1:8" s="2" customFormat="1" ht="16.9" customHeight="1">
      <c r="A722" s="33"/>
      <c r="B722" s="34"/>
      <c r="C722" s="229" t="s">
        <v>2293</v>
      </c>
      <c r="D722" s="229" t="s">
        <v>2294</v>
      </c>
      <c r="E722" s="18" t="s">
        <v>1</v>
      </c>
      <c r="F722" s="230">
        <v>1.2</v>
      </c>
      <c r="G722" s="33"/>
      <c r="H722" s="34"/>
    </row>
    <row r="723" spans="1:8" s="2" customFormat="1" ht="16.9" customHeight="1">
      <c r="A723" s="33"/>
      <c r="B723" s="34"/>
      <c r="C723" s="229" t="s">
        <v>2295</v>
      </c>
      <c r="D723" s="229" t="s">
        <v>192</v>
      </c>
      <c r="E723" s="18" t="s">
        <v>1</v>
      </c>
      <c r="F723" s="230">
        <v>11.6</v>
      </c>
      <c r="G723" s="33"/>
      <c r="H723" s="34"/>
    </row>
    <row r="724" spans="1:8" s="2" customFormat="1" ht="16.9" customHeight="1">
      <c r="A724" s="33"/>
      <c r="B724" s="34"/>
      <c r="C724" s="225" t="s">
        <v>1869</v>
      </c>
      <c r="D724" s="226" t="s">
        <v>1</v>
      </c>
      <c r="E724" s="227" t="s">
        <v>1</v>
      </c>
      <c r="F724" s="228">
        <v>10.4</v>
      </c>
      <c r="G724" s="33"/>
      <c r="H724" s="34"/>
    </row>
    <row r="725" spans="1:8" s="2" customFormat="1" ht="16.9" customHeight="1">
      <c r="A725" s="33"/>
      <c r="B725" s="34"/>
      <c r="C725" s="229" t="s">
        <v>1</v>
      </c>
      <c r="D725" s="229" t="s">
        <v>2170</v>
      </c>
      <c r="E725" s="18" t="s">
        <v>1</v>
      </c>
      <c r="F725" s="230">
        <v>0</v>
      </c>
      <c r="G725" s="33"/>
      <c r="H725" s="34"/>
    </row>
    <row r="726" spans="1:8" s="2" customFormat="1" ht="16.9" customHeight="1">
      <c r="A726" s="33"/>
      <c r="B726" s="34"/>
      <c r="C726" s="229" t="s">
        <v>1869</v>
      </c>
      <c r="D726" s="229" t="s">
        <v>2173</v>
      </c>
      <c r="E726" s="18" t="s">
        <v>1</v>
      </c>
      <c r="F726" s="230">
        <v>10.4</v>
      </c>
      <c r="G726" s="33"/>
      <c r="H726" s="34"/>
    </row>
    <row r="727" spans="1:8" s="2" customFormat="1" ht="16.9" customHeight="1">
      <c r="A727" s="33"/>
      <c r="B727" s="34"/>
      <c r="C727" s="231" t="s">
        <v>2608</v>
      </c>
      <c r="D727" s="33"/>
      <c r="E727" s="33"/>
      <c r="F727" s="33"/>
      <c r="G727" s="33"/>
      <c r="H727" s="34"/>
    </row>
    <row r="728" spans="1:8" s="2" customFormat="1" ht="16.9" customHeight="1">
      <c r="A728" s="33"/>
      <c r="B728" s="34"/>
      <c r="C728" s="229" t="s">
        <v>2290</v>
      </c>
      <c r="D728" s="229" t="s">
        <v>2291</v>
      </c>
      <c r="E728" s="18" t="s">
        <v>246</v>
      </c>
      <c r="F728" s="230">
        <v>11.6</v>
      </c>
      <c r="G728" s="33"/>
      <c r="H728" s="34"/>
    </row>
    <row r="729" spans="1:8" s="2" customFormat="1" ht="16.9" customHeight="1">
      <c r="A729" s="33"/>
      <c r="B729" s="34"/>
      <c r="C729" s="229" t="s">
        <v>611</v>
      </c>
      <c r="D729" s="229" t="s">
        <v>612</v>
      </c>
      <c r="E729" s="18" t="s">
        <v>173</v>
      </c>
      <c r="F729" s="230">
        <v>302.289</v>
      </c>
      <c r="G729" s="33"/>
      <c r="H729" s="34"/>
    </row>
    <row r="730" spans="1:8" s="2" customFormat="1" ht="16.9" customHeight="1">
      <c r="A730" s="33"/>
      <c r="B730" s="34"/>
      <c r="C730" s="229" t="s">
        <v>2183</v>
      </c>
      <c r="D730" s="229" t="s">
        <v>2184</v>
      </c>
      <c r="E730" s="18" t="s">
        <v>173</v>
      </c>
      <c r="F730" s="230">
        <v>88.123</v>
      </c>
      <c r="G730" s="33"/>
      <c r="H730" s="34"/>
    </row>
    <row r="731" spans="1:8" s="2" customFormat="1" ht="16.9" customHeight="1">
      <c r="A731" s="33"/>
      <c r="B731" s="34"/>
      <c r="C731" s="229" t="s">
        <v>1552</v>
      </c>
      <c r="D731" s="229" t="s">
        <v>1553</v>
      </c>
      <c r="E731" s="18" t="s">
        <v>173</v>
      </c>
      <c r="F731" s="230">
        <v>25.168</v>
      </c>
      <c r="G731" s="33"/>
      <c r="H731" s="34"/>
    </row>
    <row r="732" spans="1:8" s="2" customFormat="1" ht="16.9" customHeight="1">
      <c r="A732" s="33"/>
      <c r="B732" s="34"/>
      <c r="C732" s="225" t="s">
        <v>2293</v>
      </c>
      <c r="D732" s="226" t="s">
        <v>1</v>
      </c>
      <c r="E732" s="227" t="s">
        <v>1</v>
      </c>
      <c r="F732" s="228">
        <v>1.2</v>
      </c>
      <c r="G732" s="33"/>
      <c r="H732" s="34"/>
    </row>
    <row r="733" spans="1:8" s="2" customFormat="1" ht="16.9" customHeight="1">
      <c r="A733" s="33"/>
      <c r="B733" s="34"/>
      <c r="C733" s="229" t="s">
        <v>1</v>
      </c>
      <c r="D733" s="229" t="s">
        <v>2259</v>
      </c>
      <c r="E733" s="18" t="s">
        <v>1</v>
      </c>
      <c r="F733" s="230">
        <v>0</v>
      </c>
      <c r="G733" s="33"/>
      <c r="H733" s="34"/>
    </row>
    <row r="734" spans="1:8" s="2" customFormat="1" ht="16.9" customHeight="1">
      <c r="A734" s="33"/>
      <c r="B734" s="34"/>
      <c r="C734" s="229" t="s">
        <v>2293</v>
      </c>
      <c r="D734" s="229" t="s">
        <v>2294</v>
      </c>
      <c r="E734" s="18" t="s">
        <v>1</v>
      </c>
      <c r="F734" s="230">
        <v>1.2</v>
      </c>
      <c r="G734" s="33"/>
      <c r="H734" s="34"/>
    </row>
    <row r="735" spans="1:8" s="2" customFormat="1" ht="16.9" customHeight="1">
      <c r="A735" s="33"/>
      <c r="B735" s="34"/>
      <c r="C735" s="225" t="s">
        <v>1227</v>
      </c>
      <c r="D735" s="226" t="s">
        <v>1</v>
      </c>
      <c r="E735" s="227" t="s">
        <v>1</v>
      </c>
      <c r="F735" s="228">
        <v>38.5</v>
      </c>
      <c r="G735" s="33"/>
      <c r="H735" s="34"/>
    </row>
    <row r="736" spans="1:8" s="2" customFormat="1" ht="16.9" customHeight="1">
      <c r="A736" s="33"/>
      <c r="B736" s="34"/>
      <c r="C736" s="229" t="s">
        <v>1</v>
      </c>
      <c r="D736" s="229" t="s">
        <v>2013</v>
      </c>
      <c r="E736" s="18" t="s">
        <v>1</v>
      </c>
      <c r="F736" s="230">
        <v>38.5</v>
      </c>
      <c r="G736" s="33"/>
      <c r="H736" s="34"/>
    </row>
    <row r="737" spans="1:8" s="2" customFormat="1" ht="16.9" customHeight="1">
      <c r="A737" s="33"/>
      <c r="B737" s="34"/>
      <c r="C737" s="229" t="s">
        <v>1227</v>
      </c>
      <c r="D737" s="229" t="s">
        <v>192</v>
      </c>
      <c r="E737" s="18" t="s">
        <v>1</v>
      </c>
      <c r="F737" s="230">
        <v>38.5</v>
      </c>
      <c r="G737" s="33"/>
      <c r="H737" s="34"/>
    </row>
    <row r="738" spans="1:8" s="2" customFormat="1" ht="16.9" customHeight="1">
      <c r="A738" s="33"/>
      <c r="B738" s="34"/>
      <c r="C738" s="231" t="s">
        <v>2608</v>
      </c>
      <c r="D738" s="33"/>
      <c r="E738" s="33"/>
      <c r="F738" s="33"/>
      <c r="G738" s="33"/>
      <c r="H738" s="34"/>
    </row>
    <row r="739" spans="1:8" s="2" customFormat="1" ht="16.9" customHeight="1">
      <c r="A739" s="33"/>
      <c r="B739" s="34"/>
      <c r="C739" s="229" t="s">
        <v>1347</v>
      </c>
      <c r="D739" s="229" t="s">
        <v>1348</v>
      </c>
      <c r="E739" s="18" t="s">
        <v>246</v>
      </c>
      <c r="F739" s="230">
        <v>38.5</v>
      </c>
      <c r="G739" s="33"/>
      <c r="H739" s="34"/>
    </row>
    <row r="740" spans="1:8" s="2" customFormat="1" ht="16.9" customHeight="1">
      <c r="A740" s="33"/>
      <c r="B740" s="34"/>
      <c r="C740" s="229" t="s">
        <v>1364</v>
      </c>
      <c r="D740" s="229" t="s">
        <v>1365</v>
      </c>
      <c r="E740" s="18" t="s">
        <v>246</v>
      </c>
      <c r="F740" s="230">
        <v>135.3</v>
      </c>
      <c r="G740" s="33"/>
      <c r="H740" s="34"/>
    </row>
    <row r="741" spans="1:8" s="2" customFormat="1" ht="16.9" customHeight="1">
      <c r="A741" s="33"/>
      <c r="B741" s="34"/>
      <c r="C741" s="225" t="s">
        <v>131</v>
      </c>
      <c r="D741" s="226" t="s">
        <v>1</v>
      </c>
      <c r="E741" s="227" t="s">
        <v>1</v>
      </c>
      <c r="F741" s="228">
        <v>22</v>
      </c>
      <c r="G741" s="33"/>
      <c r="H741" s="34"/>
    </row>
    <row r="742" spans="1:8" s="2" customFormat="1" ht="16.9" customHeight="1">
      <c r="A742" s="33"/>
      <c r="B742" s="34"/>
      <c r="C742" s="229" t="s">
        <v>1</v>
      </c>
      <c r="D742" s="229" t="s">
        <v>1896</v>
      </c>
      <c r="E742" s="18" t="s">
        <v>1</v>
      </c>
      <c r="F742" s="230">
        <v>22</v>
      </c>
      <c r="G742" s="33"/>
      <c r="H742" s="34"/>
    </row>
    <row r="743" spans="1:8" s="2" customFormat="1" ht="16.9" customHeight="1">
      <c r="A743" s="33"/>
      <c r="B743" s="34"/>
      <c r="C743" s="229" t="s">
        <v>131</v>
      </c>
      <c r="D743" s="229" t="s">
        <v>192</v>
      </c>
      <c r="E743" s="18" t="s">
        <v>1</v>
      </c>
      <c r="F743" s="230">
        <v>22</v>
      </c>
      <c r="G743" s="33"/>
      <c r="H743" s="34"/>
    </row>
    <row r="744" spans="1:8" s="2" customFormat="1" ht="16.9" customHeight="1">
      <c r="A744" s="33"/>
      <c r="B744" s="34"/>
      <c r="C744" s="231" t="s">
        <v>2608</v>
      </c>
      <c r="D744" s="33"/>
      <c r="E744" s="33"/>
      <c r="F744" s="33"/>
      <c r="G744" s="33"/>
      <c r="H744" s="34"/>
    </row>
    <row r="745" spans="1:8" s="2" customFormat="1" ht="16.9" customHeight="1">
      <c r="A745" s="33"/>
      <c r="B745" s="34"/>
      <c r="C745" s="229" t="s">
        <v>1251</v>
      </c>
      <c r="D745" s="229" t="s">
        <v>1252</v>
      </c>
      <c r="E745" s="18" t="s">
        <v>246</v>
      </c>
      <c r="F745" s="230">
        <v>22</v>
      </c>
      <c r="G745" s="33"/>
      <c r="H745" s="34"/>
    </row>
    <row r="746" spans="1:8" s="2" customFormat="1" ht="16.9" customHeight="1">
      <c r="A746" s="33"/>
      <c r="B746" s="34"/>
      <c r="C746" s="229" t="s">
        <v>250</v>
      </c>
      <c r="D746" s="229" t="s">
        <v>251</v>
      </c>
      <c r="E746" s="18" t="s">
        <v>233</v>
      </c>
      <c r="F746" s="230">
        <v>114.484</v>
      </c>
      <c r="G746" s="33"/>
      <c r="H746" s="34"/>
    </row>
    <row r="747" spans="1:8" s="2" customFormat="1" ht="16.9" customHeight="1">
      <c r="A747" s="33"/>
      <c r="B747" s="34"/>
      <c r="C747" s="229" t="s">
        <v>258</v>
      </c>
      <c r="D747" s="229" t="s">
        <v>259</v>
      </c>
      <c r="E747" s="18" t="s">
        <v>260</v>
      </c>
      <c r="F747" s="230">
        <v>33.801</v>
      </c>
      <c r="G747" s="33"/>
      <c r="H747" s="34"/>
    </row>
    <row r="748" spans="1:8" s="2" customFormat="1" ht="16.9" customHeight="1">
      <c r="A748" s="33"/>
      <c r="B748" s="34"/>
      <c r="C748" s="225" t="s">
        <v>1230</v>
      </c>
      <c r="D748" s="226" t="s">
        <v>1</v>
      </c>
      <c r="E748" s="227" t="s">
        <v>1</v>
      </c>
      <c r="F748" s="228">
        <v>159.801</v>
      </c>
      <c r="G748" s="33"/>
      <c r="H748" s="34"/>
    </row>
    <row r="749" spans="1:8" s="2" customFormat="1" ht="16.9" customHeight="1">
      <c r="A749" s="33"/>
      <c r="B749" s="34"/>
      <c r="C749" s="229" t="s">
        <v>1</v>
      </c>
      <c r="D749" s="229" t="s">
        <v>2174</v>
      </c>
      <c r="E749" s="18" t="s">
        <v>1</v>
      </c>
      <c r="F749" s="230">
        <v>152.783</v>
      </c>
      <c r="G749" s="33"/>
      <c r="H749" s="34"/>
    </row>
    <row r="750" spans="1:8" s="2" customFormat="1" ht="16.9" customHeight="1">
      <c r="A750" s="33"/>
      <c r="B750" s="34"/>
      <c r="C750" s="229" t="s">
        <v>1</v>
      </c>
      <c r="D750" s="229" t="s">
        <v>2175</v>
      </c>
      <c r="E750" s="18" t="s">
        <v>1</v>
      </c>
      <c r="F750" s="230">
        <v>7.018</v>
      </c>
      <c r="G750" s="33"/>
      <c r="H750" s="34"/>
    </row>
    <row r="751" spans="1:8" s="2" customFormat="1" ht="16.9" customHeight="1">
      <c r="A751" s="33"/>
      <c r="B751" s="34"/>
      <c r="C751" s="229" t="s">
        <v>1230</v>
      </c>
      <c r="D751" s="229" t="s">
        <v>192</v>
      </c>
      <c r="E751" s="18" t="s">
        <v>1</v>
      </c>
      <c r="F751" s="230">
        <v>159.801</v>
      </c>
      <c r="G751" s="33"/>
      <c r="H751" s="34"/>
    </row>
    <row r="752" spans="1:8" s="2" customFormat="1" ht="16.9" customHeight="1">
      <c r="A752" s="33"/>
      <c r="B752" s="34"/>
      <c r="C752" s="231" t="s">
        <v>2608</v>
      </c>
      <c r="D752" s="33"/>
      <c r="E752" s="33"/>
      <c r="F752" s="33"/>
      <c r="G752" s="33"/>
      <c r="H752" s="34"/>
    </row>
    <row r="753" spans="1:8" s="2" customFormat="1" ht="16.9" customHeight="1">
      <c r="A753" s="33"/>
      <c r="B753" s="34"/>
      <c r="C753" s="229" t="s">
        <v>1559</v>
      </c>
      <c r="D753" s="229" t="s">
        <v>1560</v>
      </c>
      <c r="E753" s="18" t="s">
        <v>233</v>
      </c>
      <c r="F753" s="230">
        <v>159.801</v>
      </c>
      <c r="G753" s="33"/>
      <c r="H753" s="34"/>
    </row>
    <row r="754" spans="1:8" s="2" customFormat="1" ht="16.9" customHeight="1">
      <c r="A754" s="33"/>
      <c r="B754" s="34"/>
      <c r="C754" s="229" t="s">
        <v>611</v>
      </c>
      <c r="D754" s="229" t="s">
        <v>612</v>
      </c>
      <c r="E754" s="18" t="s">
        <v>173</v>
      </c>
      <c r="F754" s="230">
        <v>302.289</v>
      </c>
      <c r="G754" s="33"/>
      <c r="H754" s="34"/>
    </row>
    <row r="755" spans="1:8" s="2" customFormat="1" ht="16.9" customHeight="1">
      <c r="A755" s="33"/>
      <c r="B755" s="34"/>
      <c r="C755" s="225" t="s">
        <v>594</v>
      </c>
      <c r="D755" s="226" t="s">
        <v>1</v>
      </c>
      <c r="E755" s="227" t="s">
        <v>1</v>
      </c>
      <c r="F755" s="228">
        <v>119.955</v>
      </c>
      <c r="G755" s="33"/>
      <c r="H755" s="34"/>
    </row>
    <row r="756" spans="1:8" s="2" customFormat="1" ht="16.9" customHeight="1">
      <c r="A756" s="33"/>
      <c r="B756" s="34"/>
      <c r="C756" s="229" t="s">
        <v>1</v>
      </c>
      <c r="D756" s="229" t="s">
        <v>2023</v>
      </c>
      <c r="E756" s="18" t="s">
        <v>1</v>
      </c>
      <c r="F756" s="230">
        <v>0</v>
      </c>
      <c r="G756" s="33"/>
      <c r="H756" s="34"/>
    </row>
    <row r="757" spans="1:8" s="2" customFormat="1" ht="16.9" customHeight="1">
      <c r="A757" s="33"/>
      <c r="B757" s="34"/>
      <c r="C757" s="229" t="s">
        <v>1</v>
      </c>
      <c r="D757" s="229" t="s">
        <v>2024</v>
      </c>
      <c r="E757" s="18" t="s">
        <v>1</v>
      </c>
      <c r="F757" s="230">
        <v>10.198</v>
      </c>
      <c r="G757" s="33"/>
      <c r="H757" s="34"/>
    </row>
    <row r="758" spans="1:8" s="2" customFormat="1" ht="16.9" customHeight="1">
      <c r="A758" s="33"/>
      <c r="B758" s="34"/>
      <c r="C758" s="229" t="s">
        <v>1</v>
      </c>
      <c r="D758" s="229" t="s">
        <v>2025</v>
      </c>
      <c r="E758" s="18" t="s">
        <v>1</v>
      </c>
      <c r="F758" s="230">
        <v>0.861</v>
      </c>
      <c r="G758" s="33"/>
      <c r="H758" s="34"/>
    </row>
    <row r="759" spans="1:8" s="2" customFormat="1" ht="16.9" customHeight="1">
      <c r="A759" s="33"/>
      <c r="B759" s="34"/>
      <c r="C759" s="229" t="s">
        <v>1</v>
      </c>
      <c r="D759" s="229" t="s">
        <v>2026</v>
      </c>
      <c r="E759" s="18" t="s">
        <v>1</v>
      </c>
      <c r="F759" s="230">
        <v>8.991</v>
      </c>
      <c r="G759" s="33"/>
      <c r="H759" s="34"/>
    </row>
    <row r="760" spans="1:8" s="2" customFormat="1" ht="16.9" customHeight="1">
      <c r="A760" s="33"/>
      <c r="B760" s="34"/>
      <c r="C760" s="229" t="s">
        <v>1</v>
      </c>
      <c r="D760" s="229" t="s">
        <v>2027</v>
      </c>
      <c r="E760" s="18" t="s">
        <v>1</v>
      </c>
      <c r="F760" s="230">
        <v>0</v>
      </c>
      <c r="G760" s="33"/>
      <c r="H760" s="34"/>
    </row>
    <row r="761" spans="1:8" s="2" customFormat="1" ht="16.9" customHeight="1">
      <c r="A761" s="33"/>
      <c r="B761" s="34"/>
      <c r="C761" s="229" t="s">
        <v>1</v>
      </c>
      <c r="D761" s="229" t="s">
        <v>2028</v>
      </c>
      <c r="E761" s="18" t="s">
        <v>1</v>
      </c>
      <c r="F761" s="230">
        <v>1.601</v>
      </c>
      <c r="G761" s="33"/>
      <c r="H761" s="34"/>
    </row>
    <row r="762" spans="1:8" s="2" customFormat="1" ht="16.9" customHeight="1">
      <c r="A762" s="33"/>
      <c r="B762" s="34"/>
      <c r="C762" s="229" t="s">
        <v>1</v>
      </c>
      <c r="D762" s="229" t="s">
        <v>2029</v>
      </c>
      <c r="E762" s="18" t="s">
        <v>1</v>
      </c>
      <c r="F762" s="230">
        <v>3.545</v>
      </c>
      <c r="G762" s="33"/>
      <c r="H762" s="34"/>
    </row>
    <row r="763" spans="1:8" s="2" customFormat="1" ht="16.9" customHeight="1">
      <c r="A763" s="33"/>
      <c r="B763" s="34"/>
      <c r="C763" s="229" t="s">
        <v>1</v>
      </c>
      <c r="D763" s="229" t="s">
        <v>2030</v>
      </c>
      <c r="E763" s="18" t="s">
        <v>1</v>
      </c>
      <c r="F763" s="230">
        <v>3.486</v>
      </c>
      <c r="G763" s="33"/>
      <c r="H763" s="34"/>
    </row>
    <row r="764" spans="1:8" s="2" customFormat="1" ht="16.9" customHeight="1">
      <c r="A764" s="33"/>
      <c r="B764" s="34"/>
      <c r="C764" s="229" t="s">
        <v>1</v>
      </c>
      <c r="D764" s="229" t="s">
        <v>2031</v>
      </c>
      <c r="E764" s="18" t="s">
        <v>1</v>
      </c>
      <c r="F764" s="230">
        <v>8.318</v>
      </c>
      <c r="G764" s="33"/>
      <c r="H764" s="34"/>
    </row>
    <row r="765" spans="1:8" s="2" customFormat="1" ht="16.9" customHeight="1">
      <c r="A765" s="33"/>
      <c r="B765" s="34"/>
      <c r="C765" s="229" t="s">
        <v>1</v>
      </c>
      <c r="D765" s="229" t="s">
        <v>2032</v>
      </c>
      <c r="E765" s="18" t="s">
        <v>1</v>
      </c>
      <c r="F765" s="230">
        <v>9.311</v>
      </c>
      <c r="G765" s="33"/>
      <c r="H765" s="34"/>
    </row>
    <row r="766" spans="1:8" s="2" customFormat="1" ht="16.9" customHeight="1">
      <c r="A766" s="33"/>
      <c r="B766" s="34"/>
      <c r="C766" s="229" t="s">
        <v>1</v>
      </c>
      <c r="D766" s="229" t="s">
        <v>2033</v>
      </c>
      <c r="E766" s="18" t="s">
        <v>1</v>
      </c>
      <c r="F766" s="230">
        <v>0</v>
      </c>
      <c r="G766" s="33"/>
      <c r="H766" s="34"/>
    </row>
    <row r="767" spans="1:8" s="2" customFormat="1" ht="16.9" customHeight="1">
      <c r="A767" s="33"/>
      <c r="B767" s="34"/>
      <c r="C767" s="229" t="s">
        <v>1</v>
      </c>
      <c r="D767" s="229" t="s">
        <v>2034</v>
      </c>
      <c r="E767" s="18" t="s">
        <v>1</v>
      </c>
      <c r="F767" s="230">
        <v>1.709</v>
      </c>
      <c r="G767" s="33"/>
      <c r="H767" s="34"/>
    </row>
    <row r="768" spans="1:8" s="2" customFormat="1" ht="16.9" customHeight="1">
      <c r="A768" s="33"/>
      <c r="B768" s="34"/>
      <c r="C768" s="229" t="s">
        <v>1</v>
      </c>
      <c r="D768" s="229" t="s">
        <v>2035</v>
      </c>
      <c r="E768" s="18" t="s">
        <v>1</v>
      </c>
      <c r="F768" s="230">
        <v>3.545</v>
      </c>
      <c r="G768" s="33"/>
      <c r="H768" s="34"/>
    </row>
    <row r="769" spans="1:8" s="2" customFormat="1" ht="16.9" customHeight="1">
      <c r="A769" s="33"/>
      <c r="B769" s="34"/>
      <c r="C769" s="229" t="s">
        <v>1</v>
      </c>
      <c r="D769" s="229" t="s">
        <v>2036</v>
      </c>
      <c r="E769" s="18" t="s">
        <v>1</v>
      </c>
      <c r="F769" s="230">
        <v>4.698</v>
      </c>
      <c r="G769" s="33"/>
      <c r="H769" s="34"/>
    </row>
    <row r="770" spans="1:8" s="2" customFormat="1" ht="16.9" customHeight="1">
      <c r="A770" s="33"/>
      <c r="B770" s="34"/>
      <c r="C770" s="229" t="s">
        <v>1</v>
      </c>
      <c r="D770" s="229" t="s">
        <v>2037</v>
      </c>
      <c r="E770" s="18" t="s">
        <v>1</v>
      </c>
      <c r="F770" s="230">
        <v>2.563</v>
      </c>
      <c r="G770" s="33"/>
      <c r="H770" s="34"/>
    </row>
    <row r="771" spans="1:8" s="2" customFormat="1" ht="16.9" customHeight="1">
      <c r="A771" s="33"/>
      <c r="B771" s="34"/>
      <c r="C771" s="229" t="s">
        <v>1</v>
      </c>
      <c r="D771" s="229" t="s">
        <v>2038</v>
      </c>
      <c r="E771" s="18" t="s">
        <v>1</v>
      </c>
      <c r="F771" s="230">
        <v>1.062</v>
      </c>
      <c r="G771" s="33"/>
      <c r="H771" s="34"/>
    </row>
    <row r="772" spans="1:8" s="2" customFormat="1" ht="16.9" customHeight="1">
      <c r="A772" s="33"/>
      <c r="B772" s="34"/>
      <c r="C772" s="229" t="s">
        <v>1</v>
      </c>
      <c r="D772" s="229" t="s">
        <v>2039</v>
      </c>
      <c r="E772" s="18" t="s">
        <v>1</v>
      </c>
      <c r="F772" s="230">
        <v>9.312</v>
      </c>
      <c r="G772" s="33"/>
      <c r="H772" s="34"/>
    </row>
    <row r="773" spans="1:8" s="2" customFormat="1" ht="16.9" customHeight="1">
      <c r="A773" s="33"/>
      <c r="B773" s="34"/>
      <c r="C773" s="229" t="s">
        <v>1</v>
      </c>
      <c r="D773" s="229" t="s">
        <v>2040</v>
      </c>
      <c r="E773" s="18" t="s">
        <v>1</v>
      </c>
      <c r="F773" s="230">
        <v>0</v>
      </c>
      <c r="G773" s="33"/>
      <c r="H773" s="34"/>
    </row>
    <row r="774" spans="1:8" s="2" customFormat="1" ht="16.9" customHeight="1">
      <c r="A774" s="33"/>
      <c r="B774" s="34"/>
      <c r="C774" s="229" t="s">
        <v>1</v>
      </c>
      <c r="D774" s="229" t="s">
        <v>2041</v>
      </c>
      <c r="E774" s="18" t="s">
        <v>1</v>
      </c>
      <c r="F774" s="230">
        <v>1.966</v>
      </c>
      <c r="G774" s="33"/>
      <c r="H774" s="34"/>
    </row>
    <row r="775" spans="1:8" s="2" customFormat="1" ht="16.9" customHeight="1">
      <c r="A775" s="33"/>
      <c r="B775" s="34"/>
      <c r="C775" s="229" t="s">
        <v>1</v>
      </c>
      <c r="D775" s="229" t="s">
        <v>2042</v>
      </c>
      <c r="E775" s="18" t="s">
        <v>1</v>
      </c>
      <c r="F775" s="230">
        <v>3.516</v>
      </c>
      <c r="G775" s="33"/>
      <c r="H775" s="34"/>
    </row>
    <row r="776" spans="1:8" s="2" customFormat="1" ht="16.9" customHeight="1">
      <c r="A776" s="33"/>
      <c r="B776" s="34"/>
      <c r="C776" s="229" t="s">
        <v>1</v>
      </c>
      <c r="D776" s="229" t="s">
        <v>2043</v>
      </c>
      <c r="E776" s="18" t="s">
        <v>1</v>
      </c>
      <c r="F776" s="230">
        <v>2.854</v>
      </c>
      <c r="G776" s="33"/>
      <c r="H776" s="34"/>
    </row>
    <row r="777" spans="1:8" s="2" customFormat="1" ht="16.9" customHeight="1">
      <c r="A777" s="33"/>
      <c r="B777" s="34"/>
      <c r="C777" s="229" t="s">
        <v>1</v>
      </c>
      <c r="D777" s="229" t="s">
        <v>2044</v>
      </c>
      <c r="E777" s="18" t="s">
        <v>1</v>
      </c>
      <c r="F777" s="230">
        <v>10.578</v>
      </c>
      <c r="G777" s="33"/>
      <c r="H777" s="34"/>
    </row>
    <row r="778" spans="1:8" s="2" customFormat="1" ht="16.9" customHeight="1">
      <c r="A778" s="33"/>
      <c r="B778" s="34"/>
      <c r="C778" s="229" t="s">
        <v>1</v>
      </c>
      <c r="D778" s="229" t="s">
        <v>2045</v>
      </c>
      <c r="E778" s="18" t="s">
        <v>1</v>
      </c>
      <c r="F778" s="230">
        <v>0</v>
      </c>
      <c r="G778" s="33"/>
      <c r="H778" s="34"/>
    </row>
    <row r="779" spans="1:8" s="2" customFormat="1" ht="16.9" customHeight="1">
      <c r="A779" s="33"/>
      <c r="B779" s="34"/>
      <c r="C779" s="229" t="s">
        <v>1</v>
      </c>
      <c r="D779" s="229" t="s">
        <v>2046</v>
      </c>
      <c r="E779" s="18" t="s">
        <v>1</v>
      </c>
      <c r="F779" s="230">
        <v>2.156</v>
      </c>
      <c r="G779" s="33"/>
      <c r="H779" s="34"/>
    </row>
    <row r="780" spans="1:8" s="2" customFormat="1" ht="16.9" customHeight="1">
      <c r="A780" s="33"/>
      <c r="B780" s="34"/>
      <c r="C780" s="229" t="s">
        <v>1</v>
      </c>
      <c r="D780" s="229" t="s">
        <v>2047</v>
      </c>
      <c r="E780" s="18" t="s">
        <v>1</v>
      </c>
      <c r="F780" s="230">
        <v>3.46</v>
      </c>
      <c r="G780" s="33"/>
      <c r="H780" s="34"/>
    </row>
    <row r="781" spans="1:8" s="2" customFormat="1" ht="16.9" customHeight="1">
      <c r="A781" s="33"/>
      <c r="B781" s="34"/>
      <c r="C781" s="229" t="s">
        <v>1</v>
      </c>
      <c r="D781" s="229" t="s">
        <v>2048</v>
      </c>
      <c r="E781" s="18" t="s">
        <v>1</v>
      </c>
      <c r="F781" s="230">
        <v>2.673</v>
      </c>
      <c r="G781" s="33"/>
      <c r="H781" s="34"/>
    </row>
    <row r="782" spans="1:8" s="2" customFormat="1" ht="16.9" customHeight="1">
      <c r="A782" s="33"/>
      <c r="B782" s="34"/>
      <c r="C782" s="229" t="s">
        <v>1</v>
      </c>
      <c r="D782" s="229" t="s">
        <v>2049</v>
      </c>
      <c r="E782" s="18" t="s">
        <v>1</v>
      </c>
      <c r="F782" s="230">
        <v>11.123</v>
      </c>
      <c r="G782" s="33"/>
      <c r="H782" s="34"/>
    </row>
    <row r="783" spans="1:8" s="2" customFormat="1" ht="16.9" customHeight="1">
      <c r="A783" s="33"/>
      <c r="B783" s="34"/>
      <c r="C783" s="229" t="s">
        <v>1</v>
      </c>
      <c r="D783" s="229" t="s">
        <v>2050</v>
      </c>
      <c r="E783" s="18" t="s">
        <v>1</v>
      </c>
      <c r="F783" s="230">
        <v>0</v>
      </c>
      <c r="G783" s="33"/>
      <c r="H783" s="34"/>
    </row>
    <row r="784" spans="1:8" s="2" customFormat="1" ht="16.9" customHeight="1">
      <c r="A784" s="33"/>
      <c r="B784" s="34"/>
      <c r="C784" s="229" t="s">
        <v>1</v>
      </c>
      <c r="D784" s="229" t="s">
        <v>2051</v>
      </c>
      <c r="E784" s="18" t="s">
        <v>1</v>
      </c>
      <c r="F784" s="230">
        <v>2.506</v>
      </c>
      <c r="G784" s="33"/>
      <c r="H784" s="34"/>
    </row>
    <row r="785" spans="1:8" s="2" customFormat="1" ht="16.9" customHeight="1">
      <c r="A785" s="33"/>
      <c r="B785" s="34"/>
      <c r="C785" s="229" t="s">
        <v>1</v>
      </c>
      <c r="D785" s="229" t="s">
        <v>2052</v>
      </c>
      <c r="E785" s="18" t="s">
        <v>1</v>
      </c>
      <c r="F785" s="230">
        <v>3.523</v>
      </c>
      <c r="G785" s="33"/>
      <c r="H785" s="34"/>
    </row>
    <row r="786" spans="1:8" s="2" customFormat="1" ht="16.9" customHeight="1">
      <c r="A786" s="33"/>
      <c r="B786" s="34"/>
      <c r="C786" s="229" t="s">
        <v>1</v>
      </c>
      <c r="D786" s="229" t="s">
        <v>2053</v>
      </c>
      <c r="E786" s="18" t="s">
        <v>1</v>
      </c>
      <c r="F786" s="230">
        <v>4.17</v>
      </c>
      <c r="G786" s="33"/>
      <c r="H786" s="34"/>
    </row>
    <row r="787" spans="1:8" s="2" customFormat="1" ht="16.9" customHeight="1">
      <c r="A787" s="33"/>
      <c r="B787" s="34"/>
      <c r="C787" s="229" t="s">
        <v>1</v>
      </c>
      <c r="D787" s="229" t="s">
        <v>2054</v>
      </c>
      <c r="E787" s="18" t="s">
        <v>1</v>
      </c>
      <c r="F787" s="230">
        <v>6.513</v>
      </c>
      <c r="G787" s="33"/>
      <c r="H787" s="34"/>
    </row>
    <row r="788" spans="1:8" s="2" customFormat="1" ht="16.9" customHeight="1">
      <c r="A788" s="33"/>
      <c r="B788" s="34"/>
      <c r="C788" s="229" t="s">
        <v>1</v>
      </c>
      <c r="D788" s="229" t="s">
        <v>2055</v>
      </c>
      <c r="E788" s="18" t="s">
        <v>1</v>
      </c>
      <c r="F788" s="230">
        <v>23.252</v>
      </c>
      <c r="G788" s="33"/>
      <c r="H788" s="34"/>
    </row>
    <row r="789" spans="1:8" s="2" customFormat="1" ht="16.9" customHeight="1">
      <c r="A789" s="33"/>
      <c r="B789" s="34"/>
      <c r="C789" s="229" t="s">
        <v>1</v>
      </c>
      <c r="D789" s="229" t="s">
        <v>2056</v>
      </c>
      <c r="E789" s="18" t="s">
        <v>1</v>
      </c>
      <c r="F789" s="230">
        <v>20.939</v>
      </c>
      <c r="G789" s="33"/>
      <c r="H789" s="34"/>
    </row>
    <row r="790" spans="1:8" s="2" customFormat="1" ht="16.9" customHeight="1">
      <c r="A790" s="33"/>
      <c r="B790" s="34"/>
      <c r="C790" s="229" t="s">
        <v>1</v>
      </c>
      <c r="D790" s="229" t="s">
        <v>2057</v>
      </c>
      <c r="E790" s="18" t="s">
        <v>1</v>
      </c>
      <c r="F790" s="230">
        <v>24.534</v>
      </c>
      <c r="G790" s="33"/>
      <c r="H790" s="34"/>
    </row>
    <row r="791" spans="1:8" s="2" customFormat="1" ht="16.9" customHeight="1">
      <c r="A791" s="33"/>
      <c r="B791" s="34"/>
      <c r="C791" s="229" t="s">
        <v>1</v>
      </c>
      <c r="D791" s="229" t="s">
        <v>2058</v>
      </c>
      <c r="E791" s="18" t="s">
        <v>1</v>
      </c>
      <c r="F791" s="230">
        <v>20.199</v>
      </c>
      <c r="G791" s="33"/>
      <c r="H791" s="34"/>
    </row>
    <row r="792" spans="1:8" s="2" customFormat="1" ht="16.9" customHeight="1">
      <c r="A792" s="33"/>
      <c r="B792" s="34"/>
      <c r="C792" s="229" t="s">
        <v>1</v>
      </c>
      <c r="D792" s="229" t="s">
        <v>2059</v>
      </c>
      <c r="E792" s="18" t="s">
        <v>1</v>
      </c>
      <c r="F792" s="230">
        <v>16.168</v>
      </c>
      <c r="G792" s="33"/>
      <c r="H792" s="34"/>
    </row>
    <row r="793" spans="1:8" s="2" customFormat="1" ht="16.9" customHeight="1">
      <c r="A793" s="33"/>
      <c r="B793" s="34"/>
      <c r="C793" s="229" t="s">
        <v>1</v>
      </c>
      <c r="D793" s="229" t="s">
        <v>2060</v>
      </c>
      <c r="E793" s="18" t="s">
        <v>1</v>
      </c>
      <c r="F793" s="230">
        <v>20.115</v>
      </c>
      <c r="G793" s="33"/>
      <c r="H793" s="34"/>
    </row>
    <row r="794" spans="1:8" s="2" customFormat="1" ht="16.9" customHeight="1">
      <c r="A794" s="33"/>
      <c r="B794" s="34"/>
      <c r="C794" s="229" t="s">
        <v>1</v>
      </c>
      <c r="D794" s="229" t="s">
        <v>2061</v>
      </c>
      <c r="E794" s="18" t="s">
        <v>1</v>
      </c>
      <c r="F794" s="230">
        <v>0.957</v>
      </c>
      <c r="G794" s="33"/>
      <c r="H794" s="34"/>
    </row>
    <row r="795" spans="1:8" s="2" customFormat="1" ht="16.9" customHeight="1">
      <c r="A795" s="33"/>
      <c r="B795" s="34"/>
      <c r="C795" s="229" t="s">
        <v>1</v>
      </c>
      <c r="D795" s="229" t="s">
        <v>2062</v>
      </c>
      <c r="E795" s="18" t="s">
        <v>1</v>
      </c>
      <c r="F795" s="230">
        <v>20.291</v>
      </c>
      <c r="G795" s="33"/>
      <c r="H795" s="34"/>
    </row>
    <row r="796" spans="1:8" s="2" customFormat="1" ht="16.9" customHeight="1">
      <c r="A796" s="33"/>
      <c r="B796" s="34"/>
      <c r="C796" s="229" t="s">
        <v>1</v>
      </c>
      <c r="D796" s="229" t="s">
        <v>2063</v>
      </c>
      <c r="E796" s="18" t="s">
        <v>1</v>
      </c>
      <c r="F796" s="230">
        <v>19.602</v>
      </c>
      <c r="G796" s="33"/>
      <c r="H796" s="34"/>
    </row>
    <row r="797" spans="1:8" s="2" customFormat="1" ht="16.9" customHeight="1">
      <c r="A797" s="33"/>
      <c r="B797" s="34"/>
      <c r="C797" s="229" t="s">
        <v>1</v>
      </c>
      <c r="D797" s="229" t="s">
        <v>2064</v>
      </c>
      <c r="E797" s="18" t="s">
        <v>1</v>
      </c>
      <c r="F797" s="230">
        <v>21.559</v>
      </c>
      <c r="G797" s="33"/>
      <c r="H797" s="34"/>
    </row>
    <row r="798" spans="1:8" s="2" customFormat="1" ht="16.9" customHeight="1">
      <c r="A798" s="33"/>
      <c r="B798" s="34"/>
      <c r="C798" s="229" t="s">
        <v>1</v>
      </c>
      <c r="D798" s="229" t="s">
        <v>2065</v>
      </c>
      <c r="E798" s="18" t="s">
        <v>1</v>
      </c>
      <c r="F798" s="230">
        <v>0.949</v>
      </c>
      <c r="G798" s="33"/>
      <c r="H798" s="34"/>
    </row>
    <row r="799" spans="1:8" s="2" customFormat="1" ht="16.9" customHeight="1">
      <c r="A799" s="33"/>
      <c r="B799" s="34"/>
      <c r="C799" s="229" t="s">
        <v>1</v>
      </c>
      <c r="D799" s="229" t="s">
        <v>2066</v>
      </c>
      <c r="E799" s="18" t="s">
        <v>1</v>
      </c>
      <c r="F799" s="230">
        <v>19.78</v>
      </c>
      <c r="G799" s="33"/>
      <c r="H799" s="34"/>
    </row>
    <row r="800" spans="1:8" s="2" customFormat="1" ht="16.9" customHeight="1">
      <c r="A800" s="33"/>
      <c r="B800" s="34"/>
      <c r="C800" s="229" t="s">
        <v>1</v>
      </c>
      <c r="D800" s="229" t="s">
        <v>2067</v>
      </c>
      <c r="E800" s="18" t="s">
        <v>1</v>
      </c>
      <c r="F800" s="230">
        <v>15.61</v>
      </c>
      <c r="G800" s="33"/>
      <c r="H800" s="34"/>
    </row>
    <row r="801" spans="1:8" s="2" customFormat="1" ht="16.9" customHeight="1">
      <c r="A801" s="33"/>
      <c r="B801" s="34"/>
      <c r="C801" s="229" t="s">
        <v>1</v>
      </c>
      <c r="D801" s="229" t="s">
        <v>2068</v>
      </c>
      <c r="E801" s="18" t="s">
        <v>1</v>
      </c>
      <c r="F801" s="230">
        <v>16.889</v>
      </c>
      <c r="G801" s="33"/>
      <c r="H801" s="34"/>
    </row>
    <row r="802" spans="1:8" s="2" customFormat="1" ht="16.9" customHeight="1">
      <c r="A802" s="33"/>
      <c r="B802" s="34"/>
      <c r="C802" s="229" t="s">
        <v>1</v>
      </c>
      <c r="D802" s="229" t="s">
        <v>2069</v>
      </c>
      <c r="E802" s="18" t="s">
        <v>1</v>
      </c>
      <c r="F802" s="230">
        <v>17.672</v>
      </c>
      <c r="G802" s="33"/>
      <c r="H802" s="34"/>
    </row>
    <row r="803" spans="1:8" s="2" customFormat="1" ht="16.9" customHeight="1">
      <c r="A803" s="33"/>
      <c r="B803" s="34"/>
      <c r="C803" s="229" t="s">
        <v>1</v>
      </c>
      <c r="D803" s="229" t="s">
        <v>2070</v>
      </c>
      <c r="E803" s="18" t="s">
        <v>1</v>
      </c>
      <c r="F803" s="230">
        <v>4.826</v>
      </c>
      <c r="G803" s="33"/>
      <c r="H803" s="34"/>
    </row>
    <row r="804" spans="1:8" s="2" customFormat="1" ht="16.9" customHeight="1">
      <c r="A804" s="33"/>
      <c r="B804" s="34"/>
      <c r="C804" s="229" t="s">
        <v>1</v>
      </c>
      <c r="D804" s="229" t="s">
        <v>1414</v>
      </c>
      <c r="E804" s="18" t="s">
        <v>1</v>
      </c>
      <c r="F804" s="230">
        <v>0</v>
      </c>
      <c r="G804" s="33"/>
      <c r="H804" s="34"/>
    </row>
    <row r="805" spans="1:8" s="2" customFormat="1" ht="16.9" customHeight="1">
      <c r="A805" s="33"/>
      <c r="B805" s="34"/>
      <c r="C805" s="229" t="s">
        <v>1</v>
      </c>
      <c r="D805" s="229" t="s">
        <v>2071</v>
      </c>
      <c r="E805" s="18" t="s">
        <v>1</v>
      </c>
      <c r="F805" s="230">
        <v>-5.396</v>
      </c>
      <c r="G805" s="33"/>
      <c r="H805" s="34"/>
    </row>
    <row r="806" spans="1:8" s="2" customFormat="1" ht="16.9" customHeight="1">
      <c r="A806" s="33"/>
      <c r="B806" s="34"/>
      <c r="C806" s="229" t="s">
        <v>1</v>
      </c>
      <c r="D806" s="229" t="s">
        <v>2072</v>
      </c>
      <c r="E806" s="18" t="s">
        <v>1</v>
      </c>
      <c r="F806" s="230">
        <v>-3.418</v>
      </c>
      <c r="G806" s="33"/>
      <c r="H806" s="34"/>
    </row>
    <row r="807" spans="1:8" s="2" customFormat="1" ht="16.9" customHeight="1">
      <c r="A807" s="33"/>
      <c r="B807" s="34"/>
      <c r="C807" s="229" t="s">
        <v>1</v>
      </c>
      <c r="D807" s="229" t="s">
        <v>2073</v>
      </c>
      <c r="E807" s="18" t="s">
        <v>1</v>
      </c>
      <c r="F807" s="230">
        <v>-2.65</v>
      </c>
      <c r="G807" s="33"/>
      <c r="H807" s="34"/>
    </row>
    <row r="808" spans="1:8" s="2" customFormat="1" ht="16.9" customHeight="1">
      <c r="A808" s="33"/>
      <c r="B808" s="34"/>
      <c r="C808" s="229" t="s">
        <v>1</v>
      </c>
      <c r="D808" s="229" t="s">
        <v>2074</v>
      </c>
      <c r="E808" s="18" t="s">
        <v>1</v>
      </c>
      <c r="F808" s="230">
        <v>-1.297</v>
      </c>
      <c r="G808" s="33"/>
      <c r="H808" s="34"/>
    </row>
    <row r="809" spans="1:8" s="2" customFormat="1" ht="16.9" customHeight="1">
      <c r="A809" s="33"/>
      <c r="B809" s="34"/>
      <c r="C809" s="229" t="s">
        <v>1</v>
      </c>
      <c r="D809" s="229" t="s">
        <v>2075</v>
      </c>
      <c r="E809" s="18" t="s">
        <v>1</v>
      </c>
      <c r="F809" s="230">
        <v>-2.173</v>
      </c>
      <c r="G809" s="33"/>
      <c r="H809" s="34"/>
    </row>
    <row r="810" spans="1:8" s="2" customFormat="1" ht="16.9" customHeight="1">
      <c r="A810" s="33"/>
      <c r="B810" s="34"/>
      <c r="C810" s="229" t="s">
        <v>1</v>
      </c>
      <c r="D810" s="229" t="s">
        <v>2076</v>
      </c>
      <c r="E810" s="18" t="s">
        <v>1</v>
      </c>
      <c r="F810" s="230">
        <v>0</v>
      </c>
      <c r="G810" s="33"/>
      <c r="H810" s="34"/>
    </row>
    <row r="811" spans="1:8" s="2" customFormat="1" ht="16.9" customHeight="1">
      <c r="A811" s="33"/>
      <c r="B811" s="34"/>
      <c r="C811" s="229" t="s">
        <v>1</v>
      </c>
      <c r="D811" s="229" t="s">
        <v>2077</v>
      </c>
      <c r="E811" s="18" t="s">
        <v>1</v>
      </c>
      <c r="F811" s="230">
        <v>-194.7</v>
      </c>
      <c r="G811" s="33"/>
      <c r="H811" s="34"/>
    </row>
    <row r="812" spans="1:8" s="2" customFormat="1" ht="16.9" customHeight="1">
      <c r="A812" s="33"/>
      <c r="B812" s="34"/>
      <c r="C812" s="229" t="s">
        <v>1</v>
      </c>
      <c r="D812" s="229" t="s">
        <v>1414</v>
      </c>
      <c r="E812" s="18" t="s">
        <v>1</v>
      </c>
      <c r="F812" s="230">
        <v>0</v>
      </c>
      <c r="G812" s="33"/>
      <c r="H812" s="34"/>
    </row>
    <row r="813" spans="1:8" s="2" customFormat="1" ht="16.9" customHeight="1">
      <c r="A813" s="33"/>
      <c r="B813" s="34"/>
      <c r="C813" s="229" t="s">
        <v>1</v>
      </c>
      <c r="D813" s="229" t="s">
        <v>2078</v>
      </c>
      <c r="E813" s="18" t="s">
        <v>1</v>
      </c>
      <c r="F813" s="230">
        <v>-8.144</v>
      </c>
      <c r="G813" s="33"/>
      <c r="H813" s="34"/>
    </row>
    <row r="814" spans="1:8" s="2" customFormat="1" ht="16.9" customHeight="1">
      <c r="A814" s="33"/>
      <c r="B814" s="34"/>
      <c r="C814" s="229" t="s">
        <v>1</v>
      </c>
      <c r="D814" s="229" t="s">
        <v>1416</v>
      </c>
      <c r="E814" s="18" t="s">
        <v>1</v>
      </c>
      <c r="F814" s="230">
        <v>-1.509</v>
      </c>
      <c r="G814" s="33"/>
      <c r="H814" s="34"/>
    </row>
    <row r="815" spans="1:8" s="2" customFormat="1" ht="16.9" customHeight="1">
      <c r="A815" s="33"/>
      <c r="B815" s="34"/>
      <c r="C815" s="229" t="s">
        <v>1</v>
      </c>
      <c r="D815" s="229" t="s">
        <v>1417</v>
      </c>
      <c r="E815" s="18" t="s">
        <v>1</v>
      </c>
      <c r="F815" s="230">
        <v>-48.338</v>
      </c>
      <c r="G815" s="33"/>
      <c r="H815" s="34"/>
    </row>
    <row r="816" spans="1:8" s="2" customFormat="1" ht="16.9" customHeight="1">
      <c r="A816" s="33"/>
      <c r="B816" s="34"/>
      <c r="C816" s="229" t="s">
        <v>594</v>
      </c>
      <c r="D816" s="229" t="s">
        <v>192</v>
      </c>
      <c r="E816" s="18" t="s">
        <v>1</v>
      </c>
      <c r="F816" s="230">
        <v>119.955</v>
      </c>
      <c r="G816" s="33"/>
      <c r="H816" s="34"/>
    </row>
    <row r="817" spans="1:8" s="2" customFormat="1" ht="16.9" customHeight="1">
      <c r="A817" s="33"/>
      <c r="B817" s="34"/>
      <c r="C817" s="231" t="s">
        <v>2608</v>
      </c>
      <c r="D817" s="33"/>
      <c r="E817" s="33"/>
      <c r="F817" s="33"/>
      <c r="G817" s="33"/>
      <c r="H817" s="34"/>
    </row>
    <row r="818" spans="1:8" s="2" customFormat="1" ht="16.9" customHeight="1">
      <c r="A818" s="33"/>
      <c r="B818" s="34"/>
      <c r="C818" s="229" t="s">
        <v>187</v>
      </c>
      <c r="D818" s="229" t="s">
        <v>188</v>
      </c>
      <c r="E818" s="18" t="s">
        <v>173</v>
      </c>
      <c r="F818" s="230">
        <v>369.33</v>
      </c>
      <c r="G818" s="33"/>
      <c r="H818" s="34"/>
    </row>
    <row r="819" spans="1:8" s="2" customFormat="1" ht="16.9" customHeight="1">
      <c r="A819" s="33"/>
      <c r="B819" s="34"/>
      <c r="C819" s="229" t="s">
        <v>196</v>
      </c>
      <c r="D819" s="229" t="s">
        <v>197</v>
      </c>
      <c r="E819" s="18" t="s">
        <v>173</v>
      </c>
      <c r="F819" s="230">
        <v>369.33</v>
      </c>
      <c r="G819" s="33"/>
      <c r="H819" s="34"/>
    </row>
    <row r="820" spans="1:8" s="2" customFormat="1" ht="16.9" customHeight="1">
      <c r="A820" s="33"/>
      <c r="B820" s="34"/>
      <c r="C820" s="225" t="s">
        <v>1233</v>
      </c>
      <c r="D820" s="226" t="s">
        <v>1</v>
      </c>
      <c r="E820" s="227" t="s">
        <v>1</v>
      </c>
      <c r="F820" s="228">
        <v>372.646</v>
      </c>
      <c r="G820" s="33"/>
      <c r="H820" s="34"/>
    </row>
    <row r="821" spans="1:8" s="2" customFormat="1" ht="16.9" customHeight="1">
      <c r="A821" s="33"/>
      <c r="B821" s="34"/>
      <c r="C821" s="229" t="s">
        <v>1</v>
      </c>
      <c r="D821" s="229" t="s">
        <v>2023</v>
      </c>
      <c r="E821" s="18" t="s">
        <v>1</v>
      </c>
      <c r="F821" s="230">
        <v>0</v>
      </c>
      <c r="G821" s="33"/>
      <c r="H821" s="34"/>
    </row>
    <row r="822" spans="1:8" s="2" customFormat="1" ht="16.9" customHeight="1">
      <c r="A822" s="33"/>
      <c r="B822" s="34"/>
      <c r="C822" s="229" t="s">
        <v>1</v>
      </c>
      <c r="D822" s="229" t="s">
        <v>2024</v>
      </c>
      <c r="E822" s="18" t="s">
        <v>1</v>
      </c>
      <c r="F822" s="230">
        <v>10.198</v>
      </c>
      <c r="G822" s="33"/>
      <c r="H822" s="34"/>
    </row>
    <row r="823" spans="1:8" s="2" customFormat="1" ht="16.9" customHeight="1">
      <c r="A823" s="33"/>
      <c r="B823" s="34"/>
      <c r="C823" s="229" t="s">
        <v>1</v>
      </c>
      <c r="D823" s="229" t="s">
        <v>2025</v>
      </c>
      <c r="E823" s="18" t="s">
        <v>1</v>
      </c>
      <c r="F823" s="230">
        <v>0.861</v>
      </c>
      <c r="G823" s="33"/>
      <c r="H823" s="34"/>
    </row>
    <row r="824" spans="1:8" s="2" customFormat="1" ht="16.9" customHeight="1">
      <c r="A824" s="33"/>
      <c r="B824" s="34"/>
      <c r="C824" s="229" t="s">
        <v>1</v>
      </c>
      <c r="D824" s="229" t="s">
        <v>2026</v>
      </c>
      <c r="E824" s="18" t="s">
        <v>1</v>
      </c>
      <c r="F824" s="230">
        <v>8.991</v>
      </c>
      <c r="G824" s="33"/>
      <c r="H824" s="34"/>
    </row>
    <row r="825" spans="1:8" s="2" customFormat="1" ht="16.9" customHeight="1">
      <c r="A825" s="33"/>
      <c r="B825" s="34"/>
      <c r="C825" s="229" t="s">
        <v>1</v>
      </c>
      <c r="D825" s="229" t="s">
        <v>2027</v>
      </c>
      <c r="E825" s="18" t="s">
        <v>1</v>
      </c>
      <c r="F825" s="230">
        <v>0</v>
      </c>
      <c r="G825" s="33"/>
      <c r="H825" s="34"/>
    </row>
    <row r="826" spans="1:8" s="2" customFormat="1" ht="16.9" customHeight="1">
      <c r="A826" s="33"/>
      <c r="B826" s="34"/>
      <c r="C826" s="229" t="s">
        <v>1</v>
      </c>
      <c r="D826" s="229" t="s">
        <v>2028</v>
      </c>
      <c r="E826" s="18" t="s">
        <v>1</v>
      </c>
      <c r="F826" s="230">
        <v>1.601</v>
      </c>
      <c r="G826" s="33"/>
      <c r="H826" s="34"/>
    </row>
    <row r="827" spans="1:8" s="2" customFormat="1" ht="16.9" customHeight="1">
      <c r="A827" s="33"/>
      <c r="B827" s="34"/>
      <c r="C827" s="229" t="s">
        <v>1</v>
      </c>
      <c r="D827" s="229" t="s">
        <v>2029</v>
      </c>
      <c r="E827" s="18" t="s">
        <v>1</v>
      </c>
      <c r="F827" s="230">
        <v>3.545</v>
      </c>
      <c r="G827" s="33"/>
      <c r="H827" s="34"/>
    </row>
    <row r="828" spans="1:8" s="2" customFormat="1" ht="16.9" customHeight="1">
      <c r="A828" s="33"/>
      <c r="B828" s="34"/>
      <c r="C828" s="229" t="s">
        <v>1</v>
      </c>
      <c r="D828" s="229" t="s">
        <v>2030</v>
      </c>
      <c r="E828" s="18" t="s">
        <v>1</v>
      </c>
      <c r="F828" s="230">
        <v>3.486</v>
      </c>
      <c r="G828" s="33"/>
      <c r="H828" s="34"/>
    </row>
    <row r="829" spans="1:8" s="2" customFormat="1" ht="16.9" customHeight="1">
      <c r="A829" s="33"/>
      <c r="B829" s="34"/>
      <c r="C829" s="229" t="s">
        <v>1</v>
      </c>
      <c r="D829" s="229" t="s">
        <v>2031</v>
      </c>
      <c r="E829" s="18" t="s">
        <v>1</v>
      </c>
      <c r="F829" s="230">
        <v>8.318</v>
      </c>
      <c r="G829" s="33"/>
      <c r="H829" s="34"/>
    </row>
    <row r="830" spans="1:8" s="2" customFormat="1" ht="16.9" customHeight="1">
      <c r="A830" s="33"/>
      <c r="B830" s="34"/>
      <c r="C830" s="229" t="s">
        <v>1</v>
      </c>
      <c r="D830" s="229" t="s">
        <v>2032</v>
      </c>
      <c r="E830" s="18" t="s">
        <v>1</v>
      </c>
      <c r="F830" s="230">
        <v>9.311</v>
      </c>
      <c r="G830" s="33"/>
      <c r="H830" s="34"/>
    </row>
    <row r="831" spans="1:8" s="2" customFormat="1" ht="16.9" customHeight="1">
      <c r="A831" s="33"/>
      <c r="B831" s="34"/>
      <c r="C831" s="229" t="s">
        <v>1</v>
      </c>
      <c r="D831" s="229" t="s">
        <v>2033</v>
      </c>
      <c r="E831" s="18" t="s">
        <v>1</v>
      </c>
      <c r="F831" s="230">
        <v>0</v>
      </c>
      <c r="G831" s="33"/>
      <c r="H831" s="34"/>
    </row>
    <row r="832" spans="1:8" s="2" customFormat="1" ht="16.9" customHeight="1">
      <c r="A832" s="33"/>
      <c r="B832" s="34"/>
      <c r="C832" s="229" t="s">
        <v>1</v>
      </c>
      <c r="D832" s="229" t="s">
        <v>2034</v>
      </c>
      <c r="E832" s="18" t="s">
        <v>1</v>
      </c>
      <c r="F832" s="230">
        <v>1.709</v>
      </c>
      <c r="G832" s="33"/>
      <c r="H832" s="34"/>
    </row>
    <row r="833" spans="1:8" s="2" customFormat="1" ht="16.9" customHeight="1">
      <c r="A833" s="33"/>
      <c r="B833" s="34"/>
      <c r="C833" s="229" t="s">
        <v>1</v>
      </c>
      <c r="D833" s="229" t="s">
        <v>2035</v>
      </c>
      <c r="E833" s="18" t="s">
        <v>1</v>
      </c>
      <c r="F833" s="230">
        <v>3.545</v>
      </c>
      <c r="G833" s="33"/>
      <c r="H833" s="34"/>
    </row>
    <row r="834" spans="1:8" s="2" customFormat="1" ht="16.9" customHeight="1">
      <c r="A834" s="33"/>
      <c r="B834" s="34"/>
      <c r="C834" s="229" t="s">
        <v>1</v>
      </c>
      <c r="D834" s="229" t="s">
        <v>2036</v>
      </c>
      <c r="E834" s="18" t="s">
        <v>1</v>
      </c>
      <c r="F834" s="230">
        <v>4.698</v>
      </c>
      <c r="G834" s="33"/>
      <c r="H834" s="34"/>
    </row>
    <row r="835" spans="1:8" s="2" customFormat="1" ht="16.9" customHeight="1">
      <c r="A835" s="33"/>
      <c r="B835" s="34"/>
      <c r="C835" s="229" t="s">
        <v>1</v>
      </c>
      <c r="D835" s="229" t="s">
        <v>2037</v>
      </c>
      <c r="E835" s="18" t="s">
        <v>1</v>
      </c>
      <c r="F835" s="230">
        <v>2.563</v>
      </c>
      <c r="G835" s="33"/>
      <c r="H835" s="34"/>
    </row>
    <row r="836" spans="1:8" s="2" customFormat="1" ht="16.9" customHeight="1">
      <c r="A836" s="33"/>
      <c r="B836" s="34"/>
      <c r="C836" s="229" t="s">
        <v>1</v>
      </c>
      <c r="D836" s="229" t="s">
        <v>2038</v>
      </c>
      <c r="E836" s="18" t="s">
        <v>1</v>
      </c>
      <c r="F836" s="230">
        <v>1.062</v>
      </c>
      <c r="G836" s="33"/>
      <c r="H836" s="34"/>
    </row>
    <row r="837" spans="1:8" s="2" customFormat="1" ht="16.9" customHeight="1">
      <c r="A837" s="33"/>
      <c r="B837" s="34"/>
      <c r="C837" s="229" t="s">
        <v>1</v>
      </c>
      <c r="D837" s="229" t="s">
        <v>2039</v>
      </c>
      <c r="E837" s="18" t="s">
        <v>1</v>
      </c>
      <c r="F837" s="230">
        <v>9.312</v>
      </c>
      <c r="G837" s="33"/>
      <c r="H837" s="34"/>
    </row>
    <row r="838" spans="1:8" s="2" customFormat="1" ht="16.9" customHeight="1">
      <c r="A838" s="33"/>
      <c r="B838" s="34"/>
      <c r="C838" s="229" t="s">
        <v>1</v>
      </c>
      <c r="D838" s="229" t="s">
        <v>2040</v>
      </c>
      <c r="E838" s="18" t="s">
        <v>1</v>
      </c>
      <c r="F838" s="230">
        <v>0</v>
      </c>
      <c r="G838" s="33"/>
      <c r="H838" s="34"/>
    </row>
    <row r="839" spans="1:8" s="2" customFormat="1" ht="16.9" customHeight="1">
      <c r="A839" s="33"/>
      <c r="B839" s="34"/>
      <c r="C839" s="229" t="s">
        <v>1</v>
      </c>
      <c r="D839" s="229" t="s">
        <v>2041</v>
      </c>
      <c r="E839" s="18" t="s">
        <v>1</v>
      </c>
      <c r="F839" s="230">
        <v>1.966</v>
      </c>
      <c r="G839" s="33"/>
      <c r="H839" s="34"/>
    </row>
    <row r="840" spans="1:8" s="2" customFormat="1" ht="16.9" customHeight="1">
      <c r="A840" s="33"/>
      <c r="B840" s="34"/>
      <c r="C840" s="229" t="s">
        <v>1</v>
      </c>
      <c r="D840" s="229" t="s">
        <v>2042</v>
      </c>
      <c r="E840" s="18" t="s">
        <v>1</v>
      </c>
      <c r="F840" s="230">
        <v>3.516</v>
      </c>
      <c r="G840" s="33"/>
      <c r="H840" s="34"/>
    </row>
    <row r="841" spans="1:8" s="2" customFormat="1" ht="16.9" customHeight="1">
      <c r="A841" s="33"/>
      <c r="B841" s="34"/>
      <c r="C841" s="229" t="s">
        <v>1</v>
      </c>
      <c r="D841" s="229" t="s">
        <v>2043</v>
      </c>
      <c r="E841" s="18" t="s">
        <v>1</v>
      </c>
      <c r="F841" s="230">
        <v>2.854</v>
      </c>
      <c r="G841" s="33"/>
      <c r="H841" s="34"/>
    </row>
    <row r="842" spans="1:8" s="2" customFormat="1" ht="16.9" customHeight="1">
      <c r="A842" s="33"/>
      <c r="B842" s="34"/>
      <c r="C842" s="229" t="s">
        <v>1</v>
      </c>
      <c r="D842" s="229" t="s">
        <v>2044</v>
      </c>
      <c r="E842" s="18" t="s">
        <v>1</v>
      </c>
      <c r="F842" s="230">
        <v>10.578</v>
      </c>
      <c r="G842" s="33"/>
      <c r="H842" s="34"/>
    </row>
    <row r="843" spans="1:8" s="2" customFormat="1" ht="16.9" customHeight="1">
      <c r="A843" s="33"/>
      <c r="B843" s="34"/>
      <c r="C843" s="229" t="s">
        <v>1</v>
      </c>
      <c r="D843" s="229" t="s">
        <v>2045</v>
      </c>
      <c r="E843" s="18" t="s">
        <v>1</v>
      </c>
      <c r="F843" s="230">
        <v>0</v>
      </c>
      <c r="G843" s="33"/>
      <c r="H843" s="34"/>
    </row>
    <row r="844" spans="1:8" s="2" customFormat="1" ht="16.9" customHeight="1">
      <c r="A844" s="33"/>
      <c r="B844" s="34"/>
      <c r="C844" s="229" t="s">
        <v>1</v>
      </c>
      <c r="D844" s="229" t="s">
        <v>2046</v>
      </c>
      <c r="E844" s="18" t="s">
        <v>1</v>
      </c>
      <c r="F844" s="230">
        <v>2.156</v>
      </c>
      <c r="G844" s="33"/>
      <c r="H844" s="34"/>
    </row>
    <row r="845" spans="1:8" s="2" customFormat="1" ht="16.9" customHeight="1">
      <c r="A845" s="33"/>
      <c r="B845" s="34"/>
      <c r="C845" s="229" t="s">
        <v>1</v>
      </c>
      <c r="D845" s="229" t="s">
        <v>2047</v>
      </c>
      <c r="E845" s="18" t="s">
        <v>1</v>
      </c>
      <c r="F845" s="230">
        <v>3.46</v>
      </c>
      <c r="G845" s="33"/>
      <c r="H845" s="34"/>
    </row>
    <row r="846" spans="1:8" s="2" customFormat="1" ht="16.9" customHeight="1">
      <c r="A846" s="33"/>
      <c r="B846" s="34"/>
      <c r="C846" s="229" t="s">
        <v>1</v>
      </c>
      <c r="D846" s="229" t="s">
        <v>2048</v>
      </c>
      <c r="E846" s="18" t="s">
        <v>1</v>
      </c>
      <c r="F846" s="230">
        <v>2.673</v>
      </c>
      <c r="G846" s="33"/>
      <c r="H846" s="34"/>
    </row>
    <row r="847" spans="1:8" s="2" customFormat="1" ht="16.9" customHeight="1">
      <c r="A847" s="33"/>
      <c r="B847" s="34"/>
      <c r="C847" s="229" t="s">
        <v>1</v>
      </c>
      <c r="D847" s="229" t="s">
        <v>2049</v>
      </c>
      <c r="E847" s="18" t="s">
        <v>1</v>
      </c>
      <c r="F847" s="230">
        <v>11.123</v>
      </c>
      <c r="G847" s="33"/>
      <c r="H847" s="34"/>
    </row>
    <row r="848" spans="1:8" s="2" customFormat="1" ht="16.9" customHeight="1">
      <c r="A848" s="33"/>
      <c r="B848" s="34"/>
      <c r="C848" s="229" t="s">
        <v>1</v>
      </c>
      <c r="D848" s="229" t="s">
        <v>2050</v>
      </c>
      <c r="E848" s="18" t="s">
        <v>1</v>
      </c>
      <c r="F848" s="230">
        <v>0</v>
      </c>
      <c r="G848" s="33"/>
      <c r="H848" s="34"/>
    </row>
    <row r="849" spans="1:8" s="2" customFormat="1" ht="16.9" customHeight="1">
      <c r="A849" s="33"/>
      <c r="B849" s="34"/>
      <c r="C849" s="229" t="s">
        <v>1</v>
      </c>
      <c r="D849" s="229" t="s">
        <v>2051</v>
      </c>
      <c r="E849" s="18" t="s">
        <v>1</v>
      </c>
      <c r="F849" s="230">
        <v>2.506</v>
      </c>
      <c r="G849" s="33"/>
      <c r="H849" s="34"/>
    </row>
    <row r="850" spans="1:8" s="2" customFormat="1" ht="16.9" customHeight="1">
      <c r="A850" s="33"/>
      <c r="B850" s="34"/>
      <c r="C850" s="229" t="s">
        <v>1</v>
      </c>
      <c r="D850" s="229" t="s">
        <v>2052</v>
      </c>
      <c r="E850" s="18" t="s">
        <v>1</v>
      </c>
      <c r="F850" s="230">
        <v>3.523</v>
      </c>
      <c r="G850" s="33"/>
      <c r="H850" s="34"/>
    </row>
    <row r="851" spans="1:8" s="2" customFormat="1" ht="16.9" customHeight="1">
      <c r="A851" s="33"/>
      <c r="B851" s="34"/>
      <c r="C851" s="229" t="s">
        <v>1</v>
      </c>
      <c r="D851" s="229" t="s">
        <v>2053</v>
      </c>
      <c r="E851" s="18" t="s">
        <v>1</v>
      </c>
      <c r="F851" s="230">
        <v>4.17</v>
      </c>
      <c r="G851" s="33"/>
      <c r="H851" s="34"/>
    </row>
    <row r="852" spans="1:8" s="2" customFormat="1" ht="16.9" customHeight="1">
      <c r="A852" s="33"/>
      <c r="B852" s="34"/>
      <c r="C852" s="229" t="s">
        <v>1</v>
      </c>
      <c r="D852" s="229" t="s">
        <v>2054</v>
      </c>
      <c r="E852" s="18" t="s">
        <v>1</v>
      </c>
      <c r="F852" s="230">
        <v>6.513</v>
      </c>
      <c r="G852" s="33"/>
      <c r="H852" s="34"/>
    </row>
    <row r="853" spans="1:8" s="2" customFormat="1" ht="16.9" customHeight="1">
      <c r="A853" s="33"/>
      <c r="B853" s="34"/>
      <c r="C853" s="229" t="s">
        <v>1</v>
      </c>
      <c r="D853" s="229" t="s">
        <v>2055</v>
      </c>
      <c r="E853" s="18" t="s">
        <v>1</v>
      </c>
      <c r="F853" s="230">
        <v>23.252</v>
      </c>
      <c r="G853" s="33"/>
      <c r="H853" s="34"/>
    </row>
    <row r="854" spans="1:8" s="2" customFormat="1" ht="16.9" customHeight="1">
      <c r="A854" s="33"/>
      <c r="B854" s="34"/>
      <c r="C854" s="229" t="s">
        <v>1</v>
      </c>
      <c r="D854" s="229" t="s">
        <v>2056</v>
      </c>
      <c r="E854" s="18" t="s">
        <v>1</v>
      </c>
      <c r="F854" s="230">
        <v>20.939</v>
      </c>
      <c r="G854" s="33"/>
      <c r="H854" s="34"/>
    </row>
    <row r="855" spans="1:8" s="2" customFormat="1" ht="16.9" customHeight="1">
      <c r="A855" s="33"/>
      <c r="B855" s="34"/>
      <c r="C855" s="229" t="s">
        <v>1</v>
      </c>
      <c r="D855" s="229" t="s">
        <v>2057</v>
      </c>
      <c r="E855" s="18" t="s">
        <v>1</v>
      </c>
      <c r="F855" s="230">
        <v>24.534</v>
      </c>
      <c r="G855" s="33"/>
      <c r="H855" s="34"/>
    </row>
    <row r="856" spans="1:8" s="2" customFormat="1" ht="16.9" customHeight="1">
      <c r="A856" s="33"/>
      <c r="B856" s="34"/>
      <c r="C856" s="229" t="s">
        <v>1</v>
      </c>
      <c r="D856" s="229" t="s">
        <v>2058</v>
      </c>
      <c r="E856" s="18" t="s">
        <v>1</v>
      </c>
      <c r="F856" s="230">
        <v>20.199</v>
      </c>
      <c r="G856" s="33"/>
      <c r="H856" s="34"/>
    </row>
    <row r="857" spans="1:8" s="2" customFormat="1" ht="16.9" customHeight="1">
      <c r="A857" s="33"/>
      <c r="B857" s="34"/>
      <c r="C857" s="229" t="s">
        <v>1</v>
      </c>
      <c r="D857" s="229" t="s">
        <v>2059</v>
      </c>
      <c r="E857" s="18" t="s">
        <v>1</v>
      </c>
      <c r="F857" s="230">
        <v>16.168</v>
      </c>
      <c r="G857" s="33"/>
      <c r="H857" s="34"/>
    </row>
    <row r="858" spans="1:8" s="2" customFormat="1" ht="16.9" customHeight="1">
      <c r="A858" s="33"/>
      <c r="B858" s="34"/>
      <c r="C858" s="229" t="s">
        <v>1</v>
      </c>
      <c r="D858" s="229" t="s">
        <v>2060</v>
      </c>
      <c r="E858" s="18" t="s">
        <v>1</v>
      </c>
      <c r="F858" s="230">
        <v>20.115</v>
      </c>
      <c r="G858" s="33"/>
      <c r="H858" s="34"/>
    </row>
    <row r="859" spans="1:8" s="2" customFormat="1" ht="16.9" customHeight="1">
      <c r="A859" s="33"/>
      <c r="B859" s="34"/>
      <c r="C859" s="229" t="s">
        <v>1</v>
      </c>
      <c r="D859" s="229" t="s">
        <v>2061</v>
      </c>
      <c r="E859" s="18" t="s">
        <v>1</v>
      </c>
      <c r="F859" s="230">
        <v>0.957</v>
      </c>
      <c r="G859" s="33"/>
      <c r="H859" s="34"/>
    </row>
    <row r="860" spans="1:8" s="2" customFormat="1" ht="16.9" customHeight="1">
      <c r="A860" s="33"/>
      <c r="B860" s="34"/>
      <c r="C860" s="229" t="s">
        <v>1</v>
      </c>
      <c r="D860" s="229" t="s">
        <v>2062</v>
      </c>
      <c r="E860" s="18" t="s">
        <v>1</v>
      </c>
      <c r="F860" s="230">
        <v>20.291</v>
      </c>
      <c r="G860" s="33"/>
      <c r="H860" s="34"/>
    </row>
    <row r="861" spans="1:8" s="2" customFormat="1" ht="16.9" customHeight="1">
      <c r="A861" s="33"/>
      <c r="B861" s="34"/>
      <c r="C861" s="229" t="s">
        <v>1</v>
      </c>
      <c r="D861" s="229" t="s">
        <v>2063</v>
      </c>
      <c r="E861" s="18" t="s">
        <v>1</v>
      </c>
      <c r="F861" s="230">
        <v>19.602</v>
      </c>
      <c r="G861" s="33"/>
      <c r="H861" s="34"/>
    </row>
    <row r="862" spans="1:8" s="2" customFormat="1" ht="16.9" customHeight="1">
      <c r="A862" s="33"/>
      <c r="B862" s="34"/>
      <c r="C862" s="229" t="s">
        <v>1</v>
      </c>
      <c r="D862" s="229" t="s">
        <v>2064</v>
      </c>
      <c r="E862" s="18" t="s">
        <v>1</v>
      </c>
      <c r="F862" s="230">
        <v>21.559</v>
      </c>
      <c r="G862" s="33"/>
      <c r="H862" s="34"/>
    </row>
    <row r="863" spans="1:8" s="2" customFormat="1" ht="16.9" customHeight="1">
      <c r="A863" s="33"/>
      <c r="B863" s="34"/>
      <c r="C863" s="229" t="s">
        <v>1</v>
      </c>
      <c r="D863" s="229" t="s">
        <v>2065</v>
      </c>
      <c r="E863" s="18" t="s">
        <v>1</v>
      </c>
      <c r="F863" s="230">
        <v>0.949</v>
      </c>
      <c r="G863" s="33"/>
      <c r="H863" s="34"/>
    </row>
    <row r="864" spans="1:8" s="2" customFormat="1" ht="16.9" customHeight="1">
      <c r="A864" s="33"/>
      <c r="B864" s="34"/>
      <c r="C864" s="229" t="s">
        <v>1</v>
      </c>
      <c r="D864" s="229" t="s">
        <v>2066</v>
      </c>
      <c r="E864" s="18" t="s">
        <v>1</v>
      </c>
      <c r="F864" s="230">
        <v>19.78</v>
      </c>
      <c r="G864" s="33"/>
      <c r="H864" s="34"/>
    </row>
    <row r="865" spans="1:8" s="2" customFormat="1" ht="16.9" customHeight="1">
      <c r="A865" s="33"/>
      <c r="B865" s="34"/>
      <c r="C865" s="229" t="s">
        <v>1</v>
      </c>
      <c r="D865" s="229" t="s">
        <v>2067</v>
      </c>
      <c r="E865" s="18" t="s">
        <v>1</v>
      </c>
      <c r="F865" s="230">
        <v>15.61</v>
      </c>
      <c r="G865" s="33"/>
      <c r="H865" s="34"/>
    </row>
    <row r="866" spans="1:8" s="2" customFormat="1" ht="16.9" customHeight="1">
      <c r="A866" s="33"/>
      <c r="B866" s="34"/>
      <c r="C866" s="229" t="s">
        <v>1</v>
      </c>
      <c r="D866" s="229" t="s">
        <v>2068</v>
      </c>
      <c r="E866" s="18" t="s">
        <v>1</v>
      </c>
      <c r="F866" s="230">
        <v>16.889</v>
      </c>
      <c r="G866" s="33"/>
      <c r="H866" s="34"/>
    </row>
    <row r="867" spans="1:8" s="2" customFormat="1" ht="16.9" customHeight="1">
      <c r="A867" s="33"/>
      <c r="B867" s="34"/>
      <c r="C867" s="229" t="s">
        <v>1</v>
      </c>
      <c r="D867" s="229" t="s">
        <v>2069</v>
      </c>
      <c r="E867" s="18" t="s">
        <v>1</v>
      </c>
      <c r="F867" s="230">
        <v>17.672</v>
      </c>
      <c r="G867" s="33"/>
      <c r="H867" s="34"/>
    </row>
    <row r="868" spans="1:8" s="2" customFormat="1" ht="16.9" customHeight="1">
      <c r="A868" s="33"/>
      <c r="B868" s="34"/>
      <c r="C868" s="229" t="s">
        <v>1</v>
      </c>
      <c r="D868" s="229" t="s">
        <v>2070</v>
      </c>
      <c r="E868" s="18" t="s">
        <v>1</v>
      </c>
      <c r="F868" s="230">
        <v>4.826</v>
      </c>
      <c r="G868" s="33"/>
      <c r="H868" s="34"/>
    </row>
    <row r="869" spans="1:8" s="2" customFormat="1" ht="16.9" customHeight="1">
      <c r="A869" s="33"/>
      <c r="B869" s="34"/>
      <c r="C869" s="229" t="s">
        <v>1</v>
      </c>
      <c r="D869" s="229" t="s">
        <v>1414</v>
      </c>
      <c r="E869" s="18" t="s">
        <v>1</v>
      </c>
      <c r="F869" s="230">
        <v>0</v>
      </c>
      <c r="G869" s="33"/>
      <c r="H869" s="34"/>
    </row>
    <row r="870" spans="1:8" s="2" customFormat="1" ht="16.9" customHeight="1">
      <c r="A870" s="33"/>
      <c r="B870" s="34"/>
      <c r="C870" s="229" t="s">
        <v>1</v>
      </c>
      <c r="D870" s="229" t="s">
        <v>2071</v>
      </c>
      <c r="E870" s="18" t="s">
        <v>1</v>
      </c>
      <c r="F870" s="230">
        <v>-5.396</v>
      </c>
      <c r="G870" s="33"/>
      <c r="H870" s="34"/>
    </row>
    <row r="871" spans="1:8" s="2" customFormat="1" ht="16.9" customHeight="1">
      <c r="A871" s="33"/>
      <c r="B871" s="34"/>
      <c r="C871" s="229" t="s">
        <v>1</v>
      </c>
      <c r="D871" s="229" t="s">
        <v>2072</v>
      </c>
      <c r="E871" s="18" t="s">
        <v>1</v>
      </c>
      <c r="F871" s="230">
        <v>-3.418</v>
      </c>
      <c r="G871" s="33"/>
      <c r="H871" s="34"/>
    </row>
    <row r="872" spans="1:8" s="2" customFormat="1" ht="16.9" customHeight="1">
      <c r="A872" s="33"/>
      <c r="B872" s="34"/>
      <c r="C872" s="229" t="s">
        <v>1</v>
      </c>
      <c r="D872" s="229" t="s">
        <v>2073</v>
      </c>
      <c r="E872" s="18" t="s">
        <v>1</v>
      </c>
      <c r="F872" s="230">
        <v>-2.65</v>
      </c>
      <c r="G872" s="33"/>
      <c r="H872" s="34"/>
    </row>
    <row r="873" spans="1:8" s="2" customFormat="1" ht="16.9" customHeight="1">
      <c r="A873" s="33"/>
      <c r="B873" s="34"/>
      <c r="C873" s="229" t="s">
        <v>1</v>
      </c>
      <c r="D873" s="229" t="s">
        <v>2074</v>
      </c>
      <c r="E873" s="18" t="s">
        <v>1</v>
      </c>
      <c r="F873" s="230">
        <v>-1.297</v>
      </c>
      <c r="G873" s="33"/>
      <c r="H873" s="34"/>
    </row>
    <row r="874" spans="1:8" s="2" customFormat="1" ht="16.9" customHeight="1">
      <c r="A874" s="33"/>
      <c r="B874" s="34"/>
      <c r="C874" s="229" t="s">
        <v>1</v>
      </c>
      <c r="D874" s="229" t="s">
        <v>2075</v>
      </c>
      <c r="E874" s="18" t="s">
        <v>1</v>
      </c>
      <c r="F874" s="230">
        <v>-2.173</v>
      </c>
      <c r="G874" s="33"/>
      <c r="H874" s="34"/>
    </row>
    <row r="875" spans="1:8" s="2" customFormat="1" ht="16.9" customHeight="1">
      <c r="A875" s="33"/>
      <c r="B875" s="34"/>
      <c r="C875" s="229" t="s">
        <v>1233</v>
      </c>
      <c r="D875" s="229" t="s">
        <v>1299</v>
      </c>
      <c r="E875" s="18" t="s">
        <v>1</v>
      </c>
      <c r="F875" s="230">
        <v>372.646</v>
      </c>
      <c r="G875" s="33"/>
      <c r="H875" s="34"/>
    </row>
    <row r="876" spans="1:8" s="2" customFormat="1" ht="16.9" customHeight="1">
      <c r="A876" s="33"/>
      <c r="B876" s="34"/>
      <c r="C876" s="231" t="s">
        <v>2608</v>
      </c>
      <c r="D876" s="33"/>
      <c r="E876" s="33"/>
      <c r="F876" s="33"/>
      <c r="G876" s="33"/>
      <c r="H876" s="34"/>
    </row>
    <row r="877" spans="1:8" s="2" customFormat="1" ht="16.9" customHeight="1">
      <c r="A877" s="33"/>
      <c r="B877" s="34"/>
      <c r="C877" s="229" t="s">
        <v>611</v>
      </c>
      <c r="D877" s="229" t="s">
        <v>612</v>
      </c>
      <c r="E877" s="18" t="s">
        <v>173</v>
      </c>
      <c r="F877" s="230">
        <v>302.289</v>
      </c>
      <c r="G877" s="33"/>
      <c r="H877" s="34"/>
    </row>
    <row r="878" spans="1:8" s="2" customFormat="1" ht="16.9" customHeight="1">
      <c r="A878" s="33"/>
      <c r="B878" s="34"/>
      <c r="C878" s="225" t="s">
        <v>1235</v>
      </c>
      <c r="D878" s="226" t="s">
        <v>1</v>
      </c>
      <c r="E878" s="227" t="s">
        <v>1</v>
      </c>
      <c r="F878" s="228">
        <v>54.675</v>
      </c>
      <c r="G878" s="33"/>
      <c r="H878" s="34"/>
    </row>
    <row r="879" spans="1:8" s="2" customFormat="1" ht="16.9" customHeight="1">
      <c r="A879" s="33"/>
      <c r="B879" s="34"/>
      <c r="C879" s="229" t="s">
        <v>1</v>
      </c>
      <c r="D879" s="229" t="s">
        <v>1451</v>
      </c>
      <c r="E879" s="18" t="s">
        <v>1</v>
      </c>
      <c r="F879" s="230">
        <v>0</v>
      </c>
      <c r="G879" s="33"/>
      <c r="H879" s="34"/>
    </row>
    <row r="880" spans="1:8" s="2" customFormat="1" ht="16.9" customHeight="1">
      <c r="A880" s="33"/>
      <c r="B880" s="34"/>
      <c r="C880" s="229" t="s">
        <v>1</v>
      </c>
      <c r="D880" s="229" t="s">
        <v>2134</v>
      </c>
      <c r="E880" s="18" t="s">
        <v>1</v>
      </c>
      <c r="F880" s="230">
        <v>76.95</v>
      </c>
      <c r="G880" s="33"/>
      <c r="H880" s="34"/>
    </row>
    <row r="881" spans="1:8" s="2" customFormat="1" ht="16.9" customHeight="1">
      <c r="A881" s="33"/>
      <c r="B881" s="34"/>
      <c r="C881" s="229" t="s">
        <v>1</v>
      </c>
      <c r="D881" s="229" t="s">
        <v>1414</v>
      </c>
      <c r="E881" s="18" t="s">
        <v>1</v>
      </c>
      <c r="F881" s="230">
        <v>0</v>
      </c>
      <c r="G881" s="33"/>
      <c r="H881" s="34"/>
    </row>
    <row r="882" spans="1:8" s="2" customFormat="1" ht="16.9" customHeight="1">
      <c r="A882" s="33"/>
      <c r="B882" s="34"/>
      <c r="C882" s="229" t="s">
        <v>1</v>
      </c>
      <c r="D882" s="229" t="s">
        <v>2135</v>
      </c>
      <c r="E882" s="18" t="s">
        <v>1</v>
      </c>
      <c r="F882" s="230">
        <v>-3.375</v>
      </c>
      <c r="G882" s="33"/>
      <c r="H882" s="34"/>
    </row>
    <row r="883" spans="1:8" s="2" customFormat="1" ht="16.9" customHeight="1">
      <c r="A883" s="33"/>
      <c r="B883" s="34"/>
      <c r="C883" s="229" t="s">
        <v>1</v>
      </c>
      <c r="D883" s="229" t="s">
        <v>1454</v>
      </c>
      <c r="E883" s="18" t="s">
        <v>1</v>
      </c>
      <c r="F883" s="230">
        <v>-18.9</v>
      </c>
      <c r="G883" s="33"/>
      <c r="H883" s="34"/>
    </row>
    <row r="884" spans="1:8" s="2" customFormat="1" ht="16.9" customHeight="1">
      <c r="A884" s="33"/>
      <c r="B884" s="34"/>
      <c r="C884" s="229" t="s">
        <v>1235</v>
      </c>
      <c r="D884" s="229" t="s">
        <v>192</v>
      </c>
      <c r="E884" s="18" t="s">
        <v>1</v>
      </c>
      <c r="F884" s="230">
        <v>54.675</v>
      </c>
      <c r="G884" s="33"/>
      <c r="H884" s="34"/>
    </row>
    <row r="885" spans="1:8" s="2" customFormat="1" ht="16.9" customHeight="1">
      <c r="A885" s="33"/>
      <c r="B885" s="34"/>
      <c r="C885" s="231" t="s">
        <v>2608</v>
      </c>
      <c r="D885" s="33"/>
      <c r="E885" s="33"/>
      <c r="F885" s="33"/>
      <c r="G885" s="33"/>
      <c r="H885" s="34"/>
    </row>
    <row r="886" spans="1:8" s="2" customFormat="1" ht="16.9" customHeight="1">
      <c r="A886" s="33"/>
      <c r="B886" s="34"/>
      <c r="C886" s="229" t="s">
        <v>1448</v>
      </c>
      <c r="D886" s="229" t="s">
        <v>1449</v>
      </c>
      <c r="E886" s="18" t="s">
        <v>173</v>
      </c>
      <c r="F886" s="230">
        <v>54.675</v>
      </c>
      <c r="G886" s="33"/>
      <c r="H886" s="34"/>
    </row>
    <row r="887" spans="1:8" s="2" customFormat="1" ht="16.9" customHeight="1">
      <c r="A887" s="33"/>
      <c r="B887" s="34"/>
      <c r="C887" s="229" t="s">
        <v>187</v>
      </c>
      <c r="D887" s="229" t="s">
        <v>188</v>
      </c>
      <c r="E887" s="18" t="s">
        <v>173</v>
      </c>
      <c r="F887" s="230">
        <v>369.33</v>
      </c>
      <c r="G887" s="33"/>
      <c r="H887" s="34"/>
    </row>
    <row r="888" spans="1:8" s="2" customFormat="1" ht="16.9" customHeight="1">
      <c r="A888" s="33"/>
      <c r="B888" s="34"/>
      <c r="C888" s="229" t="s">
        <v>196</v>
      </c>
      <c r="D888" s="229" t="s">
        <v>197</v>
      </c>
      <c r="E888" s="18" t="s">
        <v>173</v>
      </c>
      <c r="F888" s="230">
        <v>369.33</v>
      </c>
      <c r="G888" s="33"/>
      <c r="H888" s="34"/>
    </row>
    <row r="889" spans="1:8" s="2" customFormat="1" ht="16.9" customHeight="1">
      <c r="A889" s="33"/>
      <c r="B889" s="34"/>
      <c r="C889" s="225" t="s">
        <v>1237</v>
      </c>
      <c r="D889" s="226" t="s">
        <v>1</v>
      </c>
      <c r="E889" s="227" t="s">
        <v>1</v>
      </c>
      <c r="F889" s="228">
        <v>76.95</v>
      </c>
      <c r="G889" s="33"/>
      <c r="H889" s="34"/>
    </row>
    <row r="890" spans="1:8" s="2" customFormat="1" ht="16.9" customHeight="1">
      <c r="A890" s="33"/>
      <c r="B890" s="34"/>
      <c r="C890" s="229" t="s">
        <v>1</v>
      </c>
      <c r="D890" s="229" t="s">
        <v>1451</v>
      </c>
      <c r="E890" s="18" t="s">
        <v>1</v>
      </c>
      <c r="F890" s="230">
        <v>0</v>
      </c>
      <c r="G890" s="33"/>
      <c r="H890" s="34"/>
    </row>
    <row r="891" spans="1:8" s="2" customFormat="1" ht="16.9" customHeight="1">
      <c r="A891" s="33"/>
      <c r="B891" s="34"/>
      <c r="C891" s="229" t="s">
        <v>1</v>
      </c>
      <c r="D891" s="229" t="s">
        <v>2134</v>
      </c>
      <c r="E891" s="18" t="s">
        <v>1</v>
      </c>
      <c r="F891" s="230">
        <v>76.95</v>
      </c>
      <c r="G891" s="33"/>
      <c r="H891" s="34"/>
    </row>
    <row r="892" spans="1:8" s="2" customFormat="1" ht="16.9" customHeight="1">
      <c r="A892" s="33"/>
      <c r="B892" s="34"/>
      <c r="C892" s="229" t="s">
        <v>1237</v>
      </c>
      <c r="D892" s="229" t="s">
        <v>1299</v>
      </c>
      <c r="E892" s="18" t="s">
        <v>1</v>
      </c>
      <c r="F892" s="230">
        <v>76.95</v>
      </c>
      <c r="G892" s="33"/>
      <c r="H892" s="34"/>
    </row>
    <row r="893" spans="1:8" s="2" customFormat="1" ht="16.9" customHeight="1">
      <c r="A893" s="33"/>
      <c r="B893" s="34"/>
      <c r="C893" s="231" t="s">
        <v>2608</v>
      </c>
      <c r="D893" s="33"/>
      <c r="E893" s="33"/>
      <c r="F893" s="33"/>
      <c r="G893" s="33"/>
      <c r="H893" s="34"/>
    </row>
    <row r="894" spans="1:8" s="2" customFormat="1" ht="16.9" customHeight="1">
      <c r="A894" s="33"/>
      <c r="B894" s="34"/>
      <c r="C894" s="229" t="s">
        <v>1448</v>
      </c>
      <c r="D894" s="229" t="s">
        <v>1449</v>
      </c>
      <c r="E894" s="18" t="s">
        <v>173</v>
      </c>
      <c r="F894" s="230">
        <v>54.675</v>
      </c>
      <c r="G894" s="33"/>
      <c r="H894" s="34"/>
    </row>
    <row r="895" spans="1:8" s="2" customFormat="1" ht="16.9" customHeight="1">
      <c r="A895" s="33"/>
      <c r="B895" s="34"/>
      <c r="C895" s="229" t="s">
        <v>1464</v>
      </c>
      <c r="D895" s="229" t="s">
        <v>1465</v>
      </c>
      <c r="E895" s="18" t="s">
        <v>173</v>
      </c>
      <c r="F895" s="230">
        <v>76.95</v>
      </c>
      <c r="G895" s="33"/>
      <c r="H895" s="34"/>
    </row>
    <row r="896" spans="1:8" s="2" customFormat="1" ht="16.9" customHeight="1">
      <c r="A896" s="33"/>
      <c r="B896" s="34"/>
      <c r="C896" s="229" t="s">
        <v>611</v>
      </c>
      <c r="D896" s="229" t="s">
        <v>612</v>
      </c>
      <c r="E896" s="18" t="s">
        <v>173</v>
      </c>
      <c r="F896" s="230">
        <v>302.289</v>
      </c>
      <c r="G896" s="33"/>
      <c r="H896" s="34"/>
    </row>
    <row r="897" spans="1:8" s="2" customFormat="1" ht="16.9" customHeight="1">
      <c r="A897" s="33"/>
      <c r="B897" s="34"/>
      <c r="C897" s="225" t="s">
        <v>1239</v>
      </c>
      <c r="D897" s="226" t="s">
        <v>1</v>
      </c>
      <c r="E897" s="227" t="s">
        <v>1</v>
      </c>
      <c r="F897" s="228">
        <v>194.7</v>
      </c>
      <c r="G897" s="33"/>
      <c r="H897" s="34"/>
    </row>
    <row r="898" spans="1:8" s="2" customFormat="1" ht="16.9" customHeight="1">
      <c r="A898" s="33"/>
      <c r="B898" s="34"/>
      <c r="C898" s="229" t="s">
        <v>1</v>
      </c>
      <c r="D898" s="229" t="s">
        <v>2020</v>
      </c>
      <c r="E898" s="18" t="s">
        <v>1</v>
      </c>
      <c r="F898" s="230">
        <v>78.54</v>
      </c>
      <c r="G898" s="33"/>
      <c r="H898" s="34"/>
    </row>
    <row r="899" spans="1:8" s="2" customFormat="1" ht="16.9" customHeight="1">
      <c r="A899" s="33"/>
      <c r="B899" s="34"/>
      <c r="C899" s="229" t="s">
        <v>1</v>
      </c>
      <c r="D899" s="229" t="s">
        <v>2021</v>
      </c>
      <c r="E899" s="18" t="s">
        <v>1</v>
      </c>
      <c r="F899" s="230">
        <v>116.16</v>
      </c>
      <c r="G899" s="33"/>
      <c r="H899" s="34"/>
    </row>
    <row r="900" spans="1:8" s="2" customFormat="1" ht="16.9" customHeight="1">
      <c r="A900" s="33"/>
      <c r="B900" s="34"/>
      <c r="C900" s="229" t="s">
        <v>1239</v>
      </c>
      <c r="D900" s="229" t="s">
        <v>192</v>
      </c>
      <c r="E900" s="18" t="s">
        <v>1</v>
      </c>
      <c r="F900" s="230">
        <v>194.7</v>
      </c>
      <c r="G900" s="33"/>
      <c r="H900" s="34"/>
    </row>
    <row r="901" spans="1:8" s="2" customFormat="1" ht="16.9" customHeight="1">
      <c r="A901" s="33"/>
      <c r="B901" s="34"/>
      <c r="C901" s="231" t="s">
        <v>2608</v>
      </c>
      <c r="D901" s="33"/>
      <c r="E901" s="33"/>
      <c r="F901" s="33"/>
      <c r="G901" s="33"/>
      <c r="H901" s="34"/>
    </row>
    <row r="902" spans="1:8" s="2" customFormat="1" ht="16.9" customHeight="1">
      <c r="A902" s="33"/>
      <c r="B902" s="34"/>
      <c r="C902" s="229" t="s">
        <v>1375</v>
      </c>
      <c r="D902" s="229" t="s">
        <v>1376</v>
      </c>
      <c r="E902" s="18" t="s">
        <v>173</v>
      </c>
      <c r="F902" s="230">
        <v>194.7</v>
      </c>
      <c r="G902" s="33"/>
      <c r="H902" s="34"/>
    </row>
    <row r="903" spans="1:8" s="2" customFormat="1" ht="16.9" customHeight="1">
      <c r="A903" s="33"/>
      <c r="B903" s="34"/>
      <c r="C903" s="229" t="s">
        <v>589</v>
      </c>
      <c r="D903" s="229" t="s">
        <v>1382</v>
      </c>
      <c r="E903" s="18" t="s">
        <v>173</v>
      </c>
      <c r="F903" s="230">
        <v>119.955</v>
      </c>
      <c r="G903" s="33"/>
      <c r="H903" s="34"/>
    </row>
    <row r="904" spans="1:8" s="2" customFormat="1" ht="16.9" customHeight="1">
      <c r="A904" s="33"/>
      <c r="B904" s="34"/>
      <c r="C904" s="229" t="s">
        <v>187</v>
      </c>
      <c r="D904" s="229" t="s">
        <v>188</v>
      </c>
      <c r="E904" s="18" t="s">
        <v>173</v>
      </c>
      <c r="F904" s="230">
        <v>369.33</v>
      </c>
      <c r="G904" s="33"/>
      <c r="H904" s="34"/>
    </row>
    <row r="905" spans="1:8" s="2" customFormat="1" ht="16.9" customHeight="1">
      <c r="A905" s="33"/>
      <c r="B905" s="34"/>
      <c r="C905" s="229" t="s">
        <v>196</v>
      </c>
      <c r="D905" s="229" t="s">
        <v>197</v>
      </c>
      <c r="E905" s="18" t="s">
        <v>173</v>
      </c>
      <c r="F905" s="230">
        <v>369.33</v>
      </c>
      <c r="G905" s="33"/>
      <c r="H905" s="34"/>
    </row>
    <row r="906" spans="1:8" s="2" customFormat="1" ht="16.9" customHeight="1">
      <c r="A906" s="33"/>
      <c r="B906" s="34"/>
      <c r="C906" s="225" t="s">
        <v>1878</v>
      </c>
      <c r="D906" s="226" t="s">
        <v>1</v>
      </c>
      <c r="E906" s="227" t="s">
        <v>1</v>
      </c>
      <c r="F906" s="228">
        <v>13.673</v>
      </c>
      <c r="G906" s="33"/>
      <c r="H906" s="34"/>
    </row>
    <row r="907" spans="1:8" s="2" customFormat="1" ht="16.9" customHeight="1">
      <c r="A907" s="33"/>
      <c r="B907" s="34"/>
      <c r="C907" s="229" t="s">
        <v>1</v>
      </c>
      <c r="D907" s="229" t="s">
        <v>1920</v>
      </c>
      <c r="E907" s="18" t="s">
        <v>1</v>
      </c>
      <c r="F907" s="230">
        <v>0</v>
      </c>
      <c r="G907" s="33"/>
      <c r="H907" s="34"/>
    </row>
    <row r="908" spans="1:8" s="2" customFormat="1" ht="16.9" customHeight="1">
      <c r="A908" s="33"/>
      <c r="B908" s="34"/>
      <c r="C908" s="229" t="s">
        <v>1</v>
      </c>
      <c r="D908" s="229" t="s">
        <v>1921</v>
      </c>
      <c r="E908" s="18" t="s">
        <v>1</v>
      </c>
      <c r="F908" s="230">
        <v>0</v>
      </c>
      <c r="G908" s="33"/>
      <c r="H908" s="34"/>
    </row>
    <row r="909" spans="1:8" s="2" customFormat="1" ht="16.9" customHeight="1">
      <c r="A909" s="33"/>
      <c r="B909" s="34"/>
      <c r="C909" s="229" t="s">
        <v>1</v>
      </c>
      <c r="D909" s="229" t="s">
        <v>1922</v>
      </c>
      <c r="E909" s="18" t="s">
        <v>1</v>
      </c>
      <c r="F909" s="230">
        <v>13.673</v>
      </c>
      <c r="G909" s="33"/>
      <c r="H909" s="34"/>
    </row>
    <row r="910" spans="1:8" s="2" customFormat="1" ht="16.9" customHeight="1">
      <c r="A910" s="33"/>
      <c r="B910" s="34"/>
      <c r="C910" s="229" t="s">
        <v>1878</v>
      </c>
      <c r="D910" s="229" t="s">
        <v>192</v>
      </c>
      <c r="E910" s="18" t="s">
        <v>1</v>
      </c>
      <c r="F910" s="230">
        <v>13.673</v>
      </c>
      <c r="G910" s="33"/>
      <c r="H910" s="34"/>
    </row>
    <row r="911" spans="1:8" s="2" customFormat="1" ht="16.9" customHeight="1">
      <c r="A911" s="33"/>
      <c r="B911" s="34"/>
      <c r="C911" s="231" t="s">
        <v>2608</v>
      </c>
      <c r="D911" s="33"/>
      <c r="E911" s="33"/>
      <c r="F911" s="33"/>
      <c r="G911" s="33"/>
      <c r="H911" s="34"/>
    </row>
    <row r="912" spans="1:8" s="2" customFormat="1" ht="16.9" customHeight="1">
      <c r="A912" s="33"/>
      <c r="B912" s="34"/>
      <c r="C912" s="229" t="s">
        <v>1917</v>
      </c>
      <c r="D912" s="229" t="s">
        <v>1918</v>
      </c>
      <c r="E912" s="18" t="s">
        <v>233</v>
      </c>
      <c r="F912" s="230">
        <v>13.673</v>
      </c>
      <c r="G912" s="33"/>
      <c r="H912" s="34"/>
    </row>
    <row r="913" spans="1:8" s="2" customFormat="1" ht="16.9" customHeight="1">
      <c r="A913" s="33"/>
      <c r="B913" s="34"/>
      <c r="C913" s="229" t="s">
        <v>1914</v>
      </c>
      <c r="D913" s="229" t="s">
        <v>1915</v>
      </c>
      <c r="E913" s="18" t="s">
        <v>233</v>
      </c>
      <c r="F913" s="230">
        <v>13.673</v>
      </c>
      <c r="G913" s="33"/>
      <c r="H913" s="34"/>
    </row>
    <row r="914" spans="1:8" s="2" customFormat="1" ht="16.9" customHeight="1">
      <c r="A914" s="33"/>
      <c r="B914" s="34"/>
      <c r="C914" s="229" t="s">
        <v>589</v>
      </c>
      <c r="D914" s="229" t="s">
        <v>1382</v>
      </c>
      <c r="E914" s="18" t="s">
        <v>173</v>
      </c>
      <c r="F914" s="230">
        <v>119.955</v>
      </c>
      <c r="G914" s="33"/>
      <c r="H914" s="34"/>
    </row>
    <row r="915" spans="1:8" s="2" customFormat="1" ht="16.9" customHeight="1">
      <c r="A915" s="33"/>
      <c r="B915" s="34"/>
      <c r="C915" s="229" t="s">
        <v>1566</v>
      </c>
      <c r="D915" s="229" t="s">
        <v>1567</v>
      </c>
      <c r="E915" s="18" t="s">
        <v>233</v>
      </c>
      <c r="F915" s="230">
        <v>55.594</v>
      </c>
      <c r="G915" s="33"/>
      <c r="H915" s="34"/>
    </row>
    <row r="916" spans="1:8" s="2" customFormat="1" ht="16.9" customHeight="1">
      <c r="A916" s="33"/>
      <c r="B916" s="34"/>
      <c r="C916" s="229" t="s">
        <v>1027</v>
      </c>
      <c r="D916" s="229" t="s">
        <v>1028</v>
      </c>
      <c r="E916" s="18" t="s">
        <v>233</v>
      </c>
      <c r="F916" s="230">
        <v>13.673</v>
      </c>
      <c r="G916" s="33"/>
      <c r="H916" s="34"/>
    </row>
    <row r="917" spans="1:8" s="2" customFormat="1" ht="16.9" customHeight="1">
      <c r="A917" s="33"/>
      <c r="B917" s="34"/>
      <c r="C917" s="229" t="s">
        <v>1923</v>
      </c>
      <c r="D917" s="229" t="s">
        <v>1924</v>
      </c>
      <c r="E917" s="18" t="s">
        <v>233</v>
      </c>
      <c r="F917" s="230">
        <v>13.673</v>
      </c>
      <c r="G917" s="33"/>
      <c r="H917" s="34"/>
    </row>
    <row r="918" spans="1:8" s="2" customFormat="1" ht="16.9" customHeight="1">
      <c r="A918" s="33"/>
      <c r="B918" s="34"/>
      <c r="C918" s="225" t="s">
        <v>615</v>
      </c>
      <c r="D918" s="226" t="s">
        <v>1</v>
      </c>
      <c r="E918" s="227" t="s">
        <v>1</v>
      </c>
      <c r="F918" s="228">
        <v>302.289</v>
      </c>
      <c r="G918" s="33"/>
      <c r="H918" s="34"/>
    </row>
    <row r="919" spans="1:8" s="2" customFormat="1" ht="16.9" customHeight="1">
      <c r="A919" s="33"/>
      <c r="B919" s="34"/>
      <c r="C919" s="229" t="s">
        <v>1</v>
      </c>
      <c r="D919" s="229" t="s">
        <v>1479</v>
      </c>
      <c r="E919" s="18" t="s">
        <v>1</v>
      </c>
      <c r="F919" s="230">
        <v>449.596</v>
      </c>
      <c r="G919" s="33"/>
      <c r="H919" s="34"/>
    </row>
    <row r="920" spans="1:8" s="2" customFormat="1" ht="16.9" customHeight="1">
      <c r="A920" s="33"/>
      <c r="B920" s="34"/>
      <c r="C920" s="229" t="s">
        <v>1</v>
      </c>
      <c r="D920" s="229" t="s">
        <v>1480</v>
      </c>
      <c r="E920" s="18" t="s">
        <v>1</v>
      </c>
      <c r="F920" s="230">
        <v>0</v>
      </c>
      <c r="G920" s="33"/>
      <c r="H920" s="34"/>
    </row>
    <row r="921" spans="1:8" s="2" customFormat="1" ht="16.9" customHeight="1">
      <c r="A921" s="33"/>
      <c r="B921" s="34"/>
      <c r="C921" s="229" t="s">
        <v>1</v>
      </c>
      <c r="D921" s="229" t="s">
        <v>2167</v>
      </c>
      <c r="E921" s="18" t="s">
        <v>1</v>
      </c>
      <c r="F921" s="230">
        <v>-110.199</v>
      </c>
      <c r="G921" s="33"/>
      <c r="H921" s="34"/>
    </row>
    <row r="922" spans="1:8" s="2" customFormat="1" ht="16.9" customHeight="1">
      <c r="A922" s="33"/>
      <c r="B922" s="34"/>
      <c r="C922" s="229" t="s">
        <v>1</v>
      </c>
      <c r="D922" s="229" t="s">
        <v>2168</v>
      </c>
      <c r="E922" s="18" t="s">
        <v>1</v>
      </c>
      <c r="F922" s="230">
        <v>-5.148</v>
      </c>
      <c r="G922" s="33"/>
      <c r="H922" s="34"/>
    </row>
    <row r="923" spans="1:8" s="2" customFormat="1" ht="16.9" customHeight="1">
      <c r="A923" s="33"/>
      <c r="B923" s="34"/>
      <c r="C923" s="229" t="s">
        <v>1</v>
      </c>
      <c r="D923" s="229" t="s">
        <v>1414</v>
      </c>
      <c r="E923" s="18" t="s">
        <v>1</v>
      </c>
      <c r="F923" s="230">
        <v>0</v>
      </c>
      <c r="G923" s="33"/>
      <c r="H923" s="34"/>
    </row>
    <row r="924" spans="1:8" s="2" customFormat="1" ht="16.9" customHeight="1">
      <c r="A924" s="33"/>
      <c r="B924" s="34"/>
      <c r="C924" s="229" t="s">
        <v>1</v>
      </c>
      <c r="D924" s="229" t="s">
        <v>1484</v>
      </c>
      <c r="E924" s="18" t="s">
        <v>1</v>
      </c>
      <c r="F924" s="230">
        <v>-31.96</v>
      </c>
      <c r="G924" s="33"/>
      <c r="H924" s="34"/>
    </row>
    <row r="925" spans="1:8" s="2" customFormat="1" ht="16.9" customHeight="1">
      <c r="A925" s="33"/>
      <c r="B925" s="34"/>
      <c r="C925" s="229" t="s">
        <v>615</v>
      </c>
      <c r="D925" s="229" t="s">
        <v>192</v>
      </c>
      <c r="E925" s="18" t="s">
        <v>1</v>
      </c>
      <c r="F925" s="230">
        <v>302.289</v>
      </c>
      <c r="G925" s="33"/>
      <c r="H925" s="34"/>
    </row>
    <row r="926" spans="1:8" s="2" customFormat="1" ht="7.35" customHeight="1">
      <c r="A926" s="33"/>
      <c r="B926" s="48"/>
      <c r="C926" s="49"/>
      <c r="D926" s="49"/>
      <c r="E926" s="49"/>
      <c r="F926" s="49"/>
      <c r="G926" s="49"/>
      <c r="H926" s="34"/>
    </row>
    <row r="927" spans="1:8" s="2" customFormat="1" ht="12">
      <c r="A927" s="33"/>
      <c r="B927" s="33"/>
      <c r="C927" s="33"/>
      <c r="D927" s="33"/>
      <c r="E927" s="33"/>
      <c r="F927" s="33"/>
      <c r="G927" s="33"/>
      <c r="H927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0"/>
  <sheetViews>
    <sheetView showGridLines="0" workbookViewId="0" topLeftCell="A1">
      <selection activeCell="I131" sqref="I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90</v>
      </c>
      <c r="AZ2" s="99" t="s">
        <v>122</v>
      </c>
      <c r="BA2" s="99" t="s">
        <v>1</v>
      </c>
      <c r="BB2" s="99" t="s">
        <v>1</v>
      </c>
      <c r="BC2" s="99" t="s">
        <v>123</v>
      </c>
      <c r="BD2" s="9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9" t="s">
        <v>124</v>
      </c>
      <c r="BA3" s="99" t="s">
        <v>1</v>
      </c>
      <c r="BB3" s="99" t="s">
        <v>1</v>
      </c>
      <c r="BC3" s="99" t="s">
        <v>125</v>
      </c>
      <c r="BD3" s="99" t="s">
        <v>85</v>
      </c>
    </row>
    <row r="4" spans="2:5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  <c r="AZ4" s="99" t="s">
        <v>127</v>
      </c>
      <c r="BA4" s="99" t="s">
        <v>1</v>
      </c>
      <c r="BB4" s="99" t="s">
        <v>1</v>
      </c>
      <c r="BC4" s="99" t="s">
        <v>128</v>
      </c>
      <c r="BD4" s="99" t="s">
        <v>85</v>
      </c>
    </row>
    <row r="5" spans="2:56" s="1" customFormat="1" ht="6.95" customHeight="1">
      <c r="B5" s="21"/>
      <c r="L5" s="21"/>
      <c r="AZ5" s="99" t="s">
        <v>129</v>
      </c>
      <c r="BA5" s="99" t="s">
        <v>1</v>
      </c>
      <c r="BB5" s="99" t="s">
        <v>1</v>
      </c>
      <c r="BC5" s="99" t="s">
        <v>130</v>
      </c>
      <c r="BD5" s="99" t="s">
        <v>85</v>
      </c>
    </row>
    <row r="6" spans="2:56" s="1" customFormat="1" ht="12" customHeight="1">
      <c r="B6" s="21"/>
      <c r="D6" s="28" t="s">
        <v>16</v>
      </c>
      <c r="L6" s="21"/>
      <c r="AZ6" s="99" t="s">
        <v>131</v>
      </c>
      <c r="BA6" s="99" t="s">
        <v>1</v>
      </c>
      <c r="BB6" s="99" t="s">
        <v>1</v>
      </c>
      <c r="BC6" s="99" t="s">
        <v>132</v>
      </c>
      <c r="BD6" s="99" t="s">
        <v>85</v>
      </c>
    </row>
    <row r="7" spans="2:56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  <c r="AZ7" s="99" t="s">
        <v>133</v>
      </c>
      <c r="BA7" s="99" t="s">
        <v>1</v>
      </c>
      <c r="BB7" s="99" t="s">
        <v>1</v>
      </c>
      <c r="BC7" s="99" t="s">
        <v>134</v>
      </c>
      <c r="BD7" s="99" t="s">
        <v>85</v>
      </c>
    </row>
    <row r="8" spans="2:12" s="1" customFormat="1" ht="12" customHeight="1">
      <c r="B8" s="21"/>
      <c r="D8" s="28" t="s">
        <v>135</v>
      </c>
      <c r="L8" s="21"/>
    </row>
    <row r="9" spans="1:31" s="2" customFormat="1" ht="16.5" customHeight="1">
      <c r="A9" s="33"/>
      <c r="B9" s="34"/>
      <c r="C9" s="33"/>
      <c r="D9" s="33"/>
      <c r="E9" s="276" t="s">
        <v>136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9" t="s">
        <v>138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91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ROUND(J128,0)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ROUND((SUM(BE128:BE349)),0)</f>
        <v>0</v>
      </c>
      <c r="G35" s="33"/>
      <c r="H35" s="33"/>
      <c r="I35" s="107">
        <v>0.21</v>
      </c>
      <c r="J35" s="106">
        <f>ROUND(((SUM(BE128:BE349))*I35),0)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ROUND((SUM(BF128:BF349)),0)</f>
        <v>0</v>
      </c>
      <c r="G36" s="33"/>
      <c r="H36" s="33"/>
      <c r="I36" s="107">
        <v>0.12</v>
      </c>
      <c r="J36" s="106">
        <f>ROUND(((SUM(BF128:BF349))*I36),0)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ROUND((SUM(BG128:BG349)),0)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ROUND((SUM(BH128:BH349)),0)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ROUND((SUM(BI128:BI349)),0)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136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110 - VOZOVKY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144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2:12" s="10" customFormat="1" ht="19.9" customHeight="1">
      <c r="B100" s="123"/>
      <c r="D100" s="124" t="s">
        <v>145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2:12" s="10" customFormat="1" ht="19.9" customHeight="1">
      <c r="B101" s="123"/>
      <c r="D101" s="124" t="s">
        <v>146</v>
      </c>
      <c r="E101" s="125"/>
      <c r="F101" s="125"/>
      <c r="G101" s="125"/>
      <c r="H101" s="125"/>
      <c r="I101" s="125"/>
      <c r="J101" s="126">
        <f>J189</f>
        <v>0</v>
      </c>
      <c r="L101" s="123"/>
    </row>
    <row r="102" spans="2:12" s="10" customFormat="1" ht="19.9" customHeight="1">
      <c r="B102" s="123"/>
      <c r="D102" s="124" t="s">
        <v>147</v>
      </c>
      <c r="E102" s="125"/>
      <c r="F102" s="125"/>
      <c r="G102" s="125"/>
      <c r="H102" s="125"/>
      <c r="I102" s="125"/>
      <c r="J102" s="126">
        <f>J247</f>
        <v>0</v>
      </c>
      <c r="L102" s="123"/>
    </row>
    <row r="103" spans="2:12" s="10" customFormat="1" ht="19.9" customHeight="1">
      <c r="B103" s="123"/>
      <c r="D103" s="124" t="s">
        <v>148</v>
      </c>
      <c r="E103" s="125"/>
      <c r="F103" s="125"/>
      <c r="G103" s="125"/>
      <c r="H103" s="125"/>
      <c r="I103" s="125"/>
      <c r="J103" s="126">
        <f>J262</f>
        <v>0</v>
      </c>
      <c r="L103" s="123"/>
    </row>
    <row r="104" spans="2:12" s="10" customFormat="1" ht="19.9" customHeight="1">
      <c r="B104" s="123"/>
      <c r="D104" s="124" t="s">
        <v>149</v>
      </c>
      <c r="E104" s="125"/>
      <c r="F104" s="125"/>
      <c r="G104" s="125"/>
      <c r="H104" s="125"/>
      <c r="I104" s="125"/>
      <c r="J104" s="126">
        <f>J306</f>
        <v>0</v>
      </c>
      <c r="L104" s="123"/>
    </row>
    <row r="105" spans="2:12" s="10" customFormat="1" ht="19.9" customHeight="1">
      <c r="B105" s="123"/>
      <c r="D105" s="124" t="s">
        <v>150</v>
      </c>
      <c r="E105" s="125"/>
      <c r="F105" s="125"/>
      <c r="G105" s="125"/>
      <c r="H105" s="125"/>
      <c r="I105" s="125"/>
      <c r="J105" s="126">
        <f>J317</f>
        <v>0</v>
      </c>
      <c r="L105" s="123"/>
    </row>
    <row r="106" spans="2:12" s="10" customFormat="1" ht="19.9" customHeight="1">
      <c r="B106" s="123"/>
      <c r="D106" s="124" t="s">
        <v>151</v>
      </c>
      <c r="E106" s="125"/>
      <c r="F106" s="125"/>
      <c r="G106" s="125"/>
      <c r="H106" s="125"/>
      <c r="I106" s="125"/>
      <c r="J106" s="126">
        <f>J348</f>
        <v>0</v>
      </c>
      <c r="L106" s="123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152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6" t="str">
        <f>E7</f>
        <v>BRNO, KOSMÁKOVA – REKONSTRUKCE VODOVODU</v>
      </c>
      <c r="F116" s="277"/>
      <c r="G116" s="277"/>
      <c r="H116" s="277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1"/>
      <c r="C117" s="28" t="s">
        <v>135</v>
      </c>
      <c r="L117" s="21"/>
    </row>
    <row r="118" spans="1:31" s="2" customFormat="1" ht="16.5" customHeight="1">
      <c r="A118" s="33"/>
      <c r="B118" s="34"/>
      <c r="C118" s="33"/>
      <c r="D118" s="33"/>
      <c r="E118" s="276" t="s">
        <v>136</v>
      </c>
      <c r="F118" s="275"/>
      <c r="G118" s="275"/>
      <c r="H118" s="275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137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9" t="str">
        <f>E11</f>
        <v>SO 110 - VOZOVKY</v>
      </c>
      <c r="F120" s="275"/>
      <c r="G120" s="275"/>
      <c r="H120" s="275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3"/>
      <c r="E122" s="33"/>
      <c r="F122" s="26" t="str">
        <f>F14</f>
        <v>BRNO</v>
      </c>
      <c r="G122" s="33"/>
      <c r="H122" s="33"/>
      <c r="I122" s="28" t="s">
        <v>22</v>
      </c>
      <c r="J122" s="56" t="str">
        <f>IF(J14="","",J14)</f>
        <v/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.7" customHeight="1">
      <c r="A124" s="33"/>
      <c r="B124" s="34"/>
      <c r="C124" s="28" t="s">
        <v>23</v>
      </c>
      <c r="D124" s="33"/>
      <c r="E124" s="33"/>
      <c r="F124" s="26" t="str">
        <f>E17</f>
        <v>BRNĚNSKÉ VODÁRNY A KANALIZACE, a.s.</v>
      </c>
      <c r="G124" s="33"/>
      <c r="H124" s="33"/>
      <c r="I124" s="28" t="s">
        <v>29</v>
      </c>
      <c r="J124" s="31" t="str">
        <f>E23</f>
        <v>JV PROJEKT VH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3"/>
      <c r="E125" s="33"/>
      <c r="F125" s="26" t="str">
        <f>IF(E20="","",E20)</f>
        <v>Vyplň údaj</v>
      </c>
      <c r="G125" s="33"/>
      <c r="H125" s="33"/>
      <c r="I125" s="28" t="s">
        <v>33</v>
      </c>
      <c r="J125" s="31" t="str">
        <f>E26</f>
        <v xml:space="preserve"> Obrtel M.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7"/>
      <c r="B127" s="128"/>
      <c r="C127" s="129" t="s">
        <v>153</v>
      </c>
      <c r="D127" s="130" t="s">
        <v>62</v>
      </c>
      <c r="E127" s="130" t="s">
        <v>58</v>
      </c>
      <c r="F127" s="130" t="s">
        <v>59</v>
      </c>
      <c r="G127" s="130" t="s">
        <v>154</v>
      </c>
      <c r="H127" s="130" t="s">
        <v>155</v>
      </c>
      <c r="I127" s="130" t="s">
        <v>156</v>
      </c>
      <c r="J127" s="130" t="s">
        <v>141</v>
      </c>
      <c r="K127" s="131" t="s">
        <v>157</v>
      </c>
      <c r="L127" s="132"/>
      <c r="M127" s="63" t="s">
        <v>1</v>
      </c>
      <c r="N127" s="64" t="s">
        <v>41</v>
      </c>
      <c r="O127" s="64" t="s">
        <v>158</v>
      </c>
      <c r="P127" s="64" t="s">
        <v>159</v>
      </c>
      <c r="Q127" s="64" t="s">
        <v>160</v>
      </c>
      <c r="R127" s="64" t="s">
        <v>161</v>
      </c>
      <c r="S127" s="64" t="s">
        <v>162</v>
      </c>
      <c r="T127" s="65" t="s">
        <v>163</v>
      </c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63" s="2" customFormat="1" ht="22.9" customHeight="1">
      <c r="A128" s="33"/>
      <c r="B128" s="34"/>
      <c r="C128" s="70" t="s">
        <v>164</v>
      </c>
      <c r="D128" s="33"/>
      <c r="E128" s="33"/>
      <c r="F128" s="33"/>
      <c r="G128" s="33"/>
      <c r="H128" s="33"/>
      <c r="I128" s="33"/>
      <c r="J128" s="133">
        <f>BK128</f>
        <v>0</v>
      </c>
      <c r="K128" s="33"/>
      <c r="L128" s="34"/>
      <c r="M128" s="66"/>
      <c r="N128" s="57"/>
      <c r="O128" s="67"/>
      <c r="P128" s="134">
        <f>P129</f>
        <v>0</v>
      </c>
      <c r="Q128" s="67"/>
      <c r="R128" s="134">
        <f>R129</f>
        <v>461.44062166</v>
      </c>
      <c r="S128" s="67"/>
      <c r="T128" s="135">
        <f>T129</f>
        <v>2025.6294100000002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76</v>
      </c>
      <c r="AU128" s="18" t="s">
        <v>143</v>
      </c>
      <c r="BK128" s="136">
        <f>BK129</f>
        <v>0</v>
      </c>
    </row>
    <row r="129" spans="2:63" s="12" customFormat="1" ht="25.9" customHeight="1">
      <c r="B129" s="137"/>
      <c r="D129" s="138" t="s">
        <v>76</v>
      </c>
      <c r="E129" s="139" t="s">
        <v>165</v>
      </c>
      <c r="F129" s="139" t="s">
        <v>166</v>
      </c>
      <c r="I129" s="140"/>
      <c r="J129" s="141">
        <f>BK129</f>
        <v>0</v>
      </c>
      <c r="L129" s="137"/>
      <c r="M129" s="142"/>
      <c r="N129" s="143"/>
      <c r="O129" s="143"/>
      <c r="P129" s="144">
        <f>P130+P189+P247+P262+P306+P317+P348</f>
        <v>0</v>
      </c>
      <c r="Q129" s="143"/>
      <c r="R129" s="144">
        <f>R130+R189+R247+R262+R306+R317+R348</f>
        <v>461.44062166</v>
      </c>
      <c r="S129" s="143"/>
      <c r="T129" s="145">
        <f>T130+T189+T247+T262+T306+T317+T348</f>
        <v>2025.6294100000002</v>
      </c>
      <c r="AR129" s="138" t="s">
        <v>32</v>
      </c>
      <c r="AT129" s="146" t="s">
        <v>76</v>
      </c>
      <c r="AU129" s="146" t="s">
        <v>77</v>
      </c>
      <c r="AY129" s="138" t="s">
        <v>167</v>
      </c>
      <c r="BK129" s="147">
        <f>BK130+BK189+BK247+BK262+BK306+BK317+BK348</f>
        <v>0</v>
      </c>
    </row>
    <row r="130" spans="2:63" s="12" customFormat="1" ht="22.9" customHeight="1">
      <c r="B130" s="137"/>
      <c r="D130" s="138" t="s">
        <v>76</v>
      </c>
      <c r="E130" s="148" t="s">
        <v>168</v>
      </c>
      <c r="F130" s="148" t="s">
        <v>169</v>
      </c>
      <c r="I130" s="140"/>
      <c r="J130" s="149">
        <f>BK130</f>
        <v>0</v>
      </c>
      <c r="L130" s="137"/>
      <c r="M130" s="142"/>
      <c r="N130" s="143"/>
      <c r="O130" s="143"/>
      <c r="P130" s="144">
        <f>SUM(P131:P188)</f>
        <v>0</v>
      </c>
      <c r="Q130" s="143"/>
      <c r="R130" s="144">
        <f>SUM(R131:R188)</f>
        <v>0</v>
      </c>
      <c r="S130" s="143"/>
      <c r="T130" s="145">
        <f>SUM(T131:T188)</f>
        <v>0</v>
      </c>
      <c r="AR130" s="138" t="s">
        <v>32</v>
      </c>
      <c r="AT130" s="146" t="s">
        <v>76</v>
      </c>
      <c r="AU130" s="146" t="s">
        <v>32</v>
      </c>
      <c r="AY130" s="138" t="s">
        <v>167</v>
      </c>
      <c r="BK130" s="147">
        <f>SUM(BK131:BK188)</f>
        <v>0</v>
      </c>
    </row>
    <row r="131" spans="1:65" s="2" customFormat="1" ht="24.2" customHeight="1">
      <c r="A131" s="33"/>
      <c r="B131" s="150"/>
      <c r="C131" s="151" t="s">
        <v>32</v>
      </c>
      <c r="D131" s="151" t="s">
        <v>170</v>
      </c>
      <c r="E131" s="152" t="s">
        <v>171</v>
      </c>
      <c r="F131" s="153" t="s">
        <v>172</v>
      </c>
      <c r="G131" s="154" t="s">
        <v>173</v>
      </c>
      <c r="H131" s="155">
        <v>98.538</v>
      </c>
      <c r="I131" s="156"/>
      <c r="J131" s="157">
        <f>ROUND(I131*H131,2)</f>
        <v>0</v>
      </c>
      <c r="K131" s="153" t="s">
        <v>174</v>
      </c>
      <c r="L131" s="34"/>
      <c r="M131" s="158" t="s">
        <v>1</v>
      </c>
      <c r="N131" s="159" t="s">
        <v>42</v>
      </c>
      <c r="O131" s="59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175</v>
      </c>
      <c r="AT131" s="162" t="s">
        <v>170</v>
      </c>
      <c r="AU131" s="162" t="s">
        <v>85</v>
      </c>
      <c r="AY131" s="18" t="s">
        <v>167</v>
      </c>
      <c r="BE131" s="163">
        <f>IF(N131="základní",J131,0)</f>
        <v>0</v>
      </c>
      <c r="BF131" s="163">
        <f>IF(N131="snížená",J131,0)</f>
        <v>0</v>
      </c>
      <c r="BG131" s="163">
        <f>IF(N131="zákl. přenesená",J131,0)</f>
        <v>0</v>
      </c>
      <c r="BH131" s="163">
        <f>IF(N131="sníž. přenesená",J131,0)</f>
        <v>0</v>
      </c>
      <c r="BI131" s="163">
        <f>IF(N131="nulová",J131,0)</f>
        <v>0</v>
      </c>
      <c r="BJ131" s="18" t="s">
        <v>32</v>
      </c>
      <c r="BK131" s="163">
        <f>ROUND(I131*H131,2)</f>
        <v>0</v>
      </c>
      <c r="BL131" s="18" t="s">
        <v>175</v>
      </c>
      <c r="BM131" s="162" t="s">
        <v>176</v>
      </c>
    </row>
    <row r="132" spans="2:51" s="13" customFormat="1" ht="12">
      <c r="B132" s="164"/>
      <c r="D132" s="165" t="s">
        <v>177</v>
      </c>
      <c r="E132" s="166" t="s">
        <v>1</v>
      </c>
      <c r="F132" s="167" t="s">
        <v>178</v>
      </c>
      <c r="H132" s="166" t="s">
        <v>1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6" t="s">
        <v>177</v>
      </c>
      <c r="AU132" s="166" t="s">
        <v>85</v>
      </c>
      <c r="AV132" s="13" t="s">
        <v>32</v>
      </c>
      <c r="AW132" s="13" t="s">
        <v>31</v>
      </c>
      <c r="AX132" s="13" t="s">
        <v>77</v>
      </c>
      <c r="AY132" s="166" t="s">
        <v>167</v>
      </c>
    </row>
    <row r="133" spans="2:51" s="14" customFormat="1" ht="12">
      <c r="B133" s="172"/>
      <c r="D133" s="165" t="s">
        <v>177</v>
      </c>
      <c r="E133" s="173" t="s">
        <v>1</v>
      </c>
      <c r="F133" s="174" t="s">
        <v>179</v>
      </c>
      <c r="H133" s="175">
        <v>98.538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177</v>
      </c>
      <c r="AU133" s="173" t="s">
        <v>85</v>
      </c>
      <c r="AV133" s="14" t="s">
        <v>85</v>
      </c>
      <c r="AW133" s="14" t="s">
        <v>31</v>
      </c>
      <c r="AX133" s="14" t="s">
        <v>32</v>
      </c>
      <c r="AY133" s="173" t="s">
        <v>167</v>
      </c>
    </row>
    <row r="134" spans="1:65" s="2" customFormat="1" ht="24.2" customHeight="1">
      <c r="A134" s="33"/>
      <c r="B134" s="150"/>
      <c r="C134" s="151" t="s">
        <v>85</v>
      </c>
      <c r="D134" s="151" t="s">
        <v>170</v>
      </c>
      <c r="E134" s="152" t="s">
        <v>180</v>
      </c>
      <c r="F134" s="153" t="s">
        <v>181</v>
      </c>
      <c r="G134" s="154" t="s">
        <v>173</v>
      </c>
      <c r="H134" s="155">
        <v>344.883</v>
      </c>
      <c r="I134" s="156"/>
      <c r="J134" s="157">
        <f>ROUND(I134*H134,2)</f>
        <v>0</v>
      </c>
      <c r="K134" s="153" t="s">
        <v>174</v>
      </c>
      <c r="L134" s="34"/>
      <c r="M134" s="158" t="s">
        <v>1</v>
      </c>
      <c r="N134" s="159" t="s">
        <v>42</v>
      </c>
      <c r="O134" s="59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175</v>
      </c>
      <c r="AT134" s="162" t="s">
        <v>170</v>
      </c>
      <c r="AU134" s="162" t="s">
        <v>85</v>
      </c>
      <c r="AY134" s="18" t="s">
        <v>167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32</v>
      </c>
      <c r="BK134" s="163">
        <f>ROUND(I134*H134,2)</f>
        <v>0</v>
      </c>
      <c r="BL134" s="18" t="s">
        <v>175</v>
      </c>
      <c r="BM134" s="162" t="s">
        <v>182</v>
      </c>
    </row>
    <row r="135" spans="2:51" s="13" customFormat="1" ht="12">
      <c r="B135" s="164"/>
      <c r="D135" s="165" t="s">
        <v>177</v>
      </c>
      <c r="E135" s="166" t="s">
        <v>1</v>
      </c>
      <c r="F135" s="167" t="s">
        <v>183</v>
      </c>
      <c r="H135" s="166" t="s">
        <v>1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6" t="s">
        <v>177</v>
      </c>
      <c r="AU135" s="166" t="s">
        <v>85</v>
      </c>
      <c r="AV135" s="13" t="s">
        <v>32</v>
      </c>
      <c r="AW135" s="13" t="s">
        <v>31</v>
      </c>
      <c r="AX135" s="13" t="s">
        <v>77</v>
      </c>
      <c r="AY135" s="166" t="s">
        <v>167</v>
      </c>
    </row>
    <row r="136" spans="2:51" s="13" customFormat="1" ht="12">
      <c r="B136" s="164"/>
      <c r="D136" s="165" t="s">
        <v>177</v>
      </c>
      <c r="E136" s="166" t="s">
        <v>1</v>
      </c>
      <c r="F136" s="167" t="s">
        <v>184</v>
      </c>
      <c r="H136" s="166" t="s">
        <v>1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6" t="s">
        <v>177</v>
      </c>
      <c r="AU136" s="166" t="s">
        <v>85</v>
      </c>
      <c r="AV136" s="13" t="s">
        <v>32</v>
      </c>
      <c r="AW136" s="13" t="s">
        <v>31</v>
      </c>
      <c r="AX136" s="13" t="s">
        <v>77</v>
      </c>
      <c r="AY136" s="166" t="s">
        <v>167</v>
      </c>
    </row>
    <row r="137" spans="2:51" s="14" customFormat="1" ht="12">
      <c r="B137" s="172"/>
      <c r="D137" s="165" t="s">
        <v>177</v>
      </c>
      <c r="E137" s="173" t="s">
        <v>124</v>
      </c>
      <c r="F137" s="174" t="s">
        <v>185</v>
      </c>
      <c r="H137" s="175">
        <v>344.883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177</v>
      </c>
      <c r="AU137" s="173" t="s">
        <v>85</v>
      </c>
      <c r="AV137" s="14" t="s">
        <v>85</v>
      </c>
      <c r="AW137" s="14" t="s">
        <v>31</v>
      </c>
      <c r="AX137" s="14" t="s">
        <v>32</v>
      </c>
      <c r="AY137" s="173" t="s">
        <v>167</v>
      </c>
    </row>
    <row r="138" spans="1:65" s="2" customFormat="1" ht="21.75" customHeight="1">
      <c r="A138" s="33"/>
      <c r="B138" s="150"/>
      <c r="C138" s="151" t="s">
        <v>186</v>
      </c>
      <c r="D138" s="151" t="s">
        <v>170</v>
      </c>
      <c r="E138" s="152" t="s">
        <v>187</v>
      </c>
      <c r="F138" s="153" t="s">
        <v>188</v>
      </c>
      <c r="G138" s="154" t="s">
        <v>173</v>
      </c>
      <c r="H138" s="155">
        <v>443.421</v>
      </c>
      <c r="I138" s="156"/>
      <c r="J138" s="157">
        <f>ROUND(I138*H138,2)</f>
        <v>0</v>
      </c>
      <c r="K138" s="153" t="s">
        <v>174</v>
      </c>
      <c r="L138" s="34"/>
      <c r="M138" s="158" t="s">
        <v>1</v>
      </c>
      <c r="N138" s="159" t="s">
        <v>42</v>
      </c>
      <c r="O138" s="59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175</v>
      </c>
      <c r="AT138" s="162" t="s">
        <v>170</v>
      </c>
      <c r="AU138" s="162" t="s">
        <v>85</v>
      </c>
      <c r="AY138" s="18" t="s">
        <v>167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8" t="s">
        <v>32</v>
      </c>
      <c r="BK138" s="163">
        <f>ROUND(I138*H138,2)</f>
        <v>0</v>
      </c>
      <c r="BL138" s="18" t="s">
        <v>175</v>
      </c>
      <c r="BM138" s="162" t="s">
        <v>189</v>
      </c>
    </row>
    <row r="139" spans="2:51" s="14" customFormat="1" ht="12">
      <c r="B139" s="172"/>
      <c r="D139" s="165" t="s">
        <v>177</v>
      </c>
      <c r="E139" s="173" t="s">
        <v>1</v>
      </c>
      <c r="F139" s="174" t="s">
        <v>190</v>
      </c>
      <c r="H139" s="175">
        <v>98.538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177</v>
      </c>
      <c r="AU139" s="173" t="s">
        <v>85</v>
      </c>
      <c r="AV139" s="14" t="s">
        <v>85</v>
      </c>
      <c r="AW139" s="14" t="s">
        <v>31</v>
      </c>
      <c r="AX139" s="14" t="s">
        <v>77</v>
      </c>
      <c r="AY139" s="173" t="s">
        <v>167</v>
      </c>
    </row>
    <row r="140" spans="2:51" s="14" customFormat="1" ht="12">
      <c r="B140" s="172"/>
      <c r="D140" s="165" t="s">
        <v>177</v>
      </c>
      <c r="E140" s="173" t="s">
        <v>1</v>
      </c>
      <c r="F140" s="174" t="s">
        <v>191</v>
      </c>
      <c r="H140" s="175">
        <v>344.883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177</v>
      </c>
      <c r="AU140" s="173" t="s">
        <v>85</v>
      </c>
      <c r="AV140" s="14" t="s">
        <v>85</v>
      </c>
      <c r="AW140" s="14" t="s">
        <v>31</v>
      </c>
      <c r="AX140" s="14" t="s">
        <v>77</v>
      </c>
      <c r="AY140" s="173" t="s">
        <v>167</v>
      </c>
    </row>
    <row r="141" spans="2:51" s="15" customFormat="1" ht="12">
      <c r="B141" s="180"/>
      <c r="D141" s="165" t="s">
        <v>177</v>
      </c>
      <c r="E141" s="181" t="s">
        <v>1</v>
      </c>
      <c r="F141" s="182" t="s">
        <v>192</v>
      </c>
      <c r="H141" s="183">
        <v>443.421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177</v>
      </c>
      <c r="AU141" s="181" t="s">
        <v>85</v>
      </c>
      <c r="AV141" s="15" t="s">
        <v>175</v>
      </c>
      <c r="AW141" s="15" t="s">
        <v>31</v>
      </c>
      <c r="AX141" s="15" t="s">
        <v>32</v>
      </c>
      <c r="AY141" s="181" t="s">
        <v>167</v>
      </c>
    </row>
    <row r="142" spans="1:47" s="2" customFormat="1" ht="12">
      <c r="A142" s="33"/>
      <c r="B142" s="34"/>
      <c r="C142" s="33"/>
      <c r="D142" s="165" t="s">
        <v>193</v>
      </c>
      <c r="E142" s="33"/>
      <c r="F142" s="188" t="s">
        <v>194</v>
      </c>
      <c r="G142" s="33"/>
      <c r="H142" s="33"/>
      <c r="I142" s="33"/>
      <c r="J142" s="33"/>
      <c r="K142" s="33"/>
      <c r="L142" s="34"/>
      <c r="M142" s="189"/>
      <c r="N142" s="190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U142" s="18" t="s">
        <v>85</v>
      </c>
    </row>
    <row r="143" spans="1:47" s="2" customFormat="1" ht="12">
      <c r="A143" s="33"/>
      <c r="B143" s="34"/>
      <c r="C143" s="33"/>
      <c r="D143" s="165" t="s">
        <v>193</v>
      </c>
      <c r="E143" s="33"/>
      <c r="F143" s="191" t="s">
        <v>178</v>
      </c>
      <c r="G143" s="33"/>
      <c r="H143" s="192">
        <v>0</v>
      </c>
      <c r="I143" s="33"/>
      <c r="J143" s="33"/>
      <c r="K143" s="33"/>
      <c r="L143" s="34"/>
      <c r="M143" s="189"/>
      <c r="N143" s="190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U143" s="18" t="s">
        <v>85</v>
      </c>
    </row>
    <row r="144" spans="1:47" s="2" customFormat="1" ht="12">
      <c r="A144" s="33"/>
      <c r="B144" s="34"/>
      <c r="C144" s="33"/>
      <c r="D144" s="165" t="s">
        <v>193</v>
      </c>
      <c r="E144" s="33"/>
      <c r="F144" s="191" t="s">
        <v>179</v>
      </c>
      <c r="G144" s="33"/>
      <c r="H144" s="192">
        <v>98.538</v>
      </c>
      <c r="I144" s="33"/>
      <c r="J144" s="33"/>
      <c r="K144" s="33"/>
      <c r="L144" s="34"/>
      <c r="M144" s="189"/>
      <c r="N144" s="190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U144" s="18" t="s">
        <v>85</v>
      </c>
    </row>
    <row r="145" spans="1:47" s="2" customFormat="1" ht="12">
      <c r="A145" s="33"/>
      <c r="B145" s="34"/>
      <c r="C145" s="33"/>
      <c r="D145" s="165" t="s">
        <v>193</v>
      </c>
      <c r="E145" s="33"/>
      <c r="F145" s="188" t="s">
        <v>195</v>
      </c>
      <c r="G145" s="33"/>
      <c r="H145" s="33"/>
      <c r="I145" s="33"/>
      <c r="J145" s="33"/>
      <c r="K145" s="33"/>
      <c r="L145" s="34"/>
      <c r="M145" s="189"/>
      <c r="N145" s="190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U145" s="18" t="s">
        <v>85</v>
      </c>
    </row>
    <row r="146" spans="1:47" s="2" customFormat="1" ht="12">
      <c r="A146" s="33"/>
      <c r="B146" s="34"/>
      <c r="C146" s="33"/>
      <c r="D146" s="165" t="s">
        <v>193</v>
      </c>
      <c r="E146" s="33"/>
      <c r="F146" s="191" t="s">
        <v>183</v>
      </c>
      <c r="G146" s="33"/>
      <c r="H146" s="192">
        <v>0</v>
      </c>
      <c r="I146" s="33"/>
      <c r="J146" s="33"/>
      <c r="K146" s="33"/>
      <c r="L146" s="34"/>
      <c r="M146" s="189"/>
      <c r="N146" s="190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U146" s="18" t="s">
        <v>85</v>
      </c>
    </row>
    <row r="147" spans="1:47" s="2" customFormat="1" ht="12">
      <c r="A147" s="33"/>
      <c r="B147" s="34"/>
      <c r="C147" s="33"/>
      <c r="D147" s="165" t="s">
        <v>193</v>
      </c>
      <c r="E147" s="33"/>
      <c r="F147" s="191" t="s">
        <v>184</v>
      </c>
      <c r="G147" s="33"/>
      <c r="H147" s="192">
        <v>0</v>
      </c>
      <c r="I147" s="33"/>
      <c r="J147" s="33"/>
      <c r="K147" s="33"/>
      <c r="L147" s="34"/>
      <c r="M147" s="189"/>
      <c r="N147" s="190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85</v>
      </c>
    </row>
    <row r="148" spans="1:47" s="2" customFormat="1" ht="12">
      <c r="A148" s="33"/>
      <c r="B148" s="34"/>
      <c r="C148" s="33"/>
      <c r="D148" s="165" t="s">
        <v>193</v>
      </c>
      <c r="E148" s="33"/>
      <c r="F148" s="191" t="s">
        <v>185</v>
      </c>
      <c r="G148" s="33"/>
      <c r="H148" s="192">
        <v>344.883</v>
      </c>
      <c r="I148" s="33"/>
      <c r="J148" s="33"/>
      <c r="K148" s="33"/>
      <c r="L148" s="34"/>
      <c r="M148" s="189"/>
      <c r="N148" s="190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U148" s="18" t="s">
        <v>85</v>
      </c>
    </row>
    <row r="149" spans="1:65" s="2" customFormat="1" ht="16.5" customHeight="1">
      <c r="A149" s="33"/>
      <c r="B149" s="150"/>
      <c r="C149" s="151" t="s">
        <v>175</v>
      </c>
      <c r="D149" s="151" t="s">
        <v>170</v>
      </c>
      <c r="E149" s="152" t="s">
        <v>196</v>
      </c>
      <c r="F149" s="153" t="s">
        <v>197</v>
      </c>
      <c r="G149" s="154" t="s">
        <v>173</v>
      </c>
      <c r="H149" s="155">
        <v>443.421</v>
      </c>
      <c r="I149" s="156"/>
      <c r="J149" s="157">
        <f>ROUND(I149*H149,2)</f>
        <v>0</v>
      </c>
      <c r="K149" s="153" t="s">
        <v>174</v>
      </c>
      <c r="L149" s="34"/>
      <c r="M149" s="158" t="s">
        <v>1</v>
      </c>
      <c r="N149" s="159" t="s">
        <v>42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175</v>
      </c>
      <c r="AT149" s="162" t="s">
        <v>170</v>
      </c>
      <c r="AU149" s="162" t="s">
        <v>85</v>
      </c>
      <c r="AY149" s="18" t="s">
        <v>167</v>
      </c>
      <c r="BE149" s="163">
        <f>IF(N149="základní",J149,0)</f>
        <v>0</v>
      </c>
      <c r="BF149" s="163">
        <f>IF(N149="snížená",J149,0)</f>
        <v>0</v>
      </c>
      <c r="BG149" s="163">
        <f>IF(N149="zákl. přenesená",J149,0)</f>
        <v>0</v>
      </c>
      <c r="BH149" s="163">
        <f>IF(N149="sníž. přenesená",J149,0)</f>
        <v>0</v>
      </c>
      <c r="BI149" s="163">
        <f>IF(N149="nulová",J149,0)</f>
        <v>0</v>
      </c>
      <c r="BJ149" s="18" t="s">
        <v>32</v>
      </c>
      <c r="BK149" s="163">
        <f>ROUND(I149*H149,2)</f>
        <v>0</v>
      </c>
      <c r="BL149" s="18" t="s">
        <v>175</v>
      </c>
      <c r="BM149" s="162" t="s">
        <v>198</v>
      </c>
    </row>
    <row r="150" spans="2:51" s="14" customFormat="1" ht="12">
      <c r="B150" s="172"/>
      <c r="D150" s="165" t="s">
        <v>177</v>
      </c>
      <c r="E150" s="173" t="s">
        <v>1</v>
      </c>
      <c r="F150" s="174" t="s">
        <v>199</v>
      </c>
      <c r="H150" s="175">
        <v>443.421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177</v>
      </c>
      <c r="AU150" s="173" t="s">
        <v>85</v>
      </c>
      <c r="AV150" s="14" t="s">
        <v>85</v>
      </c>
      <c r="AW150" s="14" t="s">
        <v>31</v>
      </c>
      <c r="AX150" s="14" t="s">
        <v>32</v>
      </c>
      <c r="AY150" s="173" t="s">
        <v>167</v>
      </c>
    </row>
    <row r="151" spans="1:65" s="2" customFormat="1" ht="16.5" customHeight="1">
      <c r="A151" s="33"/>
      <c r="B151" s="150"/>
      <c r="C151" s="151" t="s">
        <v>200</v>
      </c>
      <c r="D151" s="151" t="s">
        <v>170</v>
      </c>
      <c r="E151" s="152" t="s">
        <v>201</v>
      </c>
      <c r="F151" s="153" t="s">
        <v>202</v>
      </c>
      <c r="G151" s="154" t="s">
        <v>173</v>
      </c>
      <c r="H151" s="155">
        <v>443.421</v>
      </c>
      <c r="I151" s="156"/>
      <c r="J151" s="157">
        <f>ROUND(I151*H151,2)</f>
        <v>0</v>
      </c>
      <c r="K151" s="153" t="s">
        <v>1</v>
      </c>
      <c r="L151" s="34"/>
      <c r="M151" s="158" t="s">
        <v>1</v>
      </c>
      <c r="N151" s="159" t="s">
        <v>42</v>
      </c>
      <c r="O151" s="59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175</v>
      </c>
      <c r="AT151" s="162" t="s">
        <v>170</v>
      </c>
      <c r="AU151" s="162" t="s">
        <v>85</v>
      </c>
      <c r="AY151" s="18" t="s">
        <v>167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8" t="s">
        <v>32</v>
      </c>
      <c r="BK151" s="163">
        <f>ROUND(I151*H151,2)</f>
        <v>0</v>
      </c>
      <c r="BL151" s="18" t="s">
        <v>175</v>
      </c>
      <c r="BM151" s="162" t="s">
        <v>203</v>
      </c>
    </row>
    <row r="152" spans="2:51" s="14" customFormat="1" ht="12">
      <c r="B152" s="172"/>
      <c r="D152" s="165" t="s">
        <v>177</v>
      </c>
      <c r="E152" s="173" t="s">
        <v>1</v>
      </c>
      <c r="F152" s="174" t="s">
        <v>199</v>
      </c>
      <c r="H152" s="175">
        <v>443.421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177</v>
      </c>
      <c r="AU152" s="173" t="s">
        <v>85</v>
      </c>
      <c r="AV152" s="14" t="s">
        <v>85</v>
      </c>
      <c r="AW152" s="14" t="s">
        <v>31</v>
      </c>
      <c r="AX152" s="14" t="s">
        <v>32</v>
      </c>
      <c r="AY152" s="173" t="s">
        <v>167</v>
      </c>
    </row>
    <row r="153" spans="1:65" s="2" customFormat="1" ht="24.2" customHeight="1">
      <c r="A153" s="33"/>
      <c r="B153" s="150"/>
      <c r="C153" s="151" t="s">
        <v>204</v>
      </c>
      <c r="D153" s="151" t="s">
        <v>170</v>
      </c>
      <c r="E153" s="152" t="s">
        <v>205</v>
      </c>
      <c r="F153" s="153" t="s">
        <v>206</v>
      </c>
      <c r="G153" s="154" t="s">
        <v>173</v>
      </c>
      <c r="H153" s="155">
        <v>435.689</v>
      </c>
      <c r="I153" s="156"/>
      <c r="J153" s="157">
        <f>ROUND(I153*H153,2)</f>
        <v>0</v>
      </c>
      <c r="K153" s="153" t="s">
        <v>174</v>
      </c>
      <c r="L153" s="34"/>
      <c r="M153" s="158" t="s">
        <v>1</v>
      </c>
      <c r="N153" s="159" t="s">
        <v>42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175</v>
      </c>
      <c r="AT153" s="162" t="s">
        <v>170</v>
      </c>
      <c r="AU153" s="162" t="s">
        <v>85</v>
      </c>
      <c r="AY153" s="18" t="s">
        <v>167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8" t="s">
        <v>32</v>
      </c>
      <c r="BK153" s="163">
        <f>ROUND(I153*H153,2)</f>
        <v>0</v>
      </c>
      <c r="BL153" s="18" t="s">
        <v>175</v>
      </c>
      <c r="BM153" s="162" t="s">
        <v>207</v>
      </c>
    </row>
    <row r="154" spans="2:51" s="13" customFormat="1" ht="12">
      <c r="B154" s="164"/>
      <c r="D154" s="165" t="s">
        <v>177</v>
      </c>
      <c r="E154" s="166" t="s">
        <v>1</v>
      </c>
      <c r="F154" s="167" t="s">
        <v>208</v>
      </c>
      <c r="H154" s="166" t="s">
        <v>1</v>
      </c>
      <c r="I154" s="168"/>
      <c r="L154" s="164"/>
      <c r="M154" s="169"/>
      <c r="N154" s="170"/>
      <c r="O154" s="170"/>
      <c r="P154" s="170"/>
      <c r="Q154" s="170"/>
      <c r="R154" s="170"/>
      <c r="S154" s="170"/>
      <c r="T154" s="171"/>
      <c r="AT154" s="166" t="s">
        <v>177</v>
      </c>
      <c r="AU154" s="166" t="s">
        <v>85</v>
      </c>
      <c r="AV154" s="13" t="s">
        <v>32</v>
      </c>
      <c r="AW154" s="13" t="s">
        <v>31</v>
      </c>
      <c r="AX154" s="13" t="s">
        <v>77</v>
      </c>
      <c r="AY154" s="166" t="s">
        <v>167</v>
      </c>
    </row>
    <row r="155" spans="2:51" s="14" customFormat="1" ht="12">
      <c r="B155" s="172"/>
      <c r="D155" s="165" t="s">
        <v>177</v>
      </c>
      <c r="E155" s="173" t="s">
        <v>127</v>
      </c>
      <c r="F155" s="174" t="s">
        <v>209</v>
      </c>
      <c r="H155" s="175">
        <v>435.689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177</v>
      </c>
      <c r="AU155" s="173" t="s">
        <v>85</v>
      </c>
      <c r="AV155" s="14" t="s">
        <v>85</v>
      </c>
      <c r="AW155" s="14" t="s">
        <v>31</v>
      </c>
      <c r="AX155" s="14" t="s">
        <v>32</v>
      </c>
      <c r="AY155" s="173" t="s">
        <v>167</v>
      </c>
    </row>
    <row r="156" spans="1:65" s="2" customFormat="1" ht="24.2" customHeight="1">
      <c r="A156" s="33"/>
      <c r="B156" s="150"/>
      <c r="C156" s="151" t="s">
        <v>210</v>
      </c>
      <c r="D156" s="151" t="s">
        <v>170</v>
      </c>
      <c r="E156" s="152" t="s">
        <v>211</v>
      </c>
      <c r="F156" s="153" t="s">
        <v>212</v>
      </c>
      <c r="G156" s="154" t="s">
        <v>173</v>
      </c>
      <c r="H156" s="155">
        <v>122.15</v>
      </c>
      <c r="I156" s="156"/>
      <c r="J156" s="157">
        <f>ROUND(I156*H156,2)</f>
        <v>0</v>
      </c>
      <c r="K156" s="153" t="s">
        <v>174</v>
      </c>
      <c r="L156" s="34"/>
      <c r="M156" s="158" t="s">
        <v>1</v>
      </c>
      <c r="N156" s="159" t="s">
        <v>42</v>
      </c>
      <c r="O156" s="59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175</v>
      </c>
      <c r="AT156" s="162" t="s">
        <v>170</v>
      </c>
      <c r="AU156" s="162" t="s">
        <v>85</v>
      </c>
      <c r="AY156" s="18" t="s">
        <v>167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8" t="s">
        <v>32</v>
      </c>
      <c r="BK156" s="163">
        <f>ROUND(I156*H156,2)</f>
        <v>0</v>
      </c>
      <c r="BL156" s="18" t="s">
        <v>175</v>
      </c>
      <c r="BM156" s="162" t="s">
        <v>213</v>
      </c>
    </row>
    <row r="157" spans="2:51" s="13" customFormat="1" ht="12">
      <c r="B157" s="164"/>
      <c r="D157" s="165" t="s">
        <v>177</v>
      </c>
      <c r="E157" s="166" t="s">
        <v>1</v>
      </c>
      <c r="F157" s="167" t="s">
        <v>214</v>
      </c>
      <c r="H157" s="166" t="s">
        <v>1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66" t="s">
        <v>177</v>
      </c>
      <c r="AU157" s="166" t="s">
        <v>85</v>
      </c>
      <c r="AV157" s="13" t="s">
        <v>32</v>
      </c>
      <c r="AW157" s="13" t="s">
        <v>31</v>
      </c>
      <c r="AX157" s="13" t="s">
        <v>77</v>
      </c>
      <c r="AY157" s="166" t="s">
        <v>167</v>
      </c>
    </row>
    <row r="158" spans="2:51" s="14" customFormat="1" ht="12">
      <c r="B158" s="172"/>
      <c r="D158" s="165" t="s">
        <v>177</v>
      </c>
      <c r="E158" s="173" t="s">
        <v>133</v>
      </c>
      <c r="F158" s="174" t="s">
        <v>215</v>
      </c>
      <c r="H158" s="175">
        <v>122.15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177</v>
      </c>
      <c r="AU158" s="173" t="s">
        <v>85</v>
      </c>
      <c r="AV158" s="14" t="s">
        <v>85</v>
      </c>
      <c r="AW158" s="14" t="s">
        <v>31</v>
      </c>
      <c r="AX158" s="14" t="s">
        <v>32</v>
      </c>
      <c r="AY158" s="173" t="s">
        <v>167</v>
      </c>
    </row>
    <row r="159" spans="1:65" s="2" customFormat="1" ht="21.75" customHeight="1">
      <c r="A159" s="33"/>
      <c r="B159" s="150"/>
      <c r="C159" s="151" t="s">
        <v>216</v>
      </c>
      <c r="D159" s="151" t="s">
        <v>170</v>
      </c>
      <c r="E159" s="152" t="s">
        <v>187</v>
      </c>
      <c r="F159" s="153" t="s">
        <v>188</v>
      </c>
      <c r="G159" s="154" t="s">
        <v>173</v>
      </c>
      <c r="H159" s="155">
        <v>557.839</v>
      </c>
      <c r="I159" s="156"/>
      <c r="J159" s="157">
        <f>ROUND(I159*H159,2)</f>
        <v>0</v>
      </c>
      <c r="K159" s="153" t="s">
        <v>174</v>
      </c>
      <c r="L159" s="34"/>
      <c r="M159" s="158" t="s">
        <v>1</v>
      </c>
      <c r="N159" s="159" t="s">
        <v>42</v>
      </c>
      <c r="O159" s="59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175</v>
      </c>
      <c r="AT159" s="162" t="s">
        <v>170</v>
      </c>
      <c r="AU159" s="162" t="s">
        <v>85</v>
      </c>
      <c r="AY159" s="18" t="s">
        <v>167</v>
      </c>
      <c r="BE159" s="163">
        <f>IF(N159="základní",J159,0)</f>
        <v>0</v>
      </c>
      <c r="BF159" s="163">
        <f>IF(N159="snížená",J159,0)</f>
        <v>0</v>
      </c>
      <c r="BG159" s="163">
        <f>IF(N159="zákl. přenesená",J159,0)</f>
        <v>0</v>
      </c>
      <c r="BH159" s="163">
        <f>IF(N159="sníž. přenesená",J159,0)</f>
        <v>0</v>
      </c>
      <c r="BI159" s="163">
        <f>IF(N159="nulová",J159,0)</f>
        <v>0</v>
      </c>
      <c r="BJ159" s="18" t="s">
        <v>32</v>
      </c>
      <c r="BK159" s="163">
        <f>ROUND(I159*H159,2)</f>
        <v>0</v>
      </c>
      <c r="BL159" s="18" t="s">
        <v>175</v>
      </c>
      <c r="BM159" s="162" t="s">
        <v>217</v>
      </c>
    </row>
    <row r="160" spans="2:51" s="14" customFormat="1" ht="12">
      <c r="B160" s="172"/>
      <c r="D160" s="165" t="s">
        <v>177</v>
      </c>
      <c r="E160" s="173" t="s">
        <v>1</v>
      </c>
      <c r="F160" s="174" t="s">
        <v>218</v>
      </c>
      <c r="H160" s="175">
        <v>557.839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177</v>
      </c>
      <c r="AU160" s="173" t="s">
        <v>85</v>
      </c>
      <c r="AV160" s="14" t="s">
        <v>85</v>
      </c>
      <c r="AW160" s="14" t="s">
        <v>31</v>
      </c>
      <c r="AX160" s="14" t="s">
        <v>77</v>
      </c>
      <c r="AY160" s="173" t="s">
        <v>167</v>
      </c>
    </row>
    <row r="161" spans="2:51" s="15" customFormat="1" ht="12">
      <c r="B161" s="180"/>
      <c r="D161" s="165" t="s">
        <v>177</v>
      </c>
      <c r="E161" s="181" t="s">
        <v>129</v>
      </c>
      <c r="F161" s="182" t="s">
        <v>192</v>
      </c>
      <c r="H161" s="183">
        <v>557.839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177</v>
      </c>
      <c r="AU161" s="181" t="s">
        <v>85</v>
      </c>
      <c r="AV161" s="15" t="s">
        <v>175</v>
      </c>
      <c r="AW161" s="15" t="s">
        <v>31</v>
      </c>
      <c r="AX161" s="15" t="s">
        <v>32</v>
      </c>
      <c r="AY161" s="181" t="s">
        <v>167</v>
      </c>
    </row>
    <row r="162" spans="1:47" s="2" customFormat="1" ht="12">
      <c r="A162" s="33"/>
      <c r="B162" s="34"/>
      <c r="C162" s="33"/>
      <c r="D162" s="165" t="s">
        <v>193</v>
      </c>
      <c r="E162" s="33"/>
      <c r="F162" s="188" t="s">
        <v>219</v>
      </c>
      <c r="G162" s="33"/>
      <c r="H162" s="33"/>
      <c r="I162" s="33"/>
      <c r="J162" s="33"/>
      <c r="K162" s="33"/>
      <c r="L162" s="34"/>
      <c r="M162" s="189"/>
      <c r="N162" s="190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U162" s="18" t="s">
        <v>85</v>
      </c>
    </row>
    <row r="163" spans="1:47" s="2" customFormat="1" ht="12">
      <c r="A163" s="33"/>
      <c r="B163" s="34"/>
      <c r="C163" s="33"/>
      <c r="D163" s="165" t="s">
        <v>193</v>
      </c>
      <c r="E163" s="33"/>
      <c r="F163" s="191" t="s">
        <v>208</v>
      </c>
      <c r="G163" s="33"/>
      <c r="H163" s="192">
        <v>0</v>
      </c>
      <c r="I163" s="33"/>
      <c r="J163" s="33"/>
      <c r="K163" s="33"/>
      <c r="L163" s="34"/>
      <c r="M163" s="189"/>
      <c r="N163" s="190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U163" s="18" t="s">
        <v>85</v>
      </c>
    </row>
    <row r="164" spans="1:47" s="2" customFormat="1" ht="12">
      <c r="A164" s="33"/>
      <c r="B164" s="34"/>
      <c r="C164" s="33"/>
      <c r="D164" s="165" t="s">
        <v>193</v>
      </c>
      <c r="E164" s="33"/>
      <c r="F164" s="191" t="s">
        <v>209</v>
      </c>
      <c r="G164" s="33"/>
      <c r="H164" s="192">
        <v>435.689</v>
      </c>
      <c r="I164" s="33"/>
      <c r="J164" s="33"/>
      <c r="K164" s="33"/>
      <c r="L164" s="34"/>
      <c r="M164" s="189"/>
      <c r="N164" s="190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U164" s="18" t="s">
        <v>85</v>
      </c>
    </row>
    <row r="165" spans="1:47" s="2" customFormat="1" ht="12">
      <c r="A165" s="33"/>
      <c r="B165" s="34"/>
      <c r="C165" s="33"/>
      <c r="D165" s="165" t="s">
        <v>193</v>
      </c>
      <c r="E165" s="33"/>
      <c r="F165" s="188" t="s">
        <v>220</v>
      </c>
      <c r="G165" s="33"/>
      <c r="H165" s="33"/>
      <c r="I165" s="33"/>
      <c r="J165" s="33"/>
      <c r="K165" s="33"/>
      <c r="L165" s="34"/>
      <c r="M165" s="189"/>
      <c r="N165" s="190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U165" s="18" t="s">
        <v>85</v>
      </c>
    </row>
    <row r="166" spans="1:47" s="2" customFormat="1" ht="12">
      <c r="A166" s="33"/>
      <c r="B166" s="34"/>
      <c r="C166" s="33"/>
      <c r="D166" s="165" t="s">
        <v>193</v>
      </c>
      <c r="E166" s="33"/>
      <c r="F166" s="191" t="s">
        <v>214</v>
      </c>
      <c r="G166" s="33"/>
      <c r="H166" s="192">
        <v>0</v>
      </c>
      <c r="I166" s="33"/>
      <c r="J166" s="33"/>
      <c r="K166" s="33"/>
      <c r="L166" s="34"/>
      <c r="M166" s="189"/>
      <c r="N166" s="190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U166" s="18" t="s">
        <v>85</v>
      </c>
    </row>
    <row r="167" spans="1:47" s="2" customFormat="1" ht="12">
      <c r="A167" s="33"/>
      <c r="B167" s="34"/>
      <c r="C167" s="33"/>
      <c r="D167" s="165" t="s">
        <v>193</v>
      </c>
      <c r="E167" s="33"/>
      <c r="F167" s="191" t="s">
        <v>215</v>
      </c>
      <c r="G167" s="33"/>
      <c r="H167" s="192">
        <v>122.15</v>
      </c>
      <c r="I167" s="33"/>
      <c r="J167" s="33"/>
      <c r="K167" s="33"/>
      <c r="L167" s="34"/>
      <c r="M167" s="189"/>
      <c r="N167" s="190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U167" s="18" t="s">
        <v>85</v>
      </c>
    </row>
    <row r="168" spans="1:65" s="2" customFormat="1" ht="16.5" customHeight="1">
      <c r="A168" s="33"/>
      <c r="B168" s="150"/>
      <c r="C168" s="151" t="s">
        <v>221</v>
      </c>
      <c r="D168" s="151" t="s">
        <v>170</v>
      </c>
      <c r="E168" s="152" t="s">
        <v>196</v>
      </c>
      <c r="F168" s="153" t="s">
        <v>197</v>
      </c>
      <c r="G168" s="154" t="s">
        <v>173</v>
      </c>
      <c r="H168" s="155">
        <v>557.839</v>
      </c>
      <c r="I168" s="156"/>
      <c r="J168" s="157">
        <f>ROUND(I168*H168,2)</f>
        <v>0</v>
      </c>
      <c r="K168" s="153" t="s">
        <v>174</v>
      </c>
      <c r="L168" s="34"/>
      <c r="M168" s="158" t="s">
        <v>1</v>
      </c>
      <c r="N168" s="159" t="s">
        <v>42</v>
      </c>
      <c r="O168" s="59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2" t="s">
        <v>175</v>
      </c>
      <c r="AT168" s="162" t="s">
        <v>170</v>
      </c>
      <c r="AU168" s="162" t="s">
        <v>85</v>
      </c>
      <c r="AY168" s="18" t="s">
        <v>167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8" t="s">
        <v>32</v>
      </c>
      <c r="BK168" s="163">
        <f>ROUND(I168*H168,2)</f>
        <v>0</v>
      </c>
      <c r="BL168" s="18" t="s">
        <v>175</v>
      </c>
      <c r="BM168" s="162" t="s">
        <v>222</v>
      </c>
    </row>
    <row r="169" spans="2:51" s="14" customFormat="1" ht="12">
      <c r="B169" s="172"/>
      <c r="D169" s="165" t="s">
        <v>177</v>
      </c>
      <c r="E169" s="173" t="s">
        <v>1</v>
      </c>
      <c r="F169" s="174" t="s">
        <v>218</v>
      </c>
      <c r="H169" s="175">
        <v>557.839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177</v>
      </c>
      <c r="AU169" s="173" t="s">
        <v>85</v>
      </c>
      <c r="AV169" s="14" t="s">
        <v>85</v>
      </c>
      <c r="AW169" s="14" t="s">
        <v>31</v>
      </c>
      <c r="AX169" s="14" t="s">
        <v>77</v>
      </c>
      <c r="AY169" s="173" t="s">
        <v>167</v>
      </c>
    </row>
    <row r="170" spans="2:51" s="15" customFormat="1" ht="12">
      <c r="B170" s="180"/>
      <c r="D170" s="165" t="s">
        <v>177</v>
      </c>
      <c r="E170" s="181" t="s">
        <v>1</v>
      </c>
      <c r="F170" s="182" t="s">
        <v>192</v>
      </c>
      <c r="H170" s="183">
        <v>557.839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177</v>
      </c>
      <c r="AU170" s="181" t="s">
        <v>85</v>
      </c>
      <c r="AV170" s="15" t="s">
        <v>175</v>
      </c>
      <c r="AW170" s="15" t="s">
        <v>31</v>
      </c>
      <c r="AX170" s="15" t="s">
        <v>32</v>
      </c>
      <c r="AY170" s="181" t="s">
        <v>167</v>
      </c>
    </row>
    <row r="171" spans="1:47" s="2" customFormat="1" ht="12">
      <c r="A171" s="33"/>
      <c r="B171" s="34"/>
      <c r="C171" s="33"/>
      <c r="D171" s="165" t="s">
        <v>193</v>
      </c>
      <c r="E171" s="33"/>
      <c r="F171" s="188" t="s">
        <v>219</v>
      </c>
      <c r="G171" s="33"/>
      <c r="H171" s="33"/>
      <c r="I171" s="33"/>
      <c r="J171" s="33"/>
      <c r="K171" s="33"/>
      <c r="L171" s="34"/>
      <c r="M171" s="189"/>
      <c r="N171" s="190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U171" s="18" t="s">
        <v>85</v>
      </c>
    </row>
    <row r="172" spans="1:47" s="2" customFormat="1" ht="12">
      <c r="A172" s="33"/>
      <c r="B172" s="34"/>
      <c r="C172" s="33"/>
      <c r="D172" s="165" t="s">
        <v>193</v>
      </c>
      <c r="E172" s="33"/>
      <c r="F172" s="191" t="s">
        <v>208</v>
      </c>
      <c r="G172" s="33"/>
      <c r="H172" s="192">
        <v>0</v>
      </c>
      <c r="I172" s="33"/>
      <c r="J172" s="33"/>
      <c r="K172" s="33"/>
      <c r="L172" s="34"/>
      <c r="M172" s="189"/>
      <c r="N172" s="190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U172" s="18" t="s">
        <v>85</v>
      </c>
    </row>
    <row r="173" spans="1:47" s="2" customFormat="1" ht="12">
      <c r="A173" s="33"/>
      <c r="B173" s="34"/>
      <c r="C173" s="33"/>
      <c r="D173" s="165" t="s">
        <v>193</v>
      </c>
      <c r="E173" s="33"/>
      <c r="F173" s="191" t="s">
        <v>209</v>
      </c>
      <c r="G173" s="33"/>
      <c r="H173" s="192">
        <v>435.689</v>
      </c>
      <c r="I173" s="33"/>
      <c r="J173" s="33"/>
      <c r="K173" s="33"/>
      <c r="L173" s="34"/>
      <c r="M173" s="189"/>
      <c r="N173" s="190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U173" s="18" t="s">
        <v>85</v>
      </c>
    </row>
    <row r="174" spans="1:47" s="2" customFormat="1" ht="12">
      <c r="A174" s="33"/>
      <c r="B174" s="34"/>
      <c r="C174" s="33"/>
      <c r="D174" s="165" t="s">
        <v>193</v>
      </c>
      <c r="E174" s="33"/>
      <c r="F174" s="188" t="s">
        <v>220</v>
      </c>
      <c r="G174" s="33"/>
      <c r="H174" s="33"/>
      <c r="I174" s="33"/>
      <c r="J174" s="33"/>
      <c r="K174" s="33"/>
      <c r="L174" s="34"/>
      <c r="M174" s="189"/>
      <c r="N174" s="190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U174" s="18" t="s">
        <v>85</v>
      </c>
    </row>
    <row r="175" spans="1:47" s="2" customFormat="1" ht="12">
      <c r="A175" s="33"/>
      <c r="B175" s="34"/>
      <c r="C175" s="33"/>
      <c r="D175" s="165" t="s">
        <v>193</v>
      </c>
      <c r="E175" s="33"/>
      <c r="F175" s="191" t="s">
        <v>214</v>
      </c>
      <c r="G175" s="33"/>
      <c r="H175" s="192">
        <v>0</v>
      </c>
      <c r="I175" s="33"/>
      <c r="J175" s="33"/>
      <c r="K175" s="33"/>
      <c r="L175" s="34"/>
      <c r="M175" s="189"/>
      <c r="N175" s="190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U175" s="18" t="s">
        <v>85</v>
      </c>
    </row>
    <row r="176" spans="1:47" s="2" customFormat="1" ht="12">
      <c r="A176" s="33"/>
      <c r="B176" s="34"/>
      <c r="C176" s="33"/>
      <c r="D176" s="165" t="s">
        <v>193</v>
      </c>
      <c r="E176" s="33"/>
      <c r="F176" s="191" t="s">
        <v>215</v>
      </c>
      <c r="G176" s="33"/>
      <c r="H176" s="192">
        <v>122.15</v>
      </c>
      <c r="I176" s="33"/>
      <c r="J176" s="33"/>
      <c r="K176" s="33"/>
      <c r="L176" s="34"/>
      <c r="M176" s="189"/>
      <c r="N176" s="190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U176" s="18" t="s">
        <v>85</v>
      </c>
    </row>
    <row r="177" spans="1:65" s="2" customFormat="1" ht="16.5" customHeight="1">
      <c r="A177" s="33"/>
      <c r="B177" s="150"/>
      <c r="C177" s="151" t="s">
        <v>223</v>
      </c>
      <c r="D177" s="151" t="s">
        <v>170</v>
      </c>
      <c r="E177" s="152" t="s">
        <v>224</v>
      </c>
      <c r="F177" s="153" t="s">
        <v>225</v>
      </c>
      <c r="G177" s="154" t="s">
        <v>173</v>
      </c>
      <c r="H177" s="155">
        <v>446.271</v>
      </c>
      <c r="I177" s="156"/>
      <c r="J177" s="157">
        <f>ROUND(I177*H177,2)</f>
        <v>0</v>
      </c>
      <c r="K177" s="153" t="s">
        <v>1</v>
      </c>
      <c r="L177" s="34"/>
      <c r="M177" s="158" t="s">
        <v>1</v>
      </c>
      <c r="N177" s="159" t="s">
        <v>42</v>
      </c>
      <c r="O177" s="59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175</v>
      </c>
      <c r="AT177" s="162" t="s">
        <v>170</v>
      </c>
      <c r="AU177" s="162" t="s">
        <v>85</v>
      </c>
      <c r="AY177" s="18" t="s">
        <v>167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8" t="s">
        <v>32</v>
      </c>
      <c r="BK177" s="163">
        <f>ROUND(I177*H177,2)</f>
        <v>0</v>
      </c>
      <c r="BL177" s="18" t="s">
        <v>175</v>
      </c>
      <c r="BM177" s="162" t="s">
        <v>226</v>
      </c>
    </row>
    <row r="178" spans="2:51" s="14" customFormat="1" ht="12">
      <c r="B178" s="172"/>
      <c r="D178" s="165" t="s">
        <v>177</v>
      </c>
      <c r="E178" s="173" t="s">
        <v>1</v>
      </c>
      <c r="F178" s="174" t="s">
        <v>227</v>
      </c>
      <c r="H178" s="175">
        <v>446.271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177</v>
      </c>
      <c r="AU178" s="173" t="s">
        <v>85</v>
      </c>
      <c r="AV178" s="14" t="s">
        <v>85</v>
      </c>
      <c r="AW178" s="14" t="s">
        <v>31</v>
      </c>
      <c r="AX178" s="14" t="s">
        <v>32</v>
      </c>
      <c r="AY178" s="173" t="s">
        <v>167</v>
      </c>
    </row>
    <row r="179" spans="1:47" s="2" customFormat="1" ht="12">
      <c r="A179" s="33"/>
      <c r="B179" s="34"/>
      <c r="C179" s="33"/>
      <c r="D179" s="165" t="s">
        <v>193</v>
      </c>
      <c r="E179" s="33"/>
      <c r="F179" s="188" t="s">
        <v>228</v>
      </c>
      <c r="G179" s="33"/>
      <c r="H179" s="33"/>
      <c r="I179" s="33"/>
      <c r="J179" s="33"/>
      <c r="K179" s="33"/>
      <c r="L179" s="34"/>
      <c r="M179" s="189"/>
      <c r="N179" s="190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U179" s="18" t="s">
        <v>85</v>
      </c>
    </row>
    <row r="180" spans="1:47" s="2" customFormat="1" ht="12">
      <c r="A180" s="33"/>
      <c r="B180" s="34"/>
      <c r="C180" s="33"/>
      <c r="D180" s="165" t="s">
        <v>193</v>
      </c>
      <c r="E180" s="33"/>
      <c r="F180" s="191" t="s">
        <v>218</v>
      </c>
      <c r="G180" s="33"/>
      <c r="H180" s="192">
        <v>557.839</v>
      </c>
      <c r="I180" s="33"/>
      <c r="J180" s="33"/>
      <c r="K180" s="33"/>
      <c r="L180" s="34"/>
      <c r="M180" s="189"/>
      <c r="N180" s="190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U180" s="18" t="s">
        <v>85</v>
      </c>
    </row>
    <row r="181" spans="1:47" s="2" customFormat="1" ht="12">
      <c r="A181" s="33"/>
      <c r="B181" s="34"/>
      <c r="C181" s="33"/>
      <c r="D181" s="165" t="s">
        <v>193</v>
      </c>
      <c r="E181" s="33"/>
      <c r="F181" s="191" t="s">
        <v>192</v>
      </c>
      <c r="G181" s="33"/>
      <c r="H181" s="192">
        <v>557.839</v>
      </c>
      <c r="I181" s="33"/>
      <c r="J181" s="33"/>
      <c r="K181" s="33"/>
      <c r="L181" s="34"/>
      <c r="M181" s="189"/>
      <c r="N181" s="190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U181" s="18" t="s">
        <v>85</v>
      </c>
    </row>
    <row r="182" spans="1:65" s="2" customFormat="1" ht="16.5" customHeight="1">
      <c r="A182" s="33"/>
      <c r="B182" s="150"/>
      <c r="C182" s="151" t="s">
        <v>168</v>
      </c>
      <c r="D182" s="151" t="s">
        <v>170</v>
      </c>
      <c r="E182" s="152" t="s">
        <v>201</v>
      </c>
      <c r="F182" s="153" t="s">
        <v>202</v>
      </c>
      <c r="G182" s="154" t="s">
        <v>173</v>
      </c>
      <c r="H182" s="155">
        <v>111.568</v>
      </c>
      <c r="I182" s="156"/>
      <c r="J182" s="157">
        <f>ROUND(I182*H182,2)</f>
        <v>0</v>
      </c>
      <c r="K182" s="153" t="s">
        <v>1</v>
      </c>
      <c r="L182" s="34"/>
      <c r="M182" s="158" t="s">
        <v>1</v>
      </c>
      <c r="N182" s="159" t="s">
        <v>42</v>
      </c>
      <c r="O182" s="59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175</v>
      </c>
      <c r="AT182" s="162" t="s">
        <v>170</v>
      </c>
      <c r="AU182" s="162" t="s">
        <v>85</v>
      </c>
      <c r="AY182" s="18" t="s">
        <v>167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8" t="s">
        <v>32</v>
      </c>
      <c r="BK182" s="163">
        <f>ROUND(I182*H182,2)</f>
        <v>0</v>
      </c>
      <c r="BL182" s="18" t="s">
        <v>175</v>
      </c>
      <c r="BM182" s="162" t="s">
        <v>229</v>
      </c>
    </row>
    <row r="183" spans="2:51" s="14" customFormat="1" ht="12">
      <c r="B183" s="172"/>
      <c r="D183" s="165" t="s">
        <v>177</v>
      </c>
      <c r="E183" s="173" t="s">
        <v>1</v>
      </c>
      <c r="F183" s="174" t="s">
        <v>230</v>
      </c>
      <c r="H183" s="175">
        <v>111.568</v>
      </c>
      <c r="I183" s="176"/>
      <c r="L183" s="172"/>
      <c r="M183" s="177"/>
      <c r="N183" s="178"/>
      <c r="O183" s="178"/>
      <c r="P183" s="178"/>
      <c r="Q183" s="178"/>
      <c r="R183" s="178"/>
      <c r="S183" s="178"/>
      <c r="T183" s="179"/>
      <c r="AT183" s="173" t="s">
        <v>177</v>
      </c>
      <c r="AU183" s="173" t="s">
        <v>85</v>
      </c>
      <c r="AV183" s="14" t="s">
        <v>85</v>
      </c>
      <c r="AW183" s="14" t="s">
        <v>31</v>
      </c>
      <c r="AX183" s="14" t="s">
        <v>32</v>
      </c>
      <c r="AY183" s="173" t="s">
        <v>167</v>
      </c>
    </row>
    <row r="184" spans="1:47" s="2" customFormat="1" ht="12">
      <c r="A184" s="33"/>
      <c r="B184" s="34"/>
      <c r="C184" s="33"/>
      <c r="D184" s="165" t="s">
        <v>193</v>
      </c>
      <c r="E184" s="33"/>
      <c r="F184" s="188" t="s">
        <v>228</v>
      </c>
      <c r="G184" s="33"/>
      <c r="H184" s="33"/>
      <c r="I184" s="33"/>
      <c r="J184" s="33"/>
      <c r="K184" s="33"/>
      <c r="L184" s="34"/>
      <c r="M184" s="189"/>
      <c r="N184" s="190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U184" s="18" t="s">
        <v>85</v>
      </c>
    </row>
    <row r="185" spans="1:47" s="2" customFormat="1" ht="12">
      <c r="A185" s="33"/>
      <c r="B185" s="34"/>
      <c r="C185" s="33"/>
      <c r="D185" s="165" t="s">
        <v>193</v>
      </c>
      <c r="E185" s="33"/>
      <c r="F185" s="191" t="s">
        <v>218</v>
      </c>
      <c r="G185" s="33"/>
      <c r="H185" s="192">
        <v>557.839</v>
      </c>
      <c r="I185" s="33"/>
      <c r="J185" s="33"/>
      <c r="K185" s="33"/>
      <c r="L185" s="34"/>
      <c r="M185" s="189"/>
      <c r="N185" s="190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U185" s="18" t="s">
        <v>85</v>
      </c>
    </row>
    <row r="186" spans="1:47" s="2" customFormat="1" ht="12">
      <c r="A186" s="33"/>
      <c r="B186" s="34"/>
      <c r="C186" s="33"/>
      <c r="D186" s="165" t="s">
        <v>193</v>
      </c>
      <c r="E186" s="33"/>
      <c r="F186" s="191" t="s">
        <v>192</v>
      </c>
      <c r="G186" s="33"/>
      <c r="H186" s="192">
        <v>557.839</v>
      </c>
      <c r="I186" s="33"/>
      <c r="J186" s="33"/>
      <c r="K186" s="33"/>
      <c r="L186" s="34"/>
      <c r="M186" s="189"/>
      <c r="N186" s="190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U186" s="18" t="s">
        <v>85</v>
      </c>
    </row>
    <row r="187" spans="1:65" s="2" customFormat="1" ht="16.5" customHeight="1">
      <c r="A187" s="33"/>
      <c r="B187" s="150"/>
      <c r="C187" s="151" t="s">
        <v>8</v>
      </c>
      <c r="D187" s="151" t="s">
        <v>170</v>
      </c>
      <c r="E187" s="152" t="s">
        <v>231</v>
      </c>
      <c r="F187" s="153" t="s">
        <v>232</v>
      </c>
      <c r="G187" s="154" t="s">
        <v>233</v>
      </c>
      <c r="H187" s="155">
        <v>4796.763</v>
      </c>
      <c r="I187" s="156"/>
      <c r="J187" s="157">
        <f>ROUND(I187*H187,2)</f>
        <v>0</v>
      </c>
      <c r="K187" s="153" t="s">
        <v>174</v>
      </c>
      <c r="L187" s="34"/>
      <c r="M187" s="158" t="s">
        <v>1</v>
      </c>
      <c r="N187" s="159" t="s">
        <v>42</v>
      </c>
      <c r="O187" s="59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2" t="s">
        <v>175</v>
      </c>
      <c r="AT187" s="162" t="s">
        <v>170</v>
      </c>
      <c r="AU187" s="162" t="s">
        <v>85</v>
      </c>
      <c r="AY187" s="18" t="s">
        <v>167</v>
      </c>
      <c r="BE187" s="163">
        <f>IF(N187="základní",J187,0)</f>
        <v>0</v>
      </c>
      <c r="BF187" s="163">
        <f>IF(N187="snížená",J187,0)</f>
        <v>0</v>
      </c>
      <c r="BG187" s="163">
        <f>IF(N187="zákl. přenesená",J187,0)</f>
        <v>0</v>
      </c>
      <c r="BH187" s="163">
        <f>IF(N187="sníž. přenesená",J187,0)</f>
        <v>0</v>
      </c>
      <c r="BI187" s="163">
        <f>IF(N187="nulová",J187,0)</f>
        <v>0</v>
      </c>
      <c r="BJ187" s="18" t="s">
        <v>32</v>
      </c>
      <c r="BK187" s="163">
        <f>ROUND(I187*H187,2)</f>
        <v>0</v>
      </c>
      <c r="BL187" s="18" t="s">
        <v>175</v>
      </c>
      <c r="BM187" s="162" t="s">
        <v>234</v>
      </c>
    </row>
    <row r="188" spans="2:51" s="14" customFormat="1" ht="12">
      <c r="B188" s="172"/>
      <c r="D188" s="165" t="s">
        <v>177</v>
      </c>
      <c r="E188" s="173" t="s">
        <v>1</v>
      </c>
      <c r="F188" s="174" t="s">
        <v>235</v>
      </c>
      <c r="H188" s="175">
        <v>4796.763</v>
      </c>
      <c r="I188" s="176"/>
      <c r="L188" s="172"/>
      <c r="M188" s="177"/>
      <c r="N188" s="178"/>
      <c r="O188" s="178"/>
      <c r="P188" s="178"/>
      <c r="Q188" s="178"/>
      <c r="R188" s="178"/>
      <c r="S188" s="178"/>
      <c r="T188" s="179"/>
      <c r="AT188" s="173" t="s">
        <v>177</v>
      </c>
      <c r="AU188" s="173" t="s">
        <v>85</v>
      </c>
      <c r="AV188" s="14" t="s">
        <v>85</v>
      </c>
      <c r="AW188" s="14" t="s">
        <v>31</v>
      </c>
      <c r="AX188" s="14" t="s">
        <v>32</v>
      </c>
      <c r="AY188" s="173" t="s">
        <v>167</v>
      </c>
    </row>
    <row r="189" spans="2:63" s="12" customFormat="1" ht="22.9" customHeight="1">
      <c r="B189" s="137"/>
      <c r="D189" s="138" t="s">
        <v>76</v>
      </c>
      <c r="E189" s="148" t="s">
        <v>8</v>
      </c>
      <c r="F189" s="148" t="s">
        <v>236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SUM(P190:P246)</f>
        <v>0</v>
      </c>
      <c r="Q189" s="143"/>
      <c r="R189" s="144">
        <f>SUM(R190:R246)</f>
        <v>0.0023880000000000004</v>
      </c>
      <c r="S189" s="143"/>
      <c r="T189" s="145">
        <f>SUM(T190:T246)</f>
        <v>2025.6294100000002</v>
      </c>
      <c r="AR189" s="138" t="s">
        <v>32</v>
      </c>
      <c r="AT189" s="146" t="s">
        <v>76</v>
      </c>
      <c r="AU189" s="146" t="s">
        <v>32</v>
      </c>
      <c r="AY189" s="138" t="s">
        <v>167</v>
      </c>
      <c r="BK189" s="147">
        <f>SUM(BK190:BK246)</f>
        <v>0</v>
      </c>
    </row>
    <row r="190" spans="1:65" s="2" customFormat="1" ht="21.75" customHeight="1">
      <c r="A190" s="33"/>
      <c r="B190" s="150"/>
      <c r="C190" s="151" t="s">
        <v>237</v>
      </c>
      <c r="D190" s="151" t="s">
        <v>170</v>
      </c>
      <c r="E190" s="152" t="s">
        <v>238</v>
      </c>
      <c r="F190" s="153" t="s">
        <v>239</v>
      </c>
      <c r="G190" s="154" t="s">
        <v>233</v>
      </c>
      <c r="H190" s="155">
        <v>1272.624</v>
      </c>
      <c r="I190" s="156"/>
      <c r="J190" s="157">
        <f>ROUND(I190*H190,2)</f>
        <v>0</v>
      </c>
      <c r="K190" s="153" t="s">
        <v>240</v>
      </c>
      <c r="L190" s="34"/>
      <c r="M190" s="158" t="s">
        <v>1</v>
      </c>
      <c r="N190" s="159" t="s">
        <v>42</v>
      </c>
      <c r="O190" s="59"/>
      <c r="P190" s="160">
        <f>O190*H190</f>
        <v>0</v>
      </c>
      <c r="Q190" s="160">
        <v>0</v>
      </c>
      <c r="R190" s="160">
        <f>Q190*H190</f>
        <v>0</v>
      </c>
      <c r="S190" s="160">
        <v>0.098</v>
      </c>
      <c r="T190" s="161">
        <f>S190*H190</f>
        <v>124.71715200000001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175</v>
      </c>
      <c r="AT190" s="162" t="s">
        <v>170</v>
      </c>
      <c r="AU190" s="162" t="s">
        <v>85</v>
      </c>
      <c r="AY190" s="18" t="s">
        <v>167</v>
      </c>
      <c r="BE190" s="163">
        <f>IF(N190="základní",J190,0)</f>
        <v>0</v>
      </c>
      <c r="BF190" s="163">
        <f>IF(N190="snížená",J190,0)</f>
        <v>0</v>
      </c>
      <c r="BG190" s="163">
        <f>IF(N190="zákl. přenesená",J190,0)</f>
        <v>0</v>
      </c>
      <c r="BH190" s="163">
        <f>IF(N190="sníž. přenesená",J190,0)</f>
        <v>0</v>
      </c>
      <c r="BI190" s="163">
        <f>IF(N190="nulová",J190,0)</f>
        <v>0</v>
      </c>
      <c r="BJ190" s="18" t="s">
        <v>32</v>
      </c>
      <c r="BK190" s="163">
        <f>ROUND(I190*H190,2)</f>
        <v>0</v>
      </c>
      <c r="BL190" s="18" t="s">
        <v>175</v>
      </c>
      <c r="BM190" s="162" t="s">
        <v>241</v>
      </c>
    </row>
    <row r="191" spans="2:51" s="14" customFormat="1" ht="12">
      <c r="B191" s="172"/>
      <c r="D191" s="165" t="s">
        <v>177</v>
      </c>
      <c r="E191" s="173" t="s">
        <v>1</v>
      </c>
      <c r="F191" s="174" t="s">
        <v>242</v>
      </c>
      <c r="H191" s="175">
        <v>1272.624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177</v>
      </c>
      <c r="AU191" s="173" t="s">
        <v>85</v>
      </c>
      <c r="AV191" s="14" t="s">
        <v>85</v>
      </c>
      <c r="AW191" s="14" t="s">
        <v>31</v>
      </c>
      <c r="AX191" s="14" t="s">
        <v>32</v>
      </c>
      <c r="AY191" s="173" t="s">
        <v>167</v>
      </c>
    </row>
    <row r="192" spans="1:65" s="2" customFormat="1" ht="16.5" customHeight="1">
      <c r="A192" s="33"/>
      <c r="B192" s="150"/>
      <c r="C192" s="151" t="s">
        <v>243</v>
      </c>
      <c r="D192" s="151" t="s">
        <v>170</v>
      </c>
      <c r="E192" s="152" t="s">
        <v>244</v>
      </c>
      <c r="F192" s="153" t="s">
        <v>245</v>
      </c>
      <c r="G192" s="154" t="s">
        <v>246</v>
      </c>
      <c r="H192" s="155">
        <v>188.54</v>
      </c>
      <c r="I192" s="156"/>
      <c r="J192" s="157">
        <f>ROUND(I192*H192,2)</f>
        <v>0</v>
      </c>
      <c r="K192" s="153" t="s">
        <v>240</v>
      </c>
      <c r="L192" s="34"/>
      <c r="M192" s="158" t="s">
        <v>1</v>
      </c>
      <c r="N192" s="159" t="s">
        <v>42</v>
      </c>
      <c r="O192" s="59"/>
      <c r="P192" s="160">
        <f>O192*H192</f>
        <v>0</v>
      </c>
      <c r="Q192" s="160">
        <v>0</v>
      </c>
      <c r="R192" s="160">
        <f>Q192*H192</f>
        <v>0</v>
      </c>
      <c r="S192" s="160">
        <v>0.091</v>
      </c>
      <c r="T192" s="161">
        <f>S192*H192</f>
        <v>17.15714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175</v>
      </c>
      <c r="AT192" s="162" t="s">
        <v>170</v>
      </c>
      <c r="AU192" s="162" t="s">
        <v>85</v>
      </c>
      <c r="AY192" s="18" t="s">
        <v>167</v>
      </c>
      <c r="BE192" s="163">
        <f>IF(N192="základní",J192,0)</f>
        <v>0</v>
      </c>
      <c r="BF192" s="163">
        <f>IF(N192="snížená",J192,0)</f>
        <v>0</v>
      </c>
      <c r="BG192" s="163">
        <f>IF(N192="zákl. přenesená",J192,0)</f>
        <v>0</v>
      </c>
      <c r="BH192" s="163">
        <f>IF(N192="sníž. přenesená",J192,0)</f>
        <v>0</v>
      </c>
      <c r="BI192" s="163">
        <f>IF(N192="nulová",J192,0)</f>
        <v>0</v>
      </c>
      <c r="BJ192" s="18" t="s">
        <v>32</v>
      </c>
      <c r="BK192" s="163">
        <f>ROUND(I192*H192,2)</f>
        <v>0</v>
      </c>
      <c r="BL192" s="18" t="s">
        <v>175</v>
      </c>
      <c r="BM192" s="162" t="s">
        <v>247</v>
      </c>
    </row>
    <row r="193" spans="2:51" s="14" customFormat="1" ht="12">
      <c r="B193" s="172"/>
      <c r="D193" s="165" t="s">
        <v>177</v>
      </c>
      <c r="E193" s="173" t="s">
        <v>1</v>
      </c>
      <c r="F193" s="174" t="s">
        <v>248</v>
      </c>
      <c r="H193" s="175">
        <v>188.54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177</v>
      </c>
      <c r="AU193" s="173" t="s">
        <v>85</v>
      </c>
      <c r="AV193" s="14" t="s">
        <v>85</v>
      </c>
      <c r="AW193" s="14" t="s">
        <v>31</v>
      </c>
      <c r="AX193" s="14" t="s">
        <v>77</v>
      </c>
      <c r="AY193" s="173" t="s">
        <v>167</v>
      </c>
    </row>
    <row r="194" spans="2:51" s="15" customFormat="1" ht="12">
      <c r="B194" s="180"/>
      <c r="D194" s="165" t="s">
        <v>177</v>
      </c>
      <c r="E194" s="181" t="s">
        <v>131</v>
      </c>
      <c r="F194" s="182" t="s">
        <v>192</v>
      </c>
      <c r="H194" s="183">
        <v>188.54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177</v>
      </c>
      <c r="AU194" s="181" t="s">
        <v>85</v>
      </c>
      <c r="AV194" s="15" t="s">
        <v>175</v>
      </c>
      <c r="AW194" s="15" t="s">
        <v>31</v>
      </c>
      <c r="AX194" s="15" t="s">
        <v>32</v>
      </c>
      <c r="AY194" s="181" t="s">
        <v>167</v>
      </c>
    </row>
    <row r="195" spans="1:65" s="2" customFormat="1" ht="21.75" customHeight="1">
      <c r="A195" s="33"/>
      <c r="B195" s="150"/>
      <c r="C195" s="151" t="s">
        <v>249</v>
      </c>
      <c r="D195" s="151" t="s">
        <v>170</v>
      </c>
      <c r="E195" s="152" t="s">
        <v>250</v>
      </c>
      <c r="F195" s="153" t="s">
        <v>251</v>
      </c>
      <c r="G195" s="154" t="s">
        <v>233</v>
      </c>
      <c r="H195" s="155">
        <v>1293.552</v>
      </c>
      <c r="I195" s="156"/>
      <c r="J195" s="157">
        <f>ROUND(I195*H195,2)</f>
        <v>0</v>
      </c>
      <c r="K195" s="153" t="s">
        <v>174</v>
      </c>
      <c r="L195" s="34"/>
      <c r="M195" s="158" t="s">
        <v>1</v>
      </c>
      <c r="N195" s="159" t="s">
        <v>42</v>
      </c>
      <c r="O195" s="59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175</v>
      </c>
      <c r="AT195" s="162" t="s">
        <v>170</v>
      </c>
      <c r="AU195" s="162" t="s">
        <v>85</v>
      </c>
      <c r="AY195" s="18" t="s">
        <v>167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8" t="s">
        <v>32</v>
      </c>
      <c r="BK195" s="163">
        <f>ROUND(I195*H195,2)</f>
        <v>0</v>
      </c>
      <c r="BL195" s="18" t="s">
        <v>175</v>
      </c>
      <c r="BM195" s="162" t="s">
        <v>252</v>
      </c>
    </row>
    <row r="196" spans="2:51" s="13" customFormat="1" ht="12">
      <c r="B196" s="164"/>
      <c r="D196" s="165" t="s">
        <v>177</v>
      </c>
      <c r="E196" s="166" t="s">
        <v>1</v>
      </c>
      <c r="F196" s="167" t="s">
        <v>253</v>
      </c>
      <c r="H196" s="166" t="s">
        <v>1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6" t="s">
        <v>177</v>
      </c>
      <c r="AU196" s="166" t="s">
        <v>85</v>
      </c>
      <c r="AV196" s="13" t="s">
        <v>32</v>
      </c>
      <c r="AW196" s="13" t="s">
        <v>31</v>
      </c>
      <c r="AX196" s="13" t="s">
        <v>77</v>
      </c>
      <c r="AY196" s="166" t="s">
        <v>167</v>
      </c>
    </row>
    <row r="197" spans="2:51" s="14" customFormat="1" ht="12">
      <c r="B197" s="172"/>
      <c r="D197" s="165" t="s">
        <v>177</v>
      </c>
      <c r="E197" s="173" t="s">
        <v>1</v>
      </c>
      <c r="F197" s="174" t="s">
        <v>254</v>
      </c>
      <c r="H197" s="175">
        <v>1272.624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177</v>
      </c>
      <c r="AU197" s="173" t="s">
        <v>85</v>
      </c>
      <c r="AV197" s="14" t="s">
        <v>85</v>
      </c>
      <c r="AW197" s="14" t="s">
        <v>31</v>
      </c>
      <c r="AX197" s="14" t="s">
        <v>77</v>
      </c>
      <c r="AY197" s="173" t="s">
        <v>167</v>
      </c>
    </row>
    <row r="198" spans="2:51" s="14" customFormat="1" ht="12">
      <c r="B198" s="172"/>
      <c r="D198" s="165" t="s">
        <v>177</v>
      </c>
      <c r="E198" s="173" t="s">
        <v>1</v>
      </c>
      <c r="F198" s="174" t="s">
        <v>255</v>
      </c>
      <c r="H198" s="175">
        <v>20.928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177</v>
      </c>
      <c r="AU198" s="173" t="s">
        <v>85</v>
      </c>
      <c r="AV198" s="14" t="s">
        <v>85</v>
      </c>
      <c r="AW198" s="14" t="s">
        <v>31</v>
      </c>
      <c r="AX198" s="14" t="s">
        <v>77</v>
      </c>
      <c r="AY198" s="173" t="s">
        <v>167</v>
      </c>
    </row>
    <row r="199" spans="2:51" s="15" customFormat="1" ht="12">
      <c r="B199" s="180"/>
      <c r="D199" s="165" t="s">
        <v>177</v>
      </c>
      <c r="E199" s="181" t="s">
        <v>1</v>
      </c>
      <c r="F199" s="182" t="s">
        <v>192</v>
      </c>
      <c r="H199" s="183">
        <v>1293.552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177</v>
      </c>
      <c r="AU199" s="181" t="s">
        <v>85</v>
      </c>
      <c r="AV199" s="15" t="s">
        <v>175</v>
      </c>
      <c r="AW199" s="15" t="s">
        <v>31</v>
      </c>
      <c r="AX199" s="15" t="s">
        <v>32</v>
      </c>
      <c r="AY199" s="181" t="s">
        <v>167</v>
      </c>
    </row>
    <row r="200" spans="1:47" s="2" customFormat="1" ht="12">
      <c r="A200" s="33"/>
      <c r="B200" s="34"/>
      <c r="C200" s="33"/>
      <c r="D200" s="165" t="s">
        <v>193</v>
      </c>
      <c r="E200" s="33"/>
      <c r="F200" s="188" t="s">
        <v>256</v>
      </c>
      <c r="G200" s="33"/>
      <c r="H200" s="33"/>
      <c r="I200" s="33"/>
      <c r="J200" s="33"/>
      <c r="K200" s="33"/>
      <c r="L200" s="34"/>
      <c r="M200" s="189"/>
      <c r="N200" s="190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U200" s="18" t="s">
        <v>85</v>
      </c>
    </row>
    <row r="201" spans="1:47" s="2" customFormat="1" ht="12">
      <c r="A201" s="33"/>
      <c r="B201" s="34"/>
      <c r="C201" s="33"/>
      <c r="D201" s="165" t="s">
        <v>193</v>
      </c>
      <c r="E201" s="33"/>
      <c r="F201" s="191" t="s">
        <v>248</v>
      </c>
      <c r="G201" s="33"/>
      <c r="H201" s="192">
        <v>188.54</v>
      </c>
      <c r="I201" s="33"/>
      <c r="J201" s="33"/>
      <c r="K201" s="33"/>
      <c r="L201" s="34"/>
      <c r="M201" s="189"/>
      <c r="N201" s="190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U201" s="18" t="s">
        <v>85</v>
      </c>
    </row>
    <row r="202" spans="1:47" s="2" customFormat="1" ht="12">
      <c r="A202" s="33"/>
      <c r="B202" s="34"/>
      <c r="C202" s="33"/>
      <c r="D202" s="165" t="s">
        <v>193</v>
      </c>
      <c r="E202" s="33"/>
      <c r="F202" s="191" t="s">
        <v>192</v>
      </c>
      <c r="G202" s="33"/>
      <c r="H202" s="192">
        <v>188.54</v>
      </c>
      <c r="I202" s="33"/>
      <c r="J202" s="33"/>
      <c r="K202" s="33"/>
      <c r="L202" s="34"/>
      <c r="M202" s="189"/>
      <c r="N202" s="190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U202" s="18" t="s">
        <v>85</v>
      </c>
    </row>
    <row r="203" spans="1:65" s="2" customFormat="1" ht="16.5" customHeight="1">
      <c r="A203" s="33"/>
      <c r="B203" s="150"/>
      <c r="C203" s="151" t="s">
        <v>257</v>
      </c>
      <c r="D203" s="151" t="s">
        <v>170</v>
      </c>
      <c r="E203" s="152" t="s">
        <v>258</v>
      </c>
      <c r="F203" s="153" t="s">
        <v>259</v>
      </c>
      <c r="G203" s="154" t="s">
        <v>260</v>
      </c>
      <c r="H203" s="155">
        <v>283.63</v>
      </c>
      <c r="I203" s="156"/>
      <c r="J203" s="157">
        <f>ROUND(I203*H203,2)</f>
        <v>0</v>
      </c>
      <c r="K203" s="153" t="s">
        <v>1</v>
      </c>
      <c r="L203" s="34"/>
      <c r="M203" s="158" t="s">
        <v>1</v>
      </c>
      <c r="N203" s="159" t="s">
        <v>42</v>
      </c>
      <c r="O203" s="59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2" t="s">
        <v>175</v>
      </c>
      <c r="AT203" s="162" t="s">
        <v>170</v>
      </c>
      <c r="AU203" s="162" t="s">
        <v>85</v>
      </c>
      <c r="AY203" s="18" t="s">
        <v>167</v>
      </c>
      <c r="BE203" s="163">
        <f>IF(N203="základní",J203,0)</f>
        <v>0</v>
      </c>
      <c r="BF203" s="163">
        <f>IF(N203="snížená",J203,0)</f>
        <v>0</v>
      </c>
      <c r="BG203" s="163">
        <f>IF(N203="zákl. přenesená",J203,0)</f>
        <v>0</v>
      </c>
      <c r="BH203" s="163">
        <f>IF(N203="sníž. přenesená",J203,0)</f>
        <v>0</v>
      </c>
      <c r="BI203" s="163">
        <f>IF(N203="nulová",J203,0)</f>
        <v>0</v>
      </c>
      <c r="BJ203" s="18" t="s">
        <v>32</v>
      </c>
      <c r="BK203" s="163">
        <f>ROUND(I203*H203,2)</f>
        <v>0</v>
      </c>
      <c r="BL203" s="18" t="s">
        <v>175</v>
      </c>
      <c r="BM203" s="162" t="s">
        <v>261</v>
      </c>
    </row>
    <row r="204" spans="2:51" s="13" customFormat="1" ht="12">
      <c r="B204" s="164"/>
      <c r="D204" s="165" t="s">
        <v>177</v>
      </c>
      <c r="E204" s="166" t="s">
        <v>1</v>
      </c>
      <c r="F204" s="167" t="s">
        <v>262</v>
      </c>
      <c r="H204" s="166" t="s">
        <v>1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1"/>
      <c r="AT204" s="166" t="s">
        <v>177</v>
      </c>
      <c r="AU204" s="166" t="s">
        <v>85</v>
      </c>
      <c r="AV204" s="13" t="s">
        <v>32</v>
      </c>
      <c r="AW204" s="13" t="s">
        <v>31</v>
      </c>
      <c r="AX204" s="13" t="s">
        <v>77</v>
      </c>
      <c r="AY204" s="166" t="s">
        <v>167</v>
      </c>
    </row>
    <row r="205" spans="2:51" s="14" customFormat="1" ht="12">
      <c r="B205" s="172"/>
      <c r="D205" s="165" t="s">
        <v>177</v>
      </c>
      <c r="E205" s="173" t="s">
        <v>1</v>
      </c>
      <c r="F205" s="174" t="s">
        <v>263</v>
      </c>
      <c r="H205" s="175">
        <v>282.523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85</v>
      </c>
      <c r="AV205" s="14" t="s">
        <v>85</v>
      </c>
      <c r="AW205" s="14" t="s">
        <v>31</v>
      </c>
      <c r="AX205" s="14" t="s">
        <v>77</v>
      </c>
      <c r="AY205" s="173" t="s">
        <v>167</v>
      </c>
    </row>
    <row r="206" spans="2:51" s="14" customFormat="1" ht="12">
      <c r="B206" s="172"/>
      <c r="D206" s="165" t="s">
        <v>177</v>
      </c>
      <c r="E206" s="173" t="s">
        <v>1</v>
      </c>
      <c r="F206" s="174" t="s">
        <v>264</v>
      </c>
      <c r="H206" s="175">
        <v>1.107</v>
      </c>
      <c r="I206" s="176"/>
      <c r="L206" s="172"/>
      <c r="M206" s="177"/>
      <c r="N206" s="178"/>
      <c r="O206" s="178"/>
      <c r="P206" s="178"/>
      <c r="Q206" s="178"/>
      <c r="R206" s="178"/>
      <c r="S206" s="178"/>
      <c r="T206" s="179"/>
      <c r="AT206" s="173" t="s">
        <v>177</v>
      </c>
      <c r="AU206" s="173" t="s">
        <v>85</v>
      </c>
      <c r="AV206" s="14" t="s">
        <v>85</v>
      </c>
      <c r="AW206" s="14" t="s">
        <v>31</v>
      </c>
      <c r="AX206" s="14" t="s">
        <v>77</v>
      </c>
      <c r="AY206" s="173" t="s">
        <v>167</v>
      </c>
    </row>
    <row r="207" spans="2:51" s="15" customFormat="1" ht="12">
      <c r="B207" s="180"/>
      <c r="D207" s="165" t="s">
        <v>177</v>
      </c>
      <c r="E207" s="181" t="s">
        <v>1</v>
      </c>
      <c r="F207" s="182" t="s">
        <v>192</v>
      </c>
      <c r="H207" s="183">
        <v>283.63</v>
      </c>
      <c r="I207" s="184"/>
      <c r="L207" s="180"/>
      <c r="M207" s="185"/>
      <c r="N207" s="186"/>
      <c r="O207" s="186"/>
      <c r="P207" s="186"/>
      <c r="Q207" s="186"/>
      <c r="R207" s="186"/>
      <c r="S207" s="186"/>
      <c r="T207" s="187"/>
      <c r="AT207" s="181" t="s">
        <v>177</v>
      </c>
      <c r="AU207" s="181" t="s">
        <v>85</v>
      </c>
      <c r="AV207" s="15" t="s">
        <v>175</v>
      </c>
      <c r="AW207" s="15" t="s">
        <v>31</v>
      </c>
      <c r="AX207" s="15" t="s">
        <v>32</v>
      </c>
      <c r="AY207" s="181" t="s">
        <v>167</v>
      </c>
    </row>
    <row r="208" spans="1:47" s="2" customFormat="1" ht="12">
      <c r="A208" s="33"/>
      <c r="B208" s="34"/>
      <c r="C208" s="33"/>
      <c r="D208" s="165" t="s">
        <v>193</v>
      </c>
      <c r="E208" s="33"/>
      <c r="F208" s="188" t="s">
        <v>256</v>
      </c>
      <c r="G208" s="33"/>
      <c r="H208" s="33"/>
      <c r="I208" s="33"/>
      <c r="J208" s="33"/>
      <c r="K208" s="33"/>
      <c r="L208" s="34"/>
      <c r="M208" s="189"/>
      <c r="N208" s="190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U208" s="18" t="s">
        <v>85</v>
      </c>
    </row>
    <row r="209" spans="1:47" s="2" customFormat="1" ht="12">
      <c r="A209" s="33"/>
      <c r="B209" s="34"/>
      <c r="C209" s="33"/>
      <c r="D209" s="165" t="s">
        <v>193</v>
      </c>
      <c r="E209" s="33"/>
      <c r="F209" s="191" t="s">
        <v>248</v>
      </c>
      <c r="G209" s="33"/>
      <c r="H209" s="192">
        <v>188.54</v>
      </c>
      <c r="I209" s="33"/>
      <c r="J209" s="33"/>
      <c r="K209" s="33"/>
      <c r="L209" s="34"/>
      <c r="M209" s="189"/>
      <c r="N209" s="190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U209" s="18" t="s">
        <v>85</v>
      </c>
    </row>
    <row r="210" spans="1:47" s="2" customFormat="1" ht="12">
      <c r="A210" s="33"/>
      <c r="B210" s="34"/>
      <c r="C210" s="33"/>
      <c r="D210" s="165" t="s">
        <v>193</v>
      </c>
      <c r="E210" s="33"/>
      <c r="F210" s="191" t="s">
        <v>192</v>
      </c>
      <c r="G210" s="33"/>
      <c r="H210" s="192">
        <v>188.54</v>
      </c>
      <c r="I210" s="33"/>
      <c r="J210" s="33"/>
      <c r="K210" s="33"/>
      <c r="L210" s="34"/>
      <c r="M210" s="189"/>
      <c r="N210" s="190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U210" s="18" t="s">
        <v>85</v>
      </c>
    </row>
    <row r="211" spans="1:65" s="2" customFormat="1" ht="16.5" customHeight="1">
      <c r="A211" s="33"/>
      <c r="B211" s="150"/>
      <c r="C211" s="151" t="s">
        <v>265</v>
      </c>
      <c r="D211" s="151" t="s">
        <v>170</v>
      </c>
      <c r="E211" s="152" t="s">
        <v>266</v>
      </c>
      <c r="F211" s="153" t="s">
        <v>267</v>
      </c>
      <c r="G211" s="154" t="s">
        <v>233</v>
      </c>
      <c r="H211" s="155">
        <v>219.276</v>
      </c>
      <c r="I211" s="156"/>
      <c r="J211" s="157">
        <f>ROUND(I211*H211,2)</f>
        <v>0</v>
      </c>
      <c r="K211" s="153" t="s">
        <v>174</v>
      </c>
      <c r="L211" s="34"/>
      <c r="M211" s="158" t="s">
        <v>1</v>
      </c>
      <c r="N211" s="159" t="s">
        <v>42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0.44</v>
      </c>
      <c r="T211" s="161">
        <f>S211*H211</f>
        <v>96.48144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175</v>
      </c>
      <c r="AT211" s="162" t="s">
        <v>170</v>
      </c>
      <c r="AU211" s="162" t="s">
        <v>85</v>
      </c>
      <c r="AY211" s="18" t="s">
        <v>167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32</v>
      </c>
      <c r="BK211" s="163">
        <f>ROUND(I211*H211,2)</f>
        <v>0</v>
      </c>
      <c r="BL211" s="18" t="s">
        <v>175</v>
      </c>
      <c r="BM211" s="162" t="s">
        <v>268</v>
      </c>
    </row>
    <row r="212" spans="2:51" s="14" customFormat="1" ht="12">
      <c r="B212" s="172"/>
      <c r="D212" s="165" t="s">
        <v>177</v>
      </c>
      <c r="E212" s="173" t="s">
        <v>1</v>
      </c>
      <c r="F212" s="174" t="s">
        <v>269</v>
      </c>
      <c r="H212" s="175">
        <v>219.276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177</v>
      </c>
      <c r="AU212" s="173" t="s">
        <v>85</v>
      </c>
      <c r="AV212" s="14" t="s">
        <v>85</v>
      </c>
      <c r="AW212" s="14" t="s">
        <v>31</v>
      </c>
      <c r="AX212" s="14" t="s">
        <v>32</v>
      </c>
      <c r="AY212" s="173" t="s">
        <v>167</v>
      </c>
    </row>
    <row r="213" spans="1:65" s="2" customFormat="1" ht="16.5" customHeight="1">
      <c r="A213" s="33"/>
      <c r="B213" s="150"/>
      <c r="C213" s="151" t="s">
        <v>270</v>
      </c>
      <c r="D213" s="151" t="s">
        <v>170</v>
      </c>
      <c r="E213" s="152" t="s">
        <v>271</v>
      </c>
      <c r="F213" s="153" t="s">
        <v>272</v>
      </c>
      <c r="G213" s="154" t="s">
        <v>233</v>
      </c>
      <c r="H213" s="155">
        <v>354.96</v>
      </c>
      <c r="I213" s="156"/>
      <c r="J213" s="157">
        <f>ROUND(I213*H213,2)</f>
        <v>0</v>
      </c>
      <c r="K213" s="153" t="s">
        <v>174</v>
      </c>
      <c r="L213" s="34"/>
      <c r="M213" s="158" t="s">
        <v>1</v>
      </c>
      <c r="N213" s="159" t="s">
        <v>42</v>
      </c>
      <c r="O213" s="59"/>
      <c r="P213" s="160">
        <f>O213*H213</f>
        <v>0</v>
      </c>
      <c r="Q213" s="160">
        <v>0</v>
      </c>
      <c r="R213" s="160">
        <f>Q213*H213</f>
        <v>0</v>
      </c>
      <c r="S213" s="160">
        <v>0.18</v>
      </c>
      <c r="T213" s="161">
        <f>S213*H213</f>
        <v>63.892799999999994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2" t="s">
        <v>175</v>
      </c>
      <c r="AT213" s="162" t="s">
        <v>170</v>
      </c>
      <c r="AU213" s="162" t="s">
        <v>85</v>
      </c>
      <c r="AY213" s="18" t="s">
        <v>167</v>
      </c>
      <c r="BE213" s="163">
        <f>IF(N213="základní",J213,0)</f>
        <v>0</v>
      </c>
      <c r="BF213" s="163">
        <f>IF(N213="snížená",J213,0)</f>
        <v>0</v>
      </c>
      <c r="BG213" s="163">
        <f>IF(N213="zákl. přenesená",J213,0)</f>
        <v>0</v>
      </c>
      <c r="BH213" s="163">
        <f>IF(N213="sníž. přenesená",J213,0)</f>
        <v>0</v>
      </c>
      <c r="BI213" s="163">
        <f>IF(N213="nulová",J213,0)</f>
        <v>0</v>
      </c>
      <c r="BJ213" s="18" t="s">
        <v>32</v>
      </c>
      <c r="BK213" s="163">
        <f>ROUND(I213*H213,2)</f>
        <v>0</v>
      </c>
      <c r="BL213" s="18" t="s">
        <v>175</v>
      </c>
      <c r="BM213" s="162" t="s">
        <v>273</v>
      </c>
    </row>
    <row r="214" spans="2:51" s="14" customFormat="1" ht="12">
      <c r="B214" s="172"/>
      <c r="D214" s="165" t="s">
        <v>177</v>
      </c>
      <c r="E214" s="173" t="s">
        <v>1</v>
      </c>
      <c r="F214" s="174" t="s">
        <v>274</v>
      </c>
      <c r="H214" s="175">
        <v>354.96</v>
      </c>
      <c r="I214" s="176"/>
      <c r="L214" s="172"/>
      <c r="M214" s="177"/>
      <c r="N214" s="178"/>
      <c r="O214" s="178"/>
      <c r="P214" s="178"/>
      <c r="Q214" s="178"/>
      <c r="R214" s="178"/>
      <c r="S214" s="178"/>
      <c r="T214" s="179"/>
      <c r="AT214" s="173" t="s">
        <v>177</v>
      </c>
      <c r="AU214" s="173" t="s">
        <v>85</v>
      </c>
      <c r="AV214" s="14" t="s">
        <v>85</v>
      </c>
      <c r="AW214" s="14" t="s">
        <v>31</v>
      </c>
      <c r="AX214" s="14" t="s">
        <v>32</v>
      </c>
      <c r="AY214" s="173" t="s">
        <v>167</v>
      </c>
    </row>
    <row r="215" spans="1:65" s="2" customFormat="1" ht="16.5" customHeight="1">
      <c r="A215" s="33"/>
      <c r="B215" s="150"/>
      <c r="C215" s="151" t="s">
        <v>275</v>
      </c>
      <c r="D215" s="151" t="s">
        <v>170</v>
      </c>
      <c r="E215" s="152" t="s">
        <v>266</v>
      </c>
      <c r="F215" s="153" t="s">
        <v>267</v>
      </c>
      <c r="G215" s="154" t="s">
        <v>233</v>
      </c>
      <c r="H215" s="155">
        <v>1272.624</v>
      </c>
      <c r="I215" s="156"/>
      <c r="J215" s="157">
        <f>ROUND(I215*H215,2)</f>
        <v>0</v>
      </c>
      <c r="K215" s="153" t="s">
        <v>174</v>
      </c>
      <c r="L215" s="34"/>
      <c r="M215" s="158" t="s">
        <v>1</v>
      </c>
      <c r="N215" s="159" t="s">
        <v>42</v>
      </c>
      <c r="O215" s="59"/>
      <c r="P215" s="160">
        <f>O215*H215</f>
        <v>0</v>
      </c>
      <c r="Q215" s="160">
        <v>0</v>
      </c>
      <c r="R215" s="160">
        <f>Q215*H215</f>
        <v>0</v>
      </c>
      <c r="S215" s="160">
        <v>0.44</v>
      </c>
      <c r="T215" s="161">
        <f>S215*H215</f>
        <v>559.95456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2" t="s">
        <v>175</v>
      </c>
      <c r="AT215" s="162" t="s">
        <v>170</v>
      </c>
      <c r="AU215" s="162" t="s">
        <v>85</v>
      </c>
      <c r="AY215" s="18" t="s">
        <v>167</v>
      </c>
      <c r="BE215" s="163">
        <f>IF(N215="základní",J215,0)</f>
        <v>0</v>
      </c>
      <c r="BF215" s="163">
        <f>IF(N215="snížená",J215,0)</f>
        <v>0</v>
      </c>
      <c r="BG215" s="163">
        <f>IF(N215="zákl. přenesená",J215,0)</f>
        <v>0</v>
      </c>
      <c r="BH215" s="163">
        <f>IF(N215="sníž. přenesená",J215,0)</f>
        <v>0</v>
      </c>
      <c r="BI215" s="163">
        <f>IF(N215="nulová",J215,0)</f>
        <v>0</v>
      </c>
      <c r="BJ215" s="18" t="s">
        <v>32</v>
      </c>
      <c r="BK215" s="163">
        <f>ROUND(I215*H215,2)</f>
        <v>0</v>
      </c>
      <c r="BL215" s="18" t="s">
        <v>175</v>
      </c>
      <c r="BM215" s="162" t="s">
        <v>276</v>
      </c>
    </row>
    <row r="216" spans="2:51" s="14" customFormat="1" ht="12">
      <c r="B216" s="172"/>
      <c r="D216" s="165" t="s">
        <v>177</v>
      </c>
      <c r="E216" s="173" t="s">
        <v>1</v>
      </c>
      <c r="F216" s="174" t="s">
        <v>277</v>
      </c>
      <c r="H216" s="175">
        <v>1272.624</v>
      </c>
      <c r="I216" s="176"/>
      <c r="L216" s="172"/>
      <c r="M216" s="177"/>
      <c r="N216" s="178"/>
      <c r="O216" s="178"/>
      <c r="P216" s="178"/>
      <c r="Q216" s="178"/>
      <c r="R216" s="178"/>
      <c r="S216" s="178"/>
      <c r="T216" s="179"/>
      <c r="AT216" s="173" t="s">
        <v>177</v>
      </c>
      <c r="AU216" s="173" t="s">
        <v>85</v>
      </c>
      <c r="AV216" s="14" t="s">
        <v>85</v>
      </c>
      <c r="AW216" s="14" t="s">
        <v>31</v>
      </c>
      <c r="AX216" s="14" t="s">
        <v>32</v>
      </c>
      <c r="AY216" s="173" t="s">
        <v>167</v>
      </c>
    </row>
    <row r="217" spans="1:65" s="2" customFormat="1" ht="16.5" customHeight="1">
      <c r="A217" s="33"/>
      <c r="B217" s="150"/>
      <c r="C217" s="151" t="s">
        <v>278</v>
      </c>
      <c r="D217" s="151" t="s">
        <v>170</v>
      </c>
      <c r="E217" s="152" t="s">
        <v>279</v>
      </c>
      <c r="F217" s="153" t="s">
        <v>280</v>
      </c>
      <c r="G217" s="154" t="s">
        <v>260</v>
      </c>
      <c r="H217" s="155">
        <v>737.486</v>
      </c>
      <c r="I217" s="156"/>
      <c r="J217" s="157">
        <f>ROUND(I217*H217,2)</f>
        <v>0</v>
      </c>
      <c r="K217" s="153" t="s">
        <v>174</v>
      </c>
      <c r="L217" s="34"/>
      <c r="M217" s="158" t="s">
        <v>1</v>
      </c>
      <c r="N217" s="159" t="s">
        <v>42</v>
      </c>
      <c r="O217" s="59"/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2" t="s">
        <v>175</v>
      </c>
      <c r="AT217" s="162" t="s">
        <v>170</v>
      </c>
      <c r="AU217" s="162" t="s">
        <v>85</v>
      </c>
      <c r="AY217" s="18" t="s">
        <v>167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8" t="s">
        <v>32</v>
      </c>
      <c r="BK217" s="163">
        <f>ROUND(I217*H217,2)</f>
        <v>0</v>
      </c>
      <c r="BL217" s="18" t="s">
        <v>175</v>
      </c>
      <c r="BM217" s="162" t="s">
        <v>281</v>
      </c>
    </row>
    <row r="218" spans="1:65" s="2" customFormat="1" ht="16.5" customHeight="1">
      <c r="A218" s="33"/>
      <c r="B218" s="150"/>
      <c r="C218" s="151" t="s">
        <v>7</v>
      </c>
      <c r="D218" s="151" t="s">
        <v>170</v>
      </c>
      <c r="E218" s="152" t="s">
        <v>282</v>
      </c>
      <c r="F218" s="153" t="s">
        <v>283</v>
      </c>
      <c r="G218" s="154" t="s">
        <v>260</v>
      </c>
      <c r="H218" s="155">
        <v>5162.402</v>
      </c>
      <c r="I218" s="156"/>
      <c r="J218" s="157">
        <f>ROUND(I218*H218,2)</f>
        <v>0</v>
      </c>
      <c r="K218" s="153" t="s">
        <v>174</v>
      </c>
      <c r="L218" s="34"/>
      <c r="M218" s="158" t="s">
        <v>1</v>
      </c>
      <c r="N218" s="159" t="s">
        <v>42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175</v>
      </c>
      <c r="AT218" s="162" t="s">
        <v>170</v>
      </c>
      <c r="AU218" s="162" t="s">
        <v>85</v>
      </c>
      <c r="AY218" s="18" t="s">
        <v>167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8" t="s">
        <v>32</v>
      </c>
      <c r="BK218" s="163">
        <f>ROUND(I218*H218,2)</f>
        <v>0</v>
      </c>
      <c r="BL218" s="18" t="s">
        <v>175</v>
      </c>
      <c r="BM218" s="162" t="s">
        <v>284</v>
      </c>
    </row>
    <row r="219" spans="2:51" s="14" customFormat="1" ht="12">
      <c r="B219" s="172"/>
      <c r="D219" s="165" t="s">
        <v>177</v>
      </c>
      <c r="F219" s="174" t="s">
        <v>285</v>
      </c>
      <c r="H219" s="175">
        <v>5162.402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177</v>
      </c>
      <c r="AU219" s="173" t="s">
        <v>85</v>
      </c>
      <c r="AV219" s="14" t="s">
        <v>85</v>
      </c>
      <c r="AW219" s="14" t="s">
        <v>3</v>
      </c>
      <c r="AX219" s="14" t="s">
        <v>32</v>
      </c>
      <c r="AY219" s="173" t="s">
        <v>167</v>
      </c>
    </row>
    <row r="220" spans="1:65" s="2" customFormat="1" ht="16.5" customHeight="1">
      <c r="A220" s="33"/>
      <c r="B220" s="150"/>
      <c r="C220" s="151" t="s">
        <v>286</v>
      </c>
      <c r="D220" s="151" t="s">
        <v>170</v>
      </c>
      <c r="E220" s="152" t="s">
        <v>287</v>
      </c>
      <c r="F220" s="153" t="s">
        <v>288</v>
      </c>
      <c r="G220" s="154" t="s">
        <v>260</v>
      </c>
      <c r="H220" s="155">
        <v>737.486</v>
      </c>
      <c r="I220" s="156"/>
      <c r="J220" s="157">
        <f>ROUND(I220*H220,2)</f>
        <v>0</v>
      </c>
      <c r="K220" s="153" t="s">
        <v>240</v>
      </c>
      <c r="L220" s="34"/>
      <c r="M220" s="158" t="s">
        <v>1</v>
      </c>
      <c r="N220" s="159" t="s">
        <v>42</v>
      </c>
      <c r="O220" s="59"/>
      <c r="P220" s="160">
        <f>O220*H220</f>
        <v>0</v>
      </c>
      <c r="Q220" s="160">
        <v>0</v>
      </c>
      <c r="R220" s="160">
        <f>Q220*H220</f>
        <v>0</v>
      </c>
      <c r="S220" s="160">
        <v>0</v>
      </c>
      <c r="T220" s="16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2" t="s">
        <v>175</v>
      </c>
      <c r="AT220" s="162" t="s">
        <v>170</v>
      </c>
      <c r="AU220" s="162" t="s">
        <v>85</v>
      </c>
      <c r="AY220" s="18" t="s">
        <v>167</v>
      </c>
      <c r="BE220" s="163">
        <f>IF(N220="základní",J220,0)</f>
        <v>0</v>
      </c>
      <c r="BF220" s="163">
        <f>IF(N220="snížená",J220,0)</f>
        <v>0</v>
      </c>
      <c r="BG220" s="163">
        <f>IF(N220="zákl. přenesená",J220,0)</f>
        <v>0</v>
      </c>
      <c r="BH220" s="163">
        <f>IF(N220="sníž. přenesená",J220,0)</f>
        <v>0</v>
      </c>
      <c r="BI220" s="163">
        <f>IF(N220="nulová",J220,0)</f>
        <v>0</v>
      </c>
      <c r="BJ220" s="18" t="s">
        <v>32</v>
      </c>
      <c r="BK220" s="163">
        <f>ROUND(I220*H220,2)</f>
        <v>0</v>
      </c>
      <c r="BL220" s="18" t="s">
        <v>175</v>
      </c>
      <c r="BM220" s="162" t="s">
        <v>289</v>
      </c>
    </row>
    <row r="221" spans="1:65" s="2" customFormat="1" ht="16.5" customHeight="1">
      <c r="A221" s="33"/>
      <c r="B221" s="150"/>
      <c r="C221" s="151" t="s">
        <v>290</v>
      </c>
      <c r="D221" s="151" t="s">
        <v>170</v>
      </c>
      <c r="E221" s="152" t="s">
        <v>291</v>
      </c>
      <c r="F221" s="153" t="s">
        <v>292</v>
      </c>
      <c r="G221" s="154" t="s">
        <v>233</v>
      </c>
      <c r="H221" s="155">
        <v>29.85</v>
      </c>
      <c r="I221" s="156"/>
      <c r="J221" s="157">
        <f>ROUND(I221*H221,2)</f>
        <v>0</v>
      </c>
      <c r="K221" s="153" t="s">
        <v>174</v>
      </c>
      <c r="L221" s="34"/>
      <c r="M221" s="158" t="s">
        <v>1</v>
      </c>
      <c r="N221" s="159" t="s">
        <v>42</v>
      </c>
      <c r="O221" s="59"/>
      <c r="P221" s="160">
        <f>O221*H221</f>
        <v>0</v>
      </c>
      <c r="Q221" s="160">
        <v>4E-05</v>
      </c>
      <c r="R221" s="160">
        <f>Q221*H221</f>
        <v>0.0011940000000000002</v>
      </c>
      <c r="S221" s="160">
        <v>0.115</v>
      </c>
      <c r="T221" s="161">
        <f>S221*H221</f>
        <v>3.4327500000000004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175</v>
      </c>
      <c r="AT221" s="162" t="s">
        <v>170</v>
      </c>
      <c r="AU221" s="162" t="s">
        <v>85</v>
      </c>
      <c r="AY221" s="18" t="s">
        <v>167</v>
      </c>
      <c r="BE221" s="163">
        <f>IF(N221="základní",J221,0)</f>
        <v>0</v>
      </c>
      <c r="BF221" s="163">
        <f>IF(N221="snížená",J221,0)</f>
        <v>0</v>
      </c>
      <c r="BG221" s="163">
        <f>IF(N221="zákl. přenesená",J221,0)</f>
        <v>0</v>
      </c>
      <c r="BH221" s="163">
        <f>IF(N221="sníž. přenesená",J221,0)</f>
        <v>0</v>
      </c>
      <c r="BI221" s="163">
        <f>IF(N221="nulová",J221,0)</f>
        <v>0</v>
      </c>
      <c r="BJ221" s="18" t="s">
        <v>32</v>
      </c>
      <c r="BK221" s="163">
        <f>ROUND(I221*H221,2)</f>
        <v>0</v>
      </c>
      <c r="BL221" s="18" t="s">
        <v>175</v>
      </c>
      <c r="BM221" s="162" t="s">
        <v>293</v>
      </c>
    </row>
    <row r="222" spans="2:51" s="14" customFormat="1" ht="12">
      <c r="B222" s="172"/>
      <c r="D222" s="165" t="s">
        <v>177</v>
      </c>
      <c r="E222" s="173" t="s">
        <v>1</v>
      </c>
      <c r="F222" s="174" t="s">
        <v>294</v>
      </c>
      <c r="H222" s="175">
        <v>29.85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177</v>
      </c>
      <c r="AU222" s="173" t="s">
        <v>85</v>
      </c>
      <c r="AV222" s="14" t="s">
        <v>85</v>
      </c>
      <c r="AW222" s="14" t="s">
        <v>31</v>
      </c>
      <c r="AX222" s="14" t="s">
        <v>32</v>
      </c>
      <c r="AY222" s="173" t="s">
        <v>167</v>
      </c>
    </row>
    <row r="223" spans="1:65" s="2" customFormat="1" ht="16.5" customHeight="1">
      <c r="A223" s="33"/>
      <c r="B223" s="150"/>
      <c r="C223" s="151" t="s">
        <v>295</v>
      </c>
      <c r="D223" s="151" t="s">
        <v>170</v>
      </c>
      <c r="E223" s="152" t="s">
        <v>296</v>
      </c>
      <c r="F223" s="153" t="s">
        <v>297</v>
      </c>
      <c r="G223" s="154" t="s">
        <v>233</v>
      </c>
      <c r="H223" s="155">
        <v>14.925</v>
      </c>
      <c r="I223" s="156"/>
      <c r="J223" s="157">
        <f>ROUND(I223*H223,2)</f>
        <v>0</v>
      </c>
      <c r="K223" s="153" t="s">
        <v>174</v>
      </c>
      <c r="L223" s="34"/>
      <c r="M223" s="158" t="s">
        <v>1</v>
      </c>
      <c r="N223" s="159" t="s">
        <v>42</v>
      </c>
      <c r="O223" s="59"/>
      <c r="P223" s="160">
        <f>O223*H223</f>
        <v>0</v>
      </c>
      <c r="Q223" s="160">
        <v>8E-05</v>
      </c>
      <c r="R223" s="160">
        <f>Q223*H223</f>
        <v>0.0011940000000000002</v>
      </c>
      <c r="S223" s="160">
        <v>0.23</v>
      </c>
      <c r="T223" s="161">
        <f>S223*H223</f>
        <v>3.4327500000000004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2" t="s">
        <v>175</v>
      </c>
      <c r="AT223" s="162" t="s">
        <v>170</v>
      </c>
      <c r="AU223" s="162" t="s">
        <v>85</v>
      </c>
      <c r="AY223" s="18" t="s">
        <v>167</v>
      </c>
      <c r="BE223" s="163">
        <f>IF(N223="základní",J223,0)</f>
        <v>0</v>
      </c>
      <c r="BF223" s="163">
        <f>IF(N223="snížená",J223,0)</f>
        <v>0</v>
      </c>
      <c r="BG223" s="163">
        <f>IF(N223="zákl. přenesená",J223,0)</f>
        <v>0</v>
      </c>
      <c r="BH223" s="163">
        <f>IF(N223="sníž. přenesená",J223,0)</f>
        <v>0</v>
      </c>
      <c r="BI223" s="163">
        <f>IF(N223="nulová",J223,0)</f>
        <v>0</v>
      </c>
      <c r="BJ223" s="18" t="s">
        <v>32</v>
      </c>
      <c r="BK223" s="163">
        <f>ROUND(I223*H223,2)</f>
        <v>0</v>
      </c>
      <c r="BL223" s="18" t="s">
        <v>175</v>
      </c>
      <c r="BM223" s="162" t="s">
        <v>298</v>
      </c>
    </row>
    <row r="224" spans="2:51" s="14" customFormat="1" ht="12">
      <c r="B224" s="172"/>
      <c r="D224" s="165" t="s">
        <v>177</v>
      </c>
      <c r="E224" s="173" t="s">
        <v>1</v>
      </c>
      <c r="F224" s="174" t="s">
        <v>299</v>
      </c>
      <c r="H224" s="175">
        <v>14.925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177</v>
      </c>
      <c r="AU224" s="173" t="s">
        <v>85</v>
      </c>
      <c r="AV224" s="14" t="s">
        <v>85</v>
      </c>
      <c r="AW224" s="14" t="s">
        <v>31</v>
      </c>
      <c r="AX224" s="14" t="s">
        <v>32</v>
      </c>
      <c r="AY224" s="173" t="s">
        <v>167</v>
      </c>
    </row>
    <row r="225" spans="1:65" s="2" customFormat="1" ht="16.5" customHeight="1">
      <c r="A225" s="33"/>
      <c r="B225" s="150"/>
      <c r="C225" s="151" t="s">
        <v>300</v>
      </c>
      <c r="D225" s="151" t="s">
        <v>170</v>
      </c>
      <c r="E225" s="152" t="s">
        <v>301</v>
      </c>
      <c r="F225" s="153" t="s">
        <v>302</v>
      </c>
      <c r="G225" s="154" t="s">
        <v>233</v>
      </c>
      <c r="H225" s="155">
        <v>219.276</v>
      </c>
      <c r="I225" s="156"/>
      <c r="J225" s="157">
        <f>ROUND(I225*H225,2)</f>
        <v>0</v>
      </c>
      <c r="K225" s="153" t="s">
        <v>174</v>
      </c>
      <c r="L225" s="34"/>
      <c r="M225" s="158" t="s">
        <v>1</v>
      </c>
      <c r="N225" s="159" t="s">
        <v>42</v>
      </c>
      <c r="O225" s="59"/>
      <c r="P225" s="160">
        <f>O225*H225</f>
        <v>0</v>
      </c>
      <c r="Q225" s="160">
        <v>0</v>
      </c>
      <c r="R225" s="160">
        <f>Q225*H225</f>
        <v>0</v>
      </c>
      <c r="S225" s="160">
        <v>0.098</v>
      </c>
      <c r="T225" s="161">
        <f>S225*H225</f>
        <v>21.489048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2" t="s">
        <v>175</v>
      </c>
      <c r="AT225" s="162" t="s">
        <v>170</v>
      </c>
      <c r="AU225" s="162" t="s">
        <v>85</v>
      </c>
      <c r="AY225" s="18" t="s">
        <v>167</v>
      </c>
      <c r="BE225" s="163">
        <f>IF(N225="základní",J225,0)</f>
        <v>0</v>
      </c>
      <c r="BF225" s="163">
        <f>IF(N225="snížená",J225,0)</f>
        <v>0</v>
      </c>
      <c r="BG225" s="163">
        <f>IF(N225="zákl. přenesená",J225,0)</f>
        <v>0</v>
      </c>
      <c r="BH225" s="163">
        <f>IF(N225="sníž. přenesená",J225,0)</f>
        <v>0</v>
      </c>
      <c r="BI225" s="163">
        <f>IF(N225="nulová",J225,0)</f>
        <v>0</v>
      </c>
      <c r="BJ225" s="18" t="s">
        <v>32</v>
      </c>
      <c r="BK225" s="163">
        <f>ROUND(I225*H225,2)</f>
        <v>0</v>
      </c>
      <c r="BL225" s="18" t="s">
        <v>175</v>
      </c>
      <c r="BM225" s="162" t="s">
        <v>303</v>
      </c>
    </row>
    <row r="226" spans="2:51" s="14" customFormat="1" ht="12">
      <c r="B226" s="172"/>
      <c r="D226" s="165" t="s">
        <v>177</v>
      </c>
      <c r="E226" s="173" t="s">
        <v>1</v>
      </c>
      <c r="F226" s="174" t="s">
        <v>304</v>
      </c>
      <c r="H226" s="175">
        <v>219.276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177</v>
      </c>
      <c r="AU226" s="173" t="s">
        <v>85</v>
      </c>
      <c r="AV226" s="14" t="s">
        <v>85</v>
      </c>
      <c r="AW226" s="14" t="s">
        <v>31</v>
      </c>
      <c r="AX226" s="14" t="s">
        <v>32</v>
      </c>
      <c r="AY226" s="173" t="s">
        <v>167</v>
      </c>
    </row>
    <row r="227" spans="1:65" s="2" customFormat="1" ht="16.5" customHeight="1">
      <c r="A227" s="33"/>
      <c r="B227" s="150"/>
      <c r="C227" s="151" t="s">
        <v>305</v>
      </c>
      <c r="D227" s="151" t="s">
        <v>170</v>
      </c>
      <c r="E227" s="152" t="s">
        <v>306</v>
      </c>
      <c r="F227" s="153" t="s">
        <v>307</v>
      </c>
      <c r="G227" s="154" t="s">
        <v>233</v>
      </c>
      <c r="H227" s="155">
        <v>709.92</v>
      </c>
      <c r="I227" s="156"/>
      <c r="J227" s="157">
        <f>ROUND(I227*H227,2)</f>
        <v>0</v>
      </c>
      <c r="K227" s="153" t="s">
        <v>174</v>
      </c>
      <c r="L227" s="34"/>
      <c r="M227" s="158" t="s">
        <v>1</v>
      </c>
      <c r="N227" s="159" t="s">
        <v>42</v>
      </c>
      <c r="O227" s="59"/>
      <c r="P227" s="160">
        <f>O227*H227</f>
        <v>0</v>
      </c>
      <c r="Q227" s="160">
        <v>0</v>
      </c>
      <c r="R227" s="160">
        <f>Q227*H227</f>
        <v>0</v>
      </c>
      <c r="S227" s="160">
        <v>0.709</v>
      </c>
      <c r="T227" s="161">
        <f>S227*H227</f>
        <v>503.33327999999995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2" t="s">
        <v>175</v>
      </c>
      <c r="AT227" s="162" t="s">
        <v>170</v>
      </c>
      <c r="AU227" s="162" t="s">
        <v>85</v>
      </c>
      <c r="AY227" s="18" t="s">
        <v>167</v>
      </c>
      <c r="BE227" s="163">
        <f>IF(N227="základní",J227,0)</f>
        <v>0</v>
      </c>
      <c r="BF227" s="163">
        <f>IF(N227="snížená",J227,0)</f>
        <v>0</v>
      </c>
      <c r="BG227" s="163">
        <f>IF(N227="zákl. přenesená",J227,0)</f>
        <v>0</v>
      </c>
      <c r="BH227" s="163">
        <f>IF(N227="sníž. přenesená",J227,0)</f>
        <v>0</v>
      </c>
      <c r="BI227" s="163">
        <f>IF(N227="nulová",J227,0)</f>
        <v>0</v>
      </c>
      <c r="BJ227" s="18" t="s">
        <v>32</v>
      </c>
      <c r="BK227" s="163">
        <f>ROUND(I227*H227,2)</f>
        <v>0</v>
      </c>
      <c r="BL227" s="18" t="s">
        <v>175</v>
      </c>
      <c r="BM227" s="162" t="s">
        <v>308</v>
      </c>
    </row>
    <row r="228" spans="2:51" s="14" customFormat="1" ht="12">
      <c r="B228" s="172"/>
      <c r="D228" s="165" t="s">
        <v>177</v>
      </c>
      <c r="E228" s="173" t="s">
        <v>1</v>
      </c>
      <c r="F228" s="174" t="s">
        <v>309</v>
      </c>
      <c r="H228" s="175">
        <v>709.92</v>
      </c>
      <c r="I228" s="176"/>
      <c r="L228" s="172"/>
      <c r="M228" s="177"/>
      <c r="N228" s="178"/>
      <c r="O228" s="178"/>
      <c r="P228" s="178"/>
      <c r="Q228" s="178"/>
      <c r="R228" s="178"/>
      <c r="S228" s="178"/>
      <c r="T228" s="179"/>
      <c r="AT228" s="173" t="s">
        <v>177</v>
      </c>
      <c r="AU228" s="173" t="s">
        <v>85</v>
      </c>
      <c r="AV228" s="14" t="s">
        <v>85</v>
      </c>
      <c r="AW228" s="14" t="s">
        <v>31</v>
      </c>
      <c r="AX228" s="14" t="s">
        <v>32</v>
      </c>
      <c r="AY228" s="173" t="s">
        <v>167</v>
      </c>
    </row>
    <row r="229" spans="1:65" s="2" customFormat="1" ht="16.5" customHeight="1">
      <c r="A229" s="33"/>
      <c r="B229" s="150"/>
      <c r="C229" s="151" t="s">
        <v>310</v>
      </c>
      <c r="D229" s="151" t="s">
        <v>170</v>
      </c>
      <c r="E229" s="152" t="s">
        <v>311</v>
      </c>
      <c r="F229" s="153" t="s">
        <v>312</v>
      </c>
      <c r="G229" s="154" t="s">
        <v>233</v>
      </c>
      <c r="H229" s="155">
        <v>1272.624</v>
      </c>
      <c r="I229" s="156"/>
      <c r="J229" s="157">
        <f>ROUND(I229*H229,2)</f>
        <v>0</v>
      </c>
      <c r="K229" s="153" t="s">
        <v>174</v>
      </c>
      <c r="L229" s="34"/>
      <c r="M229" s="158" t="s">
        <v>1</v>
      </c>
      <c r="N229" s="159" t="s">
        <v>42</v>
      </c>
      <c r="O229" s="59"/>
      <c r="P229" s="160">
        <f>O229*H229</f>
        <v>0</v>
      </c>
      <c r="Q229" s="160">
        <v>0</v>
      </c>
      <c r="R229" s="160">
        <f>Q229*H229</f>
        <v>0</v>
      </c>
      <c r="S229" s="160">
        <v>0.45</v>
      </c>
      <c r="T229" s="161">
        <f>S229*H229</f>
        <v>572.6808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2" t="s">
        <v>175</v>
      </c>
      <c r="AT229" s="162" t="s">
        <v>170</v>
      </c>
      <c r="AU229" s="162" t="s">
        <v>85</v>
      </c>
      <c r="AY229" s="18" t="s">
        <v>167</v>
      </c>
      <c r="BE229" s="163">
        <f>IF(N229="základní",J229,0)</f>
        <v>0</v>
      </c>
      <c r="BF229" s="163">
        <f>IF(N229="snížená",J229,0)</f>
        <v>0</v>
      </c>
      <c r="BG229" s="163">
        <f>IF(N229="zákl. přenesená",J229,0)</f>
        <v>0</v>
      </c>
      <c r="BH229" s="163">
        <f>IF(N229="sníž. přenesená",J229,0)</f>
        <v>0</v>
      </c>
      <c r="BI229" s="163">
        <f>IF(N229="nulová",J229,0)</f>
        <v>0</v>
      </c>
      <c r="BJ229" s="18" t="s">
        <v>32</v>
      </c>
      <c r="BK229" s="163">
        <f>ROUND(I229*H229,2)</f>
        <v>0</v>
      </c>
      <c r="BL229" s="18" t="s">
        <v>175</v>
      </c>
      <c r="BM229" s="162" t="s">
        <v>313</v>
      </c>
    </row>
    <row r="230" spans="2:51" s="14" customFormat="1" ht="12">
      <c r="B230" s="172"/>
      <c r="D230" s="165" t="s">
        <v>177</v>
      </c>
      <c r="E230" s="173" t="s">
        <v>1</v>
      </c>
      <c r="F230" s="174" t="s">
        <v>242</v>
      </c>
      <c r="H230" s="175">
        <v>1272.624</v>
      </c>
      <c r="I230" s="176"/>
      <c r="L230" s="172"/>
      <c r="M230" s="177"/>
      <c r="N230" s="178"/>
      <c r="O230" s="178"/>
      <c r="P230" s="178"/>
      <c r="Q230" s="178"/>
      <c r="R230" s="178"/>
      <c r="S230" s="178"/>
      <c r="T230" s="179"/>
      <c r="AT230" s="173" t="s">
        <v>177</v>
      </c>
      <c r="AU230" s="173" t="s">
        <v>85</v>
      </c>
      <c r="AV230" s="14" t="s">
        <v>85</v>
      </c>
      <c r="AW230" s="14" t="s">
        <v>31</v>
      </c>
      <c r="AX230" s="14" t="s">
        <v>32</v>
      </c>
      <c r="AY230" s="173" t="s">
        <v>167</v>
      </c>
    </row>
    <row r="231" spans="1:65" s="2" customFormat="1" ht="16.5" customHeight="1">
      <c r="A231" s="33"/>
      <c r="B231" s="150"/>
      <c r="C231" s="151" t="s">
        <v>314</v>
      </c>
      <c r="D231" s="151" t="s">
        <v>170</v>
      </c>
      <c r="E231" s="152" t="s">
        <v>279</v>
      </c>
      <c r="F231" s="153" t="s">
        <v>280</v>
      </c>
      <c r="G231" s="154" t="s">
        <v>260</v>
      </c>
      <c r="H231" s="155">
        <v>1105.145</v>
      </c>
      <c r="I231" s="156"/>
      <c r="J231" s="157">
        <f>ROUND(I231*H231,2)</f>
        <v>0</v>
      </c>
      <c r="K231" s="153" t="s">
        <v>174</v>
      </c>
      <c r="L231" s="34"/>
      <c r="M231" s="158" t="s">
        <v>1</v>
      </c>
      <c r="N231" s="159" t="s">
        <v>42</v>
      </c>
      <c r="O231" s="59"/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2" t="s">
        <v>175</v>
      </c>
      <c r="AT231" s="162" t="s">
        <v>170</v>
      </c>
      <c r="AU231" s="162" t="s">
        <v>85</v>
      </c>
      <c r="AY231" s="18" t="s">
        <v>167</v>
      </c>
      <c r="BE231" s="163">
        <f>IF(N231="základní",J231,0)</f>
        <v>0</v>
      </c>
      <c r="BF231" s="163">
        <f>IF(N231="snížená",J231,0)</f>
        <v>0</v>
      </c>
      <c r="BG231" s="163">
        <f>IF(N231="zákl. přenesená",J231,0)</f>
        <v>0</v>
      </c>
      <c r="BH231" s="163">
        <f>IF(N231="sníž. přenesená",J231,0)</f>
        <v>0</v>
      </c>
      <c r="BI231" s="163">
        <f>IF(N231="nulová",J231,0)</f>
        <v>0</v>
      </c>
      <c r="BJ231" s="18" t="s">
        <v>32</v>
      </c>
      <c r="BK231" s="163">
        <f>ROUND(I231*H231,2)</f>
        <v>0</v>
      </c>
      <c r="BL231" s="18" t="s">
        <v>175</v>
      </c>
      <c r="BM231" s="162" t="s">
        <v>315</v>
      </c>
    </row>
    <row r="232" spans="1:65" s="2" customFormat="1" ht="16.5" customHeight="1">
      <c r="A232" s="33"/>
      <c r="B232" s="150"/>
      <c r="C232" s="151" t="s">
        <v>316</v>
      </c>
      <c r="D232" s="151" t="s">
        <v>170</v>
      </c>
      <c r="E232" s="152" t="s">
        <v>282</v>
      </c>
      <c r="F232" s="153" t="s">
        <v>283</v>
      </c>
      <c r="G232" s="154" t="s">
        <v>260</v>
      </c>
      <c r="H232" s="155">
        <v>7736.015</v>
      </c>
      <c r="I232" s="156"/>
      <c r="J232" s="157">
        <f>ROUND(I232*H232,2)</f>
        <v>0</v>
      </c>
      <c r="K232" s="153" t="s">
        <v>174</v>
      </c>
      <c r="L232" s="34"/>
      <c r="M232" s="158" t="s">
        <v>1</v>
      </c>
      <c r="N232" s="159" t="s">
        <v>42</v>
      </c>
      <c r="O232" s="59"/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2" t="s">
        <v>175</v>
      </c>
      <c r="AT232" s="162" t="s">
        <v>170</v>
      </c>
      <c r="AU232" s="162" t="s">
        <v>85</v>
      </c>
      <c r="AY232" s="18" t="s">
        <v>167</v>
      </c>
      <c r="BE232" s="163">
        <f>IF(N232="základní",J232,0)</f>
        <v>0</v>
      </c>
      <c r="BF232" s="163">
        <f>IF(N232="snížená",J232,0)</f>
        <v>0</v>
      </c>
      <c r="BG232" s="163">
        <f>IF(N232="zákl. přenesená",J232,0)</f>
        <v>0</v>
      </c>
      <c r="BH232" s="163">
        <f>IF(N232="sníž. přenesená",J232,0)</f>
        <v>0</v>
      </c>
      <c r="BI232" s="163">
        <f>IF(N232="nulová",J232,0)</f>
        <v>0</v>
      </c>
      <c r="BJ232" s="18" t="s">
        <v>32</v>
      </c>
      <c r="BK232" s="163">
        <f>ROUND(I232*H232,2)</f>
        <v>0</v>
      </c>
      <c r="BL232" s="18" t="s">
        <v>175</v>
      </c>
      <c r="BM232" s="162" t="s">
        <v>317</v>
      </c>
    </row>
    <row r="233" spans="2:51" s="14" customFormat="1" ht="12">
      <c r="B233" s="172"/>
      <c r="D233" s="165" t="s">
        <v>177</v>
      </c>
      <c r="F233" s="174" t="s">
        <v>318</v>
      </c>
      <c r="H233" s="175">
        <v>7736.015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177</v>
      </c>
      <c r="AU233" s="173" t="s">
        <v>85</v>
      </c>
      <c r="AV233" s="14" t="s">
        <v>85</v>
      </c>
      <c r="AW233" s="14" t="s">
        <v>3</v>
      </c>
      <c r="AX233" s="14" t="s">
        <v>32</v>
      </c>
      <c r="AY233" s="173" t="s">
        <v>167</v>
      </c>
    </row>
    <row r="234" spans="1:65" s="2" customFormat="1" ht="16.5" customHeight="1">
      <c r="A234" s="33"/>
      <c r="B234" s="150"/>
      <c r="C234" s="151" t="s">
        <v>319</v>
      </c>
      <c r="D234" s="151" t="s">
        <v>170</v>
      </c>
      <c r="E234" s="152" t="s">
        <v>320</v>
      </c>
      <c r="F234" s="153" t="s">
        <v>321</v>
      </c>
      <c r="G234" s="154" t="s">
        <v>260</v>
      </c>
      <c r="H234" s="155">
        <v>1105.145</v>
      </c>
      <c r="I234" s="156"/>
      <c r="J234" s="157">
        <f>ROUND(I234*H234,2)</f>
        <v>0</v>
      </c>
      <c r="K234" s="153" t="s">
        <v>240</v>
      </c>
      <c r="L234" s="34"/>
      <c r="M234" s="158" t="s">
        <v>1</v>
      </c>
      <c r="N234" s="159" t="s">
        <v>42</v>
      </c>
      <c r="O234" s="59"/>
      <c r="P234" s="160">
        <f>O234*H234</f>
        <v>0</v>
      </c>
      <c r="Q234" s="160">
        <v>0</v>
      </c>
      <c r="R234" s="160">
        <f>Q234*H234</f>
        <v>0</v>
      </c>
      <c r="S234" s="160">
        <v>0</v>
      </c>
      <c r="T234" s="16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2" t="s">
        <v>175</v>
      </c>
      <c r="AT234" s="162" t="s">
        <v>170</v>
      </c>
      <c r="AU234" s="162" t="s">
        <v>85</v>
      </c>
      <c r="AY234" s="18" t="s">
        <v>167</v>
      </c>
      <c r="BE234" s="163">
        <f>IF(N234="základní",J234,0)</f>
        <v>0</v>
      </c>
      <c r="BF234" s="163">
        <f>IF(N234="snížená",J234,0)</f>
        <v>0</v>
      </c>
      <c r="BG234" s="163">
        <f>IF(N234="zákl. přenesená",J234,0)</f>
        <v>0</v>
      </c>
      <c r="BH234" s="163">
        <f>IF(N234="sníž. přenesená",J234,0)</f>
        <v>0</v>
      </c>
      <c r="BI234" s="163">
        <f>IF(N234="nulová",J234,0)</f>
        <v>0</v>
      </c>
      <c r="BJ234" s="18" t="s">
        <v>32</v>
      </c>
      <c r="BK234" s="163">
        <f>ROUND(I234*H234,2)</f>
        <v>0</v>
      </c>
      <c r="BL234" s="18" t="s">
        <v>175</v>
      </c>
      <c r="BM234" s="162" t="s">
        <v>322</v>
      </c>
    </row>
    <row r="235" spans="1:65" s="2" customFormat="1" ht="16.5" customHeight="1">
      <c r="A235" s="33"/>
      <c r="B235" s="150"/>
      <c r="C235" s="151" t="s">
        <v>323</v>
      </c>
      <c r="D235" s="151" t="s">
        <v>170</v>
      </c>
      <c r="E235" s="152" t="s">
        <v>324</v>
      </c>
      <c r="F235" s="153" t="s">
        <v>325</v>
      </c>
      <c r="G235" s="154" t="s">
        <v>246</v>
      </c>
      <c r="H235" s="155">
        <v>133.7</v>
      </c>
      <c r="I235" s="156"/>
      <c r="J235" s="157">
        <f>ROUND(I235*H235,2)</f>
        <v>0</v>
      </c>
      <c r="K235" s="153" t="s">
        <v>174</v>
      </c>
      <c r="L235" s="34"/>
      <c r="M235" s="158" t="s">
        <v>1</v>
      </c>
      <c r="N235" s="159" t="s">
        <v>42</v>
      </c>
      <c r="O235" s="59"/>
      <c r="P235" s="160">
        <f>O235*H235</f>
        <v>0</v>
      </c>
      <c r="Q235" s="160">
        <v>0</v>
      </c>
      <c r="R235" s="160">
        <f>Q235*H235</f>
        <v>0</v>
      </c>
      <c r="S235" s="160">
        <v>0.29</v>
      </c>
      <c r="T235" s="161">
        <f>S235*H235</f>
        <v>38.772999999999996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2" t="s">
        <v>175</v>
      </c>
      <c r="AT235" s="162" t="s">
        <v>170</v>
      </c>
      <c r="AU235" s="162" t="s">
        <v>85</v>
      </c>
      <c r="AY235" s="18" t="s">
        <v>167</v>
      </c>
      <c r="BE235" s="163">
        <f>IF(N235="základní",J235,0)</f>
        <v>0</v>
      </c>
      <c r="BF235" s="163">
        <f>IF(N235="snížená",J235,0)</f>
        <v>0</v>
      </c>
      <c r="BG235" s="163">
        <f>IF(N235="zákl. přenesená",J235,0)</f>
        <v>0</v>
      </c>
      <c r="BH235" s="163">
        <f>IF(N235="sníž. přenesená",J235,0)</f>
        <v>0</v>
      </c>
      <c r="BI235" s="163">
        <f>IF(N235="nulová",J235,0)</f>
        <v>0</v>
      </c>
      <c r="BJ235" s="18" t="s">
        <v>32</v>
      </c>
      <c r="BK235" s="163">
        <f>ROUND(I235*H235,2)</f>
        <v>0</v>
      </c>
      <c r="BL235" s="18" t="s">
        <v>175</v>
      </c>
      <c r="BM235" s="162" t="s">
        <v>326</v>
      </c>
    </row>
    <row r="236" spans="2:51" s="14" customFormat="1" ht="12">
      <c r="B236" s="172"/>
      <c r="D236" s="165" t="s">
        <v>177</v>
      </c>
      <c r="E236" s="173" t="s">
        <v>1</v>
      </c>
      <c r="F236" s="174" t="s">
        <v>327</v>
      </c>
      <c r="H236" s="175">
        <v>133.7</v>
      </c>
      <c r="I236" s="176"/>
      <c r="L236" s="172"/>
      <c r="M236" s="177"/>
      <c r="N236" s="178"/>
      <c r="O236" s="178"/>
      <c r="P236" s="178"/>
      <c r="Q236" s="178"/>
      <c r="R236" s="178"/>
      <c r="S236" s="178"/>
      <c r="T236" s="179"/>
      <c r="AT236" s="173" t="s">
        <v>177</v>
      </c>
      <c r="AU236" s="173" t="s">
        <v>85</v>
      </c>
      <c r="AV236" s="14" t="s">
        <v>85</v>
      </c>
      <c r="AW236" s="14" t="s">
        <v>31</v>
      </c>
      <c r="AX236" s="14" t="s">
        <v>32</v>
      </c>
      <c r="AY236" s="173" t="s">
        <v>167</v>
      </c>
    </row>
    <row r="237" spans="1:65" s="2" customFormat="1" ht="16.5" customHeight="1">
      <c r="A237" s="33"/>
      <c r="B237" s="150"/>
      <c r="C237" s="151" t="s">
        <v>328</v>
      </c>
      <c r="D237" s="151" t="s">
        <v>170</v>
      </c>
      <c r="E237" s="152" t="s">
        <v>329</v>
      </c>
      <c r="F237" s="153" t="s">
        <v>330</v>
      </c>
      <c r="G237" s="154" t="s">
        <v>246</v>
      </c>
      <c r="H237" s="155">
        <v>94.86</v>
      </c>
      <c r="I237" s="156"/>
      <c r="J237" s="157">
        <f>ROUND(I237*H237,2)</f>
        <v>0</v>
      </c>
      <c r="K237" s="153" t="s">
        <v>174</v>
      </c>
      <c r="L237" s="34"/>
      <c r="M237" s="158" t="s">
        <v>1</v>
      </c>
      <c r="N237" s="159" t="s">
        <v>42</v>
      </c>
      <c r="O237" s="59"/>
      <c r="P237" s="160">
        <f>O237*H237</f>
        <v>0</v>
      </c>
      <c r="Q237" s="160">
        <v>0</v>
      </c>
      <c r="R237" s="160">
        <f>Q237*H237</f>
        <v>0</v>
      </c>
      <c r="S237" s="160">
        <v>0.205</v>
      </c>
      <c r="T237" s="161">
        <f>S237*H237</f>
        <v>19.446299999999997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2" t="s">
        <v>175</v>
      </c>
      <c r="AT237" s="162" t="s">
        <v>170</v>
      </c>
      <c r="AU237" s="162" t="s">
        <v>85</v>
      </c>
      <c r="AY237" s="18" t="s">
        <v>167</v>
      </c>
      <c r="BE237" s="163">
        <f>IF(N237="základní",J237,0)</f>
        <v>0</v>
      </c>
      <c r="BF237" s="163">
        <f>IF(N237="snížená",J237,0)</f>
        <v>0</v>
      </c>
      <c r="BG237" s="163">
        <f>IF(N237="zákl. přenesená",J237,0)</f>
        <v>0</v>
      </c>
      <c r="BH237" s="163">
        <f>IF(N237="sníž. přenesená",J237,0)</f>
        <v>0</v>
      </c>
      <c r="BI237" s="163">
        <f>IF(N237="nulová",J237,0)</f>
        <v>0</v>
      </c>
      <c r="BJ237" s="18" t="s">
        <v>32</v>
      </c>
      <c r="BK237" s="163">
        <f>ROUND(I237*H237,2)</f>
        <v>0</v>
      </c>
      <c r="BL237" s="18" t="s">
        <v>175</v>
      </c>
      <c r="BM237" s="162" t="s">
        <v>331</v>
      </c>
    </row>
    <row r="238" spans="2:51" s="14" customFormat="1" ht="12">
      <c r="B238" s="172"/>
      <c r="D238" s="165" t="s">
        <v>177</v>
      </c>
      <c r="E238" s="173" t="s">
        <v>1</v>
      </c>
      <c r="F238" s="174" t="s">
        <v>332</v>
      </c>
      <c r="H238" s="175">
        <v>94.86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177</v>
      </c>
      <c r="AU238" s="173" t="s">
        <v>85</v>
      </c>
      <c r="AV238" s="14" t="s">
        <v>85</v>
      </c>
      <c r="AW238" s="14" t="s">
        <v>31</v>
      </c>
      <c r="AX238" s="14" t="s">
        <v>32</v>
      </c>
      <c r="AY238" s="173" t="s">
        <v>167</v>
      </c>
    </row>
    <row r="239" spans="1:65" s="2" customFormat="1" ht="16.5" customHeight="1">
      <c r="A239" s="33"/>
      <c r="B239" s="150"/>
      <c r="C239" s="151" t="s">
        <v>333</v>
      </c>
      <c r="D239" s="151" t="s">
        <v>170</v>
      </c>
      <c r="E239" s="152" t="s">
        <v>334</v>
      </c>
      <c r="F239" s="153" t="s">
        <v>335</v>
      </c>
      <c r="G239" s="154" t="s">
        <v>246</v>
      </c>
      <c r="H239" s="155">
        <v>28.42</v>
      </c>
      <c r="I239" s="156"/>
      <c r="J239" s="157">
        <f>ROUND(I239*H239,2)</f>
        <v>0</v>
      </c>
      <c r="K239" s="153" t="s">
        <v>240</v>
      </c>
      <c r="L239" s="34"/>
      <c r="M239" s="158" t="s">
        <v>1</v>
      </c>
      <c r="N239" s="159" t="s">
        <v>42</v>
      </c>
      <c r="O239" s="59"/>
      <c r="P239" s="160">
        <f>O239*H239</f>
        <v>0</v>
      </c>
      <c r="Q239" s="160">
        <v>0</v>
      </c>
      <c r="R239" s="160">
        <f>Q239*H239</f>
        <v>0</v>
      </c>
      <c r="S239" s="160">
        <v>0.0295</v>
      </c>
      <c r="T239" s="161">
        <f>S239*H239</f>
        <v>0.83839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2" t="s">
        <v>175</v>
      </c>
      <c r="AT239" s="162" t="s">
        <v>170</v>
      </c>
      <c r="AU239" s="162" t="s">
        <v>85</v>
      </c>
      <c r="AY239" s="18" t="s">
        <v>167</v>
      </c>
      <c r="BE239" s="163">
        <f>IF(N239="základní",J239,0)</f>
        <v>0</v>
      </c>
      <c r="BF239" s="163">
        <f>IF(N239="snížená",J239,0)</f>
        <v>0</v>
      </c>
      <c r="BG239" s="163">
        <f>IF(N239="zákl. přenesená",J239,0)</f>
        <v>0</v>
      </c>
      <c r="BH239" s="163">
        <f>IF(N239="sníž. přenesená",J239,0)</f>
        <v>0</v>
      </c>
      <c r="BI239" s="163">
        <f>IF(N239="nulová",J239,0)</f>
        <v>0</v>
      </c>
      <c r="BJ239" s="18" t="s">
        <v>32</v>
      </c>
      <c r="BK239" s="163">
        <f>ROUND(I239*H239,2)</f>
        <v>0</v>
      </c>
      <c r="BL239" s="18" t="s">
        <v>175</v>
      </c>
      <c r="BM239" s="162" t="s">
        <v>336</v>
      </c>
    </row>
    <row r="240" spans="2:51" s="14" customFormat="1" ht="12">
      <c r="B240" s="172"/>
      <c r="D240" s="165" t="s">
        <v>177</v>
      </c>
      <c r="E240" s="173" t="s">
        <v>1</v>
      </c>
      <c r="F240" s="174" t="s">
        <v>337</v>
      </c>
      <c r="H240" s="175">
        <v>28.42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3" t="s">
        <v>177</v>
      </c>
      <c r="AU240" s="173" t="s">
        <v>85</v>
      </c>
      <c r="AV240" s="14" t="s">
        <v>85</v>
      </c>
      <c r="AW240" s="14" t="s">
        <v>31</v>
      </c>
      <c r="AX240" s="14" t="s">
        <v>32</v>
      </c>
      <c r="AY240" s="173" t="s">
        <v>167</v>
      </c>
    </row>
    <row r="241" spans="1:65" s="2" customFormat="1" ht="16.5" customHeight="1">
      <c r="A241" s="33"/>
      <c r="B241" s="150"/>
      <c r="C241" s="151" t="s">
        <v>338</v>
      </c>
      <c r="D241" s="151" t="s">
        <v>170</v>
      </c>
      <c r="E241" s="152" t="s">
        <v>339</v>
      </c>
      <c r="F241" s="153" t="s">
        <v>340</v>
      </c>
      <c r="G241" s="154" t="s">
        <v>260</v>
      </c>
      <c r="H241" s="155">
        <v>59.058</v>
      </c>
      <c r="I241" s="156"/>
      <c r="J241" s="157">
        <f>ROUND(I241*H241,2)</f>
        <v>0</v>
      </c>
      <c r="K241" s="153" t="s">
        <v>174</v>
      </c>
      <c r="L241" s="34"/>
      <c r="M241" s="158" t="s">
        <v>1</v>
      </c>
      <c r="N241" s="159" t="s">
        <v>42</v>
      </c>
      <c r="O241" s="59"/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2" t="s">
        <v>175</v>
      </c>
      <c r="AT241" s="162" t="s">
        <v>170</v>
      </c>
      <c r="AU241" s="162" t="s">
        <v>85</v>
      </c>
      <c r="AY241" s="18" t="s">
        <v>167</v>
      </c>
      <c r="BE241" s="163">
        <f>IF(N241="základní",J241,0)</f>
        <v>0</v>
      </c>
      <c r="BF241" s="163">
        <f>IF(N241="snížená",J241,0)</f>
        <v>0</v>
      </c>
      <c r="BG241" s="163">
        <f>IF(N241="zákl. přenesená",J241,0)</f>
        <v>0</v>
      </c>
      <c r="BH241" s="163">
        <f>IF(N241="sníž. přenesená",J241,0)</f>
        <v>0</v>
      </c>
      <c r="BI241" s="163">
        <f>IF(N241="nulová",J241,0)</f>
        <v>0</v>
      </c>
      <c r="BJ241" s="18" t="s">
        <v>32</v>
      </c>
      <c r="BK241" s="163">
        <f>ROUND(I241*H241,2)</f>
        <v>0</v>
      </c>
      <c r="BL241" s="18" t="s">
        <v>175</v>
      </c>
      <c r="BM241" s="162" t="s">
        <v>341</v>
      </c>
    </row>
    <row r="242" spans="1:65" s="2" customFormat="1" ht="16.5" customHeight="1">
      <c r="A242" s="33"/>
      <c r="B242" s="150"/>
      <c r="C242" s="151" t="s">
        <v>342</v>
      </c>
      <c r="D242" s="151" t="s">
        <v>170</v>
      </c>
      <c r="E242" s="152" t="s">
        <v>343</v>
      </c>
      <c r="F242" s="153" t="s">
        <v>344</v>
      </c>
      <c r="G242" s="154" t="s">
        <v>260</v>
      </c>
      <c r="H242" s="155">
        <v>413.406</v>
      </c>
      <c r="I242" s="156"/>
      <c r="J242" s="157">
        <f>ROUND(I242*H242,2)</f>
        <v>0</v>
      </c>
      <c r="K242" s="153" t="s">
        <v>174</v>
      </c>
      <c r="L242" s="34"/>
      <c r="M242" s="158" t="s">
        <v>1</v>
      </c>
      <c r="N242" s="159" t="s">
        <v>42</v>
      </c>
      <c r="O242" s="59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2" t="s">
        <v>175</v>
      </c>
      <c r="AT242" s="162" t="s">
        <v>170</v>
      </c>
      <c r="AU242" s="162" t="s">
        <v>85</v>
      </c>
      <c r="AY242" s="18" t="s">
        <v>167</v>
      </c>
      <c r="BE242" s="163">
        <f>IF(N242="základní",J242,0)</f>
        <v>0</v>
      </c>
      <c r="BF242" s="163">
        <f>IF(N242="snížená",J242,0)</f>
        <v>0</v>
      </c>
      <c r="BG242" s="163">
        <f>IF(N242="zákl. přenesená",J242,0)</f>
        <v>0</v>
      </c>
      <c r="BH242" s="163">
        <f>IF(N242="sníž. přenesená",J242,0)</f>
        <v>0</v>
      </c>
      <c r="BI242" s="163">
        <f>IF(N242="nulová",J242,0)</f>
        <v>0</v>
      </c>
      <c r="BJ242" s="18" t="s">
        <v>32</v>
      </c>
      <c r="BK242" s="163">
        <f>ROUND(I242*H242,2)</f>
        <v>0</v>
      </c>
      <c r="BL242" s="18" t="s">
        <v>175</v>
      </c>
      <c r="BM242" s="162" t="s">
        <v>345</v>
      </c>
    </row>
    <row r="243" spans="2:51" s="14" customFormat="1" ht="12">
      <c r="B243" s="172"/>
      <c r="D243" s="165" t="s">
        <v>177</v>
      </c>
      <c r="F243" s="174" t="s">
        <v>346</v>
      </c>
      <c r="H243" s="175">
        <v>413.406</v>
      </c>
      <c r="I243" s="176"/>
      <c r="L243" s="172"/>
      <c r="M243" s="177"/>
      <c r="N243" s="178"/>
      <c r="O243" s="178"/>
      <c r="P243" s="178"/>
      <c r="Q243" s="178"/>
      <c r="R243" s="178"/>
      <c r="S243" s="178"/>
      <c r="T243" s="179"/>
      <c r="AT243" s="173" t="s">
        <v>177</v>
      </c>
      <c r="AU243" s="173" t="s">
        <v>85</v>
      </c>
      <c r="AV243" s="14" t="s">
        <v>85</v>
      </c>
      <c r="AW243" s="14" t="s">
        <v>3</v>
      </c>
      <c r="AX243" s="14" t="s">
        <v>32</v>
      </c>
      <c r="AY243" s="173" t="s">
        <v>167</v>
      </c>
    </row>
    <row r="244" spans="1:65" s="2" customFormat="1" ht="16.5" customHeight="1">
      <c r="A244" s="33"/>
      <c r="B244" s="150"/>
      <c r="C244" s="151" t="s">
        <v>347</v>
      </c>
      <c r="D244" s="151" t="s">
        <v>170</v>
      </c>
      <c r="E244" s="152" t="s">
        <v>287</v>
      </c>
      <c r="F244" s="153" t="s">
        <v>288</v>
      </c>
      <c r="G244" s="154" t="s">
        <v>260</v>
      </c>
      <c r="H244" s="155">
        <v>59.058</v>
      </c>
      <c r="I244" s="156"/>
      <c r="J244" s="157">
        <f>ROUND(I244*H244,2)</f>
        <v>0</v>
      </c>
      <c r="K244" s="153" t="s">
        <v>240</v>
      </c>
      <c r="L244" s="34"/>
      <c r="M244" s="158" t="s">
        <v>1</v>
      </c>
      <c r="N244" s="159" t="s">
        <v>42</v>
      </c>
      <c r="O244" s="59"/>
      <c r="P244" s="160">
        <f>O244*H244</f>
        <v>0</v>
      </c>
      <c r="Q244" s="160">
        <v>0</v>
      </c>
      <c r="R244" s="160">
        <f>Q244*H244</f>
        <v>0</v>
      </c>
      <c r="S244" s="160">
        <v>0</v>
      </c>
      <c r="T244" s="16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2" t="s">
        <v>175</v>
      </c>
      <c r="AT244" s="162" t="s">
        <v>170</v>
      </c>
      <c r="AU244" s="162" t="s">
        <v>85</v>
      </c>
      <c r="AY244" s="18" t="s">
        <v>167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8" t="s">
        <v>32</v>
      </c>
      <c r="BK244" s="163">
        <f>ROUND(I244*H244,2)</f>
        <v>0</v>
      </c>
      <c r="BL244" s="18" t="s">
        <v>175</v>
      </c>
      <c r="BM244" s="162" t="s">
        <v>348</v>
      </c>
    </row>
    <row r="245" spans="1:65" s="2" customFormat="1" ht="16.5" customHeight="1">
      <c r="A245" s="33"/>
      <c r="B245" s="150"/>
      <c r="C245" s="151" t="s">
        <v>349</v>
      </c>
      <c r="D245" s="151" t="s">
        <v>170</v>
      </c>
      <c r="E245" s="152" t="s">
        <v>350</v>
      </c>
      <c r="F245" s="153" t="s">
        <v>351</v>
      </c>
      <c r="G245" s="154" t="s">
        <v>246</v>
      </c>
      <c r="H245" s="155">
        <v>59.7</v>
      </c>
      <c r="I245" s="156"/>
      <c r="J245" s="157">
        <f>ROUND(I245*H245,2)</f>
        <v>0</v>
      </c>
      <c r="K245" s="153" t="s">
        <v>174</v>
      </c>
      <c r="L245" s="34"/>
      <c r="M245" s="158" t="s">
        <v>1</v>
      </c>
      <c r="N245" s="159" t="s">
        <v>42</v>
      </c>
      <c r="O245" s="59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2" t="s">
        <v>175</v>
      </c>
      <c r="AT245" s="162" t="s">
        <v>170</v>
      </c>
      <c r="AU245" s="162" t="s">
        <v>85</v>
      </c>
      <c r="AY245" s="18" t="s">
        <v>167</v>
      </c>
      <c r="BE245" s="163">
        <f>IF(N245="základní",J245,0)</f>
        <v>0</v>
      </c>
      <c r="BF245" s="163">
        <f>IF(N245="snížená",J245,0)</f>
        <v>0</v>
      </c>
      <c r="BG245" s="163">
        <f>IF(N245="zákl. přenesená",J245,0)</f>
        <v>0</v>
      </c>
      <c r="BH245" s="163">
        <f>IF(N245="sníž. přenesená",J245,0)</f>
        <v>0</v>
      </c>
      <c r="BI245" s="163">
        <f>IF(N245="nulová",J245,0)</f>
        <v>0</v>
      </c>
      <c r="BJ245" s="18" t="s">
        <v>32</v>
      </c>
      <c r="BK245" s="163">
        <f>ROUND(I245*H245,2)</f>
        <v>0</v>
      </c>
      <c r="BL245" s="18" t="s">
        <v>175</v>
      </c>
      <c r="BM245" s="162" t="s">
        <v>352</v>
      </c>
    </row>
    <row r="246" spans="2:51" s="14" customFormat="1" ht="12">
      <c r="B246" s="172"/>
      <c r="D246" s="165" t="s">
        <v>177</v>
      </c>
      <c r="E246" s="173" t="s">
        <v>1</v>
      </c>
      <c r="F246" s="174" t="s">
        <v>353</v>
      </c>
      <c r="H246" s="175">
        <v>59.7</v>
      </c>
      <c r="I246" s="176"/>
      <c r="L246" s="172"/>
      <c r="M246" s="177"/>
      <c r="N246" s="178"/>
      <c r="O246" s="178"/>
      <c r="P246" s="178"/>
      <c r="Q246" s="178"/>
      <c r="R246" s="178"/>
      <c r="S246" s="178"/>
      <c r="T246" s="179"/>
      <c r="AT246" s="173" t="s">
        <v>177</v>
      </c>
      <c r="AU246" s="173" t="s">
        <v>85</v>
      </c>
      <c r="AV246" s="14" t="s">
        <v>85</v>
      </c>
      <c r="AW246" s="14" t="s">
        <v>31</v>
      </c>
      <c r="AX246" s="14" t="s">
        <v>32</v>
      </c>
      <c r="AY246" s="173" t="s">
        <v>167</v>
      </c>
    </row>
    <row r="247" spans="2:63" s="12" customFormat="1" ht="22.9" customHeight="1">
      <c r="B247" s="137"/>
      <c r="D247" s="138" t="s">
        <v>76</v>
      </c>
      <c r="E247" s="148" t="s">
        <v>85</v>
      </c>
      <c r="F247" s="148" t="s">
        <v>354</v>
      </c>
      <c r="I247" s="140"/>
      <c r="J247" s="149">
        <f>BK247</f>
        <v>0</v>
      </c>
      <c r="L247" s="137"/>
      <c r="M247" s="142"/>
      <c r="N247" s="143"/>
      <c r="O247" s="143"/>
      <c r="P247" s="144">
        <f>SUM(P248:P261)</f>
        <v>0</v>
      </c>
      <c r="Q247" s="143"/>
      <c r="R247" s="144">
        <f>SUM(R248:R261)</f>
        <v>28.106959299999996</v>
      </c>
      <c r="S247" s="143"/>
      <c r="T247" s="145">
        <f>SUM(T248:T261)</f>
        <v>0</v>
      </c>
      <c r="AR247" s="138" t="s">
        <v>32</v>
      </c>
      <c r="AT247" s="146" t="s">
        <v>76</v>
      </c>
      <c r="AU247" s="146" t="s">
        <v>32</v>
      </c>
      <c r="AY247" s="138" t="s">
        <v>167</v>
      </c>
      <c r="BK247" s="147">
        <f>SUM(BK248:BK261)</f>
        <v>0</v>
      </c>
    </row>
    <row r="248" spans="1:65" s="2" customFormat="1" ht="24.2" customHeight="1">
      <c r="A248" s="33"/>
      <c r="B248" s="150"/>
      <c r="C248" s="151" t="s">
        <v>355</v>
      </c>
      <c r="D248" s="151" t="s">
        <v>170</v>
      </c>
      <c r="E248" s="152" t="s">
        <v>356</v>
      </c>
      <c r="F248" s="153" t="s">
        <v>357</v>
      </c>
      <c r="G248" s="154" t="s">
        <v>246</v>
      </c>
      <c r="H248" s="155">
        <v>349</v>
      </c>
      <c r="I248" s="156"/>
      <c r="J248" s="157">
        <f>ROUND(I248*H248,2)</f>
        <v>0</v>
      </c>
      <c r="K248" s="153" t="s">
        <v>174</v>
      </c>
      <c r="L248" s="34"/>
      <c r="M248" s="158" t="s">
        <v>1</v>
      </c>
      <c r="N248" s="159" t="s">
        <v>42</v>
      </c>
      <c r="O248" s="59"/>
      <c r="P248" s="160">
        <f>O248*H248</f>
        <v>0</v>
      </c>
      <c r="Q248" s="160">
        <v>0</v>
      </c>
      <c r="R248" s="160">
        <f>Q248*H248</f>
        <v>0</v>
      </c>
      <c r="S248" s="160">
        <v>0</v>
      </c>
      <c r="T248" s="16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2" t="s">
        <v>175</v>
      </c>
      <c r="AT248" s="162" t="s">
        <v>170</v>
      </c>
      <c r="AU248" s="162" t="s">
        <v>85</v>
      </c>
      <c r="AY248" s="18" t="s">
        <v>167</v>
      </c>
      <c r="BE248" s="163">
        <f>IF(N248="základní",J248,0)</f>
        <v>0</v>
      </c>
      <c r="BF248" s="163">
        <f>IF(N248="snížená",J248,0)</f>
        <v>0</v>
      </c>
      <c r="BG248" s="163">
        <f>IF(N248="zákl. přenesená",J248,0)</f>
        <v>0</v>
      </c>
      <c r="BH248" s="163">
        <f>IF(N248="sníž. přenesená",J248,0)</f>
        <v>0</v>
      </c>
      <c r="BI248" s="163">
        <f>IF(N248="nulová",J248,0)</f>
        <v>0</v>
      </c>
      <c r="BJ248" s="18" t="s">
        <v>32</v>
      </c>
      <c r="BK248" s="163">
        <f>ROUND(I248*H248,2)</f>
        <v>0</v>
      </c>
      <c r="BL248" s="18" t="s">
        <v>175</v>
      </c>
      <c r="BM248" s="162" t="s">
        <v>358</v>
      </c>
    </row>
    <row r="249" spans="2:51" s="14" customFormat="1" ht="12">
      <c r="B249" s="172"/>
      <c r="D249" s="165" t="s">
        <v>177</v>
      </c>
      <c r="E249" s="173" t="s">
        <v>1</v>
      </c>
      <c r="F249" s="174" t="s">
        <v>359</v>
      </c>
      <c r="H249" s="175">
        <v>349</v>
      </c>
      <c r="I249" s="176"/>
      <c r="L249" s="172"/>
      <c r="M249" s="177"/>
      <c r="N249" s="178"/>
      <c r="O249" s="178"/>
      <c r="P249" s="178"/>
      <c r="Q249" s="178"/>
      <c r="R249" s="178"/>
      <c r="S249" s="178"/>
      <c r="T249" s="179"/>
      <c r="AT249" s="173" t="s">
        <v>177</v>
      </c>
      <c r="AU249" s="173" t="s">
        <v>85</v>
      </c>
      <c r="AV249" s="14" t="s">
        <v>85</v>
      </c>
      <c r="AW249" s="14" t="s">
        <v>31</v>
      </c>
      <c r="AX249" s="14" t="s">
        <v>32</v>
      </c>
      <c r="AY249" s="173" t="s">
        <v>167</v>
      </c>
    </row>
    <row r="250" spans="1:65" s="2" customFormat="1" ht="16.5" customHeight="1">
      <c r="A250" s="33"/>
      <c r="B250" s="150"/>
      <c r="C250" s="151" t="s">
        <v>360</v>
      </c>
      <c r="D250" s="151" t="s">
        <v>170</v>
      </c>
      <c r="E250" s="152" t="s">
        <v>361</v>
      </c>
      <c r="F250" s="153" t="s">
        <v>362</v>
      </c>
      <c r="G250" s="154" t="s">
        <v>173</v>
      </c>
      <c r="H250" s="155">
        <v>49.58</v>
      </c>
      <c r="I250" s="156"/>
      <c r="J250" s="157">
        <f>ROUND(I250*H250,2)</f>
        <v>0</v>
      </c>
      <c r="K250" s="153" t="s">
        <v>240</v>
      </c>
      <c r="L250" s="34"/>
      <c r="M250" s="158" t="s">
        <v>1</v>
      </c>
      <c r="N250" s="159" t="s">
        <v>42</v>
      </c>
      <c r="O250" s="59"/>
      <c r="P250" s="160">
        <f>O250*H250</f>
        <v>0</v>
      </c>
      <c r="Q250" s="160">
        <v>0</v>
      </c>
      <c r="R250" s="160">
        <f>Q250*H250</f>
        <v>0</v>
      </c>
      <c r="S250" s="160">
        <v>0</v>
      </c>
      <c r="T250" s="16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175</v>
      </c>
      <c r="AT250" s="162" t="s">
        <v>170</v>
      </c>
      <c r="AU250" s="162" t="s">
        <v>85</v>
      </c>
      <c r="AY250" s="18" t="s">
        <v>167</v>
      </c>
      <c r="BE250" s="163">
        <f>IF(N250="základní",J250,0)</f>
        <v>0</v>
      </c>
      <c r="BF250" s="163">
        <f>IF(N250="snížená",J250,0)</f>
        <v>0</v>
      </c>
      <c r="BG250" s="163">
        <f>IF(N250="zákl. přenesená",J250,0)</f>
        <v>0</v>
      </c>
      <c r="BH250" s="163">
        <f>IF(N250="sníž. přenesená",J250,0)</f>
        <v>0</v>
      </c>
      <c r="BI250" s="163">
        <f>IF(N250="nulová",J250,0)</f>
        <v>0</v>
      </c>
      <c r="BJ250" s="18" t="s">
        <v>32</v>
      </c>
      <c r="BK250" s="163">
        <f>ROUND(I250*H250,2)</f>
        <v>0</v>
      </c>
      <c r="BL250" s="18" t="s">
        <v>175</v>
      </c>
      <c r="BM250" s="162" t="s">
        <v>363</v>
      </c>
    </row>
    <row r="251" spans="2:51" s="13" customFormat="1" ht="12">
      <c r="B251" s="164"/>
      <c r="D251" s="165" t="s">
        <v>177</v>
      </c>
      <c r="E251" s="166" t="s">
        <v>1</v>
      </c>
      <c r="F251" s="167" t="s">
        <v>364</v>
      </c>
      <c r="H251" s="166" t="s">
        <v>1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6" t="s">
        <v>177</v>
      </c>
      <c r="AU251" s="166" t="s">
        <v>85</v>
      </c>
      <c r="AV251" s="13" t="s">
        <v>32</v>
      </c>
      <c r="AW251" s="13" t="s">
        <v>31</v>
      </c>
      <c r="AX251" s="13" t="s">
        <v>77</v>
      </c>
      <c r="AY251" s="166" t="s">
        <v>167</v>
      </c>
    </row>
    <row r="252" spans="2:51" s="13" customFormat="1" ht="12">
      <c r="B252" s="164"/>
      <c r="D252" s="165" t="s">
        <v>177</v>
      </c>
      <c r="E252" s="166" t="s">
        <v>1</v>
      </c>
      <c r="F252" s="167" t="s">
        <v>365</v>
      </c>
      <c r="H252" s="166" t="s">
        <v>1</v>
      </c>
      <c r="I252" s="168"/>
      <c r="L252" s="164"/>
      <c r="M252" s="169"/>
      <c r="N252" s="170"/>
      <c r="O252" s="170"/>
      <c r="P252" s="170"/>
      <c r="Q252" s="170"/>
      <c r="R252" s="170"/>
      <c r="S252" s="170"/>
      <c r="T252" s="171"/>
      <c r="AT252" s="166" t="s">
        <v>177</v>
      </c>
      <c r="AU252" s="166" t="s">
        <v>85</v>
      </c>
      <c r="AV252" s="13" t="s">
        <v>32</v>
      </c>
      <c r="AW252" s="13" t="s">
        <v>31</v>
      </c>
      <c r="AX252" s="13" t="s">
        <v>77</v>
      </c>
      <c r="AY252" s="166" t="s">
        <v>167</v>
      </c>
    </row>
    <row r="253" spans="2:51" s="14" customFormat="1" ht="12">
      <c r="B253" s="172"/>
      <c r="D253" s="165" t="s">
        <v>177</v>
      </c>
      <c r="E253" s="173" t="s">
        <v>1</v>
      </c>
      <c r="F253" s="174" t="s">
        <v>366</v>
      </c>
      <c r="H253" s="175">
        <v>49.58</v>
      </c>
      <c r="I253" s="176"/>
      <c r="L253" s="172"/>
      <c r="M253" s="177"/>
      <c r="N253" s="178"/>
      <c r="O253" s="178"/>
      <c r="P253" s="178"/>
      <c r="Q253" s="178"/>
      <c r="R253" s="178"/>
      <c r="S253" s="178"/>
      <c r="T253" s="179"/>
      <c r="AT253" s="173" t="s">
        <v>177</v>
      </c>
      <c r="AU253" s="173" t="s">
        <v>85</v>
      </c>
      <c r="AV253" s="14" t="s">
        <v>85</v>
      </c>
      <c r="AW253" s="14" t="s">
        <v>31</v>
      </c>
      <c r="AX253" s="14" t="s">
        <v>32</v>
      </c>
      <c r="AY253" s="173" t="s">
        <v>167</v>
      </c>
    </row>
    <row r="254" spans="1:65" s="2" customFormat="1" ht="16.5" customHeight="1">
      <c r="A254" s="33"/>
      <c r="B254" s="150"/>
      <c r="C254" s="151" t="s">
        <v>367</v>
      </c>
      <c r="D254" s="151" t="s">
        <v>170</v>
      </c>
      <c r="E254" s="152" t="s">
        <v>368</v>
      </c>
      <c r="F254" s="153" t="s">
        <v>369</v>
      </c>
      <c r="G254" s="154" t="s">
        <v>173</v>
      </c>
      <c r="H254" s="155">
        <v>102.2</v>
      </c>
      <c r="I254" s="156"/>
      <c r="J254" s="157">
        <f>ROUND(I254*H254,2)</f>
        <v>0</v>
      </c>
      <c r="K254" s="153" t="s">
        <v>174</v>
      </c>
      <c r="L254" s="34"/>
      <c r="M254" s="158" t="s">
        <v>1</v>
      </c>
      <c r="N254" s="159" t="s">
        <v>42</v>
      </c>
      <c r="O254" s="59"/>
      <c r="P254" s="160">
        <f>O254*H254</f>
        <v>0</v>
      </c>
      <c r="Q254" s="160">
        <v>0</v>
      </c>
      <c r="R254" s="160">
        <f>Q254*H254</f>
        <v>0</v>
      </c>
      <c r="S254" s="160">
        <v>0</v>
      </c>
      <c r="T254" s="161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2" t="s">
        <v>175</v>
      </c>
      <c r="AT254" s="162" t="s">
        <v>170</v>
      </c>
      <c r="AU254" s="162" t="s">
        <v>85</v>
      </c>
      <c r="AY254" s="18" t="s">
        <v>167</v>
      </c>
      <c r="BE254" s="163">
        <f>IF(N254="základní",J254,0)</f>
        <v>0</v>
      </c>
      <c r="BF254" s="163">
        <f>IF(N254="snížená",J254,0)</f>
        <v>0</v>
      </c>
      <c r="BG254" s="163">
        <f>IF(N254="zákl. přenesená",J254,0)</f>
        <v>0</v>
      </c>
      <c r="BH254" s="163">
        <f>IF(N254="sníž. přenesená",J254,0)</f>
        <v>0</v>
      </c>
      <c r="BI254" s="163">
        <f>IF(N254="nulová",J254,0)</f>
        <v>0</v>
      </c>
      <c r="BJ254" s="18" t="s">
        <v>32</v>
      </c>
      <c r="BK254" s="163">
        <f>ROUND(I254*H254,2)</f>
        <v>0</v>
      </c>
      <c r="BL254" s="18" t="s">
        <v>175</v>
      </c>
      <c r="BM254" s="162" t="s">
        <v>370</v>
      </c>
    </row>
    <row r="255" spans="2:51" s="14" customFormat="1" ht="12">
      <c r="B255" s="172"/>
      <c r="D255" s="165" t="s">
        <v>177</v>
      </c>
      <c r="E255" s="173" t="s">
        <v>1</v>
      </c>
      <c r="F255" s="174" t="s">
        <v>371</v>
      </c>
      <c r="H255" s="175">
        <v>52.35</v>
      </c>
      <c r="I255" s="176"/>
      <c r="L255" s="172"/>
      <c r="M255" s="177"/>
      <c r="N255" s="178"/>
      <c r="O255" s="178"/>
      <c r="P255" s="178"/>
      <c r="Q255" s="178"/>
      <c r="R255" s="178"/>
      <c r="S255" s="178"/>
      <c r="T255" s="179"/>
      <c r="AT255" s="173" t="s">
        <v>177</v>
      </c>
      <c r="AU255" s="173" t="s">
        <v>85</v>
      </c>
      <c r="AV255" s="14" t="s">
        <v>85</v>
      </c>
      <c r="AW255" s="14" t="s">
        <v>31</v>
      </c>
      <c r="AX255" s="14" t="s">
        <v>77</v>
      </c>
      <c r="AY255" s="173" t="s">
        <v>167</v>
      </c>
    </row>
    <row r="256" spans="2:51" s="14" customFormat="1" ht="12">
      <c r="B256" s="172"/>
      <c r="D256" s="165" t="s">
        <v>177</v>
      </c>
      <c r="E256" s="173" t="s">
        <v>1</v>
      </c>
      <c r="F256" s="174" t="s">
        <v>372</v>
      </c>
      <c r="H256" s="175">
        <v>49.85</v>
      </c>
      <c r="I256" s="176"/>
      <c r="L256" s="172"/>
      <c r="M256" s="177"/>
      <c r="N256" s="178"/>
      <c r="O256" s="178"/>
      <c r="P256" s="178"/>
      <c r="Q256" s="178"/>
      <c r="R256" s="178"/>
      <c r="S256" s="178"/>
      <c r="T256" s="179"/>
      <c r="AT256" s="173" t="s">
        <v>177</v>
      </c>
      <c r="AU256" s="173" t="s">
        <v>85</v>
      </c>
      <c r="AV256" s="14" t="s">
        <v>85</v>
      </c>
      <c r="AW256" s="14" t="s">
        <v>31</v>
      </c>
      <c r="AX256" s="14" t="s">
        <v>77</v>
      </c>
      <c r="AY256" s="173" t="s">
        <v>167</v>
      </c>
    </row>
    <row r="257" spans="2:51" s="15" customFormat="1" ht="12">
      <c r="B257" s="180"/>
      <c r="D257" s="165" t="s">
        <v>177</v>
      </c>
      <c r="E257" s="181" t="s">
        <v>1</v>
      </c>
      <c r="F257" s="182" t="s">
        <v>192</v>
      </c>
      <c r="H257" s="183">
        <v>102.2</v>
      </c>
      <c r="I257" s="184"/>
      <c r="L257" s="180"/>
      <c r="M257" s="185"/>
      <c r="N257" s="186"/>
      <c r="O257" s="186"/>
      <c r="P257" s="186"/>
      <c r="Q257" s="186"/>
      <c r="R257" s="186"/>
      <c r="S257" s="186"/>
      <c r="T257" s="187"/>
      <c r="AT257" s="181" t="s">
        <v>177</v>
      </c>
      <c r="AU257" s="181" t="s">
        <v>85</v>
      </c>
      <c r="AV257" s="15" t="s">
        <v>175</v>
      </c>
      <c r="AW257" s="15" t="s">
        <v>31</v>
      </c>
      <c r="AX257" s="15" t="s">
        <v>32</v>
      </c>
      <c r="AY257" s="181" t="s">
        <v>167</v>
      </c>
    </row>
    <row r="258" spans="1:65" s="2" customFormat="1" ht="21.75" customHeight="1">
      <c r="A258" s="33"/>
      <c r="B258" s="150"/>
      <c r="C258" s="151" t="s">
        <v>373</v>
      </c>
      <c r="D258" s="151" t="s">
        <v>170</v>
      </c>
      <c r="E258" s="152" t="s">
        <v>374</v>
      </c>
      <c r="F258" s="153" t="s">
        <v>375</v>
      </c>
      <c r="G258" s="154" t="s">
        <v>173</v>
      </c>
      <c r="H258" s="155">
        <v>102.2</v>
      </c>
      <c r="I258" s="156"/>
      <c r="J258" s="157">
        <f>ROUND(I258*H258,2)</f>
        <v>0</v>
      </c>
      <c r="K258" s="153" t="s">
        <v>174</v>
      </c>
      <c r="L258" s="34"/>
      <c r="M258" s="158" t="s">
        <v>1</v>
      </c>
      <c r="N258" s="159" t="s">
        <v>42</v>
      </c>
      <c r="O258" s="59"/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2" t="s">
        <v>175</v>
      </c>
      <c r="AT258" s="162" t="s">
        <v>170</v>
      </c>
      <c r="AU258" s="162" t="s">
        <v>85</v>
      </c>
      <c r="AY258" s="18" t="s">
        <v>167</v>
      </c>
      <c r="BE258" s="163">
        <f>IF(N258="základní",J258,0)</f>
        <v>0</v>
      </c>
      <c r="BF258" s="163">
        <f>IF(N258="snížená",J258,0)</f>
        <v>0</v>
      </c>
      <c r="BG258" s="163">
        <f>IF(N258="zákl. přenesená",J258,0)</f>
        <v>0</v>
      </c>
      <c r="BH258" s="163">
        <f>IF(N258="sníž. přenesená",J258,0)</f>
        <v>0</v>
      </c>
      <c r="BI258" s="163">
        <f>IF(N258="nulová",J258,0)</f>
        <v>0</v>
      </c>
      <c r="BJ258" s="18" t="s">
        <v>32</v>
      </c>
      <c r="BK258" s="163">
        <f>ROUND(I258*H258,2)</f>
        <v>0</v>
      </c>
      <c r="BL258" s="18" t="s">
        <v>175</v>
      </c>
      <c r="BM258" s="162" t="s">
        <v>376</v>
      </c>
    </row>
    <row r="259" spans="2:51" s="14" customFormat="1" ht="12">
      <c r="B259" s="172"/>
      <c r="D259" s="165" t="s">
        <v>177</v>
      </c>
      <c r="E259" s="173" t="s">
        <v>1</v>
      </c>
      <c r="F259" s="174" t="s">
        <v>377</v>
      </c>
      <c r="H259" s="175">
        <v>102.2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3" t="s">
        <v>177</v>
      </c>
      <c r="AU259" s="173" t="s">
        <v>85</v>
      </c>
      <c r="AV259" s="14" t="s">
        <v>85</v>
      </c>
      <c r="AW259" s="14" t="s">
        <v>31</v>
      </c>
      <c r="AX259" s="14" t="s">
        <v>32</v>
      </c>
      <c r="AY259" s="173" t="s">
        <v>167</v>
      </c>
    </row>
    <row r="260" spans="1:65" s="2" customFormat="1" ht="16.5" customHeight="1">
      <c r="A260" s="33"/>
      <c r="B260" s="150"/>
      <c r="C260" s="151" t="s">
        <v>378</v>
      </c>
      <c r="D260" s="151" t="s">
        <v>170</v>
      </c>
      <c r="E260" s="152" t="s">
        <v>379</v>
      </c>
      <c r="F260" s="153" t="s">
        <v>380</v>
      </c>
      <c r="G260" s="154" t="s">
        <v>173</v>
      </c>
      <c r="H260" s="155">
        <v>12.215</v>
      </c>
      <c r="I260" s="156"/>
      <c r="J260" s="157">
        <f>ROUND(I260*H260,2)</f>
        <v>0</v>
      </c>
      <c r="K260" s="153" t="s">
        <v>174</v>
      </c>
      <c r="L260" s="34"/>
      <c r="M260" s="158" t="s">
        <v>1</v>
      </c>
      <c r="N260" s="159" t="s">
        <v>42</v>
      </c>
      <c r="O260" s="59"/>
      <c r="P260" s="160">
        <f>O260*H260</f>
        <v>0</v>
      </c>
      <c r="Q260" s="160">
        <v>2.30102</v>
      </c>
      <c r="R260" s="160">
        <f>Q260*H260</f>
        <v>28.106959299999996</v>
      </c>
      <c r="S260" s="160">
        <v>0</v>
      </c>
      <c r="T260" s="161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2" t="s">
        <v>175</v>
      </c>
      <c r="AT260" s="162" t="s">
        <v>170</v>
      </c>
      <c r="AU260" s="162" t="s">
        <v>85</v>
      </c>
      <c r="AY260" s="18" t="s">
        <v>167</v>
      </c>
      <c r="BE260" s="163">
        <f>IF(N260="základní",J260,0)</f>
        <v>0</v>
      </c>
      <c r="BF260" s="163">
        <f>IF(N260="snížená",J260,0)</f>
        <v>0</v>
      </c>
      <c r="BG260" s="163">
        <f>IF(N260="zákl. přenesená",J260,0)</f>
        <v>0</v>
      </c>
      <c r="BH260" s="163">
        <f>IF(N260="sníž. přenesená",J260,0)</f>
        <v>0</v>
      </c>
      <c r="BI260" s="163">
        <f>IF(N260="nulová",J260,0)</f>
        <v>0</v>
      </c>
      <c r="BJ260" s="18" t="s">
        <v>32</v>
      </c>
      <c r="BK260" s="163">
        <f>ROUND(I260*H260,2)</f>
        <v>0</v>
      </c>
      <c r="BL260" s="18" t="s">
        <v>175</v>
      </c>
      <c r="BM260" s="162" t="s">
        <v>381</v>
      </c>
    </row>
    <row r="261" spans="2:51" s="14" customFormat="1" ht="12">
      <c r="B261" s="172"/>
      <c r="D261" s="165" t="s">
        <v>177</v>
      </c>
      <c r="E261" s="173" t="s">
        <v>1</v>
      </c>
      <c r="F261" s="174" t="s">
        <v>382</v>
      </c>
      <c r="H261" s="175">
        <v>12.215</v>
      </c>
      <c r="I261" s="176"/>
      <c r="L261" s="172"/>
      <c r="M261" s="177"/>
      <c r="N261" s="178"/>
      <c r="O261" s="178"/>
      <c r="P261" s="178"/>
      <c r="Q261" s="178"/>
      <c r="R261" s="178"/>
      <c r="S261" s="178"/>
      <c r="T261" s="179"/>
      <c r="AT261" s="173" t="s">
        <v>177</v>
      </c>
      <c r="AU261" s="173" t="s">
        <v>85</v>
      </c>
      <c r="AV261" s="14" t="s">
        <v>85</v>
      </c>
      <c r="AW261" s="14" t="s">
        <v>31</v>
      </c>
      <c r="AX261" s="14" t="s">
        <v>32</v>
      </c>
      <c r="AY261" s="173" t="s">
        <v>167</v>
      </c>
    </row>
    <row r="262" spans="2:63" s="12" customFormat="1" ht="22.9" customHeight="1">
      <c r="B262" s="137"/>
      <c r="D262" s="138" t="s">
        <v>76</v>
      </c>
      <c r="E262" s="148" t="s">
        <v>200</v>
      </c>
      <c r="F262" s="148" t="s">
        <v>383</v>
      </c>
      <c r="I262" s="140"/>
      <c r="J262" s="149">
        <f>BK262</f>
        <v>0</v>
      </c>
      <c r="L262" s="137"/>
      <c r="M262" s="142"/>
      <c r="N262" s="143"/>
      <c r="O262" s="143"/>
      <c r="P262" s="144">
        <f>SUM(P263:P305)</f>
        <v>0</v>
      </c>
      <c r="Q262" s="143"/>
      <c r="R262" s="144">
        <f>SUM(R263:R305)</f>
        <v>233.63016517999998</v>
      </c>
      <c r="S262" s="143"/>
      <c r="T262" s="145">
        <f>SUM(T263:T305)</f>
        <v>0</v>
      </c>
      <c r="AR262" s="138" t="s">
        <v>32</v>
      </c>
      <c r="AT262" s="146" t="s">
        <v>76</v>
      </c>
      <c r="AU262" s="146" t="s">
        <v>32</v>
      </c>
      <c r="AY262" s="138" t="s">
        <v>167</v>
      </c>
      <c r="BK262" s="147">
        <f>SUM(BK263:BK305)</f>
        <v>0</v>
      </c>
    </row>
    <row r="263" spans="1:65" s="2" customFormat="1" ht="16.5" customHeight="1">
      <c r="A263" s="33"/>
      <c r="B263" s="150"/>
      <c r="C263" s="151" t="s">
        <v>384</v>
      </c>
      <c r="D263" s="151" t="s">
        <v>170</v>
      </c>
      <c r="E263" s="152" t="s">
        <v>385</v>
      </c>
      <c r="F263" s="153" t="s">
        <v>386</v>
      </c>
      <c r="G263" s="154" t="s">
        <v>233</v>
      </c>
      <c r="H263" s="155">
        <v>1418.446</v>
      </c>
      <c r="I263" s="156"/>
      <c r="J263" s="157">
        <f>ROUND(I263*H263,2)</f>
        <v>0</v>
      </c>
      <c r="K263" s="153" t="s">
        <v>1</v>
      </c>
      <c r="L263" s="34"/>
      <c r="M263" s="158" t="s">
        <v>1</v>
      </c>
      <c r="N263" s="159" t="s">
        <v>42</v>
      </c>
      <c r="O263" s="59"/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2" t="s">
        <v>175</v>
      </c>
      <c r="AT263" s="162" t="s">
        <v>170</v>
      </c>
      <c r="AU263" s="162" t="s">
        <v>85</v>
      </c>
      <c r="AY263" s="18" t="s">
        <v>167</v>
      </c>
      <c r="BE263" s="163">
        <f>IF(N263="základní",J263,0)</f>
        <v>0</v>
      </c>
      <c r="BF263" s="163">
        <f>IF(N263="snížená",J263,0)</f>
        <v>0</v>
      </c>
      <c r="BG263" s="163">
        <f>IF(N263="zákl. přenesená",J263,0)</f>
        <v>0</v>
      </c>
      <c r="BH263" s="163">
        <f>IF(N263="sníž. přenesená",J263,0)</f>
        <v>0</v>
      </c>
      <c r="BI263" s="163">
        <f>IF(N263="nulová",J263,0)</f>
        <v>0</v>
      </c>
      <c r="BJ263" s="18" t="s">
        <v>32</v>
      </c>
      <c r="BK263" s="163">
        <f>ROUND(I263*H263,2)</f>
        <v>0</v>
      </c>
      <c r="BL263" s="18" t="s">
        <v>175</v>
      </c>
      <c r="BM263" s="162" t="s">
        <v>387</v>
      </c>
    </row>
    <row r="264" spans="2:51" s="14" customFormat="1" ht="12">
      <c r="B264" s="172"/>
      <c r="D264" s="165" t="s">
        <v>177</v>
      </c>
      <c r="E264" s="173" t="s">
        <v>1</v>
      </c>
      <c r="F264" s="174" t="s">
        <v>388</v>
      </c>
      <c r="H264" s="175">
        <v>1418.446</v>
      </c>
      <c r="I264" s="176"/>
      <c r="L264" s="172"/>
      <c r="M264" s="177"/>
      <c r="N264" s="178"/>
      <c r="O264" s="178"/>
      <c r="P264" s="178"/>
      <c r="Q264" s="178"/>
      <c r="R264" s="178"/>
      <c r="S264" s="178"/>
      <c r="T264" s="179"/>
      <c r="AT264" s="173" t="s">
        <v>177</v>
      </c>
      <c r="AU264" s="173" t="s">
        <v>85</v>
      </c>
      <c r="AV264" s="14" t="s">
        <v>85</v>
      </c>
      <c r="AW264" s="14" t="s">
        <v>31</v>
      </c>
      <c r="AX264" s="14" t="s">
        <v>32</v>
      </c>
      <c r="AY264" s="173" t="s">
        <v>167</v>
      </c>
    </row>
    <row r="265" spans="1:65" s="2" customFormat="1" ht="16.5" customHeight="1">
      <c r="A265" s="33"/>
      <c r="B265" s="150"/>
      <c r="C265" s="151" t="s">
        <v>389</v>
      </c>
      <c r="D265" s="151" t="s">
        <v>170</v>
      </c>
      <c r="E265" s="152" t="s">
        <v>390</v>
      </c>
      <c r="F265" s="153" t="s">
        <v>391</v>
      </c>
      <c r="G265" s="154" t="s">
        <v>233</v>
      </c>
      <c r="H265" s="155">
        <v>1418.446</v>
      </c>
      <c r="I265" s="156"/>
      <c r="J265" s="157">
        <f>ROUND(I265*H265,2)</f>
        <v>0</v>
      </c>
      <c r="K265" s="153" t="s">
        <v>240</v>
      </c>
      <c r="L265" s="34"/>
      <c r="M265" s="158" t="s">
        <v>1</v>
      </c>
      <c r="N265" s="159" t="s">
        <v>42</v>
      </c>
      <c r="O265" s="59"/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2" t="s">
        <v>175</v>
      </c>
      <c r="AT265" s="162" t="s">
        <v>170</v>
      </c>
      <c r="AU265" s="162" t="s">
        <v>85</v>
      </c>
      <c r="AY265" s="18" t="s">
        <v>167</v>
      </c>
      <c r="BE265" s="163">
        <f>IF(N265="základní",J265,0)</f>
        <v>0</v>
      </c>
      <c r="BF265" s="163">
        <f>IF(N265="snížená",J265,0)</f>
        <v>0</v>
      </c>
      <c r="BG265" s="163">
        <f>IF(N265="zákl. přenesená",J265,0)</f>
        <v>0</v>
      </c>
      <c r="BH265" s="163">
        <f>IF(N265="sníž. přenesená",J265,0)</f>
        <v>0</v>
      </c>
      <c r="BI265" s="163">
        <f>IF(N265="nulová",J265,0)</f>
        <v>0</v>
      </c>
      <c r="BJ265" s="18" t="s">
        <v>32</v>
      </c>
      <c r="BK265" s="163">
        <f>ROUND(I265*H265,2)</f>
        <v>0</v>
      </c>
      <c r="BL265" s="18" t="s">
        <v>175</v>
      </c>
      <c r="BM265" s="162" t="s">
        <v>392</v>
      </c>
    </row>
    <row r="266" spans="2:51" s="14" customFormat="1" ht="12">
      <c r="B266" s="172"/>
      <c r="D266" s="165" t="s">
        <v>177</v>
      </c>
      <c r="E266" s="173" t="s">
        <v>1</v>
      </c>
      <c r="F266" s="174" t="s">
        <v>393</v>
      </c>
      <c r="H266" s="175">
        <v>1418.446</v>
      </c>
      <c r="I266" s="176"/>
      <c r="L266" s="172"/>
      <c r="M266" s="177"/>
      <c r="N266" s="178"/>
      <c r="O266" s="178"/>
      <c r="P266" s="178"/>
      <c r="Q266" s="178"/>
      <c r="R266" s="178"/>
      <c r="S266" s="178"/>
      <c r="T266" s="179"/>
      <c r="AT266" s="173" t="s">
        <v>177</v>
      </c>
      <c r="AU266" s="173" t="s">
        <v>85</v>
      </c>
      <c r="AV266" s="14" t="s">
        <v>85</v>
      </c>
      <c r="AW266" s="14" t="s">
        <v>31</v>
      </c>
      <c r="AX266" s="14" t="s">
        <v>32</v>
      </c>
      <c r="AY266" s="173" t="s">
        <v>167</v>
      </c>
    </row>
    <row r="267" spans="1:65" s="2" customFormat="1" ht="16.5" customHeight="1">
      <c r="A267" s="33"/>
      <c r="B267" s="150"/>
      <c r="C267" s="151" t="s">
        <v>394</v>
      </c>
      <c r="D267" s="151" t="s">
        <v>170</v>
      </c>
      <c r="E267" s="152" t="s">
        <v>395</v>
      </c>
      <c r="F267" s="153" t="s">
        <v>396</v>
      </c>
      <c r="G267" s="154" t="s">
        <v>233</v>
      </c>
      <c r="H267" s="155">
        <v>1403.521</v>
      </c>
      <c r="I267" s="156"/>
      <c r="J267" s="157">
        <f>ROUND(I267*H267,2)</f>
        <v>0</v>
      </c>
      <c r="K267" s="153" t="s">
        <v>240</v>
      </c>
      <c r="L267" s="34"/>
      <c r="M267" s="158" t="s">
        <v>1</v>
      </c>
      <c r="N267" s="159" t="s">
        <v>42</v>
      </c>
      <c r="O267" s="59"/>
      <c r="P267" s="160">
        <f>O267*H267</f>
        <v>0</v>
      </c>
      <c r="Q267" s="160">
        <v>0</v>
      </c>
      <c r="R267" s="160">
        <f>Q267*H267</f>
        <v>0</v>
      </c>
      <c r="S267" s="160">
        <v>0</v>
      </c>
      <c r="T267" s="16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2" t="s">
        <v>175</v>
      </c>
      <c r="AT267" s="162" t="s">
        <v>170</v>
      </c>
      <c r="AU267" s="162" t="s">
        <v>85</v>
      </c>
      <c r="AY267" s="18" t="s">
        <v>167</v>
      </c>
      <c r="BE267" s="163">
        <f>IF(N267="základní",J267,0)</f>
        <v>0</v>
      </c>
      <c r="BF267" s="163">
        <f>IF(N267="snížená",J267,0)</f>
        <v>0</v>
      </c>
      <c r="BG267" s="163">
        <f>IF(N267="zákl. přenesená",J267,0)</f>
        <v>0</v>
      </c>
      <c r="BH267" s="163">
        <f>IF(N267="sníž. přenesená",J267,0)</f>
        <v>0</v>
      </c>
      <c r="BI267" s="163">
        <f>IF(N267="nulová",J267,0)</f>
        <v>0</v>
      </c>
      <c r="BJ267" s="18" t="s">
        <v>32</v>
      </c>
      <c r="BK267" s="163">
        <f>ROUND(I267*H267,2)</f>
        <v>0</v>
      </c>
      <c r="BL267" s="18" t="s">
        <v>175</v>
      </c>
      <c r="BM267" s="162" t="s">
        <v>397</v>
      </c>
    </row>
    <row r="268" spans="2:51" s="14" customFormat="1" ht="12">
      <c r="B268" s="172"/>
      <c r="D268" s="165" t="s">
        <v>177</v>
      </c>
      <c r="E268" s="173" t="s">
        <v>1</v>
      </c>
      <c r="F268" s="174" t="s">
        <v>398</v>
      </c>
      <c r="H268" s="175">
        <v>1403.521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177</v>
      </c>
      <c r="AU268" s="173" t="s">
        <v>85</v>
      </c>
      <c r="AV268" s="14" t="s">
        <v>85</v>
      </c>
      <c r="AW268" s="14" t="s">
        <v>31</v>
      </c>
      <c r="AX268" s="14" t="s">
        <v>32</v>
      </c>
      <c r="AY268" s="173" t="s">
        <v>167</v>
      </c>
    </row>
    <row r="269" spans="1:65" s="2" customFormat="1" ht="16.5" customHeight="1">
      <c r="A269" s="33"/>
      <c r="B269" s="150"/>
      <c r="C269" s="151" t="s">
        <v>399</v>
      </c>
      <c r="D269" s="151" t="s">
        <v>170</v>
      </c>
      <c r="E269" s="152" t="s">
        <v>400</v>
      </c>
      <c r="F269" s="153" t="s">
        <v>401</v>
      </c>
      <c r="G269" s="154" t="s">
        <v>233</v>
      </c>
      <c r="H269" s="155">
        <v>1403.521</v>
      </c>
      <c r="I269" s="156"/>
      <c r="J269" s="157">
        <f>ROUND(I269*H269,2)</f>
        <v>0</v>
      </c>
      <c r="K269" s="153" t="s">
        <v>240</v>
      </c>
      <c r="L269" s="34"/>
      <c r="M269" s="158" t="s">
        <v>1</v>
      </c>
      <c r="N269" s="159" t="s">
        <v>42</v>
      </c>
      <c r="O269" s="59"/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2" t="s">
        <v>175</v>
      </c>
      <c r="AT269" s="162" t="s">
        <v>170</v>
      </c>
      <c r="AU269" s="162" t="s">
        <v>85</v>
      </c>
      <c r="AY269" s="18" t="s">
        <v>167</v>
      </c>
      <c r="BE269" s="163">
        <f>IF(N269="základní",J269,0)</f>
        <v>0</v>
      </c>
      <c r="BF269" s="163">
        <f>IF(N269="snížená",J269,0)</f>
        <v>0</v>
      </c>
      <c r="BG269" s="163">
        <f>IF(N269="zákl. přenesená",J269,0)</f>
        <v>0</v>
      </c>
      <c r="BH269" s="163">
        <f>IF(N269="sníž. přenesená",J269,0)</f>
        <v>0</v>
      </c>
      <c r="BI269" s="163">
        <f>IF(N269="nulová",J269,0)</f>
        <v>0</v>
      </c>
      <c r="BJ269" s="18" t="s">
        <v>32</v>
      </c>
      <c r="BK269" s="163">
        <f>ROUND(I269*H269,2)</f>
        <v>0</v>
      </c>
      <c r="BL269" s="18" t="s">
        <v>175</v>
      </c>
      <c r="BM269" s="162" t="s">
        <v>402</v>
      </c>
    </row>
    <row r="270" spans="2:51" s="14" customFormat="1" ht="12">
      <c r="B270" s="172"/>
      <c r="D270" s="165" t="s">
        <v>177</v>
      </c>
      <c r="E270" s="173" t="s">
        <v>1</v>
      </c>
      <c r="F270" s="174" t="s">
        <v>403</v>
      </c>
      <c r="H270" s="175">
        <v>1403.521</v>
      </c>
      <c r="I270" s="176"/>
      <c r="L270" s="172"/>
      <c r="M270" s="177"/>
      <c r="N270" s="178"/>
      <c r="O270" s="178"/>
      <c r="P270" s="178"/>
      <c r="Q270" s="178"/>
      <c r="R270" s="178"/>
      <c r="S270" s="178"/>
      <c r="T270" s="179"/>
      <c r="AT270" s="173" t="s">
        <v>177</v>
      </c>
      <c r="AU270" s="173" t="s">
        <v>85</v>
      </c>
      <c r="AV270" s="14" t="s">
        <v>85</v>
      </c>
      <c r="AW270" s="14" t="s">
        <v>31</v>
      </c>
      <c r="AX270" s="14" t="s">
        <v>32</v>
      </c>
      <c r="AY270" s="173" t="s">
        <v>167</v>
      </c>
    </row>
    <row r="271" spans="1:65" s="2" customFormat="1" ht="16.5" customHeight="1">
      <c r="A271" s="33"/>
      <c r="B271" s="150"/>
      <c r="C271" s="151" t="s">
        <v>404</v>
      </c>
      <c r="D271" s="151" t="s">
        <v>170</v>
      </c>
      <c r="E271" s="152" t="s">
        <v>405</v>
      </c>
      <c r="F271" s="153" t="s">
        <v>406</v>
      </c>
      <c r="G271" s="154" t="s">
        <v>233</v>
      </c>
      <c r="H271" s="155">
        <v>1388.596</v>
      </c>
      <c r="I271" s="156"/>
      <c r="J271" s="157">
        <f>ROUND(I271*H271,2)</f>
        <v>0</v>
      </c>
      <c r="K271" s="153" t="s">
        <v>174</v>
      </c>
      <c r="L271" s="34"/>
      <c r="M271" s="158" t="s">
        <v>1</v>
      </c>
      <c r="N271" s="159" t="s">
        <v>42</v>
      </c>
      <c r="O271" s="59"/>
      <c r="P271" s="160">
        <f>O271*H271</f>
        <v>0</v>
      </c>
      <c r="Q271" s="160">
        <v>0</v>
      </c>
      <c r="R271" s="160">
        <f>Q271*H271</f>
        <v>0</v>
      </c>
      <c r="S271" s="160">
        <v>0</v>
      </c>
      <c r="T271" s="16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2" t="s">
        <v>175</v>
      </c>
      <c r="AT271" s="162" t="s">
        <v>170</v>
      </c>
      <c r="AU271" s="162" t="s">
        <v>85</v>
      </c>
      <c r="AY271" s="18" t="s">
        <v>167</v>
      </c>
      <c r="BE271" s="163">
        <f>IF(N271="základní",J271,0)</f>
        <v>0</v>
      </c>
      <c r="BF271" s="163">
        <f>IF(N271="snížená",J271,0)</f>
        <v>0</v>
      </c>
      <c r="BG271" s="163">
        <f>IF(N271="zákl. přenesená",J271,0)</f>
        <v>0</v>
      </c>
      <c r="BH271" s="163">
        <f>IF(N271="sníž. přenesená",J271,0)</f>
        <v>0</v>
      </c>
      <c r="BI271" s="163">
        <f>IF(N271="nulová",J271,0)</f>
        <v>0</v>
      </c>
      <c r="BJ271" s="18" t="s">
        <v>32</v>
      </c>
      <c r="BK271" s="163">
        <f>ROUND(I271*H271,2)</f>
        <v>0</v>
      </c>
      <c r="BL271" s="18" t="s">
        <v>175</v>
      </c>
      <c r="BM271" s="162" t="s">
        <v>407</v>
      </c>
    </row>
    <row r="272" spans="2:51" s="14" customFormat="1" ht="12">
      <c r="B272" s="172"/>
      <c r="D272" s="165" t="s">
        <v>177</v>
      </c>
      <c r="E272" s="173" t="s">
        <v>1</v>
      </c>
      <c r="F272" s="174" t="s">
        <v>408</v>
      </c>
      <c r="H272" s="175">
        <v>1388.596</v>
      </c>
      <c r="I272" s="176"/>
      <c r="L272" s="172"/>
      <c r="M272" s="177"/>
      <c r="N272" s="178"/>
      <c r="O272" s="178"/>
      <c r="P272" s="178"/>
      <c r="Q272" s="178"/>
      <c r="R272" s="178"/>
      <c r="S272" s="178"/>
      <c r="T272" s="179"/>
      <c r="AT272" s="173" t="s">
        <v>177</v>
      </c>
      <c r="AU272" s="173" t="s">
        <v>85</v>
      </c>
      <c r="AV272" s="14" t="s">
        <v>85</v>
      </c>
      <c r="AW272" s="14" t="s">
        <v>31</v>
      </c>
      <c r="AX272" s="14" t="s">
        <v>32</v>
      </c>
      <c r="AY272" s="173" t="s">
        <v>167</v>
      </c>
    </row>
    <row r="273" spans="1:65" s="2" customFormat="1" ht="21.75" customHeight="1">
      <c r="A273" s="33"/>
      <c r="B273" s="150"/>
      <c r="C273" s="151" t="s">
        <v>409</v>
      </c>
      <c r="D273" s="151" t="s">
        <v>170</v>
      </c>
      <c r="E273" s="152" t="s">
        <v>410</v>
      </c>
      <c r="F273" s="153" t="s">
        <v>411</v>
      </c>
      <c r="G273" s="154" t="s">
        <v>246</v>
      </c>
      <c r="H273" s="155">
        <v>846</v>
      </c>
      <c r="I273" s="156"/>
      <c r="J273" s="157">
        <f>ROUND(I273*H273,2)</f>
        <v>0</v>
      </c>
      <c r="K273" s="153" t="s">
        <v>174</v>
      </c>
      <c r="L273" s="34"/>
      <c r="M273" s="158" t="s">
        <v>1</v>
      </c>
      <c r="N273" s="159" t="s">
        <v>42</v>
      </c>
      <c r="O273" s="59"/>
      <c r="P273" s="160">
        <f>O273*H273</f>
        <v>0</v>
      </c>
      <c r="Q273" s="160">
        <v>1E-05</v>
      </c>
      <c r="R273" s="160">
        <f>Q273*H273</f>
        <v>0.00846</v>
      </c>
      <c r="S273" s="160">
        <v>0</v>
      </c>
      <c r="T273" s="16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2" t="s">
        <v>175</v>
      </c>
      <c r="AT273" s="162" t="s">
        <v>170</v>
      </c>
      <c r="AU273" s="162" t="s">
        <v>85</v>
      </c>
      <c r="AY273" s="18" t="s">
        <v>167</v>
      </c>
      <c r="BE273" s="163">
        <f>IF(N273="základní",J273,0)</f>
        <v>0</v>
      </c>
      <c r="BF273" s="163">
        <f>IF(N273="snížená",J273,0)</f>
        <v>0</v>
      </c>
      <c r="BG273" s="163">
        <f>IF(N273="zákl. přenesená",J273,0)</f>
        <v>0</v>
      </c>
      <c r="BH273" s="163">
        <f>IF(N273="sníž. přenesená",J273,0)</f>
        <v>0</v>
      </c>
      <c r="BI273" s="163">
        <f>IF(N273="nulová",J273,0)</f>
        <v>0</v>
      </c>
      <c r="BJ273" s="18" t="s">
        <v>32</v>
      </c>
      <c r="BK273" s="163">
        <f>ROUND(I273*H273,2)</f>
        <v>0</v>
      </c>
      <c r="BL273" s="18" t="s">
        <v>175</v>
      </c>
      <c r="BM273" s="162" t="s">
        <v>412</v>
      </c>
    </row>
    <row r="274" spans="2:51" s="13" customFormat="1" ht="12">
      <c r="B274" s="164"/>
      <c r="D274" s="165" t="s">
        <v>177</v>
      </c>
      <c r="E274" s="166" t="s">
        <v>1</v>
      </c>
      <c r="F274" s="167" t="s">
        <v>413</v>
      </c>
      <c r="H274" s="166" t="s">
        <v>1</v>
      </c>
      <c r="I274" s="168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6" t="s">
        <v>177</v>
      </c>
      <c r="AU274" s="166" t="s">
        <v>85</v>
      </c>
      <c r="AV274" s="13" t="s">
        <v>32</v>
      </c>
      <c r="AW274" s="13" t="s">
        <v>31</v>
      </c>
      <c r="AX274" s="13" t="s">
        <v>77</v>
      </c>
      <c r="AY274" s="166" t="s">
        <v>167</v>
      </c>
    </row>
    <row r="275" spans="2:51" s="14" customFormat="1" ht="12">
      <c r="B275" s="172"/>
      <c r="D275" s="165" t="s">
        <v>177</v>
      </c>
      <c r="E275" s="173" t="s">
        <v>1</v>
      </c>
      <c r="F275" s="174" t="s">
        <v>414</v>
      </c>
      <c r="H275" s="175">
        <v>846</v>
      </c>
      <c r="I275" s="176"/>
      <c r="L275" s="172"/>
      <c r="M275" s="177"/>
      <c r="N275" s="178"/>
      <c r="O275" s="178"/>
      <c r="P275" s="178"/>
      <c r="Q275" s="178"/>
      <c r="R275" s="178"/>
      <c r="S275" s="178"/>
      <c r="T275" s="179"/>
      <c r="AT275" s="173" t="s">
        <v>177</v>
      </c>
      <c r="AU275" s="173" t="s">
        <v>85</v>
      </c>
      <c r="AV275" s="14" t="s">
        <v>85</v>
      </c>
      <c r="AW275" s="14" t="s">
        <v>31</v>
      </c>
      <c r="AX275" s="14" t="s">
        <v>32</v>
      </c>
      <c r="AY275" s="173" t="s">
        <v>167</v>
      </c>
    </row>
    <row r="276" spans="1:65" s="2" customFormat="1" ht="16.5" customHeight="1">
      <c r="A276" s="33"/>
      <c r="B276" s="150"/>
      <c r="C276" s="151" t="s">
        <v>415</v>
      </c>
      <c r="D276" s="151" t="s">
        <v>170</v>
      </c>
      <c r="E276" s="152" t="s">
        <v>416</v>
      </c>
      <c r="F276" s="153" t="s">
        <v>417</v>
      </c>
      <c r="G276" s="154" t="s">
        <v>233</v>
      </c>
      <c r="H276" s="155">
        <v>6314.156</v>
      </c>
      <c r="I276" s="156"/>
      <c r="J276" s="157">
        <f>ROUND(I276*H276,2)</f>
        <v>0</v>
      </c>
      <c r="K276" s="153" t="s">
        <v>174</v>
      </c>
      <c r="L276" s="34"/>
      <c r="M276" s="158" t="s">
        <v>1</v>
      </c>
      <c r="N276" s="159" t="s">
        <v>42</v>
      </c>
      <c r="O276" s="59"/>
      <c r="P276" s="160">
        <f>O276*H276</f>
        <v>0</v>
      </c>
      <c r="Q276" s="160">
        <v>0</v>
      </c>
      <c r="R276" s="160">
        <f>Q276*H276</f>
        <v>0</v>
      </c>
      <c r="S276" s="160">
        <v>0</v>
      </c>
      <c r="T276" s="16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2" t="s">
        <v>175</v>
      </c>
      <c r="AT276" s="162" t="s">
        <v>170</v>
      </c>
      <c r="AU276" s="162" t="s">
        <v>85</v>
      </c>
      <c r="AY276" s="18" t="s">
        <v>167</v>
      </c>
      <c r="BE276" s="163">
        <f>IF(N276="základní",J276,0)</f>
        <v>0</v>
      </c>
      <c r="BF276" s="163">
        <f>IF(N276="snížená",J276,0)</f>
        <v>0</v>
      </c>
      <c r="BG276" s="163">
        <f>IF(N276="zákl. přenesená",J276,0)</f>
        <v>0</v>
      </c>
      <c r="BH276" s="163">
        <f>IF(N276="sníž. přenesená",J276,0)</f>
        <v>0</v>
      </c>
      <c r="BI276" s="163">
        <f>IF(N276="nulová",J276,0)</f>
        <v>0</v>
      </c>
      <c r="BJ276" s="18" t="s">
        <v>32</v>
      </c>
      <c r="BK276" s="163">
        <f>ROUND(I276*H276,2)</f>
        <v>0</v>
      </c>
      <c r="BL276" s="18" t="s">
        <v>175</v>
      </c>
      <c r="BM276" s="162" t="s">
        <v>418</v>
      </c>
    </row>
    <row r="277" spans="2:51" s="14" customFormat="1" ht="12">
      <c r="B277" s="172"/>
      <c r="D277" s="165" t="s">
        <v>177</v>
      </c>
      <c r="E277" s="173" t="s">
        <v>1</v>
      </c>
      <c r="F277" s="174" t="s">
        <v>419</v>
      </c>
      <c r="H277" s="175">
        <v>1517.393</v>
      </c>
      <c r="I277" s="176"/>
      <c r="L277" s="172"/>
      <c r="M277" s="177"/>
      <c r="N277" s="178"/>
      <c r="O277" s="178"/>
      <c r="P277" s="178"/>
      <c r="Q277" s="178"/>
      <c r="R277" s="178"/>
      <c r="S277" s="178"/>
      <c r="T277" s="179"/>
      <c r="AT277" s="173" t="s">
        <v>177</v>
      </c>
      <c r="AU277" s="173" t="s">
        <v>85</v>
      </c>
      <c r="AV277" s="14" t="s">
        <v>85</v>
      </c>
      <c r="AW277" s="14" t="s">
        <v>31</v>
      </c>
      <c r="AX277" s="14" t="s">
        <v>77</v>
      </c>
      <c r="AY277" s="173" t="s">
        <v>167</v>
      </c>
    </row>
    <row r="278" spans="2:51" s="14" customFormat="1" ht="12">
      <c r="B278" s="172"/>
      <c r="D278" s="165" t="s">
        <v>177</v>
      </c>
      <c r="E278" s="173" t="s">
        <v>1</v>
      </c>
      <c r="F278" s="174" t="s">
        <v>420</v>
      </c>
      <c r="H278" s="175">
        <v>4796.763</v>
      </c>
      <c r="I278" s="176"/>
      <c r="L278" s="172"/>
      <c r="M278" s="177"/>
      <c r="N278" s="178"/>
      <c r="O278" s="178"/>
      <c r="P278" s="178"/>
      <c r="Q278" s="178"/>
      <c r="R278" s="178"/>
      <c r="S278" s="178"/>
      <c r="T278" s="179"/>
      <c r="AT278" s="173" t="s">
        <v>177</v>
      </c>
      <c r="AU278" s="173" t="s">
        <v>85</v>
      </c>
      <c r="AV278" s="14" t="s">
        <v>85</v>
      </c>
      <c r="AW278" s="14" t="s">
        <v>31</v>
      </c>
      <c r="AX278" s="14" t="s">
        <v>77</v>
      </c>
      <c r="AY278" s="173" t="s">
        <v>167</v>
      </c>
    </row>
    <row r="279" spans="2:51" s="15" customFormat="1" ht="12">
      <c r="B279" s="180"/>
      <c r="D279" s="165" t="s">
        <v>177</v>
      </c>
      <c r="E279" s="181" t="s">
        <v>1</v>
      </c>
      <c r="F279" s="182" t="s">
        <v>192</v>
      </c>
      <c r="H279" s="183">
        <v>6314.156</v>
      </c>
      <c r="I279" s="184"/>
      <c r="L279" s="180"/>
      <c r="M279" s="185"/>
      <c r="N279" s="186"/>
      <c r="O279" s="186"/>
      <c r="P279" s="186"/>
      <c r="Q279" s="186"/>
      <c r="R279" s="186"/>
      <c r="S279" s="186"/>
      <c r="T279" s="187"/>
      <c r="AT279" s="181" t="s">
        <v>177</v>
      </c>
      <c r="AU279" s="181" t="s">
        <v>85</v>
      </c>
      <c r="AV279" s="15" t="s">
        <v>175</v>
      </c>
      <c r="AW279" s="15" t="s">
        <v>31</v>
      </c>
      <c r="AX279" s="15" t="s">
        <v>32</v>
      </c>
      <c r="AY279" s="181" t="s">
        <v>167</v>
      </c>
    </row>
    <row r="280" spans="1:65" s="2" customFormat="1" ht="21.75" customHeight="1">
      <c r="A280" s="33"/>
      <c r="B280" s="150"/>
      <c r="C280" s="151" t="s">
        <v>421</v>
      </c>
      <c r="D280" s="151" t="s">
        <v>170</v>
      </c>
      <c r="E280" s="152" t="s">
        <v>422</v>
      </c>
      <c r="F280" s="153" t="s">
        <v>423</v>
      </c>
      <c r="G280" s="154" t="s">
        <v>246</v>
      </c>
      <c r="H280" s="155">
        <v>59.7</v>
      </c>
      <c r="I280" s="156"/>
      <c r="J280" s="157">
        <f>ROUND(I280*H280,2)</f>
        <v>0</v>
      </c>
      <c r="K280" s="153" t="s">
        <v>174</v>
      </c>
      <c r="L280" s="34"/>
      <c r="M280" s="158" t="s">
        <v>1</v>
      </c>
      <c r="N280" s="159" t="s">
        <v>42</v>
      </c>
      <c r="O280" s="59"/>
      <c r="P280" s="160">
        <f>O280*H280</f>
        <v>0</v>
      </c>
      <c r="Q280" s="160">
        <v>0.00061</v>
      </c>
      <c r="R280" s="160">
        <f>Q280*H280</f>
        <v>0.036417</v>
      </c>
      <c r="S280" s="160">
        <v>0</v>
      </c>
      <c r="T280" s="161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2" t="s">
        <v>175</v>
      </c>
      <c r="AT280" s="162" t="s">
        <v>170</v>
      </c>
      <c r="AU280" s="162" t="s">
        <v>85</v>
      </c>
      <c r="AY280" s="18" t="s">
        <v>167</v>
      </c>
      <c r="BE280" s="163">
        <f>IF(N280="základní",J280,0)</f>
        <v>0</v>
      </c>
      <c r="BF280" s="163">
        <f>IF(N280="snížená",J280,0)</f>
        <v>0</v>
      </c>
      <c r="BG280" s="163">
        <f>IF(N280="zákl. přenesená",J280,0)</f>
        <v>0</v>
      </c>
      <c r="BH280" s="163">
        <f>IF(N280="sníž. přenesená",J280,0)</f>
        <v>0</v>
      </c>
      <c r="BI280" s="163">
        <f>IF(N280="nulová",J280,0)</f>
        <v>0</v>
      </c>
      <c r="BJ280" s="18" t="s">
        <v>32</v>
      </c>
      <c r="BK280" s="163">
        <f>ROUND(I280*H280,2)</f>
        <v>0</v>
      </c>
      <c r="BL280" s="18" t="s">
        <v>175</v>
      </c>
      <c r="BM280" s="162" t="s">
        <v>424</v>
      </c>
    </row>
    <row r="281" spans="2:51" s="14" customFormat="1" ht="12">
      <c r="B281" s="172"/>
      <c r="D281" s="165" t="s">
        <v>177</v>
      </c>
      <c r="E281" s="173" t="s">
        <v>1</v>
      </c>
      <c r="F281" s="174" t="s">
        <v>425</v>
      </c>
      <c r="H281" s="175">
        <v>59.7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3" t="s">
        <v>177</v>
      </c>
      <c r="AU281" s="173" t="s">
        <v>85</v>
      </c>
      <c r="AV281" s="14" t="s">
        <v>85</v>
      </c>
      <c r="AW281" s="14" t="s">
        <v>31</v>
      </c>
      <c r="AX281" s="14" t="s">
        <v>32</v>
      </c>
      <c r="AY281" s="173" t="s">
        <v>167</v>
      </c>
    </row>
    <row r="282" spans="1:65" s="2" customFormat="1" ht="16.5" customHeight="1">
      <c r="A282" s="33"/>
      <c r="B282" s="150"/>
      <c r="C282" s="151" t="s">
        <v>426</v>
      </c>
      <c r="D282" s="151" t="s">
        <v>170</v>
      </c>
      <c r="E282" s="152" t="s">
        <v>427</v>
      </c>
      <c r="F282" s="153" t="s">
        <v>428</v>
      </c>
      <c r="G282" s="154" t="s">
        <v>233</v>
      </c>
      <c r="H282" s="155">
        <v>180.135</v>
      </c>
      <c r="I282" s="156"/>
      <c r="J282" s="157">
        <f>ROUND(I282*H282,2)</f>
        <v>0</v>
      </c>
      <c r="K282" s="153" t="s">
        <v>174</v>
      </c>
      <c r="L282" s="34"/>
      <c r="M282" s="158" t="s">
        <v>1</v>
      </c>
      <c r="N282" s="159" t="s">
        <v>42</v>
      </c>
      <c r="O282" s="59"/>
      <c r="P282" s="160">
        <f>O282*H282</f>
        <v>0</v>
      </c>
      <c r="Q282" s="160">
        <v>0.11162</v>
      </c>
      <c r="R282" s="160">
        <f>Q282*H282</f>
        <v>20.1066687</v>
      </c>
      <c r="S282" s="160">
        <v>0</v>
      </c>
      <c r="T282" s="161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2" t="s">
        <v>175</v>
      </c>
      <c r="AT282" s="162" t="s">
        <v>170</v>
      </c>
      <c r="AU282" s="162" t="s">
        <v>85</v>
      </c>
      <c r="AY282" s="18" t="s">
        <v>167</v>
      </c>
      <c r="BE282" s="163">
        <f>IF(N282="základní",J282,0)</f>
        <v>0</v>
      </c>
      <c r="BF282" s="163">
        <f>IF(N282="snížená",J282,0)</f>
        <v>0</v>
      </c>
      <c r="BG282" s="163">
        <f>IF(N282="zákl. přenesená",J282,0)</f>
        <v>0</v>
      </c>
      <c r="BH282" s="163">
        <f>IF(N282="sníž. přenesená",J282,0)</f>
        <v>0</v>
      </c>
      <c r="BI282" s="163">
        <f>IF(N282="nulová",J282,0)</f>
        <v>0</v>
      </c>
      <c r="BJ282" s="18" t="s">
        <v>32</v>
      </c>
      <c r="BK282" s="163">
        <f>ROUND(I282*H282,2)</f>
        <v>0</v>
      </c>
      <c r="BL282" s="18" t="s">
        <v>175</v>
      </c>
      <c r="BM282" s="162" t="s">
        <v>429</v>
      </c>
    </row>
    <row r="283" spans="2:51" s="14" customFormat="1" ht="12">
      <c r="B283" s="172"/>
      <c r="D283" s="165" t="s">
        <v>177</v>
      </c>
      <c r="E283" s="173" t="s">
        <v>1</v>
      </c>
      <c r="F283" s="174" t="s">
        <v>430</v>
      </c>
      <c r="H283" s="175">
        <v>45.505</v>
      </c>
      <c r="I283" s="176"/>
      <c r="L283" s="172"/>
      <c r="M283" s="177"/>
      <c r="N283" s="178"/>
      <c r="O283" s="178"/>
      <c r="P283" s="178"/>
      <c r="Q283" s="178"/>
      <c r="R283" s="178"/>
      <c r="S283" s="178"/>
      <c r="T283" s="179"/>
      <c r="AT283" s="173" t="s">
        <v>177</v>
      </c>
      <c r="AU283" s="173" t="s">
        <v>85</v>
      </c>
      <c r="AV283" s="14" t="s">
        <v>85</v>
      </c>
      <c r="AW283" s="14" t="s">
        <v>31</v>
      </c>
      <c r="AX283" s="14" t="s">
        <v>77</v>
      </c>
      <c r="AY283" s="173" t="s">
        <v>167</v>
      </c>
    </row>
    <row r="284" spans="2:51" s="14" customFormat="1" ht="12">
      <c r="B284" s="172"/>
      <c r="D284" s="165" t="s">
        <v>177</v>
      </c>
      <c r="E284" s="173" t="s">
        <v>1</v>
      </c>
      <c r="F284" s="174" t="s">
        <v>431</v>
      </c>
      <c r="H284" s="175">
        <v>134.63</v>
      </c>
      <c r="I284" s="176"/>
      <c r="L284" s="172"/>
      <c r="M284" s="177"/>
      <c r="N284" s="178"/>
      <c r="O284" s="178"/>
      <c r="P284" s="178"/>
      <c r="Q284" s="178"/>
      <c r="R284" s="178"/>
      <c r="S284" s="178"/>
      <c r="T284" s="179"/>
      <c r="AT284" s="173" t="s">
        <v>177</v>
      </c>
      <c r="AU284" s="173" t="s">
        <v>85</v>
      </c>
      <c r="AV284" s="14" t="s">
        <v>85</v>
      </c>
      <c r="AW284" s="14" t="s">
        <v>31</v>
      </c>
      <c r="AX284" s="14" t="s">
        <v>77</v>
      </c>
      <c r="AY284" s="173" t="s">
        <v>167</v>
      </c>
    </row>
    <row r="285" spans="2:51" s="15" customFormat="1" ht="12">
      <c r="B285" s="180"/>
      <c r="D285" s="165" t="s">
        <v>177</v>
      </c>
      <c r="E285" s="181" t="s">
        <v>1</v>
      </c>
      <c r="F285" s="182" t="s">
        <v>192</v>
      </c>
      <c r="H285" s="183">
        <v>180.135</v>
      </c>
      <c r="I285" s="184"/>
      <c r="L285" s="180"/>
      <c r="M285" s="185"/>
      <c r="N285" s="186"/>
      <c r="O285" s="186"/>
      <c r="P285" s="186"/>
      <c r="Q285" s="186"/>
      <c r="R285" s="186"/>
      <c r="S285" s="186"/>
      <c r="T285" s="187"/>
      <c r="AT285" s="181" t="s">
        <v>177</v>
      </c>
      <c r="AU285" s="181" t="s">
        <v>85</v>
      </c>
      <c r="AV285" s="15" t="s">
        <v>175</v>
      </c>
      <c r="AW285" s="15" t="s">
        <v>31</v>
      </c>
      <c r="AX285" s="15" t="s">
        <v>32</v>
      </c>
      <c r="AY285" s="181" t="s">
        <v>167</v>
      </c>
    </row>
    <row r="286" spans="1:65" s="2" customFormat="1" ht="21.75" customHeight="1">
      <c r="A286" s="33"/>
      <c r="B286" s="150"/>
      <c r="C286" s="151" t="s">
        <v>432</v>
      </c>
      <c r="D286" s="151" t="s">
        <v>170</v>
      </c>
      <c r="E286" s="152" t="s">
        <v>433</v>
      </c>
      <c r="F286" s="153" t="s">
        <v>434</v>
      </c>
      <c r="G286" s="154" t="s">
        <v>233</v>
      </c>
      <c r="H286" s="155">
        <v>269.26</v>
      </c>
      <c r="I286" s="156"/>
      <c r="J286" s="157">
        <f>ROUND(I286*H286,2)</f>
        <v>0</v>
      </c>
      <c r="K286" s="153" t="s">
        <v>174</v>
      </c>
      <c r="L286" s="34"/>
      <c r="M286" s="158" t="s">
        <v>1</v>
      </c>
      <c r="N286" s="159" t="s">
        <v>42</v>
      </c>
      <c r="O286" s="59"/>
      <c r="P286" s="160">
        <f>O286*H286</f>
        <v>0</v>
      </c>
      <c r="Q286" s="160">
        <v>0</v>
      </c>
      <c r="R286" s="160">
        <f>Q286*H286</f>
        <v>0</v>
      </c>
      <c r="S286" s="160">
        <v>0</v>
      </c>
      <c r="T286" s="16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2" t="s">
        <v>175</v>
      </c>
      <c r="AT286" s="162" t="s">
        <v>170</v>
      </c>
      <c r="AU286" s="162" t="s">
        <v>85</v>
      </c>
      <c r="AY286" s="18" t="s">
        <v>167</v>
      </c>
      <c r="BE286" s="163">
        <f>IF(N286="základní",J286,0)</f>
        <v>0</v>
      </c>
      <c r="BF286" s="163">
        <f>IF(N286="snížená",J286,0)</f>
        <v>0</v>
      </c>
      <c r="BG286" s="163">
        <f>IF(N286="zákl. přenesená",J286,0)</f>
        <v>0</v>
      </c>
      <c r="BH286" s="163">
        <f>IF(N286="sníž. přenesená",J286,0)</f>
        <v>0</v>
      </c>
      <c r="BI286" s="163">
        <f>IF(N286="nulová",J286,0)</f>
        <v>0</v>
      </c>
      <c r="BJ286" s="18" t="s">
        <v>32</v>
      </c>
      <c r="BK286" s="163">
        <f>ROUND(I286*H286,2)</f>
        <v>0</v>
      </c>
      <c r="BL286" s="18" t="s">
        <v>175</v>
      </c>
      <c r="BM286" s="162" t="s">
        <v>435</v>
      </c>
    </row>
    <row r="287" spans="2:51" s="14" customFormat="1" ht="12">
      <c r="B287" s="172"/>
      <c r="D287" s="165" t="s">
        <v>177</v>
      </c>
      <c r="E287" s="173" t="s">
        <v>1</v>
      </c>
      <c r="F287" s="174" t="s">
        <v>436</v>
      </c>
      <c r="H287" s="175">
        <v>269.26</v>
      </c>
      <c r="I287" s="176"/>
      <c r="L287" s="172"/>
      <c r="M287" s="177"/>
      <c r="N287" s="178"/>
      <c r="O287" s="178"/>
      <c r="P287" s="178"/>
      <c r="Q287" s="178"/>
      <c r="R287" s="178"/>
      <c r="S287" s="178"/>
      <c r="T287" s="179"/>
      <c r="AT287" s="173" t="s">
        <v>177</v>
      </c>
      <c r="AU287" s="173" t="s">
        <v>85</v>
      </c>
      <c r="AV287" s="14" t="s">
        <v>85</v>
      </c>
      <c r="AW287" s="14" t="s">
        <v>31</v>
      </c>
      <c r="AX287" s="14" t="s">
        <v>32</v>
      </c>
      <c r="AY287" s="173" t="s">
        <v>167</v>
      </c>
    </row>
    <row r="288" spans="1:65" s="2" customFormat="1" ht="21.75" customHeight="1">
      <c r="A288" s="33"/>
      <c r="B288" s="150"/>
      <c r="C288" s="151" t="s">
        <v>437</v>
      </c>
      <c r="D288" s="151" t="s">
        <v>170</v>
      </c>
      <c r="E288" s="152" t="s">
        <v>438</v>
      </c>
      <c r="F288" s="153" t="s">
        <v>439</v>
      </c>
      <c r="G288" s="154" t="s">
        <v>233</v>
      </c>
      <c r="H288" s="155">
        <v>50.357</v>
      </c>
      <c r="I288" s="156"/>
      <c r="J288" s="157">
        <f>ROUND(I288*H288,2)</f>
        <v>0</v>
      </c>
      <c r="K288" s="153" t="s">
        <v>174</v>
      </c>
      <c r="L288" s="34"/>
      <c r="M288" s="158" t="s">
        <v>1</v>
      </c>
      <c r="N288" s="159" t="s">
        <v>42</v>
      </c>
      <c r="O288" s="59"/>
      <c r="P288" s="160">
        <f>O288*H288</f>
        <v>0</v>
      </c>
      <c r="Q288" s="160">
        <v>0.11162</v>
      </c>
      <c r="R288" s="160">
        <f>Q288*H288</f>
        <v>5.620848339999999</v>
      </c>
      <c r="S288" s="160">
        <v>0</v>
      </c>
      <c r="T288" s="161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2" t="s">
        <v>175</v>
      </c>
      <c r="AT288" s="162" t="s">
        <v>170</v>
      </c>
      <c r="AU288" s="162" t="s">
        <v>85</v>
      </c>
      <c r="AY288" s="18" t="s">
        <v>167</v>
      </c>
      <c r="BE288" s="163">
        <f>IF(N288="základní",J288,0)</f>
        <v>0</v>
      </c>
      <c r="BF288" s="163">
        <f>IF(N288="snížená",J288,0)</f>
        <v>0</v>
      </c>
      <c r="BG288" s="163">
        <f>IF(N288="zákl. přenesená",J288,0)</f>
        <v>0</v>
      </c>
      <c r="BH288" s="163">
        <f>IF(N288="sníž. přenesená",J288,0)</f>
        <v>0</v>
      </c>
      <c r="BI288" s="163">
        <f>IF(N288="nulová",J288,0)</f>
        <v>0</v>
      </c>
      <c r="BJ288" s="18" t="s">
        <v>32</v>
      </c>
      <c r="BK288" s="163">
        <f>ROUND(I288*H288,2)</f>
        <v>0</v>
      </c>
      <c r="BL288" s="18" t="s">
        <v>175</v>
      </c>
      <c r="BM288" s="162" t="s">
        <v>440</v>
      </c>
    </row>
    <row r="289" spans="2:51" s="14" customFormat="1" ht="12">
      <c r="B289" s="172"/>
      <c r="D289" s="165" t="s">
        <v>177</v>
      </c>
      <c r="E289" s="173" t="s">
        <v>1</v>
      </c>
      <c r="F289" s="174" t="s">
        <v>441</v>
      </c>
      <c r="H289" s="175">
        <v>50.357</v>
      </c>
      <c r="I289" s="176"/>
      <c r="L289" s="172"/>
      <c r="M289" s="177"/>
      <c r="N289" s="178"/>
      <c r="O289" s="178"/>
      <c r="P289" s="178"/>
      <c r="Q289" s="178"/>
      <c r="R289" s="178"/>
      <c r="S289" s="178"/>
      <c r="T289" s="179"/>
      <c r="AT289" s="173" t="s">
        <v>177</v>
      </c>
      <c r="AU289" s="173" t="s">
        <v>85</v>
      </c>
      <c r="AV289" s="14" t="s">
        <v>85</v>
      </c>
      <c r="AW289" s="14" t="s">
        <v>31</v>
      </c>
      <c r="AX289" s="14" t="s">
        <v>32</v>
      </c>
      <c r="AY289" s="173" t="s">
        <v>167</v>
      </c>
    </row>
    <row r="290" spans="1:65" s="2" customFormat="1" ht="21.75" customHeight="1">
      <c r="A290" s="33"/>
      <c r="B290" s="150"/>
      <c r="C290" s="151" t="s">
        <v>442</v>
      </c>
      <c r="D290" s="151" t="s">
        <v>170</v>
      </c>
      <c r="E290" s="152" t="s">
        <v>443</v>
      </c>
      <c r="F290" s="153" t="s">
        <v>444</v>
      </c>
      <c r="G290" s="154" t="s">
        <v>233</v>
      </c>
      <c r="H290" s="155">
        <v>337.636</v>
      </c>
      <c r="I290" s="156"/>
      <c r="J290" s="157">
        <f>ROUND(I290*H290,2)</f>
        <v>0</v>
      </c>
      <c r="K290" s="153" t="s">
        <v>174</v>
      </c>
      <c r="L290" s="34"/>
      <c r="M290" s="158" t="s">
        <v>1</v>
      </c>
      <c r="N290" s="159" t="s">
        <v>42</v>
      </c>
      <c r="O290" s="59"/>
      <c r="P290" s="160">
        <f>O290*H290</f>
        <v>0</v>
      </c>
      <c r="Q290" s="160">
        <v>0.11162</v>
      </c>
      <c r="R290" s="160">
        <f>Q290*H290</f>
        <v>37.68693032</v>
      </c>
      <c r="S290" s="160">
        <v>0</v>
      </c>
      <c r="T290" s="16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2" t="s">
        <v>175</v>
      </c>
      <c r="AT290" s="162" t="s">
        <v>170</v>
      </c>
      <c r="AU290" s="162" t="s">
        <v>85</v>
      </c>
      <c r="AY290" s="18" t="s">
        <v>167</v>
      </c>
      <c r="BE290" s="163">
        <f>IF(N290="základní",J290,0)</f>
        <v>0</v>
      </c>
      <c r="BF290" s="163">
        <f>IF(N290="snížená",J290,0)</f>
        <v>0</v>
      </c>
      <c r="BG290" s="163">
        <f>IF(N290="zákl. přenesená",J290,0)</f>
        <v>0</v>
      </c>
      <c r="BH290" s="163">
        <f>IF(N290="sníž. přenesená",J290,0)</f>
        <v>0</v>
      </c>
      <c r="BI290" s="163">
        <f>IF(N290="nulová",J290,0)</f>
        <v>0</v>
      </c>
      <c r="BJ290" s="18" t="s">
        <v>32</v>
      </c>
      <c r="BK290" s="163">
        <f>ROUND(I290*H290,2)</f>
        <v>0</v>
      </c>
      <c r="BL290" s="18" t="s">
        <v>175</v>
      </c>
      <c r="BM290" s="162" t="s">
        <v>445</v>
      </c>
    </row>
    <row r="291" spans="2:51" s="14" customFormat="1" ht="12">
      <c r="B291" s="172"/>
      <c r="D291" s="165" t="s">
        <v>177</v>
      </c>
      <c r="E291" s="173" t="s">
        <v>1</v>
      </c>
      <c r="F291" s="174" t="s">
        <v>446</v>
      </c>
      <c r="H291" s="175">
        <v>337.636</v>
      </c>
      <c r="I291" s="176"/>
      <c r="L291" s="172"/>
      <c r="M291" s="177"/>
      <c r="N291" s="178"/>
      <c r="O291" s="178"/>
      <c r="P291" s="178"/>
      <c r="Q291" s="178"/>
      <c r="R291" s="178"/>
      <c r="S291" s="178"/>
      <c r="T291" s="179"/>
      <c r="AT291" s="173" t="s">
        <v>177</v>
      </c>
      <c r="AU291" s="173" t="s">
        <v>85</v>
      </c>
      <c r="AV291" s="14" t="s">
        <v>85</v>
      </c>
      <c r="AW291" s="14" t="s">
        <v>31</v>
      </c>
      <c r="AX291" s="14" t="s">
        <v>32</v>
      </c>
      <c r="AY291" s="173" t="s">
        <v>167</v>
      </c>
    </row>
    <row r="292" spans="1:65" s="2" customFormat="1" ht="16.5" customHeight="1">
      <c r="A292" s="33"/>
      <c r="B292" s="150"/>
      <c r="C292" s="151" t="s">
        <v>447</v>
      </c>
      <c r="D292" s="151" t="s">
        <v>170</v>
      </c>
      <c r="E292" s="152" t="s">
        <v>448</v>
      </c>
      <c r="F292" s="153" t="s">
        <v>449</v>
      </c>
      <c r="G292" s="154" t="s">
        <v>233</v>
      </c>
      <c r="H292" s="155">
        <v>312.861</v>
      </c>
      <c r="I292" s="156"/>
      <c r="J292" s="157">
        <f>ROUND(I292*H292,2)</f>
        <v>0</v>
      </c>
      <c r="K292" s="153" t="s">
        <v>174</v>
      </c>
      <c r="L292" s="34"/>
      <c r="M292" s="158" t="s">
        <v>1</v>
      </c>
      <c r="N292" s="159" t="s">
        <v>42</v>
      </c>
      <c r="O292" s="59"/>
      <c r="P292" s="160">
        <f>O292*H292</f>
        <v>0</v>
      </c>
      <c r="Q292" s="160">
        <v>0.11162</v>
      </c>
      <c r="R292" s="160">
        <f>Q292*H292</f>
        <v>34.92154482</v>
      </c>
      <c r="S292" s="160">
        <v>0</v>
      </c>
      <c r="T292" s="161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2" t="s">
        <v>175</v>
      </c>
      <c r="AT292" s="162" t="s">
        <v>170</v>
      </c>
      <c r="AU292" s="162" t="s">
        <v>85</v>
      </c>
      <c r="AY292" s="18" t="s">
        <v>167</v>
      </c>
      <c r="BE292" s="163">
        <f>IF(N292="základní",J292,0)</f>
        <v>0</v>
      </c>
      <c r="BF292" s="163">
        <f>IF(N292="snížená",J292,0)</f>
        <v>0</v>
      </c>
      <c r="BG292" s="163">
        <f>IF(N292="zákl. přenesená",J292,0)</f>
        <v>0</v>
      </c>
      <c r="BH292" s="163">
        <f>IF(N292="sníž. přenesená",J292,0)</f>
        <v>0</v>
      </c>
      <c r="BI292" s="163">
        <f>IF(N292="nulová",J292,0)</f>
        <v>0</v>
      </c>
      <c r="BJ292" s="18" t="s">
        <v>32</v>
      </c>
      <c r="BK292" s="163">
        <f>ROUND(I292*H292,2)</f>
        <v>0</v>
      </c>
      <c r="BL292" s="18" t="s">
        <v>175</v>
      </c>
      <c r="BM292" s="162" t="s">
        <v>450</v>
      </c>
    </row>
    <row r="293" spans="2:51" s="14" customFormat="1" ht="12">
      <c r="B293" s="172"/>
      <c r="D293" s="165" t="s">
        <v>177</v>
      </c>
      <c r="E293" s="173" t="s">
        <v>1</v>
      </c>
      <c r="F293" s="174" t="s">
        <v>451</v>
      </c>
      <c r="H293" s="175">
        <v>312.861</v>
      </c>
      <c r="I293" s="176"/>
      <c r="L293" s="172"/>
      <c r="M293" s="177"/>
      <c r="N293" s="178"/>
      <c r="O293" s="178"/>
      <c r="P293" s="178"/>
      <c r="Q293" s="178"/>
      <c r="R293" s="178"/>
      <c r="S293" s="178"/>
      <c r="T293" s="179"/>
      <c r="AT293" s="173" t="s">
        <v>177</v>
      </c>
      <c r="AU293" s="173" t="s">
        <v>85</v>
      </c>
      <c r="AV293" s="14" t="s">
        <v>85</v>
      </c>
      <c r="AW293" s="14" t="s">
        <v>31</v>
      </c>
      <c r="AX293" s="14" t="s">
        <v>32</v>
      </c>
      <c r="AY293" s="173" t="s">
        <v>167</v>
      </c>
    </row>
    <row r="294" spans="1:65" s="2" customFormat="1" ht="16.5" customHeight="1">
      <c r="A294" s="33"/>
      <c r="B294" s="150"/>
      <c r="C294" s="193" t="s">
        <v>452</v>
      </c>
      <c r="D294" s="193" t="s">
        <v>453</v>
      </c>
      <c r="E294" s="194" t="s">
        <v>454</v>
      </c>
      <c r="F294" s="195" t="s">
        <v>455</v>
      </c>
      <c r="G294" s="196" t="s">
        <v>233</v>
      </c>
      <c r="H294" s="197">
        <v>753.822</v>
      </c>
      <c r="I294" s="198"/>
      <c r="J294" s="199">
        <f>ROUND(I294*H294,2)</f>
        <v>0</v>
      </c>
      <c r="K294" s="195" t="s">
        <v>174</v>
      </c>
      <c r="L294" s="200"/>
      <c r="M294" s="201" t="s">
        <v>1</v>
      </c>
      <c r="N294" s="202" t="s">
        <v>42</v>
      </c>
      <c r="O294" s="59"/>
      <c r="P294" s="160">
        <f>O294*H294</f>
        <v>0</v>
      </c>
      <c r="Q294" s="160">
        <v>0.152</v>
      </c>
      <c r="R294" s="160">
        <f>Q294*H294</f>
        <v>114.580944</v>
      </c>
      <c r="S294" s="160">
        <v>0</v>
      </c>
      <c r="T294" s="161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2" t="s">
        <v>216</v>
      </c>
      <c r="AT294" s="162" t="s">
        <v>453</v>
      </c>
      <c r="AU294" s="162" t="s">
        <v>85</v>
      </c>
      <c r="AY294" s="18" t="s">
        <v>167</v>
      </c>
      <c r="BE294" s="163">
        <f>IF(N294="základní",J294,0)</f>
        <v>0</v>
      </c>
      <c r="BF294" s="163">
        <f>IF(N294="snížená",J294,0)</f>
        <v>0</v>
      </c>
      <c r="BG294" s="163">
        <f>IF(N294="zákl. přenesená",J294,0)</f>
        <v>0</v>
      </c>
      <c r="BH294" s="163">
        <f>IF(N294="sníž. přenesená",J294,0)</f>
        <v>0</v>
      </c>
      <c r="BI294" s="163">
        <f>IF(N294="nulová",J294,0)</f>
        <v>0</v>
      </c>
      <c r="BJ294" s="18" t="s">
        <v>32</v>
      </c>
      <c r="BK294" s="163">
        <f>ROUND(I294*H294,2)</f>
        <v>0</v>
      </c>
      <c r="BL294" s="18" t="s">
        <v>175</v>
      </c>
      <c r="BM294" s="162" t="s">
        <v>456</v>
      </c>
    </row>
    <row r="295" spans="2:51" s="14" customFormat="1" ht="12">
      <c r="B295" s="172"/>
      <c r="D295" s="165" t="s">
        <v>177</v>
      </c>
      <c r="E295" s="173" t="s">
        <v>1</v>
      </c>
      <c r="F295" s="174" t="s">
        <v>457</v>
      </c>
      <c r="H295" s="175">
        <v>753.822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3" t="s">
        <v>177</v>
      </c>
      <c r="AU295" s="173" t="s">
        <v>85</v>
      </c>
      <c r="AV295" s="14" t="s">
        <v>85</v>
      </c>
      <c r="AW295" s="14" t="s">
        <v>31</v>
      </c>
      <c r="AX295" s="14" t="s">
        <v>32</v>
      </c>
      <c r="AY295" s="173" t="s">
        <v>167</v>
      </c>
    </row>
    <row r="296" spans="1:65" s="2" customFormat="1" ht="16.5" customHeight="1">
      <c r="A296" s="33"/>
      <c r="B296" s="150"/>
      <c r="C296" s="193" t="s">
        <v>458</v>
      </c>
      <c r="D296" s="193" t="s">
        <v>453</v>
      </c>
      <c r="E296" s="194" t="s">
        <v>459</v>
      </c>
      <c r="F296" s="195" t="s">
        <v>460</v>
      </c>
      <c r="G296" s="196" t="s">
        <v>233</v>
      </c>
      <c r="H296" s="197">
        <v>135.976</v>
      </c>
      <c r="I296" s="198"/>
      <c r="J296" s="199">
        <f>ROUND(I296*H296,2)</f>
        <v>0</v>
      </c>
      <c r="K296" s="195" t="s">
        <v>174</v>
      </c>
      <c r="L296" s="200"/>
      <c r="M296" s="201" t="s">
        <v>1</v>
      </c>
      <c r="N296" s="202" t="s">
        <v>42</v>
      </c>
      <c r="O296" s="59"/>
      <c r="P296" s="160">
        <f>O296*H296</f>
        <v>0</v>
      </c>
      <c r="Q296" s="160">
        <v>0.152</v>
      </c>
      <c r="R296" s="160">
        <f>Q296*H296</f>
        <v>20.668352</v>
      </c>
      <c r="S296" s="160">
        <v>0</v>
      </c>
      <c r="T296" s="161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2" t="s">
        <v>216</v>
      </c>
      <c r="AT296" s="162" t="s">
        <v>453</v>
      </c>
      <c r="AU296" s="162" t="s">
        <v>85</v>
      </c>
      <c r="AY296" s="18" t="s">
        <v>167</v>
      </c>
      <c r="BE296" s="163">
        <f>IF(N296="základní",J296,0)</f>
        <v>0</v>
      </c>
      <c r="BF296" s="163">
        <f>IF(N296="snížená",J296,0)</f>
        <v>0</v>
      </c>
      <c r="BG296" s="163">
        <f>IF(N296="zákl. přenesená",J296,0)</f>
        <v>0</v>
      </c>
      <c r="BH296" s="163">
        <f>IF(N296="sníž. přenesená",J296,0)</f>
        <v>0</v>
      </c>
      <c r="BI296" s="163">
        <f>IF(N296="nulová",J296,0)</f>
        <v>0</v>
      </c>
      <c r="BJ296" s="18" t="s">
        <v>32</v>
      </c>
      <c r="BK296" s="163">
        <f>ROUND(I296*H296,2)</f>
        <v>0</v>
      </c>
      <c r="BL296" s="18" t="s">
        <v>175</v>
      </c>
      <c r="BM296" s="162" t="s">
        <v>461</v>
      </c>
    </row>
    <row r="297" spans="2:51" s="14" customFormat="1" ht="12">
      <c r="B297" s="172"/>
      <c r="D297" s="165" t="s">
        <v>177</v>
      </c>
      <c r="E297" s="173" t="s">
        <v>1</v>
      </c>
      <c r="F297" s="174" t="s">
        <v>462</v>
      </c>
      <c r="H297" s="175">
        <v>135.976</v>
      </c>
      <c r="I297" s="176"/>
      <c r="L297" s="172"/>
      <c r="M297" s="177"/>
      <c r="N297" s="178"/>
      <c r="O297" s="178"/>
      <c r="P297" s="178"/>
      <c r="Q297" s="178"/>
      <c r="R297" s="178"/>
      <c r="S297" s="178"/>
      <c r="T297" s="179"/>
      <c r="AT297" s="173" t="s">
        <v>177</v>
      </c>
      <c r="AU297" s="173" t="s">
        <v>85</v>
      </c>
      <c r="AV297" s="14" t="s">
        <v>85</v>
      </c>
      <c r="AW297" s="14" t="s">
        <v>31</v>
      </c>
      <c r="AX297" s="14" t="s">
        <v>32</v>
      </c>
      <c r="AY297" s="173" t="s">
        <v>167</v>
      </c>
    </row>
    <row r="298" spans="1:65" s="2" customFormat="1" ht="16.5" customHeight="1">
      <c r="A298" s="33"/>
      <c r="B298" s="150"/>
      <c r="C298" s="151" t="s">
        <v>463</v>
      </c>
      <c r="D298" s="151" t="s">
        <v>170</v>
      </c>
      <c r="E298" s="152" t="s">
        <v>405</v>
      </c>
      <c r="F298" s="153" t="s">
        <v>406</v>
      </c>
      <c r="G298" s="154" t="s">
        <v>233</v>
      </c>
      <c r="H298" s="155">
        <v>880.988</v>
      </c>
      <c r="I298" s="156"/>
      <c r="J298" s="157">
        <f>ROUND(I298*H298,2)</f>
        <v>0</v>
      </c>
      <c r="K298" s="153" t="s">
        <v>174</v>
      </c>
      <c r="L298" s="34"/>
      <c r="M298" s="158" t="s">
        <v>1</v>
      </c>
      <c r="N298" s="159" t="s">
        <v>42</v>
      </c>
      <c r="O298" s="59"/>
      <c r="P298" s="160">
        <f>O298*H298</f>
        <v>0</v>
      </c>
      <c r="Q298" s="160">
        <v>0</v>
      </c>
      <c r="R298" s="160">
        <f>Q298*H298</f>
        <v>0</v>
      </c>
      <c r="S298" s="160">
        <v>0</v>
      </c>
      <c r="T298" s="161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2" t="s">
        <v>175</v>
      </c>
      <c r="AT298" s="162" t="s">
        <v>170</v>
      </c>
      <c r="AU298" s="162" t="s">
        <v>85</v>
      </c>
      <c r="AY298" s="18" t="s">
        <v>167</v>
      </c>
      <c r="BE298" s="163">
        <f>IF(N298="základní",J298,0)</f>
        <v>0</v>
      </c>
      <c r="BF298" s="163">
        <f>IF(N298="snížená",J298,0)</f>
        <v>0</v>
      </c>
      <c r="BG298" s="163">
        <f>IF(N298="zákl. přenesená",J298,0)</f>
        <v>0</v>
      </c>
      <c r="BH298" s="163">
        <f>IF(N298="sníž. přenesená",J298,0)</f>
        <v>0</v>
      </c>
      <c r="BI298" s="163">
        <f>IF(N298="nulová",J298,0)</f>
        <v>0</v>
      </c>
      <c r="BJ298" s="18" t="s">
        <v>32</v>
      </c>
      <c r="BK298" s="163">
        <f>ROUND(I298*H298,2)</f>
        <v>0</v>
      </c>
      <c r="BL298" s="18" t="s">
        <v>175</v>
      </c>
      <c r="BM298" s="162" t="s">
        <v>464</v>
      </c>
    </row>
    <row r="299" spans="2:51" s="14" customFormat="1" ht="12">
      <c r="B299" s="172"/>
      <c r="D299" s="165" t="s">
        <v>177</v>
      </c>
      <c r="E299" s="173" t="s">
        <v>1</v>
      </c>
      <c r="F299" s="174" t="s">
        <v>465</v>
      </c>
      <c r="H299" s="175">
        <v>746.358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177</v>
      </c>
      <c r="AU299" s="173" t="s">
        <v>85</v>
      </c>
      <c r="AV299" s="14" t="s">
        <v>85</v>
      </c>
      <c r="AW299" s="14" t="s">
        <v>31</v>
      </c>
      <c r="AX299" s="14" t="s">
        <v>77</v>
      </c>
      <c r="AY299" s="173" t="s">
        <v>167</v>
      </c>
    </row>
    <row r="300" spans="2:51" s="14" customFormat="1" ht="12">
      <c r="B300" s="172"/>
      <c r="D300" s="165" t="s">
        <v>177</v>
      </c>
      <c r="E300" s="173" t="s">
        <v>1</v>
      </c>
      <c r="F300" s="174" t="s">
        <v>466</v>
      </c>
      <c r="H300" s="175">
        <v>134.63</v>
      </c>
      <c r="I300" s="176"/>
      <c r="L300" s="172"/>
      <c r="M300" s="177"/>
      <c r="N300" s="178"/>
      <c r="O300" s="178"/>
      <c r="P300" s="178"/>
      <c r="Q300" s="178"/>
      <c r="R300" s="178"/>
      <c r="S300" s="178"/>
      <c r="T300" s="179"/>
      <c r="AT300" s="173" t="s">
        <v>177</v>
      </c>
      <c r="AU300" s="173" t="s">
        <v>85</v>
      </c>
      <c r="AV300" s="14" t="s">
        <v>85</v>
      </c>
      <c r="AW300" s="14" t="s">
        <v>31</v>
      </c>
      <c r="AX300" s="14" t="s">
        <v>77</v>
      </c>
      <c r="AY300" s="173" t="s">
        <v>167</v>
      </c>
    </row>
    <row r="301" spans="2:51" s="15" customFormat="1" ht="12">
      <c r="B301" s="180"/>
      <c r="D301" s="165" t="s">
        <v>177</v>
      </c>
      <c r="E301" s="181" t="s">
        <v>1</v>
      </c>
      <c r="F301" s="182" t="s">
        <v>192</v>
      </c>
      <c r="H301" s="183">
        <v>880.988</v>
      </c>
      <c r="I301" s="184"/>
      <c r="L301" s="180"/>
      <c r="M301" s="185"/>
      <c r="N301" s="186"/>
      <c r="O301" s="186"/>
      <c r="P301" s="186"/>
      <c r="Q301" s="186"/>
      <c r="R301" s="186"/>
      <c r="S301" s="186"/>
      <c r="T301" s="187"/>
      <c r="AT301" s="181" t="s">
        <v>177</v>
      </c>
      <c r="AU301" s="181" t="s">
        <v>85</v>
      </c>
      <c r="AV301" s="15" t="s">
        <v>175</v>
      </c>
      <c r="AW301" s="15" t="s">
        <v>31</v>
      </c>
      <c r="AX301" s="15" t="s">
        <v>32</v>
      </c>
      <c r="AY301" s="181" t="s">
        <v>167</v>
      </c>
    </row>
    <row r="302" spans="1:65" s="2" customFormat="1" ht="16.5" customHeight="1">
      <c r="A302" s="33"/>
      <c r="B302" s="150"/>
      <c r="C302" s="151" t="s">
        <v>467</v>
      </c>
      <c r="D302" s="151" t="s">
        <v>170</v>
      </c>
      <c r="E302" s="152" t="s">
        <v>416</v>
      </c>
      <c r="F302" s="153" t="s">
        <v>417</v>
      </c>
      <c r="G302" s="154" t="s">
        <v>233</v>
      </c>
      <c r="H302" s="155">
        <v>880.988</v>
      </c>
      <c r="I302" s="156"/>
      <c r="J302" s="157">
        <f>ROUND(I302*H302,2)</f>
        <v>0</v>
      </c>
      <c r="K302" s="153" t="s">
        <v>174</v>
      </c>
      <c r="L302" s="34"/>
      <c r="M302" s="158" t="s">
        <v>1</v>
      </c>
      <c r="N302" s="159" t="s">
        <v>42</v>
      </c>
      <c r="O302" s="59"/>
      <c r="P302" s="160">
        <f>O302*H302</f>
        <v>0</v>
      </c>
      <c r="Q302" s="160">
        <v>0</v>
      </c>
      <c r="R302" s="160">
        <f>Q302*H302</f>
        <v>0</v>
      </c>
      <c r="S302" s="160">
        <v>0</v>
      </c>
      <c r="T302" s="161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2" t="s">
        <v>175</v>
      </c>
      <c r="AT302" s="162" t="s">
        <v>170</v>
      </c>
      <c r="AU302" s="162" t="s">
        <v>85</v>
      </c>
      <c r="AY302" s="18" t="s">
        <v>167</v>
      </c>
      <c r="BE302" s="163">
        <f>IF(N302="základní",J302,0)</f>
        <v>0</v>
      </c>
      <c r="BF302" s="163">
        <f>IF(N302="snížená",J302,0)</f>
        <v>0</v>
      </c>
      <c r="BG302" s="163">
        <f>IF(N302="zákl. přenesená",J302,0)</f>
        <v>0</v>
      </c>
      <c r="BH302" s="163">
        <f>IF(N302="sníž. přenesená",J302,0)</f>
        <v>0</v>
      </c>
      <c r="BI302" s="163">
        <f>IF(N302="nulová",J302,0)</f>
        <v>0</v>
      </c>
      <c r="BJ302" s="18" t="s">
        <v>32</v>
      </c>
      <c r="BK302" s="163">
        <f>ROUND(I302*H302,2)</f>
        <v>0</v>
      </c>
      <c r="BL302" s="18" t="s">
        <v>175</v>
      </c>
      <c r="BM302" s="162" t="s">
        <v>468</v>
      </c>
    </row>
    <row r="303" spans="2:51" s="14" customFormat="1" ht="12">
      <c r="B303" s="172"/>
      <c r="D303" s="165" t="s">
        <v>177</v>
      </c>
      <c r="E303" s="173" t="s">
        <v>1</v>
      </c>
      <c r="F303" s="174" t="s">
        <v>469</v>
      </c>
      <c r="H303" s="175">
        <v>746.358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177</v>
      </c>
      <c r="AU303" s="173" t="s">
        <v>85</v>
      </c>
      <c r="AV303" s="14" t="s">
        <v>85</v>
      </c>
      <c r="AW303" s="14" t="s">
        <v>31</v>
      </c>
      <c r="AX303" s="14" t="s">
        <v>77</v>
      </c>
      <c r="AY303" s="173" t="s">
        <v>167</v>
      </c>
    </row>
    <row r="304" spans="2:51" s="14" customFormat="1" ht="12">
      <c r="B304" s="172"/>
      <c r="D304" s="165" t="s">
        <v>177</v>
      </c>
      <c r="E304" s="173" t="s">
        <v>1</v>
      </c>
      <c r="F304" s="174" t="s">
        <v>470</v>
      </c>
      <c r="H304" s="175">
        <v>134.63</v>
      </c>
      <c r="I304" s="176"/>
      <c r="L304" s="172"/>
      <c r="M304" s="177"/>
      <c r="N304" s="178"/>
      <c r="O304" s="178"/>
      <c r="P304" s="178"/>
      <c r="Q304" s="178"/>
      <c r="R304" s="178"/>
      <c r="S304" s="178"/>
      <c r="T304" s="179"/>
      <c r="AT304" s="173" t="s">
        <v>177</v>
      </c>
      <c r="AU304" s="173" t="s">
        <v>85</v>
      </c>
      <c r="AV304" s="14" t="s">
        <v>85</v>
      </c>
      <c r="AW304" s="14" t="s">
        <v>31</v>
      </c>
      <c r="AX304" s="14" t="s">
        <v>77</v>
      </c>
      <c r="AY304" s="173" t="s">
        <v>167</v>
      </c>
    </row>
    <row r="305" spans="2:51" s="15" customFormat="1" ht="12">
      <c r="B305" s="180"/>
      <c r="D305" s="165" t="s">
        <v>177</v>
      </c>
      <c r="E305" s="181" t="s">
        <v>1</v>
      </c>
      <c r="F305" s="182" t="s">
        <v>192</v>
      </c>
      <c r="H305" s="183">
        <v>880.988</v>
      </c>
      <c r="I305" s="184"/>
      <c r="L305" s="180"/>
      <c r="M305" s="185"/>
      <c r="N305" s="186"/>
      <c r="O305" s="186"/>
      <c r="P305" s="186"/>
      <c r="Q305" s="186"/>
      <c r="R305" s="186"/>
      <c r="S305" s="186"/>
      <c r="T305" s="187"/>
      <c r="AT305" s="181" t="s">
        <v>177</v>
      </c>
      <c r="AU305" s="181" t="s">
        <v>85</v>
      </c>
      <c r="AV305" s="15" t="s">
        <v>175</v>
      </c>
      <c r="AW305" s="15" t="s">
        <v>31</v>
      </c>
      <c r="AX305" s="15" t="s">
        <v>32</v>
      </c>
      <c r="AY305" s="181" t="s">
        <v>167</v>
      </c>
    </row>
    <row r="306" spans="2:63" s="12" customFormat="1" ht="22.9" customHeight="1">
      <c r="B306" s="137"/>
      <c r="D306" s="138" t="s">
        <v>76</v>
      </c>
      <c r="E306" s="148" t="s">
        <v>216</v>
      </c>
      <c r="F306" s="148" t="s">
        <v>471</v>
      </c>
      <c r="I306" s="140"/>
      <c r="J306" s="149">
        <f>BK306</f>
        <v>0</v>
      </c>
      <c r="L306" s="137"/>
      <c r="M306" s="142"/>
      <c r="N306" s="143"/>
      <c r="O306" s="143"/>
      <c r="P306" s="144">
        <f>SUM(P307:P316)</f>
        <v>0</v>
      </c>
      <c r="Q306" s="143"/>
      <c r="R306" s="144">
        <f>SUM(R307:R316)</f>
        <v>13.677340000000001</v>
      </c>
      <c r="S306" s="143"/>
      <c r="T306" s="145">
        <f>SUM(T307:T316)</f>
        <v>0</v>
      </c>
      <c r="AR306" s="138" t="s">
        <v>32</v>
      </c>
      <c r="AT306" s="146" t="s">
        <v>76</v>
      </c>
      <c r="AU306" s="146" t="s">
        <v>32</v>
      </c>
      <c r="AY306" s="138" t="s">
        <v>167</v>
      </c>
      <c r="BK306" s="147">
        <f>SUM(BK307:BK316)</f>
        <v>0</v>
      </c>
    </row>
    <row r="307" spans="1:65" s="2" customFormat="1" ht="16.5" customHeight="1">
      <c r="A307" s="33"/>
      <c r="B307" s="150"/>
      <c r="C307" s="151" t="s">
        <v>472</v>
      </c>
      <c r="D307" s="151" t="s">
        <v>170</v>
      </c>
      <c r="E307" s="152" t="s">
        <v>473</v>
      </c>
      <c r="F307" s="153" t="s">
        <v>474</v>
      </c>
      <c r="G307" s="154" t="s">
        <v>475</v>
      </c>
      <c r="H307" s="155">
        <v>5</v>
      </c>
      <c r="I307" s="156"/>
      <c r="J307" s="157">
        <f>ROUND(I307*H307,2)</f>
        <v>0</v>
      </c>
      <c r="K307" s="153" t="s">
        <v>1</v>
      </c>
      <c r="L307" s="34"/>
      <c r="M307" s="158" t="s">
        <v>1</v>
      </c>
      <c r="N307" s="159" t="s">
        <v>42</v>
      </c>
      <c r="O307" s="59"/>
      <c r="P307" s="160">
        <f>O307*H307</f>
        <v>0</v>
      </c>
      <c r="Q307" s="160">
        <v>0.32974</v>
      </c>
      <c r="R307" s="160">
        <f>Q307*H307</f>
        <v>1.6486999999999998</v>
      </c>
      <c r="S307" s="160">
        <v>0</v>
      </c>
      <c r="T307" s="161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2" t="s">
        <v>175</v>
      </c>
      <c r="AT307" s="162" t="s">
        <v>170</v>
      </c>
      <c r="AU307" s="162" t="s">
        <v>85</v>
      </c>
      <c r="AY307" s="18" t="s">
        <v>167</v>
      </c>
      <c r="BE307" s="163">
        <f>IF(N307="základní",J307,0)</f>
        <v>0</v>
      </c>
      <c r="BF307" s="163">
        <f>IF(N307="snížená",J307,0)</f>
        <v>0</v>
      </c>
      <c r="BG307" s="163">
        <f>IF(N307="zákl. přenesená",J307,0)</f>
        <v>0</v>
      </c>
      <c r="BH307" s="163">
        <f>IF(N307="sníž. přenesená",J307,0)</f>
        <v>0</v>
      </c>
      <c r="BI307" s="163">
        <f>IF(N307="nulová",J307,0)</f>
        <v>0</v>
      </c>
      <c r="BJ307" s="18" t="s">
        <v>32</v>
      </c>
      <c r="BK307" s="163">
        <f>ROUND(I307*H307,2)</f>
        <v>0</v>
      </c>
      <c r="BL307" s="18" t="s">
        <v>175</v>
      </c>
      <c r="BM307" s="162" t="s">
        <v>476</v>
      </c>
    </row>
    <row r="308" spans="2:51" s="14" customFormat="1" ht="12">
      <c r="B308" s="172"/>
      <c r="D308" s="165" t="s">
        <v>177</v>
      </c>
      <c r="E308" s="173" t="s">
        <v>1</v>
      </c>
      <c r="F308" s="174" t="s">
        <v>477</v>
      </c>
      <c r="H308" s="175">
        <v>5</v>
      </c>
      <c r="I308" s="176"/>
      <c r="L308" s="172"/>
      <c r="M308" s="177"/>
      <c r="N308" s="178"/>
      <c r="O308" s="178"/>
      <c r="P308" s="178"/>
      <c r="Q308" s="178"/>
      <c r="R308" s="178"/>
      <c r="S308" s="178"/>
      <c r="T308" s="179"/>
      <c r="AT308" s="173" t="s">
        <v>177</v>
      </c>
      <c r="AU308" s="173" t="s">
        <v>85</v>
      </c>
      <c r="AV308" s="14" t="s">
        <v>85</v>
      </c>
      <c r="AW308" s="14" t="s">
        <v>31</v>
      </c>
      <c r="AX308" s="14" t="s">
        <v>32</v>
      </c>
      <c r="AY308" s="173" t="s">
        <v>167</v>
      </c>
    </row>
    <row r="309" spans="1:65" s="2" customFormat="1" ht="16.5" customHeight="1">
      <c r="A309" s="33"/>
      <c r="B309" s="150"/>
      <c r="C309" s="151" t="s">
        <v>478</v>
      </c>
      <c r="D309" s="151" t="s">
        <v>170</v>
      </c>
      <c r="E309" s="152" t="s">
        <v>479</v>
      </c>
      <c r="F309" s="153" t="s">
        <v>480</v>
      </c>
      <c r="G309" s="154" t="s">
        <v>475</v>
      </c>
      <c r="H309" s="155">
        <v>7</v>
      </c>
      <c r="I309" s="156"/>
      <c r="J309" s="157">
        <f>ROUND(I309*H309,2)</f>
        <v>0</v>
      </c>
      <c r="K309" s="153" t="s">
        <v>1</v>
      </c>
      <c r="L309" s="34"/>
      <c r="M309" s="158" t="s">
        <v>1</v>
      </c>
      <c r="N309" s="159" t="s">
        <v>42</v>
      </c>
      <c r="O309" s="59"/>
      <c r="P309" s="160">
        <f>O309*H309</f>
        <v>0</v>
      </c>
      <c r="Q309" s="160">
        <v>0.4208</v>
      </c>
      <c r="R309" s="160">
        <f>Q309*H309</f>
        <v>2.9456</v>
      </c>
      <c r="S309" s="160">
        <v>0</v>
      </c>
      <c r="T309" s="16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2" t="s">
        <v>175</v>
      </c>
      <c r="AT309" s="162" t="s">
        <v>170</v>
      </c>
      <c r="AU309" s="162" t="s">
        <v>85</v>
      </c>
      <c r="AY309" s="18" t="s">
        <v>167</v>
      </c>
      <c r="BE309" s="163">
        <f>IF(N309="základní",J309,0)</f>
        <v>0</v>
      </c>
      <c r="BF309" s="163">
        <f>IF(N309="snížená",J309,0)</f>
        <v>0</v>
      </c>
      <c r="BG309" s="163">
        <f>IF(N309="zákl. přenesená",J309,0)</f>
        <v>0</v>
      </c>
      <c r="BH309" s="163">
        <f>IF(N309="sníž. přenesená",J309,0)</f>
        <v>0</v>
      </c>
      <c r="BI309" s="163">
        <f>IF(N309="nulová",J309,0)</f>
        <v>0</v>
      </c>
      <c r="BJ309" s="18" t="s">
        <v>32</v>
      </c>
      <c r="BK309" s="163">
        <f>ROUND(I309*H309,2)</f>
        <v>0</v>
      </c>
      <c r="BL309" s="18" t="s">
        <v>175</v>
      </c>
      <c r="BM309" s="162" t="s">
        <v>481</v>
      </c>
    </row>
    <row r="310" spans="2:51" s="14" customFormat="1" ht="12">
      <c r="B310" s="172"/>
      <c r="D310" s="165" t="s">
        <v>177</v>
      </c>
      <c r="E310" s="173" t="s">
        <v>1</v>
      </c>
      <c r="F310" s="174" t="s">
        <v>482</v>
      </c>
      <c r="H310" s="175">
        <v>7</v>
      </c>
      <c r="I310" s="176"/>
      <c r="L310" s="172"/>
      <c r="M310" s="177"/>
      <c r="N310" s="178"/>
      <c r="O310" s="178"/>
      <c r="P310" s="178"/>
      <c r="Q310" s="178"/>
      <c r="R310" s="178"/>
      <c r="S310" s="178"/>
      <c r="T310" s="179"/>
      <c r="AT310" s="173" t="s">
        <v>177</v>
      </c>
      <c r="AU310" s="173" t="s">
        <v>85</v>
      </c>
      <c r="AV310" s="14" t="s">
        <v>85</v>
      </c>
      <c r="AW310" s="14" t="s">
        <v>31</v>
      </c>
      <c r="AX310" s="14" t="s">
        <v>32</v>
      </c>
      <c r="AY310" s="173" t="s">
        <v>167</v>
      </c>
    </row>
    <row r="311" spans="1:65" s="2" customFormat="1" ht="16.5" customHeight="1">
      <c r="A311" s="33"/>
      <c r="B311" s="150"/>
      <c r="C311" s="151" t="s">
        <v>483</v>
      </c>
      <c r="D311" s="151" t="s">
        <v>170</v>
      </c>
      <c r="E311" s="152" t="s">
        <v>484</v>
      </c>
      <c r="F311" s="153" t="s">
        <v>485</v>
      </c>
      <c r="G311" s="154" t="s">
        <v>475</v>
      </c>
      <c r="H311" s="155">
        <v>2</v>
      </c>
      <c r="I311" s="156"/>
      <c r="J311" s="157">
        <f>ROUND(I311*H311,2)</f>
        <v>0</v>
      </c>
      <c r="K311" s="153" t="s">
        <v>1</v>
      </c>
      <c r="L311" s="34"/>
      <c r="M311" s="158" t="s">
        <v>1</v>
      </c>
      <c r="N311" s="159" t="s">
        <v>42</v>
      </c>
      <c r="O311" s="59"/>
      <c r="P311" s="160">
        <f>O311*H311</f>
        <v>0</v>
      </c>
      <c r="Q311" s="160">
        <v>0.32272</v>
      </c>
      <c r="R311" s="160">
        <f>Q311*H311</f>
        <v>0.64544</v>
      </c>
      <c r="S311" s="160">
        <v>0</v>
      </c>
      <c r="T311" s="16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2" t="s">
        <v>175</v>
      </c>
      <c r="AT311" s="162" t="s">
        <v>170</v>
      </c>
      <c r="AU311" s="162" t="s">
        <v>85</v>
      </c>
      <c r="AY311" s="18" t="s">
        <v>167</v>
      </c>
      <c r="BE311" s="163">
        <f>IF(N311="základní",J311,0)</f>
        <v>0</v>
      </c>
      <c r="BF311" s="163">
        <f>IF(N311="snížená",J311,0)</f>
        <v>0</v>
      </c>
      <c r="BG311" s="163">
        <f>IF(N311="zákl. přenesená",J311,0)</f>
        <v>0</v>
      </c>
      <c r="BH311" s="163">
        <f>IF(N311="sníž. přenesená",J311,0)</f>
        <v>0</v>
      </c>
      <c r="BI311" s="163">
        <f>IF(N311="nulová",J311,0)</f>
        <v>0</v>
      </c>
      <c r="BJ311" s="18" t="s">
        <v>32</v>
      </c>
      <c r="BK311" s="163">
        <f>ROUND(I311*H311,2)</f>
        <v>0</v>
      </c>
      <c r="BL311" s="18" t="s">
        <v>175</v>
      </c>
      <c r="BM311" s="162" t="s">
        <v>486</v>
      </c>
    </row>
    <row r="312" spans="2:51" s="14" customFormat="1" ht="12">
      <c r="B312" s="172"/>
      <c r="D312" s="165" t="s">
        <v>177</v>
      </c>
      <c r="E312" s="173" t="s">
        <v>1</v>
      </c>
      <c r="F312" s="174" t="s">
        <v>487</v>
      </c>
      <c r="H312" s="175">
        <v>2</v>
      </c>
      <c r="I312" s="176"/>
      <c r="L312" s="172"/>
      <c r="M312" s="177"/>
      <c r="N312" s="178"/>
      <c r="O312" s="178"/>
      <c r="P312" s="178"/>
      <c r="Q312" s="178"/>
      <c r="R312" s="178"/>
      <c r="S312" s="178"/>
      <c r="T312" s="179"/>
      <c r="AT312" s="173" t="s">
        <v>177</v>
      </c>
      <c r="AU312" s="173" t="s">
        <v>85</v>
      </c>
      <c r="AV312" s="14" t="s">
        <v>85</v>
      </c>
      <c r="AW312" s="14" t="s">
        <v>31</v>
      </c>
      <c r="AX312" s="14" t="s">
        <v>32</v>
      </c>
      <c r="AY312" s="173" t="s">
        <v>167</v>
      </c>
    </row>
    <row r="313" spans="1:65" s="2" customFormat="1" ht="21.75" customHeight="1">
      <c r="A313" s="33"/>
      <c r="B313" s="150"/>
      <c r="C313" s="151" t="s">
        <v>488</v>
      </c>
      <c r="D313" s="151" t="s">
        <v>170</v>
      </c>
      <c r="E313" s="152" t="s">
        <v>489</v>
      </c>
      <c r="F313" s="153" t="s">
        <v>490</v>
      </c>
      <c r="G313" s="154" t="s">
        <v>475</v>
      </c>
      <c r="H313" s="155">
        <v>26</v>
      </c>
      <c r="I313" s="156"/>
      <c r="J313" s="157">
        <f>ROUND(I313*H313,2)</f>
        <v>0</v>
      </c>
      <c r="K313" s="153" t="s">
        <v>1</v>
      </c>
      <c r="L313" s="34"/>
      <c r="M313" s="158" t="s">
        <v>1</v>
      </c>
      <c r="N313" s="159" t="s">
        <v>42</v>
      </c>
      <c r="O313" s="59"/>
      <c r="P313" s="160">
        <f>O313*H313</f>
        <v>0</v>
      </c>
      <c r="Q313" s="160">
        <v>0.2647</v>
      </c>
      <c r="R313" s="160">
        <f>Q313*H313</f>
        <v>6.8822</v>
      </c>
      <c r="S313" s="160">
        <v>0</v>
      </c>
      <c r="T313" s="16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2" t="s">
        <v>175</v>
      </c>
      <c r="AT313" s="162" t="s">
        <v>170</v>
      </c>
      <c r="AU313" s="162" t="s">
        <v>85</v>
      </c>
      <c r="AY313" s="18" t="s">
        <v>167</v>
      </c>
      <c r="BE313" s="163">
        <f>IF(N313="základní",J313,0)</f>
        <v>0</v>
      </c>
      <c r="BF313" s="163">
        <f>IF(N313="snížená",J313,0)</f>
        <v>0</v>
      </c>
      <c r="BG313" s="163">
        <f>IF(N313="zákl. přenesená",J313,0)</f>
        <v>0</v>
      </c>
      <c r="BH313" s="163">
        <f>IF(N313="sníž. přenesená",J313,0)</f>
        <v>0</v>
      </c>
      <c r="BI313" s="163">
        <f>IF(N313="nulová",J313,0)</f>
        <v>0</v>
      </c>
      <c r="BJ313" s="18" t="s">
        <v>32</v>
      </c>
      <c r="BK313" s="163">
        <f>ROUND(I313*H313,2)</f>
        <v>0</v>
      </c>
      <c r="BL313" s="18" t="s">
        <v>175</v>
      </c>
      <c r="BM313" s="162" t="s">
        <v>491</v>
      </c>
    </row>
    <row r="314" spans="2:51" s="14" customFormat="1" ht="12">
      <c r="B314" s="172"/>
      <c r="D314" s="165" t="s">
        <v>177</v>
      </c>
      <c r="E314" s="173" t="s">
        <v>1</v>
      </c>
      <c r="F314" s="174" t="s">
        <v>492</v>
      </c>
      <c r="H314" s="175">
        <v>26</v>
      </c>
      <c r="I314" s="176"/>
      <c r="L314" s="172"/>
      <c r="M314" s="177"/>
      <c r="N314" s="178"/>
      <c r="O314" s="178"/>
      <c r="P314" s="178"/>
      <c r="Q314" s="178"/>
      <c r="R314" s="178"/>
      <c r="S314" s="178"/>
      <c r="T314" s="179"/>
      <c r="AT314" s="173" t="s">
        <v>177</v>
      </c>
      <c r="AU314" s="173" t="s">
        <v>85</v>
      </c>
      <c r="AV314" s="14" t="s">
        <v>85</v>
      </c>
      <c r="AW314" s="14" t="s">
        <v>31</v>
      </c>
      <c r="AX314" s="14" t="s">
        <v>32</v>
      </c>
      <c r="AY314" s="173" t="s">
        <v>167</v>
      </c>
    </row>
    <row r="315" spans="1:65" s="2" customFormat="1" ht="21.75" customHeight="1">
      <c r="A315" s="33"/>
      <c r="B315" s="150"/>
      <c r="C315" s="151" t="s">
        <v>493</v>
      </c>
      <c r="D315" s="151" t="s">
        <v>170</v>
      </c>
      <c r="E315" s="152" t="s">
        <v>494</v>
      </c>
      <c r="F315" s="153" t="s">
        <v>495</v>
      </c>
      <c r="G315" s="154" t="s">
        <v>475</v>
      </c>
      <c r="H315" s="155">
        <v>5</v>
      </c>
      <c r="I315" s="156"/>
      <c r="J315" s="157">
        <f>ROUND(I315*H315,2)</f>
        <v>0</v>
      </c>
      <c r="K315" s="153" t="s">
        <v>1</v>
      </c>
      <c r="L315" s="34"/>
      <c r="M315" s="158" t="s">
        <v>1</v>
      </c>
      <c r="N315" s="159" t="s">
        <v>42</v>
      </c>
      <c r="O315" s="59"/>
      <c r="P315" s="160">
        <f>O315*H315</f>
        <v>0</v>
      </c>
      <c r="Q315" s="160">
        <v>0.31108</v>
      </c>
      <c r="R315" s="160">
        <f>Q315*H315</f>
        <v>1.5554000000000001</v>
      </c>
      <c r="S315" s="160">
        <v>0</v>
      </c>
      <c r="T315" s="161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2" t="s">
        <v>175</v>
      </c>
      <c r="AT315" s="162" t="s">
        <v>170</v>
      </c>
      <c r="AU315" s="162" t="s">
        <v>85</v>
      </c>
      <c r="AY315" s="18" t="s">
        <v>167</v>
      </c>
      <c r="BE315" s="163">
        <f>IF(N315="základní",J315,0)</f>
        <v>0</v>
      </c>
      <c r="BF315" s="163">
        <f>IF(N315="snížená",J315,0)</f>
        <v>0</v>
      </c>
      <c r="BG315" s="163">
        <f>IF(N315="zákl. přenesená",J315,0)</f>
        <v>0</v>
      </c>
      <c r="BH315" s="163">
        <f>IF(N315="sníž. přenesená",J315,0)</f>
        <v>0</v>
      </c>
      <c r="BI315" s="163">
        <f>IF(N315="nulová",J315,0)</f>
        <v>0</v>
      </c>
      <c r="BJ315" s="18" t="s">
        <v>32</v>
      </c>
      <c r="BK315" s="163">
        <f>ROUND(I315*H315,2)</f>
        <v>0</v>
      </c>
      <c r="BL315" s="18" t="s">
        <v>175</v>
      </c>
      <c r="BM315" s="162" t="s">
        <v>496</v>
      </c>
    </row>
    <row r="316" spans="2:51" s="14" customFormat="1" ht="12">
      <c r="B316" s="172"/>
      <c r="D316" s="165" t="s">
        <v>177</v>
      </c>
      <c r="E316" s="173" t="s">
        <v>1</v>
      </c>
      <c r="F316" s="174" t="s">
        <v>497</v>
      </c>
      <c r="H316" s="175">
        <v>5</v>
      </c>
      <c r="I316" s="176"/>
      <c r="L316" s="172"/>
      <c r="M316" s="177"/>
      <c r="N316" s="178"/>
      <c r="O316" s="178"/>
      <c r="P316" s="178"/>
      <c r="Q316" s="178"/>
      <c r="R316" s="178"/>
      <c r="S316" s="178"/>
      <c r="T316" s="179"/>
      <c r="AT316" s="173" t="s">
        <v>177</v>
      </c>
      <c r="AU316" s="173" t="s">
        <v>85</v>
      </c>
      <c r="AV316" s="14" t="s">
        <v>85</v>
      </c>
      <c r="AW316" s="14" t="s">
        <v>31</v>
      </c>
      <c r="AX316" s="14" t="s">
        <v>32</v>
      </c>
      <c r="AY316" s="173" t="s">
        <v>167</v>
      </c>
    </row>
    <row r="317" spans="2:63" s="12" customFormat="1" ht="22.9" customHeight="1">
      <c r="B317" s="137"/>
      <c r="D317" s="138" t="s">
        <v>76</v>
      </c>
      <c r="E317" s="148" t="s">
        <v>221</v>
      </c>
      <c r="F317" s="148" t="s">
        <v>498</v>
      </c>
      <c r="I317" s="140"/>
      <c r="J317" s="149">
        <f>BK317</f>
        <v>0</v>
      </c>
      <c r="L317" s="137"/>
      <c r="M317" s="142"/>
      <c r="N317" s="143"/>
      <c r="O317" s="143"/>
      <c r="P317" s="144">
        <f>SUM(P318:P347)</f>
        <v>0</v>
      </c>
      <c r="Q317" s="143"/>
      <c r="R317" s="144">
        <f>SUM(R318:R347)</f>
        <v>186.02376918</v>
      </c>
      <c r="S317" s="143"/>
      <c r="T317" s="145">
        <f>SUM(T318:T347)</f>
        <v>0</v>
      </c>
      <c r="AR317" s="138" t="s">
        <v>32</v>
      </c>
      <c r="AT317" s="146" t="s">
        <v>76</v>
      </c>
      <c r="AU317" s="146" t="s">
        <v>32</v>
      </c>
      <c r="AY317" s="138" t="s">
        <v>167</v>
      </c>
      <c r="BK317" s="147">
        <f>SUM(BK318:BK347)</f>
        <v>0</v>
      </c>
    </row>
    <row r="318" spans="1:65" s="2" customFormat="1" ht="16.5" customHeight="1">
      <c r="A318" s="33"/>
      <c r="B318" s="150"/>
      <c r="C318" s="151" t="s">
        <v>499</v>
      </c>
      <c r="D318" s="151" t="s">
        <v>170</v>
      </c>
      <c r="E318" s="152" t="s">
        <v>500</v>
      </c>
      <c r="F318" s="153" t="s">
        <v>501</v>
      </c>
      <c r="G318" s="154" t="s">
        <v>502</v>
      </c>
      <c r="H318" s="155">
        <v>1</v>
      </c>
      <c r="I318" s="156"/>
      <c r="J318" s="157">
        <f>ROUND(I318*H318,2)</f>
        <v>0</v>
      </c>
      <c r="K318" s="153" t="s">
        <v>1</v>
      </c>
      <c r="L318" s="34"/>
      <c r="M318" s="158" t="s">
        <v>1</v>
      </c>
      <c r="N318" s="159" t="s">
        <v>42</v>
      </c>
      <c r="O318" s="59"/>
      <c r="P318" s="160">
        <f>O318*H318</f>
        <v>0</v>
      </c>
      <c r="Q318" s="160">
        <v>0</v>
      </c>
      <c r="R318" s="160">
        <f>Q318*H318</f>
        <v>0</v>
      </c>
      <c r="S318" s="160">
        <v>0</v>
      </c>
      <c r="T318" s="161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2" t="s">
        <v>175</v>
      </c>
      <c r="AT318" s="162" t="s">
        <v>170</v>
      </c>
      <c r="AU318" s="162" t="s">
        <v>85</v>
      </c>
      <c r="AY318" s="18" t="s">
        <v>167</v>
      </c>
      <c r="BE318" s="163">
        <f>IF(N318="základní",J318,0)</f>
        <v>0</v>
      </c>
      <c r="BF318" s="163">
        <f>IF(N318="snížená",J318,0)</f>
        <v>0</v>
      </c>
      <c r="BG318" s="163">
        <f>IF(N318="zákl. přenesená",J318,0)</f>
        <v>0</v>
      </c>
      <c r="BH318" s="163">
        <f>IF(N318="sníž. přenesená",J318,0)</f>
        <v>0</v>
      </c>
      <c r="BI318" s="163">
        <f>IF(N318="nulová",J318,0)</f>
        <v>0</v>
      </c>
      <c r="BJ318" s="18" t="s">
        <v>32</v>
      </c>
      <c r="BK318" s="163">
        <f>ROUND(I318*H318,2)</f>
        <v>0</v>
      </c>
      <c r="BL318" s="18" t="s">
        <v>175</v>
      </c>
      <c r="BM318" s="162" t="s">
        <v>503</v>
      </c>
    </row>
    <row r="319" spans="2:51" s="14" customFormat="1" ht="12">
      <c r="B319" s="172"/>
      <c r="D319" s="165" t="s">
        <v>177</v>
      </c>
      <c r="E319" s="173" t="s">
        <v>1</v>
      </c>
      <c r="F319" s="174" t="s">
        <v>32</v>
      </c>
      <c r="H319" s="175">
        <v>1</v>
      </c>
      <c r="I319" s="176"/>
      <c r="L319" s="172"/>
      <c r="M319" s="177"/>
      <c r="N319" s="178"/>
      <c r="O319" s="178"/>
      <c r="P319" s="178"/>
      <c r="Q319" s="178"/>
      <c r="R319" s="178"/>
      <c r="S319" s="178"/>
      <c r="T319" s="179"/>
      <c r="AT319" s="173" t="s">
        <v>177</v>
      </c>
      <c r="AU319" s="173" t="s">
        <v>85</v>
      </c>
      <c r="AV319" s="14" t="s">
        <v>85</v>
      </c>
      <c r="AW319" s="14" t="s">
        <v>31</v>
      </c>
      <c r="AX319" s="14" t="s">
        <v>32</v>
      </c>
      <c r="AY319" s="173" t="s">
        <v>167</v>
      </c>
    </row>
    <row r="320" spans="1:65" s="2" customFormat="1" ht="16.5" customHeight="1">
      <c r="A320" s="33"/>
      <c r="B320" s="150"/>
      <c r="C320" s="151" t="s">
        <v>504</v>
      </c>
      <c r="D320" s="151" t="s">
        <v>170</v>
      </c>
      <c r="E320" s="152" t="s">
        <v>505</v>
      </c>
      <c r="F320" s="153" t="s">
        <v>506</v>
      </c>
      <c r="G320" s="154" t="s">
        <v>246</v>
      </c>
      <c r="H320" s="155">
        <v>57.7</v>
      </c>
      <c r="I320" s="156"/>
      <c r="J320" s="157">
        <f>ROUND(I320*H320,2)</f>
        <v>0</v>
      </c>
      <c r="K320" s="153" t="s">
        <v>174</v>
      </c>
      <c r="L320" s="34"/>
      <c r="M320" s="158" t="s">
        <v>1</v>
      </c>
      <c r="N320" s="159" t="s">
        <v>42</v>
      </c>
      <c r="O320" s="59"/>
      <c r="P320" s="160">
        <f>O320*H320</f>
        <v>0</v>
      </c>
      <c r="Q320" s="160">
        <v>0.0001</v>
      </c>
      <c r="R320" s="160">
        <f>Q320*H320</f>
        <v>0.005770000000000001</v>
      </c>
      <c r="S320" s="160">
        <v>0</v>
      </c>
      <c r="T320" s="161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2" t="s">
        <v>175</v>
      </c>
      <c r="AT320" s="162" t="s">
        <v>170</v>
      </c>
      <c r="AU320" s="162" t="s">
        <v>85</v>
      </c>
      <c r="AY320" s="18" t="s">
        <v>167</v>
      </c>
      <c r="BE320" s="163">
        <f>IF(N320="základní",J320,0)</f>
        <v>0</v>
      </c>
      <c r="BF320" s="163">
        <f>IF(N320="snížená",J320,0)</f>
        <v>0</v>
      </c>
      <c r="BG320" s="163">
        <f>IF(N320="zákl. přenesená",J320,0)</f>
        <v>0</v>
      </c>
      <c r="BH320" s="163">
        <f>IF(N320="sníž. přenesená",J320,0)</f>
        <v>0</v>
      </c>
      <c r="BI320" s="163">
        <f>IF(N320="nulová",J320,0)</f>
        <v>0</v>
      </c>
      <c r="BJ320" s="18" t="s">
        <v>32</v>
      </c>
      <c r="BK320" s="163">
        <f>ROUND(I320*H320,2)</f>
        <v>0</v>
      </c>
      <c r="BL320" s="18" t="s">
        <v>175</v>
      </c>
      <c r="BM320" s="162" t="s">
        <v>507</v>
      </c>
    </row>
    <row r="321" spans="2:51" s="14" customFormat="1" ht="12">
      <c r="B321" s="172"/>
      <c r="D321" s="165" t="s">
        <v>177</v>
      </c>
      <c r="E321" s="173" t="s">
        <v>1</v>
      </c>
      <c r="F321" s="174" t="s">
        <v>508</v>
      </c>
      <c r="H321" s="175">
        <v>57.7</v>
      </c>
      <c r="I321" s="176"/>
      <c r="L321" s="172"/>
      <c r="M321" s="177"/>
      <c r="N321" s="178"/>
      <c r="O321" s="178"/>
      <c r="P321" s="178"/>
      <c r="Q321" s="178"/>
      <c r="R321" s="178"/>
      <c r="S321" s="178"/>
      <c r="T321" s="179"/>
      <c r="AT321" s="173" t="s">
        <v>177</v>
      </c>
      <c r="AU321" s="173" t="s">
        <v>85</v>
      </c>
      <c r="AV321" s="14" t="s">
        <v>85</v>
      </c>
      <c r="AW321" s="14" t="s">
        <v>31</v>
      </c>
      <c r="AX321" s="14" t="s">
        <v>32</v>
      </c>
      <c r="AY321" s="173" t="s">
        <v>167</v>
      </c>
    </row>
    <row r="322" spans="1:65" s="2" customFormat="1" ht="16.5" customHeight="1">
      <c r="A322" s="33"/>
      <c r="B322" s="150"/>
      <c r="C322" s="151" t="s">
        <v>509</v>
      </c>
      <c r="D322" s="151" t="s">
        <v>170</v>
      </c>
      <c r="E322" s="152" t="s">
        <v>510</v>
      </c>
      <c r="F322" s="153" t="s">
        <v>511</v>
      </c>
      <c r="G322" s="154" t="s">
        <v>246</v>
      </c>
      <c r="H322" s="155">
        <v>57.7</v>
      </c>
      <c r="I322" s="156"/>
      <c r="J322" s="157">
        <f>ROUND(I322*H322,2)</f>
        <v>0</v>
      </c>
      <c r="K322" s="153" t="s">
        <v>174</v>
      </c>
      <c r="L322" s="34"/>
      <c r="M322" s="158" t="s">
        <v>1</v>
      </c>
      <c r="N322" s="159" t="s">
        <v>42</v>
      </c>
      <c r="O322" s="59"/>
      <c r="P322" s="160">
        <f>O322*H322</f>
        <v>0</v>
      </c>
      <c r="Q322" s="160">
        <v>0.00033</v>
      </c>
      <c r="R322" s="160">
        <f>Q322*H322</f>
        <v>0.019041000000000002</v>
      </c>
      <c r="S322" s="160">
        <v>0</v>
      </c>
      <c r="T322" s="161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2" t="s">
        <v>175</v>
      </c>
      <c r="AT322" s="162" t="s">
        <v>170</v>
      </c>
      <c r="AU322" s="162" t="s">
        <v>85</v>
      </c>
      <c r="AY322" s="18" t="s">
        <v>167</v>
      </c>
      <c r="BE322" s="163">
        <f>IF(N322="základní",J322,0)</f>
        <v>0</v>
      </c>
      <c r="BF322" s="163">
        <f>IF(N322="snížená",J322,0)</f>
        <v>0</v>
      </c>
      <c r="BG322" s="163">
        <f>IF(N322="zákl. přenesená",J322,0)</f>
        <v>0</v>
      </c>
      <c r="BH322" s="163">
        <f>IF(N322="sníž. přenesená",J322,0)</f>
        <v>0</v>
      </c>
      <c r="BI322" s="163">
        <f>IF(N322="nulová",J322,0)</f>
        <v>0</v>
      </c>
      <c r="BJ322" s="18" t="s">
        <v>32</v>
      </c>
      <c r="BK322" s="163">
        <f>ROUND(I322*H322,2)</f>
        <v>0</v>
      </c>
      <c r="BL322" s="18" t="s">
        <v>175</v>
      </c>
      <c r="BM322" s="162" t="s">
        <v>512</v>
      </c>
    </row>
    <row r="323" spans="2:51" s="14" customFormat="1" ht="12">
      <c r="B323" s="172"/>
      <c r="D323" s="165" t="s">
        <v>177</v>
      </c>
      <c r="E323" s="173" t="s">
        <v>1</v>
      </c>
      <c r="F323" s="174" t="s">
        <v>508</v>
      </c>
      <c r="H323" s="175">
        <v>57.7</v>
      </c>
      <c r="I323" s="176"/>
      <c r="L323" s="172"/>
      <c r="M323" s="177"/>
      <c r="N323" s="178"/>
      <c r="O323" s="178"/>
      <c r="P323" s="178"/>
      <c r="Q323" s="178"/>
      <c r="R323" s="178"/>
      <c r="S323" s="178"/>
      <c r="T323" s="179"/>
      <c r="AT323" s="173" t="s">
        <v>177</v>
      </c>
      <c r="AU323" s="173" t="s">
        <v>85</v>
      </c>
      <c r="AV323" s="14" t="s">
        <v>85</v>
      </c>
      <c r="AW323" s="14" t="s">
        <v>31</v>
      </c>
      <c r="AX323" s="14" t="s">
        <v>32</v>
      </c>
      <c r="AY323" s="173" t="s">
        <v>167</v>
      </c>
    </row>
    <row r="324" spans="1:65" s="2" customFormat="1" ht="16.5" customHeight="1">
      <c r="A324" s="33"/>
      <c r="B324" s="150"/>
      <c r="C324" s="151" t="s">
        <v>513</v>
      </c>
      <c r="D324" s="151" t="s">
        <v>170</v>
      </c>
      <c r="E324" s="152" t="s">
        <v>514</v>
      </c>
      <c r="F324" s="153" t="s">
        <v>515</v>
      </c>
      <c r="G324" s="154" t="s">
        <v>246</v>
      </c>
      <c r="H324" s="155">
        <v>3</v>
      </c>
      <c r="I324" s="156"/>
      <c r="J324" s="157">
        <f>ROUND(I324*H324,2)</f>
        <v>0</v>
      </c>
      <c r="K324" s="153" t="s">
        <v>174</v>
      </c>
      <c r="L324" s="34"/>
      <c r="M324" s="158" t="s">
        <v>1</v>
      </c>
      <c r="N324" s="159" t="s">
        <v>42</v>
      </c>
      <c r="O324" s="59"/>
      <c r="P324" s="160">
        <f>O324*H324</f>
        <v>0</v>
      </c>
      <c r="Q324" s="160">
        <v>5E-05</v>
      </c>
      <c r="R324" s="160">
        <f>Q324*H324</f>
        <v>0.00015000000000000001</v>
      </c>
      <c r="S324" s="160">
        <v>0</v>
      </c>
      <c r="T324" s="16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2" t="s">
        <v>175</v>
      </c>
      <c r="AT324" s="162" t="s">
        <v>170</v>
      </c>
      <c r="AU324" s="162" t="s">
        <v>85</v>
      </c>
      <c r="AY324" s="18" t="s">
        <v>167</v>
      </c>
      <c r="BE324" s="163">
        <f>IF(N324="základní",J324,0)</f>
        <v>0</v>
      </c>
      <c r="BF324" s="163">
        <f>IF(N324="snížená",J324,0)</f>
        <v>0</v>
      </c>
      <c r="BG324" s="163">
        <f>IF(N324="zákl. přenesená",J324,0)</f>
        <v>0</v>
      </c>
      <c r="BH324" s="163">
        <f>IF(N324="sníž. přenesená",J324,0)</f>
        <v>0</v>
      </c>
      <c r="BI324" s="163">
        <f>IF(N324="nulová",J324,0)</f>
        <v>0</v>
      </c>
      <c r="BJ324" s="18" t="s">
        <v>32</v>
      </c>
      <c r="BK324" s="163">
        <f>ROUND(I324*H324,2)</f>
        <v>0</v>
      </c>
      <c r="BL324" s="18" t="s">
        <v>175</v>
      </c>
      <c r="BM324" s="162" t="s">
        <v>516</v>
      </c>
    </row>
    <row r="325" spans="2:51" s="14" customFormat="1" ht="12">
      <c r="B325" s="172"/>
      <c r="D325" s="165" t="s">
        <v>177</v>
      </c>
      <c r="E325" s="173" t="s">
        <v>1</v>
      </c>
      <c r="F325" s="174" t="s">
        <v>517</v>
      </c>
      <c r="H325" s="175">
        <v>3</v>
      </c>
      <c r="I325" s="176"/>
      <c r="L325" s="172"/>
      <c r="M325" s="177"/>
      <c r="N325" s="178"/>
      <c r="O325" s="178"/>
      <c r="P325" s="178"/>
      <c r="Q325" s="178"/>
      <c r="R325" s="178"/>
      <c r="S325" s="178"/>
      <c r="T325" s="179"/>
      <c r="AT325" s="173" t="s">
        <v>177</v>
      </c>
      <c r="AU325" s="173" t="s">
        <v>85</v>
      </c>
      <c r="AV325" s="14" t="s">
        <v>85</v>
      </c>
      <c r="AW325" s="14" t="s">
        <v>31</v>
      </c>
      <c r="AX325" s="14" t="s">
        <v>32</v>
      </c>
      <c r="AY325" s="173" t="s">
        <v>167</v>
      </c>
    </row>
    <row r="326" spans="1:65" s="2" customFormat="1" ht="16.5" customHeight="1">
      <c r="A326" s="33"/>
      <c r="B326" s="150"/>
      <c r="C326" s="151" t="s">
        <v>518</v>
      </c>
      <c r="D326" s="151" t="s">
        <v>170</v>
      </c>
      <c r="E326" s="152" t="s">
        <v>519</v>
      </c>
      <c r="F326" s="153" t="s">
        <v>520</v>
      </c>
      <c r="G326" s="154" t="s">
        <v>246</v>
      </c>
      <c r="H326" s="155">
        <v>3</v>
      </c>
      <c r="I326" s="156"/>
      <c r="J326" s="157">
        <f>ROUND(I326*H326,2)</f>
        <v>0</v>
      </c>
      <c r="K326" s="153" t="s">
        <v>174</v>
      </c>
      <c r="L326" s="34"/>
      <c r="M326" s="158" t="s">
        <v>1</v>
      </c>
      <c r="N326" s="159" t="s">
        <v>42</v>
      </c>
      <c r="O326" s="59"/>
      <c r="P326" s="160">
        <f>O326*H326</f>
        <v>0</v>
      </c>
      <c r="Q326" s="160">
        <v>0.00038</v>
      </c>
      <c r="R326" s="160">
        <f>Q326*H326</f>
        <v>0.00114</v>
      </c>
      <c r="S326" s="160">
        <v>0</v>
      </c>
      <c r="T326" s="16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2" t="s">
        <v>175</v>
      </c>
      <c r="AT326" s="162" t="s">
        <v>170</v>
      </c>
      <c r="AU326" s="162" t="s">
        <v>85</v>
      </c>
      <c r="AY326" s="18" t="s">
        <v>167</v>
      </c>
      <c r="BE326" s="163">
        <f>IF(N326="základní",J326,0)</f>
        <v>0</v>
      </c>
      <c r="BF326" s="163">
        <f>IF(N326="snížená",J326,0)</f>
        <v>0</v>
      </c>
      <c r="BG326" s="163">
        <f>IF(N326="zákl. přenesená",J326,0)</f>
        <v>0</v>
      </c>
      <c r="BH326" s="163">
        <f>IF(N326="sníž. přenesená",J326,0)</f>
        <v>0</v>
      </c>
      <c r="BI326" s="163">
        <f>IF(N326="nulová",J326,0)</f>
        <v>0</v>
      </c>
      <c r="BJ326" s="18" t="s">
        <v>32</v>
      </c>
      <c r="BK326" s="163">
        <f>ROUND(I326*H326,2)</f>
        <v>0</v>
      </c>
      <c r="BL326" s="18" t="s">
        <v>175</v>
      </c>
      <c r="BM326" s="162" t="s">
        <v>521</v>
      </c>
    </row>
    <row r="327" spans="2:51" s="14" customFormat="1" ht="12">
      <c r="B327" s="172"/>
      <c r="D327" s="165" t="s">
        <v>177</v>
      </c>
      <c r="E327" s="173" t="s">
        <v>1</v>
      </c>
      <c r="F327" s="174" t="s">
        <v>517</v>
      </c>
      <c r="H327" s="175">
        <v>3</v>
      </c>
      <c r="I327" s="176"/>
      <c r="L327" s="172"/>
      <c r="M327" s="177"/>
      <c r="N327" s="178"/>
      <c r="O327" s="178"/>
      <c r="P327" s="178"/>
      <c r="Q327" s="178"/>
      <c r="R327" s="178"/>
      <c r="S327" s="178"/>
      <c r="T327" s="179"/>
      <c r="AT327" s="173" t="s">
        <v>177</v>
      </c>
      <c r="AU327" s="173" t="s">
        <v>85</v>
      </c>
      <c r="AV327" s="14" t="s">
        <v>85</v>
      </c>
      <c r="AW327" s="14" t="s">
        <v>31</v>
      </c>
      <c r="AX327" s="14" t="s">
        <v>32</v>
      </c>
      <c r="AY327" s="173" t="s">
        <v>167</v>
      </c>
    </row>
    <row r="328" spans="1:65" s="2" customFormat="1" ht="16.5" customHeight="1">
      <c r="A328" s="33"/>
      <c r="B328" s="150"/>
      <c r="C328" s="151" t="s">
        <v>522</v>
      </c>
      <c r="D328" s="151" t="s">
        <v>170</v>
      </c>
      <c r="E328" s="152" t="s">
        <v>523</v>
      </c>
      <c r="F328" s="153" t="s">
        <v>524</v>
      </c>
      <c r="G328" s="154" t="s">
        <v>246</v>
      </c>
      <c r="H328" s="155">
        <v>60.7</v>
      </c>
      <c r="I328" s="156"/>
      <c r="J328" s="157">
        <f>ROUND(I328*H328,2)</f>
        <v>0</v>
      </c>
      <c r="K328" s="153" t="s">
        <v>174</v>
      </c>
      <c r="L328" s="34"/>
      <c r="M328" s="158" t="s">
        <v>1</v>
      </c>
      <c r="N328" s="159" t="s">
        <v>42</v>
      </c>
      <c r="O328" s="59"/>
      <c r="P328" s="160">
        <f>O328*H328</f>
        <v>0</v>
      </c>
      <c r="Q328" s="160">
        <v>0</v>
      </c>
      <c r="R328" s="160">
        <f>Q328*H328</f>
        <v>0</v>
      </c>
      <c r="S328" s="160">
        <v>0</v>
      </c>
      <c r="T328" s="16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2" t="s">
        <v>175</v>
      </c>
      <c r="AT328" s="162" t="s">
        <v>170</v>
      </c>
      <c r="AU328" s="162" t="s">
        <v>85</v>
      </c>
      <c r="AY328" s="18" t="s">
        <v>167</v>
      </c>
      <c r="BE328" s="163">
        <f>IF(N328="základní",J328,0)</f>
        <v>0</v>
      </c>
      <c r="BF328" s="163">
        <f>IF(N328="snížená",J328,0)</f>
        <v>0</v>
      </c>
      <c r="BG328" s="163">
        <f>IF(N328="zákl. přenesená",J328,0)</f>
        <v>0</v>
      </c>
      <c r="BH328" s="163">
        <f>IF(N328="sníž. přenesená",J328,0)</f>
        <v>0</v>
      </c>
      <c r="BI328" s="163">
        <f>IF(N328="nulová",J328,0)</f>
        <v>0</v>
      </c>
      <c r="BJ328" s="18" t="s">
        <v>32</v>
      </c>
      <c r="BK328" s="163">
        <f>ROUND(I328*H328,2)</f>
        <v>0</v>
      </c>
      <c r="BL328" s="18" t="s">
        <v>175</v>
      </c>
      <c r="BM328" s="162" t="s">
        <v>525</v>
      </c>
    </row>
    <row r="329" spans="2:51" s="14" customFormat="1" ht="12">
      <c r="B329" s="172"/>
      <c r="D329" s="165" t="s">
        <v>177</v>
      </c>
      <c r="E329" s="173" t="s">
        <v>1</v>
      </c>
      <c r="F329" s="174" t="s">
        <v>526</v>
      </c>
      <c r="H329" s="175">
        <v>60.7</v>
      </c>
      <c r="I329" s="176"/>
      <c r="L329" s="172"/>
      <c r="M329" s="177"/>
      <c r="N329" s="178"/>
      <c r="O329" s="178"/>
      <c r="P329" s="178"/>
      <c r="Q329" s="178"/>
      <c r="R329" s="178"/>
      <c r="S329" s="178"/>
      <c r="T329" s="179"/>
      <c r="AT329" s="173" t="s">
        <v>177</v>
      </c>
      <c r="AU329" s="173" t="s">
        <v>85</v>
      </c>
      <c r="AV329" s="14" t="s">
        <v>85</v>
      </c>
      <c r="AW329" s="14" t="s">
        <v>31</v>
      </c>
      <c r="AX329" s="14" t="s">
        <v>32</v>
      </c>
      <c r="AY329" s="173" t="s">
        <v>167</v>
      </c>
    </row>
    <row r="330" spans="1:65" s="2" customFormat="1" ht="16.5" customHeight="1">
      <c r="A330" s="33"/>
      <c r="B330" s="150"/>
      <c r="C330" s="151" t="s">
        <v>527</v>
      </c>
      <c r="D330" s="151" t="s">
        <v>170</v>
      </c>
      <c r="E330" s="152" t="s">
        <v>528</v>
      </c>
      <c r="F330" s="153" t="s">
        <v>529</v>
      </c>
      <c r="G330" s="154" t="s">
        <v>246</v>
      </c>
      <c r="H330" s="155">
        <v>143.2</v>
      </c>
      <c r="I330" s="156"/>
      <c r="J330" s="157">
        <f>ROUND(I330*H330,2)</f>
        <v>0</v>
      </c>
      <c r="K330" s="153" t="s">
        <v>174</v>
      </c>
      <c r="L330" s="34"/>
      <c r="M330" s="158" t="s">
        <v>1</v>
      </c>
      <c r="N330" s="159" t="s">
        <v>42</v>
      </c>
      <c r="O330" s="59"/>
      <c r="P330" s="160">
        <f>O330*H330</f>
        <v>0</v>
      </c>
      <c r="Q330" s="160">
        <v>0.08978</v>
      </c>
      <c r="R330" s="160">
        <f>Q330*H330</f>
        <v>12.856495999999998</v>
      </c>
      <c r="S330" s="160">
        <v>0</v>
      </c>
      <c r="T330" s="161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2" t="s">
        <v>175</v>
      </c>
      <c r="AT330" s="162" t="s">
        <v>170</v>
      </c>
      <c r="AU330" s="162" t="s">
        <v>85</v>
      </c>
      <c r="AY330" s="18" t="s">
        <v>167</v>
      </c>
      <c r="BE330" s="163">
        <f>IF(N330="základní",J330,0)</f>
        <v>0</v>
      </c>
      <c r="BF330" s="163">
        <f>IF(N330="snížená",J330,0)</f>
        <v>0</v>
      </c>
      <c r="BG330" s="163">
        <f>IF(N330="zákl. přenesená",J330,0)</f>
        <v>0</v>
      </c>
      <c r="BH330" s="163">
        <f>IF(N330="sníž. přenesená",J330,0)</f>
        <v>0</v>
      </c>
      <c r="BI330" s="163">
        <f>IF(N330="nulová",J330,0)</f>
        <v>0</v>
      </c>
      <c r="BJ330" s="18" t="s">
        <v>32</v>
      </c>
      <c r="BK330" s="163">
        <f>ROUND(I330*H330,2)</f>
        <v>0</v>
      </c>
      <c r="BL330" s="18" t="s">
        <v>175</v>
      </c>
      <c r="BM330" s="162" t="s">
        <v>530</v>
      </c>
    </row>
    <row r="331" spans="2:51" s="14" customFormat="1" ht="12">
      <c r="B331" s="172"/>
      <c r="D331" s="165" t="s">
        <v>177</v>
      </c>
      <c r="E331" s="173" t="s">
        <v>1</v>
      </c>
      <c r="F331" s="174" t="s">
        <v>531</v>
      </c>
      <c r="H331" s="175">
        <v>143.2</v>
      </c>
      <c r="I331" s="176"/>
      <c r="L331" s="172"/>
      <c r="M331" s="177"/>
      <c r="N331" s="178"/>
      <c r="O331" s="178"/>
      <c r="P331" s="178"/>
      <c r="Q331" s="178"/>
      <c r="R331" s="178"/>
      <c r="S331" s="178"/>
      <c r="T331" s="179"/>
      <c r="AT331" s="173" t="s">
        <v>177</v>
      </c>
      <c r="AU331" s="173" t="s">
        <v>85</v>
      </c>
      <c r="AV331" s="14" t="s">
        <v>85</v>
      </c>
      <c r="AW331" s="14" t="s">
        <v>31</v>
      </c>
      <c r="AX331" s="14" t="s">
        <v>32</v>
      </c>
      <c r="AY331" s="173" t="s">
        <v>167</v>
      </c>
    </row>
    <row r="332" spans="1:65" s="2" customFormat="1" ht="16.5" customHeight="1">
      <c r="A332" s="33"/>
      <c r="B332" s="150"/>
      <c r="C332" s="151" t="s">
        <v>532</v>
      </c>
      <c r="D332" s="151" t="s">
        <v>170</v>
      </c>
      <c r="E332" s="152" t="s">
        <v>533</v>
      </c>
      <c r="F332" s="153" t="s">
        <v>534</v>
      </c>
      <c r="G332" s="154" t="s">
        <v>246</v>
      </c>
      <c r="H332" s="155">
        <v>23</v>
      </c>
      <c r="I332" s="156"/>
      <c r="J332" s="157">
        <f>ROUND(I332*H332,2)</f>
        <v>0</v>
      </c>
      <c r="K332" s="153" t="s">
        <v>240</v>
      </c>
      <c r="L332" s="34"/>
      <c r="M332" s="158" t="s">
        <v>1</v>
      </c>
      <c r="N332" s="159" t="s">
        <v>42</v>
      </c>
      <c r="O332" s="59"/>
      <c r="P332" s="160">
        <f>O332*H332</f>
        <v>0</v>
      </c>
      <c r="Q332" s="160">
        <v>0.08978</v>
      </c>
      <c r="R332" s="160">
        <f>Q332*H332</f>
        <v>2.06494</v>
      </c>
      <c r="S332" s="160">
        <v>0</v>
      </c>
      <c r="T332" s="161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2" t="s">
        <v>175</v>
      </c>
      <c r="AT332" s="162" t="s">
        <v>170</v>
      </c>
      <c r="AU332" s="162" t="s">
        <v>85</v>
      </c>
      <c r="AY332" s="18" t="s">
        <v>167</v>
      </c>
      <c r="BE332" s="163">
        <f>IF(N332="základní",J332,0)</f>
        <v>0</v>
      </c>
      <c r="BF332" s="163">
        <f>IF(N332="snížená",J332,0)</f>
        <v>0</v>
      </c>
      <c r="BG332" s="163">
        <f>IF(N332="zákl. přenesená",J332,0)</f>
        <v>0</v>
      </c>
      <c r="BH332" s="163">
        <f>IF(N332="sníž. přenesená",J332,0)</f>
        <v>0</v>
      </c>
      <c r="BI332" s="163">
        <f>IF(N332="nulová",J332,0)</f>
        <v>0</v>
      </c>
      <c r="BJ332" s="18" t="s">
        <v>32</v>
      </c>
      <c r="BK332" s="163">
        <f>ROUND(I332*H332,2)</f>
        <v>0</v>
      </c>
      <c r="BL332" s="18" t="s">
        <v>175</v>
      </c>
      <c r="BM332" s="162" t="s">
        <v>535</v>
      </c>
    </row>
    <row r="333" spans="2:51" s="14" customFormat="1" ht="12">
      <c r="B333" s="172"/>
      <c r="D333" s="165" t="s">
        <v>177</v>
      </c>
      <c r="E333" s="173" t="s">
        <v>1</v>
      </c>
      <c r="F333" s="174" t="s">
        <v>536</v>
      </c>
      <c r="H333" s="175">
        <v>23</v>
      </c>
      <c r="I333" s="176"/>
      <c r="L333" s="172"/>
      <c r="M333" s="177"/>
      <c r="N333" s="178"/>
      <c r="O333" s="178"/>
      <c r="P333" s="178"/>
      <c r="Q333" s="178"/>
      <c r="R333" s="178"/>
      <c r="S333" s="178"/>
      <c r="T333" s="179"/>
      <c r="AT333" s="173" t="s">
        <v>177</v>
      </c>
      <c r="AU333" s="173" t="s">
        <v>85</v>
      </c>
      <c r="AV333" s="14" t="s">
        <v>85</v>
      </c>
      <c r="AW333" s="14" t="s">
        <v>31</v>
      </c>
      <c r="AX333" s="14" t="s">
        <v>32</v>
      </c>
      <c r="AY333" s="173" t="s">
        <v>167</v>
      </c>
    </row>
    <row r="334" spans="1:65" s="2" customFormat="1" ht="16.5" customHeight="1">
      <c r="A334" s="33"/>
      <c r="B334" s="150"/>
      <c r="C334" s="193" t="s">
        <v>537</v>
      </c>
      <c r="D334" s="193" t="s">
        <v>453</v>
      </c>
      <c r="E334" s="194" t="s">
        <v>538</v>
      </c>
      <c r="F334" s="195" t="s">
        <v>539</v>
      </c>
      <c r="G334" s="196" t="s">
        <v>233</v>
      </c>
      <c r="H334" s="197">
        <v>2.323</v>
      </c>
      <c r="I334" s="198"/>
      <c r="J334" s="199">
        <f>ROUND(I334*H334,2)</f>
        <v>0</v>
      </c>
      <c r="K334" s="195" t="s">
        <v>174</v>
      </c>
      <c r="L334" s="200"/>
      <c r="M334" s="201" t="s">
        <v>1</v>
      </c>
      <c r="N334" s="202" t="s">
        <v>42</v>
      </c>
      <c r="O334" s="59"/>
      <c r="P334" s="160">
        <f>O334*H334</f>
        <v>0</v>
      </c>
      <c r="Q334" s="160">
        <v>0.176</v>
      </c>
      <c r="R334" s="160">
        <f>Q334*H334</f>
        <v>0.408848</v>
      </c>
      <c r="S334" s="160">
        <v>0</v>
      </c>
      <c r="T334" s="161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2" t="s">
        <v>216</v>
      </c>
      <c r="AT334" s="162" t="s">
        <v>453</v>
      </c>
      <c r="AU334" s="162" t="s">
        <v>85</v>
      </c>
      <c r="AY334" s="18" t="s">
        <v>167</v>
      </c>
      <c r="BE334" s="163">
        <f>IF(N334="základní",J334,0)</f>
        <v>0</v>
      </c>
      <c r="BF334" s="163">
        <f>IF(N334="snížená",J334,0)</f>
        <v>0</v>
      </c>
      <c r="BG334" s="163">
        <f>IF(N334="zákl. přenesená",J334,0)</f>
        <v>0</v>
      </c>
      <c r="BH334" s="163">
        <f>IF(N334="sníž. přenesená",J334,0)</f>
        <v>0</v>
      </c>
      <c r="BI334" s="163">
        <f>IF(N334="nulová",J334,0)</f>
        <v>0</v>
      </c>
      <c r="BJ334" s="18" t="s">
        <v>32</v>
      </c>
      <c r="BK334" s="163">
        <f>ROUND(I334*H334,2)</f>
        <v>0</v>
      </c>
      <c r="BL334" s="18" t="s">
        <v>175</v>
      </c>
      <c r="BM334" s="162" t="s">
        <v>540</v>
      </c>
    </row>
    <row r="335" spans="2:51" s="14" customFormat="1" ht="12">
      <c r="B335" s="172"/>
      <c r="D335" s="165" t="s">
        <v>177</v>
      </c>
      <c r="F335" s="174" t="s">
        <v>541</v>
      </c>
      <c r="H335" s="175">
        <v>2.323</v>
      </c>
      <c r="I335" s="176"/>
      <c r="L335" s="172"/>
      <c r="M335" s="177"/>
      <c r="N335" s="178"/>
      <c r="O335" s="178"/>
      <c r="P335" s="178"/>
      <c r="Q335" s="178"/>
      <c r="R335" s="178"/>
      <c r="S335" s="178"/>
      <c r="T335" s="179"/>
      <c r="AT335" s="173" t="s">
        <v>177</v>
      </c>
      <c r="AU335" s="173" t="s">
        <v>85</v>
      </c>
      <c r="AV335" s="14" t="s">
        <v>85</v>
      </c>
      <c r="AW335" s="14" t="s">
        <v>3</v>
      </c>
      <c r="AX335" s="14" t="s">
        <v>32</v>
      </c>
      <c r="AY335" s="173" t="s">
        <v>167</v>
      </c>
    </row>
    <row r="336" spans="1:65" s="2" customFormat="1" ht="16.5" customHeight="1">
      <c r="A336" s="33"/>
      <c r="B336" s="150"/>
      <c r="C336" s="151" t="s">
        <v>542</v>
      </c>
      <c r="D336" s="151" t="s">
        <v>170</v>
      </c>
      <c r="E336" s="152" t="s">
        <v>543</v>
      </c>
      <c r="F336" s="153" t="s">
        <v>544</v>
      </c>
      <c r="G336" s="154" t="s">
        <v>246</v>
      </c>
      <c r="H336" s="155">
        <v>609.09</v>
      </c>
      <c r="I336" s="156"/>
      <c r="J336" s="157">
        <f>ROUND(I336*H336,2)</f>
        <v>0</v>
      </c>
      <c r="K336" s="153" t="s">
        <v>174</v>
      </c>
      <c r="L336" s="34"/>
      <c r="M336" s="158" t="s">
        <v>1</v>
      </c>
      <c r="N336" s="159" t="s">
        <v>42</v>
      </c>
      <c r="O336" s="59"/>
      <c r="P336" s="160">
        <f>O336*H336</f>
        <v>0</v>
      </c>
      <c r="Q336" s="160">
        <v>0.1554</v>
      </c>
      <c r="R336" s="160">
        <f>Q336*H336</f>
        <v>94.65258600000001</v>
      </c>
      <c r="S336" s="160">
        <v>0</v>
      </c>
      <c r="T336" s="16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2" t="s">
        <v>175</v>
      </c>
      <c r="AT336" s="162" t="s">
        <v>170</v>
      </c>
      <c r="AU336" s="162" t="s">
        <v>85</v>
      </c>
      <c r="AY336" s="18" t="s">
        <v>167</v>
      </c>
      <c r="BE336" s="163">
        <f>IF(N336="základní",J336,0)</f>
        <v>0</v>
      </c>
      <c r="BF336" s="163">
        <f>IF(N336="snížená",J336,0)</f>
        <v>0</v>
      </c>
      <c r="BG336" s="163">
        <f>IF(N336="zákl. přenesená",J336,0)</f>
        <v>0</v>
      </c>
      <c r="BH336" s="163">
        <f>IF(N336="sníž. přenesená",J336,0)</f>
        <v>0</v>
      </c>
      <c r="BI336" s="163">
        <f>IF(N336="nulová",J336,0)</f>
        <v>0</v>
      </c>
      <c r="BJ336" s="18" t="s">
        <v>32</v>
      </c>
      <c r="BK336" s="163">
        <f>ROUND(I336*H336,2)</f>
        <v>0</v>
      </c>
      <c r="BL336" s="18" t="s">
        <v>175</v>
      </c>
      <c r="BM336" s="162" t="s">
        <v>545</v>
      </c>
    </row>
    <row r="337" spans="2:51" s="14" customFormat="1" ht="12">
      <c r="B337" s="172"/>
      <c r="D337" s="165" t="s">
        <v>177</v>
      </c>
      <c r="E337" s="173" t="s">
        <v>1</v>
      </c>
      <c r="F337" s="174" t="s">
        <v>546</v>
      </c>
      <c r="H337" s="175">
        <v>609.09</v>
      </c>
      <c r="I337" s="176"/>
      <c r="L337" s="172"/>
      <c r="M337" s="177"/>
      <c r="N337" s="178"/>
      <c r="O337" s="178"/>
      <c r="P337" s="178"/>
      <c r="Q337" s="178"/>
      <c r="R337" s="178"/>
      <c r="S337" s="178"/>
      <c r="T337" s="179"/>
      <c r="AT337" s="173" t="s">
        <v>177</v>
      </c>
      <c r="AU337" s="173" t="s">
        <v>85</v>
      </c>
      <c r="AV337" s="14" t="s">
        <v>85</v>
      </c>
      <c r="AW337" s="14" t="s">
        <v>31</v>
      </c>
      <c r="AX337" s="14" t="s">
        <v>32</v>
      </c>
      <c r="AY337" s="173" t="s">
        <v>167</v>
      </c>
    </row>
    <row r="338" spans="1:65" s="2" customFormat="1" ht="16.5" customHeight="1">
      <c r="A338" s="33"/>
      <c r="B338" s="150"/>
      <c r="C338" s="193" t="s">
        <v>547</v>
      </c>
      <c r="D338" s="193" t="s">
        <v>453</v>
      </c>
      <c r="E338" s="194" t="s">
        <v>548</v>
      </c>
      <c r="F338" s="195" t="s">
        <v>549</v>
      </c>
      <c r="G338" s="196" t="s">
        <v>246</v>
      </c>
      <c r="H338" s="197">
        <v>489.234</v>
      </c>
      <c r="I338" s="198"/>
      <c r="J338" s="199">
        <f>ROUND(I338*H338,2)</f>
        <v>0</v>
      </c>
      <c r="K338" s="195" t="s">
        <v>174</v>
      </c>
      <c r="L338" s="200"/>
      <c r="M338" s="201" t="s">
        <v>1</v>
      </c>
      <c r="N338" s="202" t="s">
        <v>42</v>
      </c>
      <c r="O338" s="59"/>
      <c r="P338" s="160">
        <f>O338*H338</f>
        <v>0</v>
      </c>
      <c r="Q338" s="160">
        <v>0.085</v>
      </c>
      <c r="R338" s="160">
        <f>Q338*H338</f>
        <v>41.58489</v>
      </c>
      <c r="S338" s="160">
        <v>0</v>
      </c>
      <c r="T338" s="161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2" t="s">
        <v>216</v>
      </c>
      <c r="AT338" s="162" t="s">
        <v>453</v>
      </c>
      <c r="AU338" s="162" t="s">
        <v>85</v>
      </c>
      <c r="AY338" s="18" t="s">
        <v>167</v>
      </c>
      <c r="BE338" s="163">
        <f>IF(N338="základní",J338,0)</f>
        <v>0</v>
      </c>
      <c r="BF338" s="163">
        <f>IF(N338="snížená",J338,0)</f>
        <v>0</v>
      </c>
      <c r="BG338" s="163">
        <f>IF(N338="zákl. přenesená",J338,0)</f>
        <v>0</v>
      </c>
      <c r="BH338" s="163">
        <f>IF(N338="sníž. přenesená",J338,0)</f>
        <v>0</v>
      </c>
      <c r="BI338" s="163">
        <f>IF(N338="nulová",J338,0)</f>
        <v>0</v>
      </c>
      <c r="BJ338" s="18" t="s">
        <v>32</v>
      </c>
      <c r="BK338" s="163">
        <f>ROUND(I338*H338,2)</f>
        <v>0</v>
      </c>
      <c r="BL338" s="18" t="s">
        <v>175</v>
      </c>
      <c r="BM338" s="162" t="s">
        <v>550</v>
      </c>
    </row>
    <row r="339" spans="2:51" s="14" customFormat="1" ht="12">
      <c r="B339" s="172"/>
      <c r="D339" s="165" t="s">
        <v>177</v>
      </c>
      <c r="F339" s="174" t="s">
        <v>551</v>
      </c>
      <c r="H339" s="175">
        <v>489.234</v>
      </c>
      <c r="I339" s="176"/>
      <c r="L339" s="172"/>
      <c r="M339" s="177"/>
      <c r="N339" s="178"/>
      <c r="O339" s="178"/>
      <c r="P339" s="178"/>
      <c r="Q339" s="178"/>
      <c r="R339" s="178"/>
      <c r="S339" s="178"/>
      <c r="T339" s="179"/>
      <c r="AT339" s="173" t="s">
        <v>177</v>
      </c>
      <c r="AU339" s="173" t="s">
        <v>85</v>
      </c>
      <c r="AV339" s="14" t="s">
        <v>85</v>
      </c>
      <c r="AW339" s="14" t="s">
        <v>3</v>
      </c>
      <c r="AX339" s="14" t="s">
        <v>32</v>
      </c>
      <c r="AY339" s="173" t="s">
        <v>167</v>
      </c>
    </row>
    <row r="340" spans="1:65" s="2" customFormat="1" ht="16.5" customHeight="1">
      <c r="A340" s="33"/>
      <c r="B340" s="150"/>
      <c r="C340" s="193" t="s">
        <v>552</v>
      </c>
      <c r="D340" s="193" t="s">
        <v>453</v>
      </c>
      <c r="E340" s="194" t="s">
        <v>553</v>
      </c>
      <c r="F340" s="195" t="s">
        <v>554</v>
      </c>
      <c r="G340" s="196" t="s">
        <v>246</v>
      </c>
      <c r="H340" s="197">
        <v>24.038</v>
      </c>
      <c r="I340" s="198"/>
      <c r="J340" s="199">
        <f>ROUND(I340*H340,2)</f>
        <v>0</v>
      </c>
      <c r="K340" s="195" t="s">
        <v>174</v>
      </c>
      <c r="L340" s="200"/>
      <c r="M340" s="201" t="s">
        <v>1</v>
      </c>
      <c r="N340" s="202" t="s">
        <v>42</v>
      </c>
      <c r="O340" s="59"/>
      <c r="P340" s="160">
        <f>O340*H340</f>
        <v>0</v>
      </c>
      <c r="Q340" s="160">
        <v>0.0483</v>
      </c>
      <c r="R340" s="160">
        <f>Q340*H340</f>
        <v>1.1610354</v>
      </c>
      <c r="S340" s="160">
        <v>0</v>
      </c>
      <c r="T340" s="16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2" t="s">
        <v>216</v>
      </c>
      <c r="AT340" s="162" t="s">
        <v>453</v>
      </c>
      <c r="AU340" s="162" t="s">
        <v>85</v>
      </c>
      <c r="AY340" s="18" t="s">
        <v>167</v>
      </c>
      <c r="BE340" s="163">
        <f>IF(N340="základní",J340,0)</f>
        <v>0</v>
      </c>
      <c r="BF340" s="163">
        <f>IF(N340="snížená",J340,0)</f>
        <v>0</v>
      </c>
      <c r="BG340" s="163">
        <f>IF(N340="zákl. přenesená",J340,0)</f>
        <v>0</v>
      </c>
      <c r="BH340" s="163">
        <f>IF(N340="sníž. přenesená",J340,0)</f>
        <v>0</v>
      </c>
      <c r="BI340" s="163">
        <f>IF(N340="nulová",J340,0)</f>
        <v>0</v>
      </c>
      <c r="BJ340" s="18" t="s">
        <v>32</v>
      </c>
      <c r="BK340" s="163">
        <f>ROUND(I340*H340,2)</f>
        <v>0</v>
      </c>
      <c r="BL340" s="18" t="s">
        <v>175</v>
      </c>
      <c r="BM340" s="162" t="s">
        <v>555</v>
      </c>
    </row>
    <row r="341" spans="2:51" s="14" customFormat="1" ht="12">
      <c r="B341" s="172"/>
      <c r="D341" s="165" t="s">
        <v>177</v>
      </c>
      <c r="F341" s="174" t="s">
        <v>556</v>
      </c>
      <c r="H341" s="175">
        <v>24.038</v>
      </c>
      <c r="I341" s="176"/>
      <c r="L341" s="172"/>
      <c r="M341" s="177"/>
      <c r="N341" s="178"/>
      <c r="O341" s="178"/>
      <c r="P341" s="178"/>
      <c r="Q341" s="178"/>
      <c r="R341" s="178"/>
      <c r="S341" s="178"/>
      <c r="T341" s="179"/>
      <c r="AT341" s="173" t="s">
        <v>177</v>
      </c>
      <c r="AU341" s="173" t="s">
        <v>85</v>
      </c>
      <c r="AV341" s="14" t="s">
        <v>85</v>
      </c>
      <c r="AW341" s="14" t="s">
        <v>3</v>
      </c>
      <c r="AX341" s="14" t="s">
        <v>32</v>
      </c>
      <c r="AY341" s="173" t="s">
        <v>167</v>
      </c>
    </row>
    <row r="342" spans="1:65" s="2" customFormat="1" ht="16.5" customHeight="1">
      <c r="A342" s="33"/>
      <c r="B342" s="150"/>
      <c r="C342" s="193" t="s">
        <v>557</v>
      </c>
      <c r="D342" s="193" t="s">
        <v>453</v>
      </c>
      <c r="E342" s="194" t="s">
        <v>558</v>
      </c>
      <c r="F342" s="195" t="s">
        <v>559</v>
      </c>
      <c r="G342" s="196" t="s">
        <v>246</v>
      </c>
      <c r="H342" s="197">
        <v>7.07</v>
      </c>
      <c r="I342" s="198"/>
      <c r="J342" s="199">
        <f>ROUND(I342*H342,2)</f>
        <v>0</v>
      </c>
      <c r="K342" s="195" t="s">
        <v>174</v>
      </c>
      <c r="L342" s="200"/>
      <c r="M342" s="201" t="s">
        <v>1</v>
      </c>
      <c r="N342" s="202" t="s">
        <v>42</v>
      </c>
      <c r="O342" s="59"/>
      <c r="P342" s="160">
        <f>O342*H342</f>
        <v>0</v>
      </c>
      <c r="Q342" s="160">
        <v>0.06567</v>
      </c>
      <c r="R342" s="160">
        <f>Q342*H342</f>
        <v>0.46428690000000006</v>
      </c>
      <c r="S342" s="160">
        <v>0</v>
      </c>
      <c r="T342" s="16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2" t="s">
        <v>216</v>
      </c>
      <c r="AT342" s="162" t="s">
        <v>453</v>
      </c>
      <c r="AU342" s="162" t="s">
        <v>85</v>
      </c>
      <c r="AY342" s="18" t="s">
        <v>167</v>
      </c>
      <c r="BE342" s="163">
        <f>IF(N342="základní",J342,0)</f>
        <v>0</v>
      </c>
      <c r="BF342" s="163">
        <f>IF(N342="snížená",J342,0)</f>
        <v>0</v>
      </c>
      <c r="BG342" s="163">
        <f>IF(N342="zákl. přenesená",J342,0)</f>
        <v>0</v>
      </c>
      <c r="BH342" s="163">
        <f>IF(N342="sníž. přenesená",J342,0)</f>
        <v>0</v>
      </c>
      <c r="BI342" s="163">
        <f>IF(N342="nulová",J342,0)</f>
        <v>0</v>
      </c>
      <c r="BJ342" s="18" t="s">
        <v>32</v>
      </c>
      <c r="BK342" s="163">
        <f>ROUND(I342*H342,2)</f>
        <v>0</v>
      </c>
      <c r="BL342" s="18" t="s">
        <v>175</v>
      </c>
      <c r="BM342" s="162" t="s">
        <v>560</v>
      </c>
    </row>
    <row r="343" spans="2:51" s="14" customFormat="1" ht="12">
      <c r="B343" s="172"/>
      <c r="D343" s="165" t="s">
        <v>177</v>
      </c>
      <c r="E343" s="173" t="s">
        <v>1</v>
      </c>
      <c r="F343" s="174" t="s">
        <v>561</v>
      </c>
      <c r="H343" s="175">
        <v>7.07</v>
      </c>
      <c r="I343" s="176"/>
      <c r="L343" s="172"/>
      <c r="M343" s="177"/>
      <c r="N343" s="178"/>
      <c r="O343" s="178"/>
      <c r="P343" s="178"/>
      <c r="Q343" s="178"/>
      <c r="R343" s="178"/>
      <c r="S343" s="178"/>
      <c r="T343" s="179"/>
      <c r="AT343" s="173" t="s">
        <v>177</v>
      </c>
      <c r="AU343" s="173" t="s">
        <v>85</v>
      </c>
      <c r="AV343" s="14" t="s">
        <v>85</v>
      </c>
      <c r="AW343" s="14" t="s">
        <v>31</v>
      </c>
      <c r="AX343" s="14" t="s">
        <v>32</v>
      </c>
      <c r="AY343" s="173" t="s">
        <v>167</v>
      </c>
    </row>
    <row r="344" spans="1:65" s="2" customFormat="1" ht="16.5" customHeight="1">
      <c r="A344" s="33"/>
      <c r="B344" s="150"/>
      <c r="C344" s="193" t="s">
        <v>562</v>
      </c>
      <c r="D344" s="193" t="s">
        <v>453</v>
      </c>
      <c r="E344" s="194" t="s">
        <v>563</v>
      </c>
      <c r="F344" s="195" t="s">
        <v>564</v>
      </c>
      <c r="G344" s="196" t="s">
        <v>246</v>
      </c>
      <c r="H344" s="197">
        <v>94.839</v>
      </c>
      <c r="I344" s="198"/>
      <c r="J344" s="199">
        <f>ROUND(I344*H344,2)</f>
        <v>0</v>
      </c>
      <c r="K344" s="195" t="s">
        <v>174</v>
      </c>
      <c r="L344" s="200"/>
      <c r="M344" s="201" t="s">
        <v>1</v>
      </c>
      <c r="N344" s="202" t="s">
        <v>42</v>
      </c>
      <c r="O344" s="59"/>
      <c r="P344" s="160">
        <f>O344*H344</f>
        <v>0</v>
      </c>
      <c r="Q344" s="160">
        <v>0.05612</v>
      </c>
      <c r="R344" s="160">
        <f>Q344*H344</f>
        <v>5.322364680000001</v>
      </c>
      <c r="S344" s="160">
        <v>0</v>
      </c>
      <c r="T344" s="161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2" t="s">
        <v>216</v>
      </c>
      <c r="AT344" s="162" t="s">
        <v>453</v>
      </c>
      <c r="AU344" s="162" t="s">
        <v>85</v>
      </c>
      <c r="AY344" s="18" t="s">
        <v>167</v>
      </c>
      <c r="BE344" s="163">
        <f>IF(N344="základní",J344,0)</f>
        <v>0</v>
      </c>
      <c r="BF344" s="163">
        <f>IF(N344="snížená",J344,0)</f>
        <v>0</v>
      </c>
      <c r="BG344" s="163">
        <f>IF(N344="zákl. přenesená",J344,0)</f>
        <v>0</v>
      </c>
      <c r="BH344" s="163">
        <f>IF(N344="sníž. přenesená",J344,0)</f>
        <v>0</v>
      </c>
      <c r="BI344" s="163">
        <f>IF(N344="nulová",J344,0)</f>
        <v>0</v>
      </c>
      <c r="BJ344" s="18" t="s">
        <v>32</v>
      </c>
      <c r="BK344" s="163">
        <f>ROUND(I344*H344,2)</f>
        <v>0</v>
      </c>
      <c r="BL344" s="18" t="s">
        <v>175</v>
      </c>
      <c r="BM344" s="162" t="s">
        <v>565</v>
      </c>
    </row>
    <row r="345" spans="2:51" s="14" customFormat="1" ht="12">
      <c r="B345" s="172"/>
      <c r="D345" s="165" t="s">
        <v>177</v>
      </c>
      <c r="F345" s="174" t="s">
        <v>566</v>
      </c>
      <c r="H345" s="175">
        <v>94.839</v>
      </c>
      <c r="I345" s="176"/>
      <c r="L345" s="172"/>
      <c r="M345" s="177"/>
      <c r="N345" s="178"/>
      <c r="O345" s="178"/>
      <c r="P345" s="178"/>
      <c r="Q345" s="178"/>
      <c r="R345" s="178"/>
      <c r="S345" s="178"/>
      <c r="T345" s="179"/>
      <c r="AT345" s="173" t="s">
        <v>177</v>
      </c>
      <c r="AU345" s="173" t="s">
        <v>85</v>
      </c>
      <c r="AV345" s="14" t="s">
        <v>85</v>
      </c>
      <c r="AW345" s="14" t="s">
        <v>3</v>
      </c>
      <c r="AX345" s="14" t="s">
        <v>32</v>
      </c>
      <c r="AY345" s="173" t="s">
        <v>167</v>
      </c>
    </row>
    <row r="346" spans="1:65" s="2" customFormat="1" ht="16.5" customHeight="1">
      <c r="A346" s="33"/>
      <c r="B346" s="150"/>
      <c r="C346" s="151" t="s">
        <v>567</v>
      </c>
      <c r="D346" s="151" t="s">
        <v>170</v>
      </c>
      <c r="E346" s="152" t="s">
        <v>568</v>
      </c>
      <c r="F346" s="153" t="s">
        <v>569</v>
      </c>
      <c r="G346" s="154" t="s">
        <v>173</v>
      </c>
      <c r="H346" s="155">
        <v>12.18</v>
      </c>
      <c r="I346" s="156"/>
      <c r="J346" s="157">
        <f>ROUND(I346*H346,2)</f>
        <v>0</v>
      </c>
      <c r="K346" s="153" t="s">
        <v>174</v>
      </c>
      <c r="L346" s="34"/>
      <c r="M346" s="158" t="s">
        <v>1</v>
      </c>
      <c r="N346" s="159" t="s">
        <v>42</v>
      </c>
      <c r="O346" s="59"/>
      <c r="P346" s="160">
        <f>O346*H346</f>
        <v>0</v>
      </c>
      <c r="Q346" s="160">
        <v>2.25634</v>
      </c>
      <c r="R346" s="160">
        <f>Q346*H346</f>
        <v>27.482221199999998</v>
      </c>
      <c r="S346" s="160">
        <v>0</v>
      </c>
      <c r="T346" s="161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2" t="s">
        <v>175</v>
      </c>
      <c r="AT346" s="162" t="s">
        <v>170</v>
      </c>
      <c r="AU346" s="162" t="s">
        <v>85</v>
      </c>
      <c r="AY346" s="18" t="s">
        <v>167</v>
      </c>
      <c r="BE346" s="163">
        <f>IF(N346="základní",J346,0)</f>
        <v>0</v>
      </c>
      <c r="BF346" s="163">
        <f>IF(N346="snížená",J346,0)</f>
        <v>0</v>
      </c>
      <c r="BG346" s="163">
        <f>IF(N346="zákl. přenesená",J346,0)</f>
        <v>0</v>
      </c>
      <c r="BH346" s="163">
        <f>IF(N346="sníž. přenesená",J346,0)</f>
        <v>0</v>
      </c>
      <c r="BI346" s="163">
        <f>IF(N346="nulová",J346,0)</f>
        <v>0</v>
      </c>
      <c r="BJ346" s="18" t="s">
        <v>32</v>
      </c>
      <c r="BK346" s="163">
        <f>ROUND(I346*H346,2)</f>
        <v>0</v>
      </c>
      <c r="BL346" s="18" t="s">
        <v>175</v>
      </c>
      <c r="BM346" s="162" t="s">
        <v>570</v>
      </c>
    </row>
    <row r="347" spans="2:51" s="14" customFormat="1" ht="12">
      <c r="B347" s="172"/>
      <c r="D347" s="165" t="s">
        <v>177</v>
      </c>
      <c r="E347" s="173" t="s">
        <v>1</v>
      </c>
      <c r="F347" s="174" t="s">
        <v>571</v>
      </c>
      <c r="H347" s="175">
        <v>12.18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177</v>
      </c>
      <c r="AU347" s="173" t="s">
        <v>85</v>
      </c>
      <c r="AV347" s="14" t="s">
        <v>85</v>
      </c>
      <c r="AW347" s="14" t="s">
        <v>31</v>
      </c>
      <c r="AX347" s="14" t="s">
        <v>32</v>
      </c>
      <c r="AY347" s="173" t="s">
        <v>167</v>
      </c>
    </row>
    <row r="348" spans="2:63" s="12" customFormat="1" ht="22.9" customHeight="1">
      <c r="B348" s="137"/>
      <c r="D348" s="138" t="s">
        <v>76</v>
      </c>
      <c r="E348" s="148" t="s">
        <v>572</v>
      </c>
      <c r="F348" s="148" t="s">
        <v>573</v>
      </c>
      <c r="I348" s="140"/>
      <c r="J348" s="149">
        <f>BK348</f>
        <v>0</v>
      </c>
      <c r="L348" s="137"/>
      <c r="M348" s="142"/>
      <c r="N348" s="143"/>
      <c r="O348" s="143"/>
      <c r="P348" s="144">
        <f>P349</f>
        <v>0</v>
      </c>
      <c r="Q348" s="143"/>
      <c r="R348" s="144">
        <f>R349</f>
        <v>0</v>
      </c>
      <c r="S348" s="143"/>
      <c r="T348" s="145">
        <f>T349</f>
        <v>0</v>
      </c>
      <c r="AR348" s="138" t="s">
        <v>32</v>
      </c>
      <c r="AT348" s="146" t="s">
        <v>76</v>
      </c>
      <c r="AU348" s="146" t="s">
        <v>32</v>
      </c>
      <c r="AY348" s="138" t="s">
        <v>167</v>
      </c>
      <c r="BK348" s="147">
        <f>BK349</f>
        <v>0</v>
      </c>
    </row>
    <row r="349" spans="1:65" s="2" customFormat="1" ht="16.5" customHeight="1">
      <c r="A349" s="33"/>
      <c r="B349" s="150"/>
      <c r="C349" s="151" t="s">
        <v>574</v>
      </c>
      <c r="D349" s="151" t="s">
        <v>170</v>
      </c>
      <c r="E349" s="152" t="s">
        <v>575</v>
      </c>
      <c r="F349" s="153" t="s">
        <v>576</v>
      </c>
      <c r="G349" s="154" t="s">
        <v>260</v>
      </c>
      <c r="H349" s="155">
        <v>461.441</v>
      </c>
      <c r="I349" s="156"/>
      <c r="J349" s="157">
        <f>ROUND(I349*H349,2)</f>
        <v>0</v>
      </c>
      <c r="K349" s="153" t="s">
        <v>174</v>
      </c>
      <c r="L349" s="34"/>
      <c r="M349" s="203" t="s">
        <v>1</v>
      </c>
      <c r="N349" s="204" t="s">
        <v>42</v>
      </c>
      <c r="O349" s="205"/>
      <c r="P349" s="206">
        <f>O349*H349</f>
        <v>0</v>
      </c>
      <c r="Q349" s="206">
        <v>0</v>
      </c>
      <c r="R349" s="206">
        <f>Q349*H349</f>
        <v>0</v>
      </c>
      <c r="S349" s="206">
        <v>0</v>
      </c>
      <c r="T349" s="20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2" t="s">
        <v>175</v>
      </c>
      <c r="AT349" s="162" t="s">
        <v>170</v>
      </c>
      <c r="AU349" s="162" t="s">
        <v>85</v>
      </c>
      <c r="AY349" s="18" t="s">
        <v>167</v>
      </c>
      <c r="BE349" s="163">
        <f>IF(N349="základní",J349,0)</f>
        <v>0</v>
      </c>
      <c r="BF349" s="163">
        <f>IF(N349="snížená",J349,0)</f>
        <v>0</v>
      </c>
      <c r="BG349" s="163">
        <f>IF(N349="zákl. přenesená",J349,0)</f>
        <v>0</v>
      </c>
      <c r="BH349" s="163">
        <f>IF(N349="sníž. přenesená",J349,0)</f>
        <v>0</v>
      </c>
      <c r="BI349" s="163">
        <f>IF(N349="nulová",J349,0)</f>
        <v>0</v>
      </c>
      <c r="BJ349" s="18" t="s">
        <v>32</v>
      </c>
      <c r="BK349" s="163">
        <f>ROUND(I349*H349,2)</f>
        <v>0</v>
      </c>
      <c r="BL349" s="18" t="s">
        <v>175</v>
      </c>
      <c r="BM349" s="162" t="s">
        <v>577</v>
      </c>
    </row>
    <row r="350" spans="1:31" s="2" customFormat="1" ht="6.95" customHeight="1">
      <c r="A350" s="33"/>
      <c r="B350" s="48"/>
      <c r="C350" s="49"/>
      <c r="D350" s="49"/>
      <c r="E350" s="49"/>
      <c r="F350" s="49"/>
      <c r="G350" s="49"/>
      <c r="H350" s="49"/>
      <c r="I350" s="49"/>
      <c r="J350" s="49"/>
      <c r="K350" s="49"/>
      <c r="L350" s="34"/>
      <c r="M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</row>
  </sheetData>
  <autoFilter ref="C127:K34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94</v>
      </c>
      <c r="AZ2" s="99" t="s">
        <v>578</v>
      </c>
      <c r="BA2" s="99" t="s">
        <v>1</v>
      </c>
      <c r="BB2" s="99" t="s">
        <v>1</v>
      </c>
      <c r="BC2" s="99" t="s">
        <v>579</v>
      </c>
      <c r="BD2" s="9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9" t="s">
        <v>580</v>
      </c>
      <c r="BA3" s="99" t="s">
        <v>1</v>
      </c>
      <c r="BB3" s="99" t="s">
        <v>1</v>
      </c>
      <c r="BC3" s="99" t="s">
        <v>581</v>
      </c>
      <c r="BD3" s="99" t="s">
        <v>85</v>
      </c>
    </row>
    <row r="4" spans="2:5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  <c r="AZ4" s="99" t="s">
        <v>582</v>
      </c>
      <c r="BA4" s="99" t="s">
        <v>1</v>
      </c>
      <c r="BB4" s="99" t="s">
        <v>1</v>
      </c>
      <c r="BC4" s="99" t="s">
        <v>583</v>
      </c>
      <c r="BD4" s="99" t="s">
        <v>85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</row>
    <row r="8" spans="2:12" s="1" customFormat="1" ht="12" customHeight="1">
      <c r="B8" s="21"/>
      <c r="D8" s="28" t="s">
        <v>135</v>
      </c>
      <c r="L8" s="21"/>
    </row>
    <row r="9" spans="1:31" s="2" customFormat="1" ht="16.5" customHeight="1">
      <c r="A9" s="33"/>
      <c r="B9" s="34"/>
      <c r="C9" s="33"/>
      <c r="D9" s="33"/>
      <c r="E9" s="276" t="s">
        <v>136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9" t="s">
        <v>584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95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ROUND(J126,0)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ROUND((SUM(BE126:BE248)),0)</f>
        <v>0</v>
      </c>
      <c r="G35" s="33"/>
      <c r="H35" s="33"/>
      <c r="I35" s="107">
        <v>0.21</v>
      </c>
      <c r="J35" s="106">
        <f>ROUND(((SUM(BE126:BE248))*I35),0)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ROUND((SUM(BF126:BF248)),0)</f>
        <v>0</v>
      </c>
      <c r="G36" s="33"/>
      <c r="H36" s="33"/>
      <c r="I36" s="107">
        <v>0.12</v>
      </c>
      <c r="J36" s="106">
        <f>ROUND(((SUM(BF126:BF248))*I36),0)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ROUND((SUM(BG126:BG248)),0)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ROUND((SUM(BH126:BH248)),0)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ROUND((SUM(BI126:BI248)),0)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136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120 - ODVODNĚNÍ VOZOVKY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144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2:12" s="10" customFormat="1" ht="19.9" customHeight="1">
      <c r="B100" s="123"/>
      <c r="D100" s="124" t="s">
        <v>585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2:12" s="10" customFormat="1" ht="19.9" customHeight="1">
      <c r="B101" s="123"/>
      <c r="D101" s="124" t="s">
        <v>586</v>
      </c>
      <c r="E101" s="125"/>
      <c r="F101" s="125"/>
      <c r="G101" s="125"/>
      <c r="H101" s="125"/>
      <c r="I101" s="125"/>
      <c r="J101" s="126">
        <f>J163</f>
        <v>0</v>
      </c>
      <c r="L101" s="123"/>
    </row>
    <row r="102" spans="2:12" s="10" customFormat="1" ht="19.9" customHeight="1">
      <c r="B102" s="123"/>
      <c r="D102" s="124" t="s">
        <v>587</v>
      </c>
      <c r="E102" s="125"/>
      <c r="F102" s="125"/>
      <c r="G102" s="125"/>
      <c r="H102" s="125"/>
      <c r="I102" s="125"/>
      <c r="J102" s="126">
        <f>J179</f>
        <v>0</v>
      </c>
      <c r="L102" s="123"/>
    </row>
    <row r="103" spans="2:12" s="10" customFormat="1" ht="19.9" customHeight="1">
      <c r="B103" s="123"/>
      <c r="D103" s="124" t="s">
        <v>149</v>
      </c>
      <c r="E103" s="125"/>
      <c r="F103" s="125"/>
      <c r="G103" s="125"/>
      <c r="H103" s="125"/>
      <c r="I103" s="125"/>
      <c r="J103" s="126">
        <f>J196</f>
        <v>0</v>
      </c>
      <c r="L103" s="123"/>
    </row>
    <row r="104" spans="2:12" s="10" customFormat="1" ht="19.9" customHeight="1">
      <c r="B104" s="123"/>
      <c r="D104" s="124" t="s">
        <v>151</v>
      </c>
      <c r="E104" s="125"/>
      <c r="F104" s="125"/>
      <c r="G104" s="125"/>
      <c r="H104" s="125"/>
      <c r="I104" s="125"/>
      <c r="J104" s="126">
        <f>J247</f>
        <v>0</v>
      </c>
      <c r="L104" s="123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152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76" t="str">
        <f>E7</f>
        <v>BRNO, KOSMÁKOVA – REKONSTRUKCE VODOVODU</v>
      </c>
      <c r="F114" s="277"/>
      <c r="G114" s="277"/>
      <c r="H114" s="27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1"/>
      <c r="C115" s="28" t="s">
        <v>135</v>
      </c>
      <c r="L115" s="21"/>
    </row>
    <row r="116" spans="1:31" s="2" customFormat="1" ht="16.5" customHeight="1">
      <c r="A116" s="33"/>
      <c r="B116" s="34"/>
      <c r="C116" s="33"/>
      <c r="D116" s="33"/>
      <c r="E116" s="276" t="s">
        <v>136</v>
      </c>
      <c r="F116" s="275"/>
      <c r="G116" s="275"/>
      <c r="H116" s="275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137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59" t="str">
        <f>E11</f>
        <v>SO 120 - ODVODNĚNÍ VOZOVKY</v>
      </c>
      <c r="F118" s="275"/>
      <c r="G118" s="275"/>
      <c r="H118" s="275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F14</f>
        <v>BRNO</v>
      </c>
      <c r="G120" s="33"/>
      <c r="H120" s="33"/>
      <c r="I120" s="28" t="s">
        <v>22</v>
      </c>
      <c r="J120" s="56" t="str">
        <f>IF(J14="","",J14)</f>
        <v/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5.7" customHeight="1">
      <c r="A122" s="33"/>
      <c r="B122" s="34"/>
      <c r="C122" s="28" t="s">
        <v>23</v>
      </c>
      <c r="D122" s="33"/>
      <c r="E122" s="33"/>
      <c r="F122" s="26" t="str">
        <f>E17</f>
        <v>BRNĚNSKÉ VODÁRNY A KANALIZACE, a.s.</v>
      </c>
      <c r="G122" s="33"/>
      <c r="H122" s="33"/>
      <c r="I122" s="28" t="s">
        <v>29</v>
      </c>
      <c r="J122" s="31" t="str">
        <f>E23</f>
        <v>JV PROJEKT VH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33</v>
      </c>
      <c r="J123" s="31" t="str">
        <f>E26</f>
        <v xml:space="preserve"> Obrtel M.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7"/>
      <c r="B125" s="128"/>
      <c r="C125" s="129" t="s">
        <v>153</v>
      </c>
      <c r="D125" s="130" t="s">
        <v>62</v>
      </c>
      <c r="E125" s="130" t="s">
        <v>58</v>
      </c>
      <c r="F125" s="130" t="s">
        <v>59</v>
      </c>
      <c r="G125" s="130" t="s">
        <v>154</v>
      </c>
      <c r="H125" s="130" t="s">
        <v>155</v>
      </c>
      <c r="I125" s="130" t="s">
        <v>156</v>
      </c>
      <c r="J125" s="130" t="s">
        <v>141</v>
      </c>
      <c r="K125" s="131" t="s">
        <v>157</v>
      </c>
      <c r="L125" s="132"/>
      <c r="M125" s="63" t="s">
        <v>1</v>
      </c>
      <c r="N125" s="64" t="s">
        <v>41</v>
      </c>
      <c r="O125" s="64" t="s">
        <v>158</v>
      </c>
      <c r="P125" s="64" t="s">
        <v>159</v>
      </c>
      <c r="Q125" s="64" t="s">
        <v>160</v>
      </c>
      <c r="R125" s="64" t="s">
        <v>161</v>
      </c>
      <c r="S125" s="64" t="s">
        <v>162</v>
      </c>
      <c r="T125" s="65" t="s">
        <v>163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2.9" customHeight="1">
      <c r="A126" s="33"/>
      <c r="B126" s="34"/>
      <c r="C126" s="70" t="s">
        <v>164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</f>
        <v>0</v>
      </c>
      <c r="Q126" s="67"/>
      <c r="R126" s="134">
        <f>R127</f>
        <v>89.37118199999999</v>
      </c>
      <c r="S126" s="67"/>
      <c r="T126" s="135">
        <f>T127</f>
        <v>0.6000000000000001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76</v>
      </c>
      <c r="AU126" s="18" t="s">
        <v>143</v>
      </c>
      <c r="BK126" s="136">
        <f>BK127</f>
        <v>0</v>
      </c>
    </row>
    <row r="127" spans="2:63" s="12" customFormat="1" ht="25.9" customHeight="1">
      <c r="B127" s="137"/>
      <c r="D127" s="138" t="s">
        <v>76</v>
      </c>
      <c r="E127" s="139" t="s">
        <v>165</v>
      </c>
      <c r="F127" s="139" t="s">
        <v>166</v>
      </c>
      <c r="I127" s="140"/>
      <c r="J127" s="141">
        <f>BK127</f>
        <v>0</v>
      </c>
      <c r="L127" s="137"/>
      <c r="M127" s="142"/>
      <c r="N127" s="143"/>
      <c r="O127" s="143"/>
      <c r="P127" s="144">
        <f>P128+P163+P179+P196+P247</f>
        <v>0</v>
      </c>
      <c r="Q127" s="143"/>
      <c r="R127" s="144">
        <f>R128+R163+R179+R196+R247</f>
        <v>89.37118199999999</v>
      </c>
      <c r="S127" s="143"/>
      <c r="T127" s="145">
        <f>T128+T163+T179+T196+T247</f>
        <v>0.6000000000000001</v>
      </c>
      <c r="AR127" s="138" t="s">
        <v>32</v>
      </c>
      <c r="AT127" s="146" t="s">
        <v>76</v>
      </c>
      <c r="AU127" s="146" t="s">
        <v>77</v>
      </c>
      <c r="AY127" s="138" t="s">
        <v>167</v>
      </c>
      <c r="BK127" s="147">
        <f>BK128+BK163+BK179+BK196+BK247</f>
        <v>0</v>
      </c>
    </row>
    <row r="128" spans="2:63" s="12" customFormat="1" ht="22.9" customHeight="1">
      <c r="B128" s="137"/>
      <c r="D128" s="138" t="s">
        <v>76</v>
      </c>
      <c r="E128" s="148" t="s">
        <v>32</v>
      </c>
      <c r="F128" s="148" t="s">
        <v>588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SUM(P129:P162)</f>
        <v>0</v>
      </c>
      <c r="Q128" s="143"/>
      <c r="R128" s="144">
        <f>SUM(R129:R162)</f>
        <v>0.259224</v>
      </c>
      <c r="S128" s="143"/>
      <c r="T128" s="145">
        <f>SUM(T129:T162)</f>
        <v>0</v>
      </c>
      <c r="AR128" s="138" t="s">
        <v>32</v>
      </c>
      <c r="AT128" s="146" t="s">
        <v>76</v>
      </c>
      <c r="AU128" s="146" t="s">
        <v>32</v>
      </c>
      <c r="AY128" s="138" t="s">
        <v>167</v>
      </c>
      <c r="BK128" s="147">
        <f>SUM(BK129:BK162)</f>
        <v>0</v>
      </c>
    </row>
    <row r="129" spans="1:65" s="2" customFormat="1" ht="24.2" customHeight="1">
      <c r="A129" s="33"/>
      <c r="B129" s="150"/>
      <c r="C129" s="151" t="s">
        <v>32</v>
      </c>
      <c r="D129" s="151" t="s">
        <v>170</v>
      </c>
      <c r="E129" s="152" t="s">
        <v>589</v>
      </c>
      <c r="F129" s="153" t="s">
        <v>590</v>
      </c>
      <c r="G129" s="154" t="s">
        <v>173</v>
      </c>
      <c r="H129" s="155">
        <v>255.37</v>
      </c>
      <c r="I129" s="156"/>
      <c r="J129" s="157">
        <f>ROUND(I129*H129,2)</f>
        <v>0</v>
      </c>
      <c r="K129" s="153" t="s">
        <v>174</v>
      </c>
      <c r="L129" s="34"/>
      <c r="M129" s="158" t="s">
        <v>1</v>
      </c>
      <c r="N129" s="159" t="s">
        <v>42</v>
      </c>
      <c r="O129" s="59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175</v>
      </c>
      <c r="AT129" s="162" t="s">
        <v>170</v>
      </c>
      <c r="AU129" s="162" t="s">
        <v>85</v>
      </c>
      <c r="AY129" s="18" t="s">
        <v>167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8" t="s">
        <v>32</v>
      </c>
      <c r="BK129" s="163">
        <f>ROUND(I129*H129,2)</f>
        <v>0</v>
      </c>
      <c r="BL129" s="18" t="s">
        <v>175</v>
      </c>
      <c r="BM129" s="162" t="s">
        <v>591</v>
      </c>
    </row>
    <row r="130" spans="2:51" s="14" customFormat="1" ht="12">
      <c r="B130" s="172"/>
      <c r="D130" s="165" t="s">
        <v>177</v>
      </c>
      <c r="E130" s="173" t="s">
        <v>1</v>
      </c>
      <c r="F130" s="174" t="s">
        <v>592</v>
      </c>
      <c r="H130" s="175">
        <v>165.416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177</v>
      </c>
      <c r="AU130" s="173" t="s">
        <v>85</v>
      </c>
      <c r="AV130" s="14" t="s">
        <v>85</v>
      </c>
      <c r="AW130" s="14" t="s">
        <v>31</v>
      </c>
      <c r="AX130" s="14" t="s">
        <v>77</v>
      </c>
      <c r="AY130" s="173" t="s">
        <v>167</v>
      </c>
    </row>
    <row r="131" spans="2:51" s="14" customFormat="1" ht="12">
      <c r="B131" s="172"/>
      <c r="D131" s="165" t="s">
        <v>177</v>
      </c>
      <c r="E131" s="173" t="s">
        <v>1</v>
      </c>
      <c r="F131" s="174" t="s">
        <v>593</v>
      </c>
      <c r="H131" s="175">
        <v>89.954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177</v>
      </c>
      <c r="AU131" s="173" t="s">
        <v>85</v>
      </c>
      <c r="AV131" s="14" t="s">
        <v>85</v>
      </c>
      <c r="AW131" s="14" t="s">
        <v>31</v>
      </c>
      <c r="AX131" s="14" t="s">
        <v>77</v>
      </c>
      <c r="AY131" s="173" t="s">
        <v>167</v>
      </c>
    </row>
    <row r="132" spans="2:51" s="15" customFormat="1" ht="12">
      <c r="B132" s="180"/>
      <c r="D132" s="165" t="s">
        <v>177</v>
      </c>
      <c r="E132" s="181" t="s">
        <v>594</v>
      </c>
      <c r="F132" s="182" t="s">
        <v>192</v>
      </c>
      <c r="H132" s="183">
        <v>255.37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177</v>
      </c>
      <c r="AU132" s="181" t="s">
        <v>85</v>
      </c>
      <c r="AV132" s="15" t="s">
        <v>175</v>
      </c>
      <c r="AW132" s="15" t="s">
        <v>31</v>
      </c>
      <c r="AX132" s="15" t="s">
        <v>32</v>
      </c>
      <c r="AY132" s="181" t="s">
        <v>167</v>
      </c>
    </row>
    <row r="133" spans="1:65" s="2" customFormat="1" ht="16.5" customHeight="1">
      <c r="A133" s="33"/>
      <c r="B133" s="150"/>
      <c r="C133" s="151" t="s">
        <v>85</v>
      </c>
      <c r="D133" s="151" t="s">
        <v>170</v>
      </c>
      <c r="E133" s="152" t="s">
        <v>595</v>
      </c>
      <c r="F133" s="153" t="s">
        <v>596</v>
      </c>
      <c r="G133" s="154" t="s">
        <v>233</v>
      </c>
      <c r="H133" s="155">
        <v>308.6</v>
      </c>
      <c r="I133" s="156"/>
      <c r="J133" s="157">
        <f>ROUND(I133*H133,2)</f>
        <v>0</v>
      </c>
      <c r="K133" s="153" t="s">
        <v>174</v>
      </c>
      <c r="L133" s="34"/>
      <c r="M133" s="158" t="s">
        <v>1</v>
      </c>
      <c r="N133" s="159" t="s">
        <v>42</v>
      </c>
      <c r="O133" s="59"/>
      <c r="P133" s="160">
        <f>O133*H133</f>
        <v>0</v>
      </c>
      <c r="Q133" s="160">
        <v>0.00084</v>
      </c>
      <c r="R133" s="160">
        <f>Q133*H133</f>
        <v>0.259224</v>
      </c>
      <c r="S133" s="160">
        <v>0</v>
      </c>
      <c r="T133" s="16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175</v>
      </c>
      <c r="AT133" s="162" t="s">
        <v>170</v>
      </c>
      <c r="AU133" s="162" t="s">
        <v>85</v>
      </c>
      <c r="AY133" s="18" t="s">
        <v>167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18" t="s">
        <v>32</v>
      </c>
      <c r="BK133" s="163">
        <f>ROUND(I133*H133,2)</f>
        <v>0</v>
      </c>
      <c r="BL133" s="18" t="s">
        <v>175</v>
      </c>
      <c r="BM133" s="162" t="s">
        <v>597</v>
      </c>
    </row>
    <row r="134" spans="2:51" s="14" customFormat="1" ht="12">
      <c r="B134" s="172"/>
      <c r="D134" s="165" t="s">
        <v>177</v>
      </c>
      <c r="E134" s="173" t="s">
        <v>1</v>
      </c>
      <c r="F134" s="174" t="s">
        <v>598</v>
      </c>
      <c r="H134" s="175">
        <v>158.12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177</v>
      </c>
      <c r="AU134" s="173" t="s">
        <v>85</v>
      </c>
      <c r="AV134" s="14" t="s">
        <v>85</v>
      </c>
      <c r="AW134" s="14" t="s">
        <v>31</v>
      </c>
      <c r="AX134" s="14" t="s">
        <v>77</v>
      </c>
      <c r="AY134" s="173" t="s">
        <v>167</v>
      </c>
    </row>
    <row r="135" spans="2:51" s="14" customFormat="1" ht="12">
      <c r="B135" s="172"/>
      <c r="D135" s="165" t="s">
        <v>177</v>
      </c>
      <c r="E135" s="173" t="s">
        <v>1</v>
      </c>
      <c r="F135" s="174" t="s">
        <v>599</v>
      </c>
      <c r="H135" s="175">
        <v>150.48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177</v>
      </c>
      <c r="AU135" s="173" t="s">
        <v>85</v>
      </c>
      <c r="AV135" s="14" t="s">
        <v>85</v>
      </c>
      <c r="AW135" s="14" t="s">
        <v>31</v>
      </c>
      <c r="AX135" s="14" t="s">
        <v>77</v>
      </c>
      <c r="AY135" s="173" t="s">
        <v>167</v>
      </c>
    </row>
    <row r="136" spans="2:51" s="15" customFormat="1" ht="12">
      <c r="B136" s="180"/>
      <c r="D136" s="165" t="s">
        <v>177</v>
      </c>
      <c r="E136" s="181" t="s">
        <v>1</v>
      </c>
      <c r="F136" s="182" t="s">
        <v>192</v>
      </c>
      <c r="H136" s="183">
        <v>308.6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177</v>
      </c>
      <c r="AU136" s="181" t="s">
        <v>85</v>
      </c>
      <c r="AV136" s="15" t="s">
        <v>175</v>
      </c>
      <c r="AW136" s="15" t="s">
        <v>31</v>
      </c>
      <c r="AX136" s="15" t="s">
        <v>32</v>
      </c>
      <c r="AY136" s="181" t="s">
        <v>167</v>
      </c>
    </row>
    <row r="137" spans="1:65" s="2" customFormat="1" ht="16.5" customHeight="1">
      <c r="A137" s="33"/>
      <c r="B137" s="150"/>
      <c r="C137" s="151" t="s">
        <v>186</v>
      </c>
      <c r="D137" s="151" t="s">
        <v>170</v>
      </c>
      <c r="E137" s="152" t="s">
        <v>600</v>
      </c>
      <c r="F137" s="153" t="s">
        <v>601</v>
      </c>
      <c r="G137" s="154" t="s">
        <v>233</v>
      </c>
      <c r="H137" s="155">
        <v>308.6</v>
      </c>
      <c r="I137" s="156"/>
      <c r="J137" s="157">
        <f>ROUND(I137*H137,2)</f>
        <v>0</v>
      </c>
      <c r="K137" s="153" t="s">
        <v>174</v>
      </c>
      <c r="L137" s="34"/>
      <c r="M137" s="158" t="s">
        <v>1</v>
      </c>
      <c r="N137" s="159" t="s">
        <v>42</v>
      </c>
      <c r="O137" s="59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175</v>
      </c>
      <c r="AT137" s="162" t="s">
        <v>170</v>
      </c>
      <c r="AU137" s="162" t="s">
        <v>85</v>
      </c>
      <c r="AY137" s="18" t="s">
        <v>167</v>
      </c>
      <c r="BE137" s="163">
        <f>IF(N137="základní",J137,0)</f>
        <v>0</v>
      </c>
      <c r="BF137" s="163">
        <f>IF(N137="snížená",J137,0)</f>
        <v>0</v>
      </c>
      <c r="BG137" s="163">
        <f>IF(N137="zákl. přenesená",J137,0)</f>
        <v>0</v>
      </c>
      <c r="BH137" s="163">
        <f>IF(N137="sníž. přenesená",J137,0)</f>
        <v>0</v>
      </c>
      <c r="BI137" s="163">
        <f>IF(N137="nulová",J137,0)</f>
        <v>0</v>
      </c>
      <c r="BJ137" s="18" t="s">
        <v>32</v>
      </c>
      <c r="BK137" s="163">
        <f>ROUND(I137*H137,2)</f>
        <v>0</v>
      </c>
      <c r="BL137" s="18" t="s">
        <v>175</v>
      </c>
      <c r="BM137" s="162" t="s">
        <v>602</v>
      </c>
    </row>
    <row r="138" spans="1:65" s="2" customFormat="1" ht="21.75" customHeight="1">
      <c r="A138" s="33"/>
      <c r="B138" s="150"/>
      <c r="C138" s="151" t="s">
        <v>175</v>
      </c>
      <c r="D138" s="151" t="s">
        <v>170</v>
      </c>
      <c r="E138" s="152" t="s">
        <v>187</v>
      </c>
      <c r="F138" s="153" t="s">
        <v>188</v>
      </c>
      <c r="G138" s="154" t="s">
        <v>173</v>
      </c>
      <c r="H138" s="155">
        <v>255.37</v>
      </c>
      <c r="I138" s="156"/>
      <c r="J138" s="157">
        <f>ROUND(I138*H138,2)</f>
        <v>0</v>
      </c>
      <c r="K138" s="153" t="s">
        <v>174</v>
      </c>
      <c r="L138" s="34"/>
      <c r="M138" s="158" t="s">
        <v>1</v>
      </c>
      <c r="N138" s="159" t="s">
        <v>42</v>
      </c>
      <c r="O138" s="59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175</v>
      </c>
      <c r="AT138" s="162" t="s">
        <v>170</v>
      </c>
      <c r="AU138" s="162" t="s">
        <v>85</v>
      </c>
      <c r="AY138" s="18" t="s">
        <v>167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8" t="s">
        <v>32</v>
      </c>
      <c r="BK138" s="163">
        <f>ROUND(I138*H138,2)</f>
        <v>0</v>
      </c>
      <c r="BL138" s="18" t="s">
        <v>175</v>
      </c>
      <c r="BM138" s="162" t="s">
        <v>603</v>
      </c>
    </row>
    <row r="139" spans="2:51" s="14" customFormat="1" ht="12">
      <c r="B139" s="172"/>
      <c r="D139" s="165" t="s">
        <v>177</v>
      </c>
      <c r="E139" s="173" t="s">
        <v>1</v>
      </c>
      <c r="F139" s="174" t="s">
        <v>604</v>
      </c>
      <c r="H139" s="175">
        <v>255.37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177</v>
      </c>
      <c r="AU139" s="173" t="s">
        <v>85</v>
      </c>
      <c r="AV139" s="14" t="s">
        <v>85</v>
      </c>
      <c r="AW139" s="14" t="s">
        <v>31</v>
      </c>
      <c r="AX139" s="14" t="s">
        <v>77</v>
      </c>
      <c r="AY139" s="173" t="s">
        <v>167</v>
      </c>
    </row>
    <row r="140" spans="2:51" s="15" customFormat="1" ht="12">
      <c r="B140" s="180"/>
      <c r="D140" s="165" t="s">
        <v>177</v>
      </c>
      <c r="E140" s="181" t="s">
        <v>582</v>
      </c>
      <c r="F140" s="182" t="s">
        <v>192</v>
      </c>
      <c r="H140" s="183">
        <v>255.37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177</v>
      </c>
      <c r="AU140" s="181" t="s">
        <v>85</v>
      </c>
      <c r="AV140" s="15" t="s">
        <v>175</v>
      </c>
      <c r="AW140" s="15" t="s">
        <v>31</v>
      </c>
      <c r="AX140" s="15" t="s">
        <v>32</v>
      </c>
      <c r="AY140" s="181" t="s">
        <v>167</v>
      </c>
    </row>
    <row r="141" spans="1:65" s="2" customFormat="1" ht="16.5" customHeight="1">
      <c r="A141" s="33"/>
      <c r="B141" s="150"/>
      <c r="C141" s="151" t="s">
        <v>200</v>
      </c>
      <c r="D141" s="151" t="s">
        <v>170</v>
      </c>
      <c r="E141" s="152" t="s">
        <v>196</v>
      </c>
      <c r="F141" s="153" t="s">
        <v>197</v>
      </c>
      <c r="G141" s="154" t="s">
        <v>173</v>
      </c>
      <c r="H141" s="155">
        <v>255.37</v>
      </c>
      <c r="I141" s="156"/>
      <c r="J141" s="157">
        <f>ROUND(I141*H141,2)</f>
        <v>0</v>
      </c>
      <c r="K141" s="153" t="s">
        <v>174</v>
      </c>
      <c r="L141" s="34"/>
      <c r="M141" s="158" t="s">
        <v>1</v>
      </c>
      <c r="N141" s="159" t="s">
        <v>42</v>
      </c>
      <c r="O141" s="59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175</v>
      </c>
      <c r="AT141" s="162" t="s">
        <v>170</v>
      </c>
      <c r="AU141" s="162" t="s">
        <v>85</v>
      </c>
      <c r="AY141" s="18" t="s">
        <v>167</v>
      </c>
      <c r="BE141" s="163">
        <f>IF(N141="základní",J141,0)</f>
        <v>0</v>
      </c>
      <c r="BF141" s="163">
        <f>IF(N141="snížená",J141,0)</f>
        <v>0</v>
      </c>
      <c r="BG141" s="163">
        <f>IF(N141="zákl. přenesená",J141,0)</f>
        <v>0</v>
      </c>
      <c r="BH141" s="163">
        <f>IF(N141="sníž. přenesená",J141,0)</f>
        <v>0</v>
      </c>
      <c r="BI141" s="163">
        <f>IF(N141="nulová",J141,0)</f>
        <v>0</v>
      </c>
      <c r="BJ141" s="18" t="s">
        <v>32</v>
      </c>
      <c r="BK141" s="163">
        <f>ROUND(I141*H141,2)</f>
        <v>0</v>
      </c>
      <c r="BL141" s="18" t="s">
        <v>175</v>
      </c>
      <c r="BM141" s="162" t="s">
        <v>605</v>
      </c>
    </row>
    <row r="142" spans="2:51" s="14" customFormat="1" ht="12">
      <c r="B142" s="172"/>
      <c r="D142" s="165" t="s">
        <v>177</v>
      </c>
      <c r="E142" s="173" t="s">
        <v>1</v>
      </c>
      <c r="F142" s="174" t="s">
        <v>583</v>
      </c>
      <c r="H142" s="175">
        <v>255.37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177</v>
      </c>
      <c r="AU142" s="173" t="s">
        <v>85</v>
      </c>
      <c r="AV142" s="14" t="s">
        <v>85</v>
      </c>
      <c r="AW142" s="14" t="s">
        <v>31</v>
      </c>
      <c r="AX142" s="14" t="s">
        <v>32</v>
      </c>
      <c r="AY142" s="173" t="s">
        <v>167</v>
      </c>
    </row>
    <row r="143" spans="1:65" s="2" customFormat="1" ht="16.5" customHeight="1">
      <c r="A143" s="33"/>
      <c r="B143" s="150"/>
      <c r="C143" s="151" t="s">
        <v>204</v>
      </c>
      <c r="D143" s="151" t="s">
        <v>170</v>
      </c>
      <c r="E143" s="152" t="s">
        <v>224</v>
      </c>
      <c r="F143" s="153" t="s">
        <v>225</v>
      </c>
      <c r="G143" s="154" t="s">
        <v>173</v>
      </c>
      <c r="H143" s="155">
        <v>204.296</v>
      </c>
      <c r="I143" s="156"/>
      <c r="J143" s="157">
        <f>ROUND(I143*H143,2)</f>
        <v>0</v>
      </c>
      <c r="K143" s="153" t="s">
        <v>1</v>
      </c>
      <c r="L143" s="34"/>
      <c r="M143" s="158" t="s">
        <v>1</v>
      </c>
      <c r="N143" s="159" t="s">
        <v>42</v>
      </c>
      <c r="O143" s="59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175</v>
      </c>
      <c r="AT143" s="162" t="s">
        <v>170</v>
      </c>
      <c r="AU143" s="162" t="s">
        <v>85</v>
      </c>
      <c r="AY143" s="18" t="s">
        <v>167</v>
      </c>
      <c r="BE143" s="163">
        <f>IF(N143="základní",J143,0)</f>
        <v>0</v>
      </c>
      <c r="BF143" s="163">
        <f>IF(N143="snížená",J143,0)</f>
        <v>0</v>
      </c>
      <c r="BG143" s="163">
        <f>IF(N143="zákl. přenesená",J143,0)</f>
        <v>0</v>
      </c>
      <c r="BH143" s="163">
        <f>IF(N143="sníž. přenesená",J143,0)</f>
        <v>0</v>
      </c>
      <c r="BI143" s="163">
        <f>IF(N143="nulová",J143,0)</f>
        <v>0</v>
      </c>
      <c r="BJ143" s="18" t="s">
        <v>32</v>
      </c>
      <c r="BK143" s="163">
        <f>ROUND(I143*H143,2)</f>
        <v>0</v>
      </c>
      <c r="BL143" s="18" t="s">
        <v>175</v>
      </c>
      <c r="BM143" s="162" t="s">
        <v>606</v>
      </c>
    </row>
    <row r="144" spans="2:51" s="14" customFormat="1" ht="12">
      <c r="B144" s="172"/>
      <c r="D144" s="165" t="s">
        <v>177</v>
      </c>
      <c r="E144" s="173" t="s">
        <v>1</v>
      </c>
      <c r="F144" s="174" t="s">
        <v>607</v>
      </c>
      <c r="H144" s="175">
        <v>204.296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177</v>
      </c>
      <c r="AU144" s="173" t="s">
        <v>85</v>
      </c>
      <c r="AV144" s="14" t="s">
        <v>85</v>
      </c>
      <c r="AW144" s="14" t="s">
        <v>31</v>
      </c>
      <c r="AX144" s="14" t="s">
        <v>32</v>
      </c>
      <c r="AY144" s="173" t="s">
        <v>167</v>
      </c>
    </row>
    <row r="145" spans="1:47" s="2" customFormat="1" ht="12">
      <c r="A145" s="33"/>
      <c r="B145" s="34"/>
      <c r="C145" s="33"/>
      <c r="D145" s="165" t="s">
        <v>193</v>
      </c>
      <c r="E145" s="33"/>
      <c r="F145" s="188" t="s">
        <v>608</v>
      </c>
      <c r="G145" s="33"/>
      <c r="H145" s="33"/>
      <c r="I145" s="33"/>
      <c r="J145" s="33"/>
      <c r="K145" s="33"/>
      <c r="L145" s="34"/>
      <c r="M145" s="189"/>
      <c r="N145" s="190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U145" s="18" t="s">
        <v>85</v>
      </c>
    </row>
    <row r="146" spans="1:47" s="2" customFormat="1" ht="12">
      <c r="A146" s="33"/>
      <c r="B146" s="34"/>
      <c r="C146" s="33"/>
      <c r="D146" s="165" t="s">
        <v>193</v>
      </c>
      <c r="E146" s="33"/>
      <c r="F146" s="191" t="s">
        <v>604</v>
      </c>
      <c r="G146" s="33"/>
      <c r="H146" s="192">
        <v>255.37</v>
      </c>
      <c r="I146" s="33"/>
      <c r="J146" s="33"/>
      <c r="K146" s="33"/>
      <c r="L146" s="34"/>
      <c r="M146" s="189"/>
      <c r="N146" s="190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U146" s="18" t="s">
        <v>85</v>
      </c>
    </row>
    <row r="147" spans="1:47" s="2" customFormat="1" ht="12">
      <c r="A147" s="33"/>
      <c r="B147" s="34"/>
      <c r="C147" s="33"/>
      <c r="D147" s="165" t="s">
        <v>193</v>
      </c>
      <c r="E147" s="33"/>
      <c r="F147" s="191" t="s">
        <v>192</v>
      </c>
      <c r="G147" s="33"/>
      <c r="H147" s="192">
        <v>255.37</v>
      </c>
      <c r="I147" s="33"/>
      <c r="J147" s="33"/>
      <c r="K147" s="33"/>
      <c r="L147" s="34"/>
      <c r="M147" s="189"/>
      <c r="N147" s="190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85</v>
      </c>
    </row>
    <row r="148" spans="1:65" s="2" customFormat="1" ht="16.5" customHeight="1">
      <c r="A148" s="33"/>
      <c r="B148" s="150"/>
      <c r="C148" s="151" t="s">
        <v>210</v>
      </c>
      <c r="D148" s="151" t="s">
        <v>170</v>
      </c>
      <c r="E148" s="152" t="s">
        <v>201</v>
      </c>
      <c r="F148" s="153" t="s">
        <v>202</v>
      </c>
      <c r="G148" s="154" t="s">
        <v>173</v>
      </c>
      <c r="H148" s="155">
        <v>51.074</v>
      </c>
      <c r="I148" s="156"/>
      <c r="J148" s="157">
        <f>ROUND(I148*H148,2)</f>
        <v>0</v>
      </c>
      <c r="K148" s="153" t="s">
        <v>1</v>
      </c>
      <c r="L148" s="34"/>
      <c r="M148" s="158" t="s">
        <v>1</v>
      </c>
      <c r="N148" s="159" t="s">
        <v>42</v>
      </c>
      <c r="O148" s="59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175</v>
      </c>
      <c r="AT148" s="162" t="s">
        <v>170</v>
      </c>
      <c r="AU148" s="162" t="s">
        <v>85</v>
      </c>
      <c r="AY148" s="18" t="s">
        <v>167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8" t="s">
        <v>32</v>
      </c>
      <c r="BK148" s="163">
        <f>ROUND(I148*H148,2)</f>
        <v>0</v>
      </c>
      <c r="BL148" s="18" t="s">
        <v>175</v>
      </c>
      <c r="BM148" s="162" t="s">
        <v>609</v>
      </c>
    </row>
    <row r="149" spans="2:51" s="14" customFormat="1" ht="12">
      <c r="B149" s="172"/>
      <c r="D149" s="165" t="s">
        <v>177</v>
      </c>
      <c r="E149" s="173" t="s">
        <v>1</v>
      </c>
      <c r="F149" s="174" t="s">
        <v>610</v>
      </c>
      <c r="H149" s="175">
        <v>51.074</v>
      </c>
      <c r="I149" s="176"/>
      <c r="L149" s="172"/>
      <c r="M149" s="177"/>
      <c r="N149" s="178"/>
      <c r="O149" s="178"/>
      <c r="P149" s="178"/>
      <c r="Q149" s="178"/>
      <c r="R149" s="178"/>
      <c r="S149" s="178"/>
      <c r="T149" s="179"/>
      <c r="AT149" s="173" t="s">
        <v>177</v>
      </c>
      <c r="AU149" s="173" t="s">
        <v>85</v>
      </c>
      <c r="AV149" s="14" t="s">
        <v>85</v>
      </c>
      <c r="AW149" s="14" t="s">
        <v>31</v>
      </c>
      <c r="AX149" s="14" t="s">
        <v>32</v>
      </c>
      <c r="AY149" s="173" t="s">
        <v>167</v>
      </c>
    </row>
    <row r="150" spans="1:47" s="2" customFormat="1" ht="12">
      <c r="A150" s="33"/>
      <c r="B150" s="34"/>
      <c r="C150" s="33"/>
      <c r="D150" s="165" t="s">
        <v>193</v>
      </c>
      <c r="E150" s="33"/>
      <c r="F150" s="188" t="s">
        <v>608</v>
      </c>
      <c r="G150" s="33"/>
      <c r="H150" s="33"/>
      <c r="I150" s="33"/>
      <c r="J150" s="33"/>
      <c r="K150" s="33"/>
      <c r="L150" s="34"/>
      <c r="M150" s="189"/>
      <c r="N150" s="190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U150" s="18" t="s">
        <v>85</v>
      </c>
    </row>
    <row r="151" spans="1:47" s="2" customFormat="1" ht="12">
      <c r="A151" s="33"/>
      <c r="B151" s="34"/>
      <c r="C151" s="33"/>
      <c r="D151" s="165" t="s">
        <v>193</v>
      </c>
      <c r="E151" s="33"/>
      <c r="F151" s="191" t="s">
        <v>604</v>
      </c>
      <c r="G151" s="33"/>
      <c r="H151" s="192">
        <v>255.37</v>
      </c>
      <c r="I151" s="33"/>
      <c r="J151" s="33"/>
      <c r="K151" s="33"/>
      <c r="L151" s="34"/>
      <c r="M151" s="189"/>
      <c r="N151" s="190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U151" s="18" t="s">
        <v>85</v>
      </c>
    </row>
    <row r="152" spans="1:47" s="2" customFormat="1" ht="12">
      <c r="A152" s="33"/>
      <c r="B152" s="34"/>
      <c r="C152" s="33"/>
      <c r="D152" s="165" t="s">
        <v>193</v>
      </c>
      <c r="E152" s="33"/>
      <c r="F152" s="191" t="s">
        <v>192</v>
      </c>
      <c r="G152" s="33"/>
      <c r="H152" s="192">
        <v>255.37</v>
      </c>
      <c r="I152" s="33"/>
      <c r="J152" s="33"/>
      <c r="K152" s="33"/>
      <c r="L152" s="34"/>
      <c r="M152" s="189"/>
      <c r="N152" s="190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U152" s="18" t="s">
        <v>85</v>
      </c>
    </row>
    <row r="153" spans="1:65" s="2" customFormat="1" ht="16.5" customHeight="1">
      <c r="A153" s="33"/>
      <c r="B153" s="150"/>
      <c r="C153" s="151" t="s">
        <v>216</v>
      </c>
      <c r="D153" s="151" t="s">
        <v>170</v>
      </c>
      <c r="E153" s="152" t="s">
        <v>611</v>
      </c>
      <c r="F153" s="153" t="s">
        <v>612</v>
      </c>
      <c r="G153" s="154" t="s">
        <v>173</v>
      </c>
      <c r="H153" s="155">
        <v>269.984</v>
      </c>
      <c r="I153" s="156"/>
      <c r="J153" s="157">
        <f>ROUND(I153*H153,2)</f>
        <v>0</v>
      </c>
      <c r="K153" s="153" t="s">
        <v>174</v>
      </c>
      <c r="L153" s="34"/>
      <c r="M153" s="158" t="s">
        <v>1</v>
      </c>
      <c r="N153" s="159" t="s">
        <v>42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175</v>
      </c>
      <c r="AT153" s="162" t="s">
        <v>170</v>
      </c>
      <c r="AU153" s="162" t="s">
        <v>85</v>
      </c>
      <c r="AY153" s="18" t="s">
        <v>167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8" t="s">
        <v>32</v>
      </c>
      <c r="BK153" s="163">
        <f>ROUND(I153*H153,2)</f>
        <v>0</v>
      </c>
      <c r="BL153" s="18" t="s">
        <v>175</v>
      </c>
      <c r="BM153" s="162" t="s">
        <v>613</v>
      </c>
    </row>
    <row r="154" spans="2:51" s="14" customFormat="1" ht="12">
      <c r="B154" s="172"/>
      <c r="D154" s="165" t="s">
        <v>177</v>
      </c>
      <c r="E154" s="173" t="s">
        <v>1</v>
      </c>
      <c r="F154" s="174" t="s">
        <v>614</v>
      </c>
      <c r="H154" s="175">
        <v>269.984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177</v>
      </c>
      <c r="AU154" s="173" t="s">
        <v>85</v>
      </c>
      <c r="AV154" s="14" t="s">
        <v>85</v>
      </c>
      <c r="AW154" s="14" t="s">
        <v>31</v>
      </c>
      <c r="AX154" s="14" t="s">
        <v>77</v>
      </c>
      <c r="AY154" s="173" t="s">
        <v>167</v>
      </c>
    </row>
    <row r="155" spans="2:51" s="15" customFormat="1" ht="12">
      <c r="B155" s="180"/>
      <c r="D155" s="165" t="s">
        <v>177</v>
      </c>
      <c r="E155" s="181" t="s">
        <v>615</v>
      </c>
      <c r="F155" s="182" t="s">
        <v>192</v>
      </c>
      <c r="H155" s="183">
        <v>269.984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177</v>
      </c>
      <c r="AU155" s="181" t="s">
        <v>85</v>
      </c>
      <c r="AV155" s="15" t="s">
        <v>175</v>
      </c>
      <c r="AW155" s="15" t="s">
        <v>31</v>
      </c>
      <c r="AX155" s="15" t="s">
        <v>32</v>
      </c>
      <c r="AY155" s="181" t="s">
        <v>167</v>
      </c>
    </row>
    <row r="156" spans="1:65" s="2" customFormat="1" ht="16.5" customHeight="1">
      <c r="A156" s="33"/>
      <c r="B156" s="150"/>
      <c r="C156" s="193" t="s">
        <v>221</v>
      </c>
      <c r="D156" s="193" t="s">
        <v>453</v>
      </c>
      <c r="E156" s="194" t="s">
        <v>616</v>
      </c>
      <c r="F156" s="195" t="s">
        <v>617</v>
      </c>
      <c r="G156" s="196" t="s">
        <v>260</v>
      </c>
      <c r="H156" s="197">
        <v>561.297</v>
      </c>
      <c r="I156" s="198"/>
      <c r="J156" s="199">
        <f>ROUND(I156*H156,2)</f>
        <v>0</v>
      </c>
      <c r="K156" s="195" t="s">
        <v>1</v>
      </c>
      <c r="L156" s="200"/>
      <c r="M156" s="201" t="s">
        <v>1</v>
      </c>
      <c r="N156" s="202" t="s">
        <v>42</v>
      </c>
      <c r="O156" s="59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2" t="s">
        <v>216</v>
      </c>
      <c r="AT156" s="162" t="s">
        <v>453</v>
      </c>
      <c r="AU156" s="162" t="s">
        <v>85</v>
      </c>
      <c r="AY156" s="18" t="s">
        <v>167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8" t="s">
        <v>32</v>
      </c>
      <c r="BK156" s="163">
        <f>ROUND(I156*H156,2)</f>
        <v>0</v>
      </c>
      <c r="BL156" s="18" t="s">
        <v>175</v>
      </c>
      <c r="BM156" s="162" t="s">
        <v>618</v>
      </c>
    </row>
    <row r="157" spans="2:51" s="14" customFormat="1" ht="12">
      <c r="B157" s="172"/>
      <c r="D157" s="165" t="s">
        <v>177</v>
      </c>
      <c r="E157" s="173" t="s">
        <v>1</v>
      </c>
      <c r="F157" s="174" t="s">
        <v>619</v>
      </c>
      <c r="H157" s="175">
        <v>561.297</v>
      </c>
      <c r="I157" s="176"/>
      <c r="L157" s="172"/>
      <c r="M157" s="177"/>
      <c r="N157" s="178"/>
      <c r="O157" s="178"/>
      <c r="P157" s="178"/>
      <c r="Q157" s="178"/>
      <c r="R157" s="178"/>
      <c r="S157" s="178"/>
      <c r="T157" s="179"/>
      <c r="AT157" s="173" t="s">
        <v>177</v>
      </c>
      <c r="AU157" s="173" t="s">
        <v>85</v>
      </c>
      <c r="AV157" s="14" t="s">
        <v>85</v>
      </c>
      <c r="AW157" s="14" t="s">
        <v>31</v>
      </c>
      <c r="AX157" s="14" t="s">
        <v>32</v>
      </c>
      <c r="AY157" s="173" t="s">
        <v>167</v>
      </c>
    </row>
    <row r="158" spans="1:65" s="2" customFormat="1" ht="16.5" customHeight="1">
      <c r="A158" s="33"/>
      <c r="B158" s="150"/>
      <c r="C158" s="151" t="s">
        <v>223</v>
      </c>
      <c r="D158" s="151" t="s">
        <v>170</v>
      </c>
      <c r="E158" s="152" t="s">
        <v>368</v>
      </c>
      <c r="F158" s="153" t="s">
        <v>369</v>
      </c>
      <c r="G158" s="154" t="s">
        <v>173</v>
      </c>
      <c r="H158" s="155">
        <v>311.832</v>
      </c>
      <c r="I158" s="156"/>
      <c r="J158" s="157">
        <f>ROUND(I158*H158,2)</f>
        <v>0</v>
      </c>
      <c r="K158" s="153" t="s">
        <v>174</v>
      </c>
      <c r="L158" s="34"/>
      <c r="M158" s="158" t="s">
        <v>1</v>
      </c>
      <c r="N158" s="159" t="s">
        <v>42</v>
      </c>
      <c r="O158" s="59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175</v>
      </c>
      <c r="AT158" s="162" t="s">
        <v>170</v>
      </c>
      <c r="AU158" s="162" t="s">
        <v>85</v>
      </c>
      <c r="AY158" s="18" t="s">
        <v>167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8" t="s">
        <v>32</v>
      </c>
      <c r="BK158" s="163">
        <f>ROUND(I158*H158,2)</f>
        <v>0</v>
      </c>
      <c r="BL158" s="18" t="s">
        <v>175</v>
      </c>
      <c r="BM158" s="162" t="s">
        <v>620</v>
      </c>
    </row>
    <row r="159" spans="2:51" s="14" customFormat="1" ht="12">
      <c r="B159" s="172"/>
      <c r="D159" s="165" t="s">
        <v>177</v>
      </c>
      <c r="E159" s="173" t="s">
        <v>1</v>
      </c>
      <c r="F159" s="174" t="s">
        <v>621</v>
      </c>
      <c r="H159" s="175">
        <v>311.832</v>
      </c>
      <c r="I159" s="176"/>
      <c r="L159" s="172"/>
      <c r="M159" s="177"/>
      <c r="N159" s="178"/>
      <c r="O159" s="178"/>
      <c r="P159" s="178"/>
      <c r="Q159" s="178"/>
      <c r="R159" s="178"/>
      <c r="S159" s="178"/>
      <c r="T159" s="179"/>
      <c r="AT159" s="173" t="s">
        <v>177</v>
      </c>
      <c r="AU159" s="173" t="s">
        <v>85</v>
      </c>
      <c r="AV159" s="14" t="s">
        <v>85</v>
      </c>
      <c r="AW159" s="14" t="s">
        <v>31</v>
      </c>
      <c r="AX159" s="14" t="s">
        <v>77</v>
      </c>
      <c r="AY159" s="173" t="s">
        <v>167</v>
      </c>
    </row>
    <row r="160" spans="2:51" s="15" customFormat="1" ht="12">
      <c r="B160" s="180"/>
      <c r="D160" s="165" t="s">
        <v>177</v>
      </c>
      <c r="E160" s="181" t="s">
        <v>1</v>
      </c>
      <c r="F160" s="182" t="s">
        <v>192</v>
      </c>
      <c r="H160" s="183">
        <v>311.832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177</v>
      </c>
      <c r="AU160" s="181" t="s">
        <v>85</v>
      </c>
      <c r="AV160" s="15" t="s">
        <v>175</v>
      </c>
      <c r="AW160" s="15" t="s">
        <v>31</v>
      </c>
      <c r="AX160" s="15" t="s">
        <v>32</v>
      </c>
      <c r="AY160" s="181" t="s">
        <v>167</v>
      </c>
    </row>
    <row r="161" spans="1:65" s="2" customFormat="1" ht="21.75" customHeight="1">
      <c r="A161" s="33"/>
      <c r="B161" s="150"/>
      <c r="C161" s="151" t="s">
        <v>168</v>
      </c>
      <c r="D161" s="151" t="s">
        <v>170</v>
      </c>
      <c r="E161" s="152" t="s">
        <v>374</v>
      </c>
      <c r="F161" s="153" t="s">
        <v>375</v>
      </c>
      <c r="G161" s="154" t="s">
        <v>173</v>
      </c>
      <c r="H161" s="155">
        <v>311.832</v>
      </c>
      <c r="I161" s="156"/>
      <c r="J161" s="157">
        <f>ROUND(I161*H161,2)</f>
        <v>0</v>
      </c>
      <c r="K161" s="153" t="s">
        <v>174</v>
      </c>
      <c r="L161" s="34"/>
      <c r="M161" s="158" t="s">
        <v>1</v>
      </c>
      <c r="N161" s="159" t="s">
        <v>42</v>
      </c>
      <c r="O161" s="59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175</v>
      </c>
      <c r="AT161" s="162" t="s">
        <v>170</v>
      </c>
      <c r="AU161" s="162" t="s">
        <v>85</v>
      </c>
      <c r="AY161" s="18" t="s">
        <v>167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8" t="s">
        <v>32</v>
      </c>
      <c r="BK161" s="163">
        <f>ROUND(I161*H161,2)</f>
        <v>0</v>
      </c>
      <c r="BL161" s="18" t="s">
        <v>175</v>
      </c>
      <c r="BM161" s="162" t="s">
        <v>622</v>
      </c>
    </row>
    <row r="162" spans="2:51" s="14" customFormat="1" ht="12">
      <c r="B162" s="172"/>
      <c r="D162" s="165" t="s">
        <v>177</v>
      </c>
      <c r="E162" s="173" t="s">
        <v>1</v>
      </c>
      <c r="F162" s="174" t="s">
        <v>623</v>
      </c>
      <c r="H162" s="175">
        <v>311.832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177</v>
      </c>
      <c r="AU162" s="173" t="s">
        <v>85</v>
      </c>
      <c r="AV162" s="14" t="s">
        <v>85</v>
      </c>
      <c r="AW162" s="14" t="s">
        <v>31</v>
      </c>
      <c r="AX162" s="14" t="s">
        <v>32</v>
      </c>
      <c r="AY162" s="173" t="s">
        <v>167</v>
      </c>
    </row>
    <row r="163" spans="2:63" s="12" customFormat="1" ht="22.9" customHeight="1">
      <c r="B163" s="137"/>
      <c r="D163" s="138" t="s">
        <v>76</v>
      </c>
      <c r="E163" s="148" t="s">
        <v>186</v>
      </c>
      <c r="F163" s="148" t="s">
        <v>624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SUM(P164:P178)</f>
        <v>0</v>
      </c>
      <c r="Q163" s="143"/>
      <c r="R163" s="144">
        <f>SUM(R164:R178)</f>
        <v>0</v>
      </c>
      <c r="S163" s="143"/>
      <c r="T163" s="145">
        <f>SUM(T164:T178)</f>
        <v>0.6000000000000001</v>
      </c>
      <c r="AR163" s="138" t="s">
        <v>32</v>
      </c>
      <c r="AT163" s="146" t="s">
        <v>76</v>
      </c>
      <c r="AU163" s="146" t="s">
        <v>32</v>
      </c>
      <c r="AY163" s="138" t="s">
        <v>167</v>
      </c>
      <c r="BK163" s="147">
        <f>SUM(BK164:BK178)</f>
        <v>0</v>
      </c>
    </row>
    <row r="164" spans="1:65" s="2" customFormat="1" ht="24.2" customHeight="1">
      <c r="A164" s="33"/>
      <c r="B164" s="150"/>
      <c r="C164" s="151" t="s">
        <v>8</v>
      </c>
      <c r="D164" s="151" t="s">
        <v>170</v>
      </c>
      <c r="E164" s="152" t="s">
        <v>625</v>
      </c>
      <c r="F164" s="153" t="s">
        <v>626</v>
      </c>
      <c r="G164" s="154" t="s">
        <v>475</v>
      </c>
      <c r="H164" s="155">
        <v>9</v>
      </c>
      <c r="I164" s="156"/>
      <c r="J164" s="157">
        <f>ROUND(I164*H164,2)</f>
        <v>0</v>
      </c>
      <c r="K164" s="153" t="s">
        <v>240</v>
      </c>
      <c r="L164" s="34"/>
      <c r="M164" s="158" t="s">
        <v>1</v>
      </c>
      <c r="N164" s="159" t="s">
        <v>42</v>
      </c>
      <c r="O164" s="59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175</v>
      </c>
      <c r="AT164" s="162" t="s">
        <v>170</v>
      </c>
      <c r="AU164" s="162" t="s">
        <v>85</v>
      </c>
      <c r="AY164" s="18" t="s">
        <v>167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8" t="s">
        <v>32</v>
      </c>
      <c r="BK164" s="163">
        <f>ROUND(I164*H164,2)</f>
        <v>0</v>
      </c>
      <c r="BL164" s="18" t="s">
        <v>175</v>
      </c>
      <c r="BM164" s="162" t="s">
        <v>627</v>
      </c>
    </row>
    <row r="165" spans="2:51" s="14" customFormat="1" ht="12">
      <c r="B165" s="172"/>
      <c r="D165" s="165" t="s">
        <v>177</v>
      </c>
      <c r="E165" s="173" t="s">
        <v>1</v>
      </c>
      <c r="F165" s="174" t="s">
        <v>628</v>
      </c>
      <c r="H165" s="175">
        <v>9</v>
      </c>
      <c r="I165" s="176"/>
      <c r="L165" s="172"/>
      <c r="M165" s="177"/>
      <c r="N165" s="178"/>
      <c r="O165" s="178"/>
      <c r="P165" s="178"/>
      <c r="Q165" s="178"/>
      <c r="R165" s="178"/>
      <c r="S165" s="178"/>
      <c r="T165" s="179"/>
      <c r="AT165" s="173" t="s">
        <v>177</v>
      </c>
      <c r="AU165" s="173" t="s">
        <v>85</v>
      </c>
      <c r="AV165" s="14" t="s">
        <v>85</v>
      </c>
      <c r="AW165" s="14" t="s">
        <v>31</v>
      </c>
      <c r="AX165" s="14" t="s">
        <v>32</v>
      </c>
      <c r="AY165" s="173" t="s">
        <v>167</v>
      </c>
    </row>
    <row r="166" spans="1:65" s="2" customFormat="1" ht="16.5" customHeight="1">
      <c r="A166" s="33"/>
      <c r="B166" s="150"/>
      <c r="C166" s="151" t="s">
        <v>237</v>
      </c>
      <c r="D166" s="151" t="s">
        <v>170</v>
      </c>
      <c r="E166" s="152" t="s">
        <v>629</v>
      </c>
      <c r="F166" s="153" t="s">
        <v>630</v>
      </c>
      <c r="G166" s="154" t="s">
        <v>173</v>
      </c>
      <c r="H166" s="155">
        <v>25.027</v>
      </c>
      <c r="I166" s="156"/>
      <c r="J166" s="157">
        <f>ROUND(I166*H166,2)</f>
        <v>0</v>
      </c>
      <c r="K166" s="153" t="s">
        <v>174</v>
      </c>
      <c r="L166" s="34"/>
      <c r="M166" s="158" t="s">
        <v>1</v>
      </c>
      <c r="N166" s="159" t="s">
        <v>42</v>
      </c>
      <c r="O166" s="59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175</v>
      </c>
      <c r="AT166" s="162" t="s">
        <v>170</v>
      </c>
      <c r="AU166" s="162" t="s">
        <v>85</v>
      </c>
      <c r="AY166" s="18" t="s">
        <v>167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8" t="s">
        <v>32</v>
      </c>
      <c r="BK166" s="163">
        <f>ROUND(I166*H166,2)</f>
        <v>0</v>
      </c>
      <c r="BL166" s="18" t="s">
        <v>175</v>
      </c>
      <c r="BM166" s="162" t="s">
        <v>631</v>
      </c>
    </row>
    <row r="167" spans="2:51" s="13" customFormat="1" ht="12">
      <c r="B167" s="164"/>
      <c r="D167" s="165" t="s">
        <v>177</v>
      </c>
      <c r="E167" s="166" t="s">
        <v>1</v>
      </c>
      <c r="F167" s="167" t="s">
        <v>632</v>
      </c>
      <c r="H167" s="166" t="s">
        <v>1</v>
      </c>
      <c r="I167" s="168"/>
      <c r="L167" s="164"/>
      <c r="M167" s="169"/>
      <c r="N167" s="170"/>
      <c r="O167" s="170"/>
      <c r="P167" s="170"/>
      <c r="Q167" s="170"/>
      <c r="R167" s="170"/>
      <c r="S167" s="170"/>
      <c r="T167" s="171"/>
      <c r="AT167" s="166" t="s">
        <v>177</v>
      </c>
      <c r="AU167" s="166" t="s">
        <v>85</v>
      </c>
      <c r="AV167" s="13" t="s">
        <v>32</v>
      </c>
      <c r="AW167" s="13" t="s">
        <v>31</v>
      </c>
      <c r="AX167" s="13" t="s">
        <v>77</v>
      </c>
      <c r="AY167" s="166" t="s">
        <v>167</v>
      </c>
    </row>
    <row r="168" spans="2:51" s="14" customFormat="1" ht="12">
      <c r="B168" s="172"/>
      <c r="D168" s="165" t="s">
        <v>177</v>
      </c>
      <c r="E168" s="173" t="s">
        <v>1</v>
      </c>
      <c r="F168" s="174" t="s">
        <v>633</v>
      </c>
      <c r="H168" s="175">
        <v>25.027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177</v>
      </c>
      <c r="AU168" s="173" t="s">
        <v>85</v>
      </c>
      <c r="AV168" s="14" t="s">
        <v>85</v>
      </c>
      <c r="AW168" s="14" t="s">
        <v>31</v>
      </c>
      <c r="AX168" s="14" t="s">
        <v>32</v>
      </c>
      <c r="AY168" s="173" t="s">
        <v>167</v>
      </c>
    </row>
    <row r="169" spans="1:65" s="2" customFormat="1" ht="16.5" customHeight="1">
      <c r="A169" s="33"/>
      <c r="B169" s="150"/>
      <c r="C169" s="151" t="s">
        <v>243</v>
      </c>
      <c r="D169" s="151" t="s">
        <v>170</v>
      </c>
      <c r="E169" s="152" t="s">
        <v>634</v>
      </c>
      <c r="F169" s="153" t="s">
        <v>635</v>
      </c>
      <c r="G169" s="154" t="s">
        <v>260</v>
      </c>
      <c r="H169" s="155">
        <v>55.059</v>
      </c>
      <c r="I169" s="156"/>
      <c r="J169" s="157">
        <f>ROUND(I169*H169,2)</f>
        <v>0</v>
      </c>
      <c r="K169" s="153" t="s">
        <v>174</v>
      </c>
      <c r="L169" s="34"/>
      <c r="M169" s="158" t="s">
        <v>1</v>
      </c>
      <c r="N169" s="159" t="s">
        <v>42</v>
      </c>
      <c r="O169" s="59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2" t="s">
        <v>175</v>
      </c>
      <c r="AT169" s="162" t="s">
        <v>170</v>
      </c>
      <c r="AU169" s="162" t="s">
        <v>85</v>
      </c>
      <c r="AY169" s="18" t="s">
        <v>167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8" t="s">
        <v>32</v>
      </c>
      <c r="BK169" s="163">
        <f>ROUND(I169*H169,2)</f>
        <v>0</v>
      </c>
      <c r="BL169" s="18" t="s">
        <v>175</v>
      </c>
      <c r="BM169" s="162" t="s">
        <v>636</v>
      </c>
    </row>
    <row r="170" spans="2:51" s="14" customFormat="1" ht="12">
      <c r="B170" s="172"/>
      <c r="D170" s="165" t="s">
        <v>177</v>
      </c>
      <c r="E170" s="173" t="s">
        <v>1</v>
      </c>
      <c r="F170" s="174" t="s">
        <v>637</v>
      </c>
      <c r="H170" s="175">
        <v>55.059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177</v>
      </c>
      <c r="AU170" s="173" t="s">
        <v>85</v>
      </c>
      <c r="AV170" s="14" t="s">
        <v>85</v>
      </c>
      <c r="AW170" s="14" t="s">
        <v>31</v>
      </c>
      <c r="AX170" s="14" t="s">
        <v>77</v>
      </c>
      <c r="AY170" s="173" t="s">
        <v>167</v>
      </c>
    </row>
    <row r="171" spans="2:51" s="15" customFormat="1" ht="12">
      <c r="B171" s="180"/>
      <c r="D171" s="165" t="s">
        <v>177</v>
      </c>
      <c r="E171" s="181" t="s">
        <v>1</v>
      </c>
      <c r="F171" s="182" t="s">
        <v>192</v>
      </c>
      <c r="H171" s="183">
        <v>55.059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177</v>
      </c>
      <c r="AU171" s="181" t="s">
        <v>85</v>
      </c>
      <c r="AV171" s="15" t="s">
        <v>175</v>
      </c>
      <c r="AW171" s="15" t="s">
        <v>31</v>
      </c>
      <c r="AX171" s="15" t="s">
        <v>32</v>
      </c>
      <c r="AY171" s="181" t="s">
        <v>167</v>
      </c>
    </row>
    <row r="172" spans="1:65" s="2" customFormat="1" ht="16.5" customHeight="1">
      <c r="A172" s="33"/>
      <c r="B172" s="150"/>
      <c r="C172" s="151" t="s">
        <v>249</v>
      </c>
      <c r="D172" s="151" t="s">
        <v>170</v>
      </c>
      <c r="E172" s="152" t="s">
        <v>638</v>
      </c>
      <c r="F172" s="153" t="s">
        <v>639</v>
      </c>
      <c r="G172" s="154" t="s">
        <v>260</v>
      </c>
      <c r="H172" s="155">
        <v>55.029</v>
      </c>
      <c r="I172" s="156"/>
      <c r="J172" s="157">
        <f>ROUND(I172*H172,2)</f>
        <v>0</v>
      </c>
      <c r="K172" s="153" t="s">
        <v>174</v>
      </c>
      <c r="L172" s="34"/>
      <c r="M172" s="158" t="s">
        <v>1</v>
      </c>
      <c r="N172" s="159" t="s">
        <v>42</v>
      </c>
      <c r="O172" s="59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175</v>
      </c>
      <c r="AT172" s="162" t="s">
        <v>170</v>
      </c>
      <c r="AU172" s="162" t="s">
        <v>85</v>
      </c>
      <c r="AY172" s="18" t="s">
        <v>167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8" t="s">
        <v>32</v>
      </c>
      <c r="BK172" s="163">
        <f>ROUND(I172*H172,2)</f>
        <v>0</v>
      </c>
      <c r="BL172" s="18" t="s">
        <v>175</v>
      </c>
      <c r="BM172" s="162" t="s">
        <v>640</v>
      </c>
    </row>
    <row r="173" spans="2:51" s="14" customFormat="1" ht="12">
      <c r="B173" s="172"/>
      <c r="D173" s="165" t="s">
        <v>177</v>
      </c>
      <c r="E173" s="173" t="s">
        <v>1</v>
      </c>
      <c r="F173" s="174" t="s">
        <v>641</v>
      </c>
      <c r="H173" s="175">
        <v>55.029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177</v>
      </c>
      <c r="AU173" s="173" t="s">
        <v>85</v>
      </c>
      <c r="AV173" s="14" t="s">
        <v>85</v>
      </c>
      <c r="AW173" s="14" t="s">
        <v>31</v>
      </c>
      <c r="AX173" s="14" t="s">
        <v>32</v>
      </c>
      <c r="AY173" s="173" t="s">
        <v>167</v>
      </c>
    </row>
    <row r="174" spans="1:65" s="2" customFormat="1" ht="16.5" customHeight="1">
      <c r="A174" s="33"/>
      <c r="B174" s="150"/>
      <c r="C174" s="151" t="s">
        <v>257</v>
      </c>
      <c r="D174" s="151" t="s">
        <v>170</v>
      </c>
      <c r="E174" s="152" t="s">
        <v>642</v>
      </c>
      <c r="F174" s="153" t="s">
        <v>643</v>
      </c>
      <c r="G174" s="154" t="s">
        <v>260</v>
      </c>
      <c r="H174" s="155">
        <v>385.203</v>
      </c>
      <c r="I174" s="156"/>
      <c r="J174" s="157">
        <f>ROUND(I174*H174,2)</f>
        <v>0</v>
      </c>
      <c r="K174" s="153" t="s">
        <v>174</v>
      </c>
      <c r="L174" s="34"/>
      <c r="M174" s="158" t="s">
        <v>1</v>
      </c>
      <c r="N174" s="159" t="s">
        <v>42</v>
      </c>
      <c r="O174" s="59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175</v>
      </c>
      <c r="AT174" s="162" t="s">
        <v>170</v>
      </c>
      <c r="AU174" s="162" t="s">
        <v>85</v>
      </c>
      <c r="AY174" s="18" t="s">
        <v>167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8" t="s">
        <v>32</v>
      </c>
      <c r="BK174" s="163">
        <f>ROUND(I174*H174,2)</f>
        <v>0</v>
      </c>
      <c r="BL174" s="18" t="s">
        <v>175</v>
      </c>
      <c r="BM174" s="162" t="s">
        <v>644</v>
      </c>
    </row>
    <row r="175" spans="2:51" s="14" customFormat="1" ht="12">
      <c r="B175" s="172"/>
      <c r="D175" s="165" t="s">
        <v>177</v>
      </c>
      <c r="F175" s="174" t="s">
        <v>645</v>
      </c>
      <c r="H175" s="175">
        <v>385.203</v>
      </c>
      <c r="I175" s="176"/>
      <c r="L175" s="172"/>
      <c r="M175" s="177"/>
      <c r="N175" s="178"/>
      <c r="O175" s="178"/>
      <c r="P175" s="178"/>
      <c r="Q175" s="178"/>
      <c r="R175" s="178"/>
      <c r="S175" s="178"/>
      <c r="T175" s="179"/>
      <c r="AT175" s="173" t="s">
        <v>177</v>
      </c>
      <c r="AU175" s="173" t="s">
        <v>85</v>
      </c>
      <c r="AV175" s="14" t="s">
        <v>85</v>
      </c>
      <c r="AW175" s="14" t="s">
        <v>3</v>
      </c>
      <c r="AX175" s="14" t="s">
        <v>32</v>
      </c>
      <c r="AY175" s="173" t="s">
        <v>167</v>
      </c>
    </row>
    <row r="176" spans="1:65" s="2" customFormat="1" ht="16.5" customHeight="1">
      <c r="A176" s="33"/>
      <c r="B176" s="150"/>
      <c r="C176" s="151" t="s">
        <v>265</v>
      </c>
      <c r="D176" s="151" t="s">
        <v>170</v>
      </c>
      <c r="E176" s="152" t="s">
        <v>646</v>
      </c>
      <c r="F176" s="153" t="s">
        <v>647</v>
      </c>
      <c r="G176" s="154" t="s">
        <v>260</v>
      </c>
      <c r="H176" s="155">
        <v>55.059</v>
      </c>
      <c r="I176" s="156"/>
      <c r="J176" s="157">
        <f>ROUND(I176*H176,2)</f>
        <v>0</v>
      </c>
      <c r="K176" s="153" t="s">
        <v>240</v>
      </c>
      <c r="L176" s="34"/>
      <c r="M176" s="158" t="s">
        <v>1</v>
      </c>
      <c r="N176" s="159" t="s">
        <v>42</v>
      </c>
      <c r="O176" s="59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175</v>
      </c>
      <c r="AT176" s="162" t="s">
        <v>170</v>
      </c>
      <c r="AU176" s="162" t="s">
        <v>85</v>
      </c>
      <c r="AY176" s="18" t="s">
        <v>167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8" t="s">
        <v>32</v>
      </c>
      <c r="BK176" s="163">
        <f>ROUND(I176*H176,2)</f>
        <v>0</v>
      </c>
      <c r="BL176" s="18" t="s">
        <v>175</v>
      </c>
      <c r="BM176" s="162" t="s">
        <v>648</v>
      </c>
    </row>
    <row r="177" spans="1:65" s="2" customFormat="1" ht="16.5" customHeight="1">
      <c r="A177" s="33"/>
      <c r="B177" s="150"/>
      <c r="C177" s="151" t="s">
        <v>270</v>
      </c>
      <c r="D177" s="151" t="s">
        <v>170</v>
      </c>
      <c r="E177" s="152" t="s">
        <v>649</v>
      </c>
      <c r="F177" s="153" t="s">
        <v>650</v>
      </c>
      <c r="G177" s="154" t="s">
        <v>475</v>
      </c>
      <c r="H177" s="155">
        <v>12</v>
      </c>
      <c r="I177" s="156"/>
      <c r="J177" s="157">
        <f>ROUND(I177*H177,2)</f>
        <v>0</v>
      </c>
      <c r="K177" s="153" t="s">
        <v>240</v>
      </c>
      <c r="L177" s="34"/>
      <c r="M177" s="158" t="s">
        <v>1</v>
      </c>
      <c r="N177" s="159" t="s">
        <v>42</v>
      </c>
      <c r="O177" s="59"/>
      <c r="P177" s="160">
        <f>O177*H177</f>
        <v>0</v>
      </c>
      <c r="Q177" s="160">
        <v>0</v>
      </c>
      <c r="R177" s="160">
        <f>Q177*H177</f>
        <v>0</v>
      </c>
      <c r="S177" s="160">
        <v>0.05</v>
      </c>
      <c r="T177" s="161">
        <f>S177*H177</f>
        <v>0.6000000000000001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2" t="s">
        <v>175</v>
      </c>
      <c r="AT177" s="162" t="s">
        <v>170</v>
      </c>
      <c r="AU177" s="162" t="s">
        <v>85</v>
      </c>
      <c r="AY177" s="18" t="s">
        <v>167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8" t="s">
        <v>32</v>
      </c>
      <c r="BK177" s="163">
        <f>ROUND(I177*H177,2)</f>
        <v>0</v>
      </c>
      <c r="BL177" s="18" t="s">
        <v>175</v>
      </c>
      <c r="BM177" s="162" t="s">
        <v>651</v>
      </c>
    </row>
    <row r="178" spans="2:51" s="14" customFormat="1" ht="12">
      <c r="B178" s="172"/>
      <c r="D178" s="165" t="s">
        <v>177</v>
      </c>
      <c r="E178" s="173" t="s">
        <v>1</v>
      </c>
      <c r="F178" s="174" t="s">
        <v>652</v>
      </c>
      <c r="H178" s="175">
        <v>12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177</v>
      </c>
      <c r="AU178" s="173" t="s">
        <v>85</v>
      </c>
      <c r="AV178" s="14" t="s">
        <v>85</v>
      </c>
      <c r="AW178" s="14" t="s">
        <v>31</v>
      </c>
      <c r="AX178" s="14" t="s">
        <v>32</v>
      </c>
      <c r="AY178" s="173" t="s">
        <v>167</v>
      </c>
    </row>
    <row r="179" spans="2:63" s="12" customFormat="1" ht="22.9" customHeight="1">
      <c r="B179" s="137"/>
      <c r="D179" s="138" t="s">
        <v>76</v>
      </c>
      <c r="E179" s="148" t="s">
        <v>175</v>
      </c>
      <c r="F179" s="148" t="s">
        <v>653</v>
      </c>
      <c r="I179" s="140"/>
      <c r="J179" s="149">
        <f>BK179</f>
        <v>0</v>
      </c>
      <c r="L179" s="137"/>
      <c r="M179" s="142"/>
      <c r="N179" s="143"/>
      <c r="O179" s="143"/>
      <c r="P179" s="144">
        <f>SUM(P180:P195)</f>
        <v>0</v>
      </c>
      <c r="Q179" s="143"/>
      <c r="R179" s="144">
        <f>SUM(R180:R195)</f>
        <v>13.25712324</v>
      </c>
      <c r="S179" s="143"/>
      <c r="T179" s="145">
        <f>SUM(T180:T195)</f>
        <v>0</v>
      </c>
      <c r="AR179" s="138" t="s">
        <v>32</v>
      </c>
      <c r="AT179" s="146" t="s">
        <v>76</v>
      </c>
      <c r="AU179" s="146" t="s">
        <v>32</v>
      </c>
      <c r="AY179" s="138" t="s">
        <v>167</v>
      </c>
      <c r="BK179" s="147">
        <f>SUM(BK180:BK195)</f>
        <v>0</v>
      </c>
    </row>
    <row r="180" spans="1:65" s="2" customFormat="1" ht="16.5" customHeight="1">
      <c r="A180" s="33"/>
      <c r="B180" s="150"/>
      <c r="C180" s="151" t="s">
        <v>275</v>
      </c>
      <c r="D180" s="151" t="s">
        <v>170</v>
      </c>
      <c r="E180" s="152" t="s">
        <v>654</v>
      </c>
      <c r="F180" s="153" t="s">
        <v>655</v>
      </c>
      <c r="G180" s="154" t="s">
        <v>173</v>
      </c>
      <c r="H180" s="155">
        <v>10.428</v>
      </c>
      <c r="I180" s="156"/>
      <c r="J180" s="157">
        <f>ROUND(I180*H180,2)</f>
        <v>0</v>
      </c>
      <c r="K180" s="153" t="s">
        <v>174</v>
      </c>
      <c r="L180" s="34"/>
      <c r="M180" s="158" t="s">
        <v>1</v>
      </c>
      <c r="N180" s="159" t="s">
        <v>42</v>
      </c>
      <c r="O180" s="59"/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175</v>
      </c>
      <c r="AT180" s="162" t="s">
        <v>170</v>
      </c>
      <c r="AU180" s="162" t="s">
        <v>85</v>
      </c>
      <c r="AY180" s="18" t="s">
        <v>167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18" t="s">
        <v>32</v>
      </c>
      <c r="BK180" s="163">
        <f>ROUND(I180*H180,2)</f>
        <v>0</v>
      </c>
      <c r="BL180" s="18" t="s">
        <v>175</v>
      </c>
      <c r="BM180" s="162" t="s">
        <v>656</v>
      </c>
    </row>
    <row r="181" spans="2:51" s="14" customFormat="1" ht="12">
      <c r="B181" s="172"/>
      <c r="D181" s="165" t="s">
        <v>177</v>
      </c>
      <c r="E181" s="173" t="s">
        <v>580</v>
      </c>
      <c r="F181" s="174" t="s">
        <v>657</v>
      </c>
      <c r="H181" s="175">
        <v>10.428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177</v>
      </c>
      <c r="AU181" s="173" t="s">
        <v>85</v>
      </c>
      <c r="AV181" s="14" t="s">
        <v>85</v>
      </c>
      <c r="AW181" s="14" t="s">
        <v>31</v>
      </c>
      <c r="AX181" s="14" t="s">
        <v>32</v>
      </c>
      <c r="AY181" s="173" t="s">
        <v>167</v>
      </c>
    </row>
    <row r="182" spans="1:65" s="2" customFormat="1" ht="16.5" customHeight="1">
      <c r="A182" s="33"/>
      <c r="B182" s="150"/>
      <c r="C182" s="151" t="s">
        <v>278</v>
      </c>
      <c r="D182" s="151" t="s">
        <v>170</v>
      </c>
      <c r="E182" s="152" t="s">
        <v>658</v>
      </c>
      <c r="F182" s="153" t="s">
        <v>659</v>
      </c>
      <c r="G182" s="154" t="s">
        <v>173</v>
      </c>
      <c r="H182" s="155">
        <v>10.428</v>
      </c>
      <c r="I182" s="156"/>
      <c r="J182" s="157">
        <f>ROUND(I182*H182,2)</f>
        <v>0</v>
      </c>
      <c r="K182" s="153" t="s">
        <v>174</v>
      </c>
      <c r="L182" s="34"/>
      <c r="M182" s="158" t="s">
        <v>1</v>
      </c>
      <c r="N182" s="159" t="s">
        <v>42</v>
      </c>
      <c r="O182" s="59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2" t="s">
        <v>175</v>
      </c>
      <c r="AT182" s="162" t="s">
        <v>170</v>
      </c>
      <c r="AU182" s="162" t="s">
        <v>85</v>
      </c>
      <c r="AY182" s="18" t="s">
        <v>167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8" t="s">
        <v>32</v>
      </c>
      <c r="BK182" s="163">
        <f>ROUND(I182*H182,2)</f>
        <v>0</v>
      </c>
      <c r="BL182" s="18" t="s">
        <v>175</v>
      </c>
      <c r="BM182" s="162" t="s">
        <v>660</v>
      </c>
    </row>
    <row r="183" spans="2:51" s="14" customFormat="1" ht="12">
      <c r="B183" s="172"/>
      <c r="D183" s="165" t="s">
        <v>177</v>
      </c>
      <c r="E183" s="173" t="s">
        <v>1</v>
      </c>
      <c r="F183" s="174" t="s">
        <v>661</v>
      </c>
      <c r="H183" s="175">
        <v>10.428</v>
      </c>
      <c r="I183" s="176"/>
      <c r="L183" s="172"/>
      <c r="M183" s="177"/>
      <c r="N183" s="178"/>
      <c r="O183" s="178"/>
      <c r="P183" s="178"/>
      <c r="Q183" s="178"/>
      <c r="R183" s="178"/>
      <c r="S183" s="178"/>
      <c r="T183" s="179"/>
      <c r="AT183" s="173" t="s">
        <v>177</v>
      </c>
      <c r="AU183" s="173" t="s">
        <v>85</v>
      </c>
      <c r="AV183" s="14" t="s">
        <v>85</v>
      </c>
      <c r="AW183" s="14" t="s">
        <v>31</v>
      </c>
      <c r="AX183" s="14" t="s">
        <v>32</v>
      </c>
      <c r="AY183" s="173" t="s">
        <v>167</v>
      </c>
    </row>
    <row r="184" spans="1:47" s="2" customFormat="1" ht="12">
      <c r="A184" s="33"/>
      <c r="B184" s="34"/>
      <c r="C184" s="33"/>
      <c r="D184" s="165" t="s">
        <v>193</v>
      </c>
      <c r="E184" s="33"/>
      <c r="F184" s="188" t="s">
        <v>662</v>
      </c>
      <c r="G184" s="33"/>
      <c r="H184" s="33"/>
      <c r="I184" s="33"/>
      <c r="J184" s="33"/>
      <c r="K184" s="33"/>
      <c r="L184" s="34"/>
      <c r="M184" s="189"/>
      <c r="N184" s="190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U184" s="18" t="s">
        <v>85</v>
      </c>
    </row>
    <row r="185" spans="1:47" s="2" customFormat="1" ht="12">
      <c r="A185" s="33"/>
      <c r="B185" s="34"/>
      <c r="C185" s="33"/>
      <c r="D185" s="165" t="s">
        <v>193</v>
      </c>
      <c r="E185" s="33"/>
      <c r="F185" s="191" t="s">
        <v>657</v>
      </c>
      <c r="G185" s="33"/>
      <c r="H185" s="192">
        <v>10.428</v>
      </c>
      <c r="I185" s="33"/>
      <c r="J185" s="33"/>
      <c r="K185" s="33"/>
      <c r="L185" s="34"/>
      <c r="M185" s="189"/>
      <c r="N185" s="190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U185" s="18" t="s">
        <v>85</v>
      </c>
    </row>
    <row r="186" spans="1:65" s="2" customFormat="1" ht="21.75" customHeight="1">
      <c r="A186" s="33"/>
      <c r="B186" s="150"/>
      <c r="C186" s="151" t="s">
        <v>7</v>
      </c>
      <c r="D186" s="151" t="s">
        <v>170</v>
      </c>
      <c r="E186" s="152" t="s">
        <v>374</v>
      </c>
      <c r="F186" s="153" t="s">
        <v>375</v>
      </c>
      <c r="G186" s="154" t="s">
        <v>173</v>
      </c>
      <c r="H186" s="155">
        <v>10.428</v>
      </c>
      <c r="I186" s="156"/>
      <c r="J186" s="157">
        <f>ROUND(I186*H186,2)</f>
        <v>0</v>
      </c>
      <c r="K186" s="153" t="s">
        <v>174</v>
      </c>
      <c r="L186" s="34"/>
      <c r="M186" s="158" t="s">
        <v>1</v>
      </c>
      <c r="N186" s="159" t="s">
        <v>42</v>
      </c>
      <c r="O186" s="59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2" t="s">
        <v>175</v>
      </c>
      <c r="AT186" s="162" t="s">
        <v>170</v>
      </c>
      <c r="AU186" s="162" t="s">
        <v>85</v>
      </c>
      <c r="AY186" s="18" t="s">
        <v>167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18" t="s">
        <v>32</v>
      </c>
      <c r="BK186" s="163">
        <f>ROUND(I186*H186,2)</f>
        <v>0</v>
      </c>
      <c r="BL186" s="18" t="s">
        <v>175</v>
      </c>
      <c r="BM186" s="162" t="s">
        <v>663</v>
      </c>
    </row>
    <row r="187" spans="2:51" s="14" customFormat="1" ht="12">
      <c r="B187" s="172"/>
      <c r="D187" s="165" t="s">
        <v>177</v>
      </c>
      <c r="E187" s="173" t="s">
        <v>1</v>
      </c>
      <c r="F187" s="174" t="s">
        <v>581</v>
      </c>
      <c r="H187" s="175">
        <v>10.428</v>
      </c>
      <c r="I187" s="176"/>
      <c r="L187" s="172"/>
      <c r="M187" s="177"/>
      <c r="N187" s="178"/>
      <c r="O187" s="178"/>
      <c r="P187" s="178"/>
      <c r="Q187" s="178"/>
      <c r="R187" s="178"/>
      <c r="S187" s="178"/>
      <c r="T187" s="179"/>
      <c r="AT187" s="173" t="s">
        <v>177</v>
      </c>
      <c r="AU187" s="173" t="s">
        <v>85</v>
      </c>
      <c r="AV187" s="14" t="s">
        <v>85</v>
      </c>
      <c r="AW187" s="14" t="s">
        <v>31</v>
      </c>
      <c r="AX187" s="14" t="s">
        <v>32</v>
      </c>
      <c r="AY187" s="173" t="s">
        <v>167</v>
      </c>
    </row>
    <row r="188" spans="1:65" s="2" customFormat="1" ht="16.5" customHeight="1">
      <c r="A188" s="33"/>
      <c r="B188" s="150"/>
      <c r="C188" s="151" t="s">
        <v>286</v>
      </c>
      <c r="D188" s="151" t="s">
        <v>170</v>
      </c>
      <c r="E188" s="152" t="s">
        <v>664</v>
      </c>
      <c r="F188" s="153" t="s">
        <v>665</v>
      </c>
      <c r="G188" s="154" t="s">
        <v>475</v>
      </c>
      <c r="H188" s="155">
        <v>21</v>
      </c>
      <c r="I188" s="156"/>
      <c r="J188" s="157">
        <f>ROUND(I188*H188,2)</f>
        <v>0</v>
      </c>
      <c r="K188" s="153" t="s">
        <v>174</v>
      </c>
      <c r="L188" s="34"/>
      <c r="M188" s="158" t="s">
        <v>1</v>
      </c>
      <c r="N188" s="159" t="s">
        <v>42</v>
      </c>
      <c r="O188" s="59"/>
      <c r="P188" s="160">
        <f>O188*H188</f>
        <v>0</v>
      </c>
      <c r="Q188" s="160">
        <v>0.00165</v>
      </c>
      <c r="R188" s="160">
        <f>Q188*H188</f>
        <v>0.03465</v>
      </c>
      <c r="S188" s="160">
        <v>0</v>
      </c>
      <c r="T188" s="16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175</v>
      </c>
      <c r="AT188" s="162" t="s">
        <v>170</v>
      </c>
      <c r="AU188" s="162" t="s">
        <v>85</v>
      </c>
      <c r="AY188" s="18" t="s">
        <v>167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8" t="s">
        <v>32</v>
      </c>
      <c r="BK188" s="163">
        <f>ROUND(I188*H188,2)</f>
        <v>0</v>
      </c>
      <c r="BL188" s="18" t="s">
        <v>175</v>
      </c>
      <c r="BM188" s="162" t="s">
        <v>666</v>
      </c>
    </row>
    <row r="189" spans="2:51" s="14" customFormat="1" ht="12">
      <c r="B189" s="172"/>
      <c r="D189" s="165" t="s">
        <v>177</v>
      </c>
      <c r="E189" s="173" t="s">
        <v>1</v>
      </c>
      <c r="F189" s="174" t="s">
        <v>667</v>
      </c>
      <c r="H189" s="175">
        <v>21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177</v>
      </c>
      <c r="AU189" s="173" t="s">
        <v>85</v>
      </c>
      <c r="AV189" s="14" t="s">
        <v>85</v>
      </c>
      <c r="AW189" s="14" t="s">
        <v>31</v>
      </c>
      <c r="AX189" s="14" t="s">
        <v>32</v>
      </c>
      <c r="AY189" s="173" t="s">
        <v>167</v>
      </c>
    </row>
    <row r="190" spans="1:65" s="2" customFormat="1" ht="16.5" customHeight="1">
      <c r="A190" s="33"/>
      <c r="B190" s="150"/>
      <c r="C190" s="193" t="s">
        <v>290</v>
      </c>
      <c r="D190" s="193" t="s">
        <v>453</v>
      </c>
      <c r="E190" s="194" t="s">
        <v>668</v>
      </c>
      <c r="F190" s="195" t="s">
        <v>669</v>
      </c>
      <c r="G190" s="196" t="s">
        <v>475</v>
      </c>
      <c r="H190" s="197">
        <v>21.21</v>
      </c>
      <c r="I190" s="198"/>
      <c r="J190" s="199">
        <f>ROUND(I190*H190,2)</f>
        <v>0</v>
      </c>
      <c r="K190" s="195" t="s">
        <v>1</v>
      </c>
      <c r="L190" s="200"/>
      <c r="M190" s="201" t="s">
        <v>1</v>
      </c>
      <c r="N190" s="202" t="s">
        <v>42</v>
      </c>
      <c r="O190" s="59"/>
      <c r="P190" s="160">
        <f>O190*H190</f>
        <v>0</v>
      </c>
      <c r="Q190" s="160">
        <v>0.02</v>
      </c>
      <c r="R190" s="160">
        <f>Q190*H190</f>
        <v>0.4242</v>
      </c>
      <c r="S190" s="160">
        <v>0</v>
      </c>
      <c r="T190" s="16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216</v>
      </c>
      <c r="AT190" s="162" t="s">
        <v>453</v>
      </c>
      <c r="AU190" s="162" t="s">
        <v>85</v>
      </c>
      <c r="AY190" s="18" t="s">
        <v>167</v>
      </c>
      <c r="BE190" s="163">
        <f>IF(N190="základní",J190,0)</f>
        <v>0</v>
      </c>
      <c r="BF190" s="163">
        <f>IF(N190="snížená",J190,0)</f>
        <v>0</v>
      </c>
      <c r="BG190" s="163">
        <f>IF(N190="zákl. přenesená",J190,0)</f>
        <v>0</v>
      </c>
      <c r="BH190" s="163">
        <f>IF(N190="sníž. přenesená",J190,0)</f>
        <v>0</v>
      </c>
      <c r="BI190" s="163">
        <f>IF(N190="nulová",J190,0)</f>
        <v>0</v>
      </c>
      <c r="BJ190" s="18" t="s">
        <v>32</v>
      </c>
      <c r="BK190" s="163">
        <f>ROUND(I190*H190,2)</f>
        <v>0</v>
      </c>
      <c r="BL190" s="18" t="s">
        <v>175</v>
      </c>
      <c r="BM190" s="162" t="s">
        <v>670</v>
      </c>
    </row>
    <row r="191" spans="2:51" s="14" customFormat="1" ht="12">
      <c r="B191" s="172"/>
      <c r="D191" s="165" t="s">
        <v>177</v>
      </c>
      <c r="E191" s="173" t="s">
        <v>1</v>
      </c>
      <c r="F191" s="174" t="s">
        <v>671</v>
      </c>
      <c r="H191" s="175">
        <v>21.21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177</v>
      </c>
      <c r="AU191" s="173" t="s">
        <v>85</v>
      </c>
      <c r="AV191" s="14" t="s">
        <v>85</v>
      </c>
      <c r="AW191" s="14" t="s">
        <v>31</v>
      </c>
      <c r="AX191" s="14" t="s">
        <v>77</v>
      </c>
      <c r="AY191" s="173" t="s">
        <v>167</v>
      </c>
    </row>
    <row r="192" spans="2:51" s="15" customFormat="1" ht="12">
      <c r="B192" s="180"/>
      <c r="D192" s="165" t="s">
        <v>177</v>
      </c>
      <c r="E192" s="181" t="s">
        <v>1</v>
      </c>
      <c r="F192" s="182" t="s">
        <v>192</v>
      </c>
      <c r="H192" s="183">
        <v>21.21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177</v>
      </c>
      <c r="AU192" s="181" t="s">
        <v>85</v>
      </c>
      <c r="AV192" s="15" t="s">
        <v>175</v>
      </c>
      <c r="AW192" s="15" t="s">
        <v>31</v>
      </c>
      <c r="AX192" s="15" t="s">
        <v>32</v>
      </c>
      <c r="AY192" s="181" t="s">
        <v>167</v>
      </c>
    </row>
    <row r="193" spans="1:65" s="2" customFormat="1" ht="16.5" customHeight="1">
      <c r="A193" s="33"/>
      <c r="B193" s="150"/>
      <c r="C193" s="151" t="s">
        <v>295</v>
      </c>
      <c r="D193" s="151" t="s">
        <v>170</v>
      </c>
      <c r="E193" s="152" t="s">
        <v>672</v>
      </c>
      <c r="F193" s="153" t="s">
        <v>673</v>
      </c>
      <c r="G193" s="154" t="s">
        <v>173</v>
      </c>
      <c r="H193" s="155">
        <v>5.562</v>
      </c>
      <c r="I193" s="156"/>
      <c r="J193" s="157">
        <f>ROUND(I193*H193,2)</f>
        <v>0</v>
      </c>
      <c r="K193" s="153" t="s">
        <v>174</v>
      </c>
      <c r="L193" s="34"/>
      <c r="M193" s="158" t="s">
        <v>1</v>
      </c>
      <c r="N193" s="159" t="s">
        <v>42</v>
      </c>
      <c r="O193" s="59"/>
      <c r="P193" s="160">
        <f>O193*H193</f>
        <v>0</v>
      </c>
      <c r="Q193" s="160">
        <v>2.30102</v>
      </c>
      <c r="R193" s="160">
        <f>Q193*H193</f>
        <v>12.79827324</v>
      </c>
      <c r="S193" s="160">
        <v>0</v>
      </c>
      <c r="T193" s="16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175</v>
      </c>
      <c r="AT193" s="162" t="s">
        <v>170</v>
      </c>
      <c r="AU193" s="162" t="s">
        <v>85</v>
      </c>
      <c r="AY193" s="18" t="s">
        <v>167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8" t="s">
        <v>32</v>
      </c>
      <c r="BK193" s="163">
        <f>ROUND(I193*H193,2)</f>
        <v>0</v>
      </c>
      <c r="BL193" s="18" t="s">
        <v>175</v>
      </c>
      <c r="BM193" s="162" t="s">
        <v>674</v>
      </c>
    </row>
    <row r="194" spans="2:51" s="13" customFormat="1" ht="12">
      <c r="B194" s="164"/>
      <c r="D194" s="165" t="s">
        <v>177</v>
      </c>
      <c r="E194" s="166" t="s">
        <v>1</v>
      </c>
      <c r="F194" s="167" t="s">
        <v>675</v>
      </c>
      <c r="H194" s="166" t="s">
        <v>1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6" t="s">
        <v>177</v>
      </c>
      <c r="AU194" s="166" t="s">
        <v>85</v>
      </c>
      <c r="AV194" s="13" t="s">
        <v>32</v>
      </c>
      <c r="AW194" s="13" t="s">
        <v>31</v>
      </c>
      <c r="AX194" s="13" t="s">
        <v>77</v>
      </c>
      <c r="AY194" s="166" t="s">
        <v>167</v>
      </c>
    </row>
    <row r="195" spans="2:51" s="14" customFormat="1" ht="12">
      <c r="B195" s="172"/>
      <c r="D195" s="165" t="s">
        <v>177</v>
      </c>
      <c r="E195" s="173" t="s">
        <v>1</v>
      </c>
      <c r="F195" s="174" t="s">
        <v>676</v>
      </c>
      <c r="H195" s="175">
        <v>5.562</v>
      </c>
      <c r="I195" s="176"/>
      <c r="L195" s="172"/>
      <c r="M195" s="177"/>
      <c r="N195" s="178"/>
      <c r="O195" s="178"/>
      <c r="P195" s="178"/>
      <c r="Q195" s="178"/>
      <c r="R195" s="178"/>
      <c r="S195" s="178"/>
      <c r="T195" s="179"/>
      <c r="AT195" s="173" t="s">
        <v>177</v>
      </c>
      <c r="AU195" s="173" t="s">
        <v>85</v>
      </c>
      <c r="AV195" s="14" t="s">
        <v>85</v>
      </c>
      <c r="AW195" s="14" t="s">
        <v>31</v>
      </c>
      <c r="AX195" s="14" t="s">
        <v>32</v>
      </c>
      <c r="AY195" s="173" t="s">
        <v>167</v>
      </c>
    </row>
    <row r="196" spans="2:63" s="12" customFormat="1" ht="22.9" customHeight="1">
      <c r="B196" s="137"/>
      <c r="D196" s="138" t="s">
        <v>76</v>
      </c>
      <c r="E196" s="148" t="s">
        <v>216</v>
      </c>
      <c r="F196" s="148" t="s">
        <v>471</v>
      </c>
      <c r="I196" s="140"/>
      <c r="J196" s="149">
        <f>BK196</f>
        <v>0</v>
      </c>
      <c r="L196" s="137"/>
      <c r="M196" s="142"/>
      <c r="N196" s="143"/>
      <c r="O196" s="143"/>
      <c r="P196" s="144">
        <f>SUM(P197:P246)</f>
        <v>0</v>
      </c>
      <c r="Q196" s="143"/>
      <c r="R196" s="144">
        <f>SUM(R197:R246)</f>
        <v>75.85483475999999</v>
      </c>
      <c r="S196" s="143"/>
      <c r="T196" s="145">
        <f>SUM(T197:T246)</f>
        <v>0</v>
      </c>
      <c r="AR196" s="138" t="s">
        <v>32</v>
      </c>
      <c r="AT196" s="146" t="s">
        <v>76</v>
      </c>
      <c r="AU196" s="146" t="s">
        <v>32</v>
      </c>
      <c r="AY196" s="138" t="s">
        <v>167</v>
      </c>
      <c r="BK196" s="147">
        <f>SUM(BK197:BK246)</f>
        <v>0</v>
      </c>
    </row>
    <row r="197" spans="1:65" s="2" customFormat="1" ht="21.75" customHeight="1">
      <c r="A197" s="33"/>
      <c r="B197" s="150"/>
      <c r="C197" s="151" t="s">
        <v>300</v>
      </c>
      <c r="D197" s="151" t="s">
        <v>170</v>
      </c>
      <c r="E197" s="152" t="s">
        <v>677</v>
      </c>
      <c r="F197" s="153" t="s">
        <v>678</v>
      </c>
      <c r="G197" s="154" t="s">
        <v>246</v>
      </c>
      <c r="H197" s="155">
        <v>40.7</v>
      </c>
      <c r="I197" s="156"/>
      <c r="J197" s="157">
        <f>ROUND(I197*H197,2)</f>
        <v>0</v>
      </c>
      <c r="K197" s="153" t="s">
        <v>174</v>
      </c>
      <c r="L197" s="34"/>
      <c r="M197" s="158" t="s">
        <v>1</v>
      </c>
      <c r="N197" s="159" t="s">
        <v>42</v>
      </c>
      <c r="O197" s="59"/>
      <c r="P197" s="160">
        <f>O197*H197</f>
        <v>0</v>
      </c>
      <c r="Q197" s="160">
        <v>3E-05</v>
      </c>
      <c r="R197" s="160">
        <f>Q197*H197</f>
        <v>0.001221</v>
      </c>
      <c r="S197" s="160">
        <v>0</v>
      </c>
      <c r="T197" s="16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2" t="s">
        <v>175</v>
      </c>
      <c r="AT197" s="162" t="s">
        <v>170</v>
      </c>
      <c r="AU197" s="162" t="s">
        <v>85</v>
      </c>
      <c r="AY197" s="18" t="s">
        <v>167</v>
      </c>
      <c r="BE197" s="163">
        <f>IF(N197="základní",J197,0)</f>
        <v>0</v>
      </c>
      <c r="BF197" s="163">
        <f>IF(N197="snížená",J197,0)</f>
        <v>0</v>
      </c>
      <c r="BG197" s="163">
        <f>IF(N197="zákl. přenesená",J197,0)</f>
        <v>0</v>
      </c>
      <c r="BH197" s="163">
        <f>IF(N197="sníž. přenesená",J197,0)</f>
        <v>0</v>
      </c>
      <c r="BI197" s="163">
        <f>IF(N197="nulová",J197,0)</f>
        <v>0</v>
      </c>
      <c r="BJ197" s="18" t="s">
        <v>32</v>
      </c>
      <c r="BK197" s="163">
        <f>ROUND(I197*H197,2)</f>
        <v>0</v>
      </c>
      <c r="BL197" s="18" t="s">
        <v>175</v>
      </c>
      <c r="BM197" s="162" t="s">
        <v>679</v>
      </c>
    </row>
    <row r="198" spans="2:51" s="14" customFormat="1" ht="12">
      <c r="B198" s="172"/>
      <c r="D198" s="165" t="s">
        <v>177</v>
      </c>
      <c r="E198" s="173" t="s">
        <v>1</v>
      </c>
      <c r="F198" s="174" t="s">
        <v>680</v>
      </c>
      <c r="H198" s="175">
        <v>40.7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177</v>
      </c>
      <c r="AU198" s="173" t="s">
        <v>85</v>
      </c>
      <c r="AV198" s="14" t="s">
        <v>85</v>
      </c>
      <c r="AW198" s="14" t="s">
        <v>31</v>
      </c>
      <c r="AX198" s="14" t="s">
        <v>77</v>
      </c>
      <c r="AY198" s="173" t="s">
        <v>167</v>
      </c>
    </row>
    <row r="199" spans="2:51" s="15" customFormat="1" ht="12">
      <c r="B199" s="180"/>
      <c r="D199" s="165" t="s">
        <v>177</v>
      </c>
      <c r="E199" s="181" t="s">
        <v>578</v>
      </c>
      <c r="F199" s="182" t="s">
        <v>192</v>
      </c>
      <c r="H199" s="183">
        <v>40.7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177</v>
      </c>
      <c r="AU199" s="181" t="s">
        <v>85</v>
      </c>
      <c r="AV199" s="15" t="s">
        <v>175</v>
      </c>
      <c r="AW199" s="15" t="s">
        <v>31</v>
      </c>
      <c r="AX199" s="15" t="s">
        <v>32</v>
      </c>
      <c r="AY199" s="181" t="s">
        <v>167</v>
      </c>
    </row>
    <row r="200" spans="1:65" s="2" customFormat="1" ht="16.5" customHeight="1">
      <c r="A200" s="33"/>
      <c r="B200" s="150"/>
      <c r="C200" s="193" t="s">
        <v>305</v>
      </c>
      <c r="D200" s="193" t="s">
        <v>453</v>
      </c>
      <c r="E200" s="194" t="s">
        <v>681</v>
      </c>
      <c r="F200" s="195" t="s">
        <v>682</v>
      </c>
      <c r="G200" s="196" t="s">
        <v>246</v>
      </c>
      <c r="H200" s="197">
        <v>41.311</v>
      </c>
      <c r="I200" s="198"/>
      <c r="J200" s="199">
        <f>ROUND(I200*H200,2)</f>
        <v>0</v>
      </c>
      <c r="K200" s="195" t="s">
        <v>174</v>
      </c>
      <c r="L200" s="200"/>
      <c r="M200" s="201" t="s">
        <v>1</v>
      </c>
      <c r="N200" s="202" t="s">
        <v>42</v>
      </c>
      <c r="O200" s="59"/>
      <c r="P200" s="160">
        <f>O200*H200</f>
        <v>0</v>
      </c>
      <c r="Q200" s="160">
        <v>0.024</v>
      </c>
      <c r="R200" s="160">
        <f>Q200*H200</f>
        <v>0.991464</v>
      </c>
      <c r="S200" s="160">
        <v>0</v>
      </c>
      <c r="T200" s="16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2" t="s">
        <v>216</v>
      </c>
      <c r="AT200" s="162" t="s">
        <v>453</v>
      </c>
      <c r="AU200" s="162" t="s">
        <v>85</v>
      </c>
      <c r="AY200" s="18" t="s">
        <v>167</v>
      </c>
      <c r="BE200" s="163">
        <f>IF(N200="základní",J200,0)</f>
        <v>0</v>
      </c>
      <c r="BF200" s="163">
        <f>IF(N200="snížená",J200,0)</f>
        <v>0</v>
      </c>
      <c r="BG200" s="163">
        <f>IF(N200="zákl. přenesená",J200,0)</f>
        <v>0</v>
      </c>
      <c r="BH200" s="163">
        <f>IF(N200="sníž. přenesená",J200,0)</f>
        <v>0</v>
      </c>
      <c r="BI200" s="163">
        <f>IF(N200="nulová",J200,0)</f>
        <v>0</v>
      </c>
      <c r="BJ200" s="18" t="s">
        <v>32</v>
      </c>
      <c r="BK200" s="163">
        <f>ROUND(I200*H200,2)</f>
        <v>0</v>
      </c>
      <c r="BL200" s="18" t="s">
        <v>175</v>
      </c>
      <c r="BM200" s="162" t="s">
        <v>683</v>
      </c>
    </row>
    <row r="201" spans="2:51" s="14" customFormat="1" ht="12">
      <c r="B201" s="172"/>
      <c r="D201" s="165" t="s">
        <v>177</v>
      </c>
      <c r="E201" s="173" t="s">
        <v>1</v>
      </c>
      <c r="F201" s="174" t="s">
        <v>684</v>
      </c>
      <c r="H201" s="175">
        <v>41.311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177</v>
      </c>
      <c r="AU201" s="173" t="s">
        <v>85</v>
      </c>
      <c r="AV201" s="14" t="s">
        <v>85</v>
      </c>
      <c r="AW201" s="14" t="s">
        <v>31</v>
      </c>
      <c r="AX201" s="14" t="s">
        <v>77</v>
      </c>
      <c r="AY201" s="173" t="s">
        <v>167</v>
      </c>
    </row>
    <row r="202" spans="2:51" s="15" customFormat="1" ht="12">
      <c r="B202" s="180"/>
      <c r="D202" s="165" t="s">
        <v>177</v>
      </c>
      <c r="E202" s="181" t="s">
        <v>1</v>
      </c>
      <c r="F202" s="182" t="s">
        <v>192</v>
      </c>
      <c r="H202" s="183">
        <v>41.311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177</v>
      </c>
      <c r="AU202" s="181" t="s">
        <v>85</v>
      </c>
      <c r="AV202" s="15" t="s">
        <v>175</v>
      </c>
      <c r="AW202" s="15" t="s">
        <v>31</v>
      </c>
      <c r="AX202" s="15" t="s">
        <v>32</v>
      </c>
      <c r="AY202" s="181" t="s">
        <v>167</v>
      </c>
    </row>
    <row r="203" spans="1:47" s="2" customFormat="1" ht="12">
      <c r="A203" s="33"/>
      <c r="B203" s="34"/>
      <c r="C203" s="33"/>
      <c r="D203" s="165" t="s">
        <v>193</v>
      </c>
      <c r="E203" s="33"/>
      <c r="F203" s="188" t="s">
        <v>685</v>
      </c>
      <c r="G203" s="33"/>
      <c r="H203" s="33"/>
      <c r="I203" s="33"/>
      <c r="J203" s="33"/>
      <c r="K203" s="33"/>
      <c r="L203" s="34"/>
      <c r="M203" s="189"/>
      <c r="N203" s="190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U203" s="18" t="s">
        <v>85</v>
      </c>
    </row>
    <row r="204" spans="1:47" s="2" customFormat="1" ht="12">
      <c r="A204" s="33"/>
      <c r="B204" s="34"/>
      <c r="C204" s="33"/>
      <c r="D204" s="165" t="s">
        <v>193</v>
      </c>
      <c r="E204" s="33"/>
      <c r="F204" s="191" t="s">
        <v>680</v>
      </c>
      <c r="G204" s="33"/>
      <c r="H204" s="192">
        <v>40.7</v>
      </c>
      <c r="I204" s="33"/>
      <c r="J204" s="33"/>
      <c r="K204" s="33"/>
      <c r="L204" s="34"/>
      <c r="M204" s="189"/>
      <c r="N204" s="190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U204" s="18" t="s">
        <v>85</v>
      </c>
    </row>
    <row r="205" spans="1:47" s="2" customFormat="1" ht="12">
      <c r="A205" s="33"/>
      <c r="B205" s="34"/>
      <c r="C205" s="33"/>
      <c r="D205" s="165" t="s">
        <v>193</v>
      </c>
      <c r="E205" s="33"/>
      <c r="F205" s="191" t="s">
        <v>192</v>
      </c>
      <c r="G205" s="33"/>
      <c r="H205" s="192">
        <v>40.7</v>
      </c>
      <c r="I205" s="33"/>
      <c r="J205" s="33"/>
      <c r="K205" s="33"/>
      <c r="L205" s="34"/>
      <c r="M205" s="189"/>
      <c r="N205" s="190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U205" s="18" t="s">
        <v>85</v>
      </c>
    </row>
    <row r="206" spans="1:65" s="2" customFormat="1" ht="21.75" customHeight="1">
      <c r="A206" s="33"/>
      <c r="B206" s="150"/>
      <c r="C206" s="151" t="s">
        <v>310</v>
      </c>
      <c r="D206" s="151" t="s">
        <v>170</v>
      </c>
      <c r="E206" s="152" t="s">
        <v>686</v>
      </c>
      <c r="F206" s="153" t="s">
        <v>687</v>
      </c>
      <c r="G206" s="154" t="s">
        <v>246</v>
      </c>
      <c r="H206" s="155">
        <v>40.7</v>
      </c>
      <c r="I206" s="156"/>
      <c r="J206" s="157">
        <f>ROUND(I206*H206,2)</f>
        <v>0</v>
      </c>
      <c r="K206" s="153" t="s">
        <v>174</v>
      </c>
      <c r="L206" s="34"/>
      <c r="M206" s="158" t="s">
        <v>1</v>
      </c>
      <c r="N206" s="159" t="s">
        <v>42</v>
      </c>
      <c r="O206" s="59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175</v>
      </c>
      <c r="AT206" s="162" t="s">
        <v>170</v>
      </c>
      <c r="AU206" s="162" t="s">
        <v>85</v>
      </c>
      <c r="AY206" s="18" t="s">
        <v>167</v>
      </c>
      <c r="BE206" s="163">
        <f>IF(N206="základní",J206,0)</f>
        <v>0</v>
      </c>
      <c r="BF206" s="163">
        <f>IF(N206="snížená",J206,0)</f>
        <v>0</v>
      </c>
      <c r="BG206" s="163">
        <f>IF(N206="zákl. přenesená",J206,0)</f>
        <v>0</v>
      </c>
      <c r="BH206" s="163">
        <f>IF(N206="sníž. přenesená",J206,0)</f>
        <v>0</v>
      </c>
      <c r="BI206" s="163">
        <f>IF(N206="nulová",J206,0)</f>
        <v>0</v>
      </c>
      <c r="BJ206" s="18" t="s">
        <v>32</v>
      </c>
      <c r="BK206" s="163">
        <f>ROUND(I206*H206,2)</f>
        <v>0</v>
      </c>
      <c r="BL206" s="18" t="s">
        <v>175</v>
      </c>
      <c r="BM206" s="162" t="s">
        <v>688</v>
      </c>
    </row>
    <row r="207" spans="2:51" s="14" customFormat="1" ht="12">
      <c r="B207" s="172"/>
      <c r="D207" s="165" t="s">
        <v>177</v>
      </c>
      <c r="E207" s="173" t="s">
        <v>1</v>
      </c>
      <c r="F207" s="174" t="s">
        <v>689</v>
      </c>
      <c r="H207" s="175">
        <v>40.7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177</v>
      </c>
      <c r="AU207" s="173" t="s">
        <v>85</v>
      </c>
      <c r="AV207" s="14" t="s">
        <v>85</v>
      </c>
      <c r="AW207" s="14" t="s">
        <v>31</v>
      </c>
      <c r="AX207" s="14" t="s">
        <v>32</v>
      </c>
      <c r="AY207" s="173" t="s">
        <v>167</v>
      </c>
    </row>
    <row r="208" spans="1:47" s="2" customFormat="1" ht="12">
      <c r="A208" s="33"/>
      <c r="B208" s="34"/>
      <c r="C208" s="33"/>
      <c r="D208" s="165" t="s">
        <v>193</v>
      </c>
      <c r="E208" s="33"/>
      <c r="F208" s="188" t="s">
        <v>685</v>
      </c>
      <c r="G208" s="33"/>
      <c r="H208" s="33"/>
      <c r="I208" s="33"/>
      <c r="J208" s="33"/>
      <c r="K208" s="33"/>
      <c r="L208" s="34"/>
      <c r="M208" s="189"/>
      <c r="N208" s="190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U208" s="18" t="s">
        <v>85</v>
      </c>
    </row>
    <row r="209" spans="1:47" s="2" customFormat="1" ht="12">
      <c r="A209" s="33"/>
      <c r="B209" s="34"/>
      <c r="C209" s="33"/>
      <c r="D209" s="165" t="s">
        <v>193</v>
      </c>
      <c r="E209" s="33"/>
      <c r="F209" s="191" t="s">
        <v>680</v>
      </c>
      <c r="G209" s="33"/>
      <c r="H209" s="192">
        <v>40.7</v>
      </c>
      <c r="I209" s="33"/>
      <c r="J209" s="33"/>
      <c r="K209" s="33"/>
      <c r="L209" s="34"/>
      <c r="M209" s="189"/>
      <c r="N209" s="190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U209" s="18" t="s">
        <v>85</v>
      </c>
    </row>
    <row r="210" spans="1:47" s="2" customFormat="1" ht="12">
      <c r="A210" s="33"/>
      <c r="B210" s="34"/>
      <c r="C210" s="33"/>
      <c r="D210" s="165" t="s">
        <v>193</v>
      </c>
      <c r="E210" s="33"/>
      <c r="F210" s="191" t="s">
        <v>192</v>
      </c>
      <c r="G210" s="33"/>
      <c r="H210" s="192">
        <v>40.7</v>
      </c>
      <c r="I210" s="33"/>
      <c r="J210" s="33"/>
      <c r="K210" s="33"/>
      <c r="L210" s="34"/>
      <c r="M210" s="189"/>
      <c r="N210" s="190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U210" s="18" t="s">
        <v>85</v>
      </c>
    </row>
    <row r="211" spans="1:65" s="2" customFormat="1" ht="16.5" customHeight="1">
      <c r="A211" s="33"/>
      <c r="B211" s="150"/>
      <c r="C211" s="151" t="s">
        <v>314</v>
      </c>
      <c r="D211" s="151" t="s">
        <v>170</v>
      </c>
      <c r="E211" s="152" t="s">
        <v>690</v>
      </c>
      <c r="F211" s="153" t="s">
        <v>691</v>
      </c>
      <c r="G211" s="154" t="s">
        <v>502</v>
      </c>
      <c r="H211" s="155">
        <v>8</v>
      </c>
      <c r="I211" s="156"/>
      <c r="J211" s="157">
        <f>ROUND(I211*H211,2)</f>
        <v>0</v>
      </c>
      <c r="K211" s="153" t="s">
        <v>1</v>
      </c>
      <c r="L211" s="34"/>
      <c r="M211" s="158" t="s">
        <v>1</v>
      </c>
      <c r="N211" s="159" t="s">
        <v>42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175</v>
      </c>
      <c r="AT211" s="162" t="s">
        <v>170</v>
      </c>
      <c r="AU211" s="162" t="s">
        <v>85</v>
      </c>
      <c r="AY211" s="18" t="s">
        <v>167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32</v>
      </c>
      <c r="BK211" s="163">
        <f>ROUND(I211*H211,2)</f>
        <v>0</v>
      </c>
      <c r="BL211" s="18" t="s">
        <v>175</v>
      </c>
      <c r="BM211" s="162" t="s">
        <v>692</v>
      </c>
    </row>
    <row r="212" spans="2:51" s="14" customFormat="1" ht="12">
      <c r="B212" s="172"/>
      <c r="D212" s="165" t="s">
        <v>177</v>
      </c>
      <c r="E212" s="173" t="s">
        <v>1</v>
      </c>
      <c r="F212" s="174" t="s">
        <v>216</v>
      </c>
      <c r="H212" s="175">
        <v>8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177</v>
      </c>
      <c r="AU212" s="173" t="s">
        <v>85</v>
      </c>
      <c r="AV212" s="14" t="s">
        <v>85</v>
      </c>
      <c r="AW212" s="14" t="s">
        <v>31</v>
      </c>
      <c r="AX212" s="14" t="s">
        <v>32</v>
      </c>
      <c r="AY212" s="173" t="s">
        <v>167</v>
      </c>
    </row>
    <row r="213" spans="1:65" s="2" customFormat="1" ht="16.5" customHeight="1">
      <c r="A213" s="33"/>
      <c r="B213" s="150"/>
      <c r="C213" s="151" t="s">
        <v>316</v>
      </c>
      <c r="D213" s="151" t="s">
        <v>170</v>
      </c>
      <c r="E213" s="152" t="s">
        <v>693</v>
      </c>
      <c r="F213" s="153" t="s">
        <v>694</v>
      </c>
      <c r="G213" s="154" t="s">
        <v>475</v>
      </c>
      <c r="H213" s="155">
        <v>3</v>
      </c>
      <c r="I213" s="156"/>
      <c r="J213" s="157">
        <f>ROUND(I213*H213,2)</f>
        <v>0</v>
      </c>
      <c r="K213" s="153" t="s">
        <v>240</v>
      </c>
      <c r="L213" s="34"/>
      <c r="M213" s="158" t="s">
        <v>1</v>
      </c>
      <c r="N213" s="159" t="s">
        <v>42</v>
      </c>
      <c r="O213" s="59"/>
      <c r="P213" s="160">
        <f>O213*H213</f>
        <v>0</v>
      </c>
      <c r="Q213" s="160">
        <v>0.041</v>
      </c>
      <c r="R213" s="160">
        <f>Q213*H213</f>
        <v>0.123</v>
      </c>
      <c r="S213" s="160">
        <v>0</v>
      </c>
      <c r="T213" s="16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2" t="s">
        <v>175</v>
      </c>
      <c r="AT213" s="162" t="s">
        <v>170</v>
      </c>
      <c r="AU213" s="162" t="s">
        <v>85</v>
      </c>
      <c r="AY213" s="18" t="s">
        <v>167</v>
      </c>
      <c r="BE213" s="163">
        <f>IF(N213="základní",J213,0)</f>
        <v>0</v>
      </c>
      <c r="BF213" s="163">
        <f>IF(N213="snížená",J213,0)</f>
        <v>0</v>
      </c>
      <c r="BG213" s="163">
        <f>IF(N213="zákl. přenesená",J213,0)</f>
        <v>0</v>
      </c>
      <c r="BH213" s="163">
        <f>IF(N213="sníž. přenesená",J213,0)</f>
        <v>0</v>
      </c>
      <c r="BI213" s="163">
        <f>IF(N213="nulová",J213,0)</f>
        <v>0</v>
      </c>
      <c r="BJ213" s="18" t="s">
        <v>32</v>
      </c>
      <c r="BK213" s="163">
        <f>ROUND(I213*H213,2)</f>
        <v>0</v>
      </c>
      <c r="BL213" s="18" t="s">
        <v>175</v>
      </c>
      <c r="BM213" s="162" t="s">
        <v>695</v>
      </c>
    </row>
    <row r="214" spans="2:51" s="14" customFormat="1" ht="12">
      <c r="B214" s="172"/>
      <c r="D214" s="165" t="s">
        <v>177</v>
      </c>
      <c r="E214" s="173" t="s">
        <v>1</v>
      </c>
      <c r="F214" s="174" t="s">
        <v>696</v>
      </c>
      <c r="H214" s="175">
        <v>3</v>
      </c>
      <c r="I214" s="176"/>
      <c r="L214" s="172"/>
      <c r="M214" s="177"/>
      <c r="N214" s="178"/>
      <c r="O214" s="178"/>
      <c r="P214" s="178"/>
      <c r="Q214" s="178"/>
      <c r="R214" s="178"/>
      <c r="S214" s="178"/>
      <c r="T214" s="179"/>
      <c r="AT214" s="173" t="s">
        <v>177</v>
      </c>
      <c r="AU214" s="173" t="s">
        <v>85</v>
      </c>
      <c r="AV214" s="14" t="s">
        <v>85</v>
      </c>
      <c r="AW214" s="14" t="s">
        <v>31</v>
      </c>
      <c r="AX214" s="14" t="s">
        <v>32</v>
      </c>
      <c r="AY214" s="173" t="s">
        <v>167</v>
      </c>
    </row>
    <row r="215" spans="1:65" s="2" customFormat="1" ht="16.5" customHeight="1">
      <c r="A215" s="33"/>
      <c r="B215" s="150"/>
      <c r="C215" s="151" t="s">
        <v>319</v>
      </c>
      <c r="D215" s="151" t="s">
        <v>170</v>
      </c>
      <c r="E215" s="152" t="s">
        <v>697</v>
      </c>
      <c r="F215" s="153" t="s">
        <v>698</v>
      </c>
      <c r="G215" s="154" t="s">
        <v>475</v>
      </c>
      <c r="H215" s="155">
        <v>6</v>
      </c>
      <c r="I215" s="156"/>
      <c r="J215" s="157">
        <f>ROUND(I215*H215,2)</f>
        <v>0</v>
      </c>
      <c r="K215" s="153" t="s">
        <v>174</v>
      </c>
      <c r="L215" s="34"/>
      <c r="M215" s="158" t="s">
        <v>1</v>
      </c>
      <c r="N215" s="159" t="s">
        <v>42</v>
      </c>
      <c r="O215" s="59"/>
      <c r="P215" s="160">
        <f>O215*H215</f>
        <v>0</v>
      </c>
      <c r="Q215" s="160">
        <v>0.00013</v>
      </c>
      <c r="R215" s="160">
        <f>Q215*H215</f>
        <v>0.0007799999999999999</v>
      </c>
      <c r="S215" s="160">
        <v>0</v>
      </c>
      <c r="T215" s="16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2" t="s">
        <v>175</v>
      </c>
      <c r="AT215" s="162" t="s">
        <v>170</v>
      </c>
      <c r="AU215" s="162" t="s">
        <v>85</v>
      </c>
      <c r="AY215" s="18" t="s">
        <v>167</v>
      </c>
      <c r="BE215" s="163">
        <f>IF(N215="základní",J215,0)</f>
        <v>0</v>
      </c>
      <c r="BF215" s="163">
        <f>IF(N215="snížená",J215,0)</f>
        <v>0</v>
      </c>
      <c r="BG215" s="163">
        <f>IF(N215="zákl. přenesená",J215,0)</f>
        <v>0</v>
      </c>
      <c r="BH215" s="163">
        <f>IF(N215="sníž. přenesená",J215,0)</f>
        <v>0</v>
      </c>
      <c r="BI215" s="163">
        <f>IF(N215="nulová",J215,0)</f>
        <v>0</v>
      </c>
      <c r="BJ215" s="18" t="s">
        <v>32</v>
      </c>
      <c r="BK215" s="163">
        <f>ROUND(I215*H215,2)</f>
        <v>0</v>
      </c>
      <c r="BL215" s="18" t="s">
        <v>175</v>
      </c>
      <c r="BM215" s="162" t="s">
        <v>699</v>
      </c>
    </row>
    <row r="216" spans="2:51" s="14" customFormat="1" ht="12">
      <c r="B216" s="172"/>
      <c r="D216" s="165" t="s">
        <v>177</v>
      </c>
      <c r="E216" s="173" t="s">
        <v>1</v>
      </c>
      <c r="F216" s="174" t="s">
        <v>700</v>
      </c>
      <c r="H216" s="175">
        <v>6</v>
      </c>
      <c r="I216" s="176"/>
      <c r="L216" s="172"/>
      <c r="M216" s="177"/>
      <c r="N216" s="178"/>
      <c r="O216" s="178"/>
      <c r="P216" s="178"/>
      <c r="Q216" s="178"/>
      <c r="R216" s="178"/>
      <c r="S216" s="178"/>
      <c r="T216" s="179"/>
      <c r="AT216" s="173" t="s">
        <v>177</v>
      </c>
      <c r="AU216" s="173" t="s">
        <v>85</v>
      </c>
      <c r="AV216" s="14" t="s">
        <v>85</v>
      </c>
      <c r="AW216" s="14" t="s">
        <v>31</v>
      </c>
      <c r="AX216" s="14" t="s">
        <v>32</v>
      </c>
      <c r="AY216" s="173" t="s">
        <v>167</v>
      </c>
    </row>
    <row r="217" spans="1:65" s="2" customFormat="1" ht="24.2" customHeight="1">
      <c r="A217" s="33"/>
      <c r="B217" s="150"/>
      <c r="C217" s="193" t="s">
        <v>323</v>
      </c>
      <c r="D217" s="193" t="s">
        <v>453</v>
      </c>
      <c r="E217" s="194" t="s">
        <v>701</v>
      </c>
      <c r="F217" s="195" t="s">
        <v>702</v>
      </c>
      <c r="G217" s="196" t="s">
        <v>475</v>
      </c>
      <c r="H217" s="197">
        <v>6.09</v>
      </c>
      <c r="I217" s="198"/>
      <c r="J217" s="199">
        <f>ROUND(I217*H217,2)</f>
        <v>0</v>
      </c>
      <c r="K217" s="195" t="s">
        <v>174</v>
      </c>
      <c r="L217" s="200"/>
      <c r="M217" s="201" t="s">
        <v>1</v>
      </c>
      <c r="N217" s="202" t="s">
        <v>42</v>
      </c>
      <c r="O217" s="59"/>
      <c r="P217" s="160">
        <f>O217*H217</f>
        <v>0</v>
      </c>
      <c r="Q217" s="160">
        <v>0.016</v>
      </c>
      <c r="R217" s="160">
        <f>Q217*H217</f>
        <v>0.09744</v>
      </c>
      <c r="S217" s="160">
        <v>0</v>
      </c>
      <c r="T217" s="16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2" t="s">
        <v>216</v>
      </c>
      <c r="AT217" s="162" t="s">
        <v>453</v>
      </c>
      <c r="AU217" s="162" t="s">
        <v>85</v>
      </c>
      <c r="AY217" s="18" t="s">
        <v>167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8" t="s">
        <v>32</v>
      </c>
      <c r="BK217" s="163">
        <f>ROUND(I217*H217,2)</f>
        <v>0</v>
      </c>
      <c r="BL217" s="18" t="s">
        <v>175</v>
      </c>
      <c r="BM217" s="162" t="s">
        <v>703</v>
      </c>
    </row>
    <row r="218" spans="2:51" s="14" customFormat="1" ht="12">
      <c r="B218" s="172"/>
      <c r="D218" s="165" t="s">
        <v>177</v>
      </c>
      <c r="E218" s="173" t="s">
        <v>1</v>
      </c>
      <c r="F218" s="174" t="s">
        <v>704</v>
      </c>
      <c r="H218" s="175">
        <v>6.09</v>
      </c>
      <c r="I218" s="176"/>
      <c r="L218" s="172"/>
      <c r="M218" s="177"/>
      <c r="N218" s="178"/>
      <c r="O218" s="178"/>
      <c r="P218" s="178"/>
      <c r="Q218" s="178"/>
      <c r="R218" s="178"/>
      <c r="S218" s="178"/>
      <c r="T218" s="179"/>
      <c r="AT218" s="173" t="s">
        <v>177</v>
      </c>
      <c r="AU218" s="173" t="s">
        <v>85</v>
      </c>
      <c r="AV218" s="14" t="s">
        <v>85</v>
      </c>
      <c r="AW218" s="14" t="s">
        <v>31</v>
      </c>
      <c r="AX218" s="14" t="s">
        <v>32</v>
      </c>
      <c r="AY218" s="173" t="s">
        <v>167</v>
      </c>
    </row>
    <row r="219" spans="1:65" s="2" customFormat="1" ht="16.5" customHeight="1">
      <c r="A219" s="33"/>
      <c r="B219" s="150"/>
      <c r="C219" s="151" t="s">
        <v>328</v>
      </c>
      <c r="D219" s="151" t="s">
        <v>170</v>
      </c>
      <c r="E219" s="152" t="s">
        <v>705</v>
      </c>
      <c r="F219" s="153" t="s">
        <v>706</v>
      </c>
      <c r="G219" s="154" t="s">
        <v>475</v>
      </c>
      <c r="H219" s="155">
        <v>67</v>
      </c>
      <c r="I219" s="156"/>
      <c r="J219" s="157">
        <f>ROUND(I219*H219,2)</f>
        <v>0</v>
      </c>
      <c r="K219" s="153" t="s">
        <v>174</v>
      </c>
      <c r="L219" s="34"/>
      <c r="M219" s="158" t="s">
        <v>1</v>
      </c>
      <c r="N219" s="159" t="s">
        <v>42</v>
      </c>
      <c r="O219" s="59"/>
      <c r="P219" s="160">
        <f>O219*H219</f>
        <v>0</v>
      </c>
      <c r="Q219" s="160">
        <v>7E-05</v>
      </c>
      <c r="R219" s="160">
        <f>Q219*H219</f>
        <v>0.00469</v>
      </c>
      <c r="S219" s="160">
        <v>0</v>
      </c>
      <c r="T219" s="16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2" t="s">
        <v>175</v>
      </c>
      <c r="AT219" s="162" t="s">
        <v>170</v>
      </c>
      <c r="AU219" s="162" t="s">
        <v>85</v>
      </c>
      <c r="AY219" s="18" t="s">
        <v>167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18" t="s">
        <v>32</v>
      </c>
      <c r="BK219" s="163">
        <f>ROUND(I219*H219,2)</f>
        <v>0</v>
      </c>
      <c r="BL219" s="18" t="s">
        <v>175</v>
      </c>
      <c r="BM219" s="162" t="s">
        <v>707</v>
      </c>
    </row>
    <row r="220" spans="2:51" s="14" customFormat="1" ht="12">
      <c r="B220" s="172"/>
      <c r="D220" s="165" t="s">
        <v>177</v>
      </c>
      <c r="E220" s="173" t="s">
        <v>1</v>
      </c>
      <c r="F220" s="174" t="s">
        <v>708</v>
      </c>
      <c r="H220" s="175">
        <v>67</v>
      </c>
      <c r="I220" s="176"/>
      <c r="L220" s="172"/>
      <c r="M220" s="177"/>
      <c r="N220" s="178"/>
      <c r="O220" s="178"/>
      <c r="P220" s="178"/>
      <c r="Q220" s="178"/>
      <c r="R220" s="178"/>
      <c r="S220" s="178"/>
      <c r="T220" s="179"/>
      <c r="AT220" s="173" t="s">
        <v>177</v>
      </c>
      <c r="AU220" s="173" t="s">
        <v>85</v>
      </c>
      <c r="AV220" s="14" t="s">
        <v>85</v>
      </c>
      <c r="AW220" s="14" t="s">
        <v>31</v>
      </c>
      <c r="AX220" s="14" t="s">
        <v>32</v>
      </c>
      <c r="AY220" s="173" t="s">
        <v>167</v>
      </c>
    </row>
    <row r="221" spans="1:65" s="2" customFormat="1" ht="16.5" customHeight="1">
      <c r="A221" s="33"/>
      <c r="B221" s="150"/>
      <c r="C221" s="193" t="s">
        <v>333</v>
      </c>
      <c r="D221" s="193" t="s">
        <v>453</v>
      </c>
      <c r="E221" s="194" t="s">
        <v>709</v>
      </c>
      <c r="F221" s="195" t="s">
        <v>710</v>
      </c>
      <c r="G221" s="196" t="s">
        <v>475</v>
      </c>
      <c r="H221" s="197">
        <v>5.075</v>
      </c>
      <c r="I221" s="198"/>
      <c r="J221" s="199">
        <f>ROUND(I221*H221,2)</f>
        <v>0</v>
      </c>
      <c r="K221" s="195" t="s">
        <v>174</v>
      </c>
      <c r="L221" s="200"/>
      <c r="M221" s="201" t="s">
        <v>1</v>
      </c>
      <c r="N221" s="202" t="s">
        <v>42</v>
      </c>
      <c r="O221" s="59"/>
      <c r="P221" s="160">
        <f>O221*H221</f>
        <v>0</v>
      </c>
      <c r="Q221" s="160">
        <v>0.01</v>
      </c>
      <c r="R221" s="160">
        <f>Q221*H221</f>
        <v>0.05075</v>
      </c>
      <c r="S221" s="160">
        <v>0</v>
      </c>
      <c r="T221" s="16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216</v>
      </c>
      <c r="AT221" s="162" t="s">
        <v>453</v>
      </c>
      <c r="AU221" s="162" t="s">
        <v>85</v>
      </c>
      <c r="AY221" s="18" t="s">
        <v>167</v>
      </c>
      <c r="BE221" s="163">
        <f>IF(N221="základní",J221,0)</f>
        <v>0</v>
      </c>
      <c r="BF221" s="163">
        <f>IF(N221="snížená",J221,0)</f>
        <v>0</v>
      </c>
      <c r="BG221" s="163">
        <f>IF(N221="zákl. přenesená",J221,0)</f>
        <v>0</v>
      </c>
      <c r="BH221" s="163">
        <f>IF(N221="sníž. přenesená",J221,0)</f>
        <v>0</v>
      </c>
      <c r="BI221" s="163">
        <f>IF(N221="nulová",J221,0)</f>
        <v>0</v>
      </c>
      <c r="BJ221" s="18" t="s">
        <v>32</v>
      </c>
      <c r="BK221" s="163">
        <f>ROUND(I221*H221,2)</f>
        <v>0</v>
      </c>
      <c r="BL221" s="18" t="s">
        <v>175</v>
      </c>
      <c r="BM221" s="162" t="s">
        <v>711</v>
      </c>
    </row>
    <row r="222" spans="2:51" s="14" customFormat="1" ht="12">
      <c r="B222" s="172"/>
      <c r="D222" s="165" t="s">
        <v>177</v>
      </c>
      <c r="E222" s="173" t="s">
        <v>1</v>
      </c>
      <c r="F222" s="174" t="s">
        <v>712</v>
      </c>
      <c r="H222" s="175">
        <v>5.075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177</v>
      </c>
      <c r="AU222" s="173" t="s">
        <v>85</v>
      </c>
      <c r="AV222" s="14" t="s">
        <v>85</v>
      </c>
      <c r="AW222" s="14" t="s">
        <v>31</v>
      </c>
      <c r="AX222" s="14" t="s">
        <v>32</v>
      </c>
      <c r="AY222" s="173" t="s">
        <v>167</v>
      </c>
    </row>
    <row r="223" spans="1:65" s="2" customFormat="1" ht="16.5" customHeight="1">
      <c r="A223" s="33"/>
      <c r="B223" s="150"/>
      <c r="C223" s="193" t="s">
        <v>338</v>
      </c>
      <c r="D223" s="193" t="s">
        <v>453</v>
      </c>
      <c r="E223" s="194" t="s">
        <v>713</v>
      </c>
      <c r="F223" s="195" t="s">
        <v>714</v>
      </c>
      <c r="G223" s="196" t="s">
        <v>475</v>
      </c>
      <c r="H223" s="197">
        <v>48.72</v>
      </c>
      <c r="I223" s="198"/>
      <c r="J223" s="199">
        <f>ROUND(I223*H223,2)</f>
        <v>0</v>
      </c>
      <c r="K223" s="195" t="s">
        <v>174</v>
      </c>
      <c r="L223" s="200"/>
      <c r="M223" s="201" t="s">
        <v>1</v>
      </c>
      <c r="N223" s="202" t="s">
        <v>42</v>
      </c>
      <c r="O223" s="59"/>
      <c r="P223" s="160">
        <f>O223*H223</f>
        <v>0</v>
      </c>
      <c r="Q223" s="160">
        <v>0.01</v>
      </c>
      <c r="R223" s="160">
        <f>Q223*H223</f>
        <v>0.4872</v>
      </c>
      <c r="S223" s="160">
        <v>0</v>
      </c>
      <c r="T223" s="16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2" t="s">
        <v>216</v>
      </c>
      <c r="AT223" s="162" t="s">
        <v>453</v>
      </c>
      <c r="AU223" s="162" t="s">
        <v>85</v>
      </c>
      <c r="AY223" s="18" t="s">
        <v>167</v>
      </c>
      <c r="BE223" s="163">
        <f>IF(N223="základní",J223,0)</f>
        <v>0</v>
      </c>
      <c r="BF223" s="163">
        <f>IF(N223="snížená",J223,0)</f>
        <v>0</v>
      </c>
      <c r="BG223" s="163">
        <f>IF(N223="zákl. přenesená",J223,0)</f>
        <v>0</v>
      </c>
      <c r="BH223" s="163">
        <f>IF(N223="sníž. přenesená",J223,0)</f>
        <v>0</v>
      </c>
      <c r="BI223" s="163">
        <f>IF(N223="nulová",J223,0)</f>
        <v>0</v>
      </c>
      <c r="BJ223" s="18" t="s">
        <v>32</v>
      </c>
      <c r="BK223" s="163">
        <f>ROUND(I223*H223,2)</f>
        <v>0</v>
      </c>
      <c r="BL223" s="18" t="s">
        <v>175</v>
      </c>
      <c r="BM223" s="162" t="s">
        <v>715</v>
      </c>
    </row>
    <row r="224" spans="2:51" s="14" customFormat="1" ht="12">
      <c r="B224" s="172"/>
      <c r="D224" s="165" t="s">
        <v>177</v>
      </c>
      <c r="E224" s="173" t="s">
        <v>1</v>
      </c>
      <c r="F224" s="174" t="s">
        <v>716</v>
      </c>
      <c r="H224" s="175">
        <v>48.72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177</v>
      </c>
      <c r="AU224" s="173" t="s">
        <v>85</v>
      </c>
      <c r="AV224" s="14" t="s">
        <v>85</v>
      </c>
      <c r="AW224" s="14" t="s">
        <v>31</v>
      </c>
      <c r="AX224" s="14" t="s">
        <v>32</v>
      </c>
      <c r="AY224" s="173" t="s">
        <v>167</v>
      </c>
    </row>
    <row r="225" spans="1:65" s="2" customFormat="1" ht="16.5" customHeight="1">
      <c r="A225" s="33"/>
      <c r="B225" s="150"/>
      <c r="C225" s="193" t="s">
        <v>342</v>
      </c>
      <c r="D225" s="193" t="s">
        <v>453</v>
      </c>
      <c r="E225" s="194" t="s">
        <v>717</v>
      </c>
      <c r="F225" s="195" t="s">
        <v>718</v>
      </c>
      <c r="G225" s="196" t="s">
        <v>475</v>
      </c>
      <c r="H225" s="197">
        <v>14.21</v>
      </c>
      <c r="I225" s="198"/>
      <c r="J225" s="199">
        <f>ROUND(I225*H225,2)</f>
        <v>0</v>
      </c>
      <c r="K225" s="195" t="s">
        <v>174</v>
      </c>
      <c r="L225" s="200"/>
      <c r="M225" s="201" t="s">
        <v>1</v>
      </c>
      <c r="N225" s="202" t="s">
        <v>42</v>
      </c>
      <c r="O225" s="59"/>
      <c r="P225" s="160">
        <f>O225*H225</f>
        <v>0</v>
      </c>
      <c r="Q225" s="160">
        <v>0.01</v>
      </c>
      <c r="R225" s="160">
        <f>Q225*H225</f>
        <v>0.1421</v>
      </c>
      <c r="S225" s="160">
        <v>0</v>
      </c>
      <c r="T225" s="16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2" t="s">
        <v>216</v>
      </c>
      <c r="AT225" s="162" t="s">
        <v>453</v>
      </c>
      <c r="AU225" s="162" t="s">
        <v>85</v>
      </c>
      <c r="AY225" s="18" t="s">
        <v>167</v>
      </c>
      <c r="BE225" s="163">
        <f>IF(N225="základní",J225,0)</f>
        <v>0</v>
      </c>
      <c r="BF225" s="163">
        <f>IF(N225="snížená",J225,0)</f>
        <v>0</v>
      </c>
      <c r="BG225" s="163">
        <f>IF(N225="zákl. přenesená",J225,0)</f>
        <v>0</v>
      </c>
      <c r="BH225" s="163">
        <f>IF(N225="sníž. přenesená",J225,0)</f>
        <v>0</v>
      </c>
      <c r="BI225" s="163">
        <f>IF(N225="nulová",J225,0)</f>
        <v>0</v>
      </c>
      <c r="BJ225" s="18" t="s">
        <v>32</v>
      </c>
      <c r="BK225" s="163">
        <f>ROUND(I225*H225,2)</f>
        <v>0</v>
      </c>
      <c r="BL225" s="18" t="s">
        <v>175</v>
      </c>
      <c r="BM225" s="162" t="s">
        <v>719</v>
      </c>
    </row>
    <row r="226" spans="2:51" s="14" customFormat="1" ht="12">
      <c r="B226" s="172"/>
      <c r="D226" s="165" t="s">
        <v>177</v>
      </c>
      <c r="E226" s="173" t="s">
        <v>1</v>
      </c>
      <c r="F226" s="174" t="s">
        <v>720</v>
      </c>
      <c r="H226" s="175">
        <v>14.21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177</v>
      </c>
      <c r="AU226" s="173" t="s">
        <v>85</v>
      </c>
      <c r="AV226" s="14" t="s">
        <v>85</v>
      </c>
      <c r="AW226" s="14" t="s">
        <v>31</v>
      </c>
      <c r="AX226" s="14" t="s">
        <v>32</v>
      </c>
      <c r="AY226" s="173" t="s">
        <v>167</v>
      </c>
    </row>
    <row r="227" spans="1:65" s="2" customFormat="1" ht="16.5" customHeight="1">
      <c r="A227" s="33"/>
      <c r="B227" s="150"/>
      <c r="C227" s="151" t="s">
        <v>347</v>
      </c>
      <c r="D227" s="151" t="s">
        <v>170</v>
      </c>
      <c r="E227" s="152" t="s">
        <v>721</v>
      </c>
      <c r="F227" s="153" t="s">
        <v>722</v>
      </c>
      <c r="G227" s="154" t="s">
        <v>475</v>
      </c>
      <c r="H227" s="155">
        <v>11</v>
      </c>
      <c r="I227" s="156"/>
      <c r="J227" s="157">
        <f>ROUND(I227*H227,2)</f>
        <v>0</v>
      </c>
      <c r="K227" s="153" t="s">
        <v>723</v>
      </c>
      <c r="L227" s="34"/>
      <c r="M227" s="158" t="s">
        <v>1</v>
      </c>
      <c r="N227" s="159" t="s">
        <v>42</v>
      </c>
      <c r="O227" s="59"/>
      <c r="P227" s="160">
        <f>O227*H227</f>
        <v>0</v>
      </c>
      <c r="Q227" s="160">
        <v>0.3409</v>
      </c>
      <c r="R227" s="160">
        <f>Q227*H227</f>
        <v>3.7499</v>
      </c>
      <c r="S227" s="160">
        <v>0</v>
      </c>
      <c r="T227" s="16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2" t="s">
        <v>175</v>
      </c>
      <c r="AT227" s="162" t="s">
        <v>170</v>
      </c>
      <c r="AU227" s="162" t="s">
        <v>85</v>
      </c>
      <c r="AY227" s="18" t="s">
        <v>167</v>
      </c>
      <c r="BE227" s="163">
        <f>IF(N227="základní",J227,0)</f>
        <v>0</v>
      </c>
      <c r="BF227" s="163">
        <f>IF(N227="snížená",J227,0)</f>
        <v>0</v>
      </c>
      <c r="BG227" s="163">
        <f>IF(N227="zákl. přenesená",J227,0)</f>
        <v>0</v>
      </c>
      <c r="BH227" s="163">
        <f>IF(N227="sníž. přenesená",J227,0)</f>
        <v>0</v>
      </c>
      <c r="BI227" s="163">
        <f>IF(N227="nulová",J227,0)</f>
        <v>0</v>
      </c>
      <c r="BJ227" s="18" t="s">
        <v>32</v>
      </c>
      <c r="BK227" s="163">
        <f>ROUND(I227*H227,2)</f>
        <v>0</v>
      </c>
      <c r="BL227" s="18" t="s">
        <v>175</v>
      </c>
      <c r="BM227" s="162" t="s">
        <v>724</v>
      </c>
    </row>
    <row r="228" spans="2:51" s="14" customFormat="1" ht="12">
      <c r="B228" s="172"/>
      <c r="D228" s="165" t="s">
        <v>177</v>
      </c>
      <c r="E228" s="173" t="s">
        <v>1</v>
      </c>
      <c r="F228" s="174" t="s">
        <v>725</v>
      </c>
      <c r="H228" s="175">
        <v>11</v>
      </c>
      <c r="I228" s="176"/>
      <c r="L228" s="172"/>
      <c r="M228" s="177"/>
      <c r="N228" s="178"/>
      <c r="O228" s="178"/>
      <c r="P228" s="178"/>
      <c r="Q228" s="178"/>
      <c r="R228" s="178"/>
      <c r="S228" s="178"/>
      <c r="T228" s="179"/>
      <c r="AT228" s="173" t="s">
        <v>177</v>
      </c>
      <c r="AU228" s="173" t="s">
        <v>85</v>
      </c>
      <c r="AV228" s="14" t="s">
        <v>85</v>
      </c>
      <c r="AW228" s="14" t="s">
        <v>31</v>
      </c>
      <c r="AX228" s="14" t="s">
        <v>32</v>
      </c>
      <c r="AY228" s="173" t="s">
        <v>167</v>
      </c>
    </row>
    <row r="229" spans="1:65" s="2" customFormat="1" ht="16.5" customHeight="1">
      <c r="A229" s="33"/>
      <c r="B229" s="150"/>
      <c r="C229" s="193" t="s">
        <v>349</v>
      </c>
      <c r="D229" s="193" t="s">
        <v>453</v>
      </c>
      <c r="E229" s="194" t="s">
        <v>726</v>
      </c>
      <c r="F229" s="195" t="s">
        <v>727</v>
      </c>
      <c r="G229" s="196" t="s">
        <v>475</v>
      </c>
      <c r="H229" s="197">
        <v>11.11</v>
      </c>
      <c r="I229" s="198"/>
      <c r="J229" s="199">
        <f aca="true" t="shared" si="0" ref="J229:J235">ROUND(I229*H229,2)</f>
        <v>0</v>
      </c>
      <c r="K229" s="195" t="s">
        <v>240</v>
      </c>
      <c r="L229" s="200"/>
      <c r="M229" s="201" t="s">
        <v>1</v>
      </c>
      <c r="N229" s="202" t="s">
        <v>42</v>
      </c>
      <c r="O229" s="59"/>
      <c r="P229" s="160">
        <f aca="true" t="shared" si="1" ref="P229:P235">O229*H229</f>
        <v>0</v>
      </c>
      <c r="Q229" s="160">
        <v>0.17</v>
      </c>
      <c r="R229" s="160">
        <f aca="true" t="shared" si="2" ref="R229:R235">Q229*H229</f>
        <v>1.8887</v>
      </c>
      <c r="S229" s="160">
        <v>0</v>
      </c>
      <c r="T229" s="161">
        <f aca="true" t="shared" si="3" ref="T229:T235"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2" t="s">
        <v>216</v>
      </c>
      <c r="AT229" s="162" t="s">
        <v>453</v>
      </c>
      <c r="AU229" s="162" t="s">
        <v>85</v>
      </c>
      <c r="AY229" s="18" t="s">
        <v>167</v>
      </c>
      <c r="BE229" s="163">
        <f aca="true" t="shared" si="4" ref="BE229:BE235">IF(N229="základní",J229,0)</f>
        <v>0</v>
      </c>
      <c r="BF229" s="163">
        <f aca="true" t="shared" si="5" ref="BF229:BF235">IF(N229="snížená",J229,0)</f>
        <v>0</v>
      </c>
      <c r="BG229" s="163">
        <f aca="true" t="shared" si="6" ref="BG229:BG235">IF(N229="zákl. přenesená",J229,0)</f>
        <v>0</v>
      </c>
      <c r="BH229" s="163">
        <f aca="true" t="shared" si="7" ref="BH229:BH235">IF(N229="sníž. přenesená",J229,0)</f>
        <v>0</v>
      </c>
      <c r="BI229" s="163">
        <f aca="true" t="shared" si="8" ref="BI229:BI235">IF(N229="nulová",J229,0)</f>
        <v>0</v>
      </c>
      <c r="BJ229" s="18" t="s">
        <v>32</v>
      </c>
      <c r="BK229" s="163">
        <f aca="true" t="shared" si="9" ref="BK229:BK235">ROUND(I229*H229,2)</f>
        <v>0</v>
      </c>
      <c r="BL229" s="18" t="s">
        <v>175</v>
      </c>
      <c r="BM229" s="162" t="s">
        <v>728</v>
      </c>
    </row>
    <row r="230" spans="1:65" s="2" customFormat="1" ht="16.5" customHeight="1">
      <c r="A230" s="33"/>
      <c r="B230" s="150"/>
      <c r="C230" s="193" t="s">
        <v>355</v>
      </c>
      <c r="D230" s="193" t="s">
        <v>453</v>
      </c>
      <c r="E230" s="194" t="s">
        <v>729</v>
      </c>
      <c r="F230" s="195" t="s">
        <v>730</v>
      </c>
      <c r="G230" s="196" t="s">
        <v>475</v>
      </c>
      <c r="H230" s="197">
        <v>11.11</v>
      </c>
      <c r="I230" s="198"/>
      <c r="J230" s="199">
        <f t="shared" si="0"/>
        <v>0</v>
      </c>
      <c r="K230" s="195" t="s">
        <v>240</v>
      </c>
      <c r="L230" s="200"/>
      <c r="M230" s="201" t="s">
        <v>1</v>
      </c>
      <c r="N230" s="202" t="s">
        <v>42</v>
      </c>
      <c r="O230" s="59"/>
      <c r="P230" s="160">
        <f t="shared" si="1"/>
        <v>0</v>
      </c>
      <c r="Q230" s="160">
        <v>0.07</v>
      </c>
      <c r="R230" s="160">
        <f t="shared" si="2"/>
        <v>0.7777000000000001</v>
      </c>
      <c r="S230" s="160">
        <v>0</v>
      </c>
      <c r="T230" s="161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2" t="s">
        <v>216</v>
      </c>
      <c r="AT230" s="162" t="s">
        <v>453</v>
      </c>
      <c r="AU230" s="162" t="s">
        <v>85</v>
      </c>
      <c r="AY230" s="18" t="s">
        <v>167</v>
      </c>
      <c r="BE230" s="163">
        <f t="shared" si="4"/>
        <v>0</v>
      </c>
      <c r="BF230" s="163">
        <f t="shared" si="5"/>
        <v>0</v>
      </c>
      <c r="BG230" s="163">
        <f t="shared" si="6"/>
        <v>0</v>
      </c>
      <c r="BH230" s="163">
        <f t="shared" si="7"/>
        <v>0</v>
      </c>
      <c r="BI230" s="163">
        <f t="shared" si="8"/>
        <v>0</v>
      </c>
      <c r="BJ230" s="18" t="s">
        <v>32</v>
      </c>
      <c r="BK230" s="163">
        <f t="shared" si="9"/>
        <v>0</v>
      </c>
      <c r="BL230" s="18" t="s">
        <v>175</v>
      </c>
      <c r="BM230" s="162" t="s">
        <v>731</v>
      </c>
    </row>
    <row r="231" spans="1:65" s="2" customFormat="1" ht="16.5" customHeight="1">
      <c r="A231" s="33"/>
      <c r="B231" s="150"/>
      <c r="C231" s="193" t="s">
        <v>378</v>
      </c>
      <c r="D231" s="193" t="s">
        <v>453</v>
      </c>
      <c r="E231" s="194" t="s">
        <v>732</v>
      </c>
      <c r="F231" s="195" t="s">
        <v>733</v>
      </c>
      <c r="G231" s="196" t="s">
        <v>475</v>
      </c>
      <c r="H231" s="197">
        <v>16.16</v>
      </c>
      <c r="I231" s="198"/>
      <c r="J231" s="199">
        <f t="shared" si="0"/>
        <v>0</v>
      </c>
      <c r="K231" s="195" t="s">
        <v>240</v>
      </c>
      <c r="L231" s="200"/>
      <c r="M231" s="201" t="s">
        <v>1</v>
      </c>
      <c r="N231" s="202" t="s">
        <v>42</v>
      </c>
      <c r="O231" s="59"/>
      <c r="P231" s="160">
        <f t="shared" si="1"/>
        <v>0</v>
      </c>
      <c r="Q231" s="160">
        <v>0.155</v>
      </c>
      <c r="R231" s="160">
        <f t="shared" si="2"/>
        <v>2.5048</v>
      </c>
      <c r="S231" s="160">
        <v>0</v>
      </c>
      <c r="T231" s="161">
        <f t="shared" si="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2" t="s">
        <v>216</v>
      </c>
      <c r="AT231" s="162" t="s">
        <v>453</v>
      </c>
      <c r="AU231" s="162" t="s">
        <v>85</v>
      </c>
      <c r="AY231" s="18" t="s">
        <v>167</v>
      </c>
      <c r="BE231" s="163">
        <f t="shared" si="4"/>
        <v>0</v>
      </c>
      <c r="BF231" s="163">
        <f t="shared" si="5"/>
        <v>0</v>
      </c>
      <c r="BG231" s="163">
        <f t="shared" si="6"/>
        <v>0</v>
      </c>
      <c r="BH231" s="163">
        <f t="shared" si="7"/>
        <v>0</v>
      </c>
      <c r="BI231" s="163">
        <f t="shared" si="8"/>
        <v>0</v>
      </c>
      <c r="BJ231" s="18" t="s">
        <v>32</v>
      </c>
      <c r="BK231" s="163">
        <f t="shared" si="9"/>
        <v>0</v>
      </c>
      <c r="BL231" s="18" t="s">
        <v>175</v>
      </c>
      <c r="BM231" s="162" t="s">
        <v>734</v>
      </c>
    </row>
    <row r="232" spans="1:65" s="2" customFormat="1" ht="16.5" customHeight="1">
      <c r="A232" s="33"/>
      <c r="B232" s="150"/>
      <c r="C232" s="193" t="s">
        <v>360</v>
      </c>
      <c r="D232" s="193" t="s">
        <v>453</v>
      </c>
      <c r="E232" s="194" t="s">
        <v>735</v>
      </c>
      <c r="F232" s="195" t="s">
        <v>736</v>
      </c>
      <c r="G232" s="196" t="s">
        <v>475</v>
      </c>
      <c r="H232" s="197">
        <v>10.1</v>
      </c>
      <c r="I232" s="198"/>
      <c r="J232" s="199">
        <f t="shared" si="0"/>
        <v>0</v>
      </c>
      <c r="K232" s="195" t="s">
        <v>240</v>
      </c>
      <c r="L232" s="200"/>
      <c r="M232" s="201" t="s">
        <v>1</v>
      </c>
      <c r="N232" s="202" t="s">
        <v>42</v>
      </c>
      <c r="O232" s="59"/>
      <c r="P232" s="160">
        <f t="shared" si="1"/>
        <v>0</v>
      </c>
      <c r="Q232" s="160">
        <v>0.076</v>
      </c>
      <c r="R232" s="160">
        <f t="shared" si="2"/>
        <v>0.7676</v>
      </c>
      <c r="S232" s="160">
        <v>0</v>
      </c>
      <c r="T232" s="161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2" t="s">
        <v>216</v>
      </c>
      <c r="AT232" s="162" t="s">
        <v>453</v>
      </c>
      <c r="AU232" s="162" t="s">
        <v>85</v>
      </c>
      <c r="AY232" s="18" t="s">
        <v>167</v>
      </c>
      <c r="BE232" s="163">
        <f t="shared" si="4"/>
        <v>0</v>
      </c>
      <c r="BF232" s="163">
        <f t="shared" si="5"/>
        <v>0</v>
      </c>
      <c r="BG232" s="163">
        <f t="shared" si="6"/>
        <v>0</v>
      </c>
      <c r="BH232" s="163">
        <f t="shared" si="7"/>
        <v>0</v>
      </c>
      <c r="BI232" s="163">
        <f t="shared" si="8"/>
        <v>0</v>
      </c>
      <c r="BJ232" s="18" t="s">
        <v>32</v>
      </c>
      <c r="BK232" s="163">
        <f t="shared" si="9"/>
        <v>0</v>
      </c>
      <c r="BL232" s="18" t="s">
        <v>175</v>
      </c>
      <c r="BM232" s="162" t="s">
        <v>737</v>
      </c>
    </row>
    <row r="233" spans="1:65" s="2" customFormat="1" ht="16.5" customHeight="1">
      <c r="A233" s="33"/>
      <c r="B233" s="150"/>
      <c r="C233" s="193" t="s">
        <v>367</v>
      </c>
      <c r="D233" s="193" t="s">
        <v>453</v>
      </c>
      <c r="E233" s="194" t="s">
        <v>738</v>
      </c>
      <c r="F233" s="195" t="s">
        <v>739</v>
      </c>
      <c r="G233" s="196" t="s">
        <v>475</v>
      </c>
      <c r="H233" s="197">
        <v>11.11</v>
      </c>
      <c r="I233" s="198"/>
      <c r="J233" s="199">
        <f t="shared" si="0"/>
        <v>0</v>
      </c>
      <c r="K233" s="195" t="s">
        <v>240</v>
      </c>
      <c r="L233" s="200"/>
      <c r="M233" s="201" t="s">
        <v>1</v>
      </c>
      <c r="N233" s="202" t="s">
        <v>42</v>
      </c>
      <c r="O233" s="59"/>
      <c r="P233" s="160">
        <f t="shared" si="1"/>
        <v>0</v>
      </c>
      <c r="Q233" s="160">
        <v>0.28</v>
      </c>
      <c r="R233" s="160">
        <f t="shared" si="2"/>
        <v>3.1108000000000002</v>
      </c>
      <c r="S233" s="160">
        <v>0</v>
      </c>
      <c r="T233" s="161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2" t="s">
        <v>216</v>
      </c>
      <c r="AT233" s="162" t="s">
        <v>453</v>
      </c>
      <c r="AU233" s="162" t="s">
        <v>85</v>
      </c>
      <c r="AY233" s="18" t="s">
        <v>167</v>
      </c>
      <c r="BE233" s="163">
        <f t="shared" si="4"/>
        <v>0</v>
      </c>
      <c r="BF233" s="163">
        <f t="shared" si="5"/>
        <v>0</v>
      </c>
      <c r="BG233" s="163">
        <f t="shared" si="6"/>
        <v>0</v>
      </c>
      <c r="BH233" s="163">
        <f t="shared" si="7"/>
        <v>0</v>
      </c>
      <c r="BI233" s="163">
        <f t="shared" si="8"/>
        <v>0</v>
      </c>
      <c r="BJ233" s="18" t="s">
        <v>32</v>
      </c>
      <c r="BK233" s="163">
        <f t="shared" si="9"/>
        <v>0</v>
      </c>
      <c r="BL233" s="18" t="s">
        <v>175</v>
      </c>
      <c r="BM233" s="162" t="s">
        <v>740</v>
      </c>
    </row>
    <row r="234" spans="1:65" s="2" customFormat="1" ht="16.5" customHeight="1">
      <c r="A234" s="33"/>
      <c r="B234" s="150"/>
      <c r="C234" s="193" t="s">
        <v>373</v>
      </c>
      <c r="D234" s="193" t="s">
        <v>453</v>
      </c>
      <c r="E234" s="194" t="s">
        <v>741</v>
      </c>
      <c r="F234" s="195" t="s">
        <v>742</v>
      </c>
      <c r="G234" s="196" t="s">
        <v>475</v>
      </c>
      <c r="H234" s="197">
        <v>11</v>
      </c>
      <c r="I234" s="198"/>
      <c r="J234" s="199">
        <f t="shared" si="0"/>
        <v>0</v>
      </c>
      <c r="K234" s="195" t="s">
        <v>240</v>
      </c>
      <c r="L234" s="200"/>
      <c r="M234" s="201" t="s">
        <v>1</v>
      </c>
      <c r="N234" s="202" t="s">
        <v>42</v>
      </c>
      <c r="O234" s="59"/>
      <c r="P234" s="160">
        <f t="shared" si="1"/>
        <v>0</v>
      </c>
      <c r="Q234" s="160">
        <v>0.027</v>
      </c>
      <c r="R234" s="160">
        <f t="shared" si="2"/>
        <v>0.297</v>
      </c>
      <c r="S234" s="160">
        <v>0</v>
      </c>
      <c r="T234" s="161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2" t="s">
        <v>216</v>
      </c>
      <c r="AT234" s="162" t="s">
        <v>453</v>
      </c>
      <c r="AU234" s="162" t="s">
        <v>85</v>
      </c>
      <c r="AY234" s="18" t="s">
        <v>167</v>
      </c>
      <c r="BE234" s="163">
        <f t="shared" si="4"/>
        <v>0</v>
      </c>
      <c r="BF234" s="163">
        <f t="shared" si="5"/>
        <v>0</v>
      </c>
      <c r="BG234" s="163">
        <f t="shared" si="6"/>
        <v>0</v>
      </c>
      <c r="BH234" s="163">
        <f t="shared" si="7"/>
        <v>0</v>
      </c>
      <c r="BI234" s="163">
        <f t="shared" si="8"/>
        <v>0</v>
      </c>
      <c r="BJ234" s="18" t="s">
        <v>32</v>
      </c>
      <c r="BK234" s="163">
        <f t="shared" si="9"/>
        <v>0</v>
      </c>
      <c r="BL234" s="18" t="s">
        <v>175</v>
      </c>
      <c r="BM234" s="162" t="s">
        <v>743</v>
      </c>
    </row>
    <row r="235" spans="1:65" s="2" customFormat="1" ht="16.5" customHeight="1">
      <c r="A235" s="33"/>
      <c r="B235" s="150"/>
      <c r="C235" s="151" t="s">
        <v>384</v>
      </c>
      <c r="D235" s="151" t="s">
        <v>170</v>
      </c>
      <c r="E235" s="152" t="s">
        <v>744</v>
      </c>
      <c r="F235" s="153" t="s">
        <v>745</v>
      </c>
      <c r="G235" s="154" t="s">
        <v>475</v>
      </c>
      <c r="H235" s="155">
        <v>11</v>
      </c>
      <c r="I235" s="156"/>
      <c r="J235" s="157">
        <f t="shared" si="0"/>
        <v>0</v>
      </c>
      <c r="K235" s="153" t="s">
        <v>174</v>
      </c>
      <c r="L235" s="34"/>
      <c r="M235" s="158" t="s">
        <v>1</v>
      </c>
      <c r="N235" s="159" t="s">
        <v>42</v>
      </c>
      <c r="O235" s="59"/>
      <c r="P235" s="160">
        <f t="shared" si="1"/>
        <v>0</v>
      </c>
      <c r="Q235" s="160">
        <v>0.21734</v>
      </c>
      <c r="R235" s="160">
        <f t="shared" si="2"/>
        <v>2.39074</v>
      </c>
      <c r="S235" s="160">
        <v>0</v>
      </c>
      <c r="T235" s="161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2" t="s">
        <v>175</v>
      </c>
      <c r="AT235" s="162" t="s">
        <v>170</v>
      </c>
      <c r="AU235" s="162" t="s">
        <v>85</v>
      </c>
      <c r="AY235" s="18" t="s">
        <v>167</v>
      </c>
      <c r="BE235" s="163">
        <f t="shared" si="4"/>
        <v>0</v>
      </c>
      <c r="BF235" s="163">
        <f t="shared" si="5"/>
        <v>0</v>
      </c>
      <c r="BG235" s="163">
        <f t="shared" si="6"/>
        <v>0</v>
      </c>
      <c r="BH235" s="163">
        <f t="shared" si="7"/>
        <v>0</v>
      </c>
      <c r="BI235" s="163">
        <f t="shared" si="8"/>
        <v>0</v>
      </c>
      <c r="BJ235" s="18" t="s">
        <v>32</v>
      </c>
      <c r="BK235" s="163">
        <f t="shared" si="9"/>
        <v>0</v>
      </c>
      <c r="BL235" s="18" t="s">
        <v>175</v>
      </c>
      <c r="BM235" s="162" t="s">
        <v>746</v>
      </c>
    </row>
    <row r="236" spans="2:51" s="14" customFormat="1" ht="12">
      <c r="B236" s="172"/>
      <c r="D236" s="165" t="s">
        <v>177</v>
      </c>
      <c r="E236" s="173" t="s">
        <v>1</v>
      </c>
      <c r="F236" s="174" t="s">
        <v>725</v>
      </c>
      <c r="H236" s="175">
        <v>11</v>
      </c>
      <c r="I236" s="176"/>
      <c r="L236" s="172"/>
      <c r="M236" s="177"/>
      <c r="N236" s="178"/>
      <c r="O236" s="178"/>
      <c r="P236" s="178"/>
      <c r="Q236" s="178"/>
      <c r="R236" s="178"/>
      <c r="S236" s="178"/>
      <c r="T236" s="179"/>
      <c r="AT236" s="173" t="s">
        <v>177</v>
      </c>
      <c r="AU236" s="173" t="s">
        <v>85</v>
      </c>
      <c r="AV236" s="14" t="s">
        <v>85</v>
      </c>
      <c r="AW236" s="14" t="s">
        <v>31</v>
      </c>
      <c r="AX236" s="14" t="s">
        <v>32</v>
      </c>
      <c r="AY236" s="173" t="s">
        <v>167</v>
      </c>
    </row>
    <row r="237" spans="1:65" s="2" customFormat="1" ht="16.5" customHeight="1">
      <c r="A237" s="33"/>
      <c r="B237" s="150"/>
      <c r="C237" s="193" t="s">
        <v>389</v>
      </c>
      <c r="D237" s="193" t="s">
        <v>453</v>
      </c>
      <c r="E237" s="194" t="s">
        <v>747</v>
      </c>
      <c r="F237" s="195" t="s">
        <v>748</v>
      </c>
      <c r="G237" s="196" t="s">
        <v>475</v>
      </c>
      <c r="H237" s="197">
        <v>11</v>
      </c>
      <c r="I237" s="198"/>
      <c r="J237" s="199">
        <f>ROUND(I237*H237,2)</f>
        <v>0</v>
      </c>
      <c r="K237" s="195" t="s">
        <v>174</v>
      </c>
      <c r="L237" s="200"/>
      <c r="M237" s="201" t="s">
        <v>1</v>
      </c>
      <c r="N237" s="202" t="s">
        <v>42</v>
      </c>
      <c r="O237" s="59"/>
      <c r="P237" s="160">
        <f>O237*H237</f>
        <v>0</v>
      </c>
      <c r="Q237" s="160">
        <v>0.06</v>
      </c>
      <c r="R237" s="160">
        <f>Q237*H237</f>
        <v>0.6599999999999999</v>
      </c>
      <c r="S237" s="160">
        <v>0</v>
      </c>
      <c r="T237" s="16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2" t="s">
        <v>216</v>
      </c>
      <c r="AT237" s="162" t="s">
        <v>453</v>
      </c>
      <c r="AU237" s="162" t="s">
        <v>85</v>
      </c>
      <c r="AY237" s="18" t="s">
        <v>167</v>
      </c>
      <c r="BE237" s="163">
        <f>IF(N237="základní",J237,0)</f>
        <v>0</v>
      </c>
      <c r="BF237" s="163">
        <f>IF(N237="snížená",J237,0)</f>
        <v>0</v>
      </c>
      <c r="BG237" s="163">
        <f>IF(N237="zákl. přenesená",J237,0)</f>
        <v>0</v>
      </c>
      <c r="BH237" s="163">
        <f>IF(N237="sníž. přenesená",J237,0)</f>
        <v>0</v>
      </c>
      <c r="BI237" s="163">
        <f>IF(N237="nulová",J237,0)</f>
        <v>0</v>
      </c>
      <c r="BJ237" s="18" t="s">
        <v>32</v>
      </c>
      <c r="BK237" s="163">
        <f>ROUND(I237*H237,2)</f>
        <v>0</v>
      </c>
      <c r="BL237" s="18" t="s">
        <v>175</v>
      </c>
      <c r="BM237" s="162" t="s">
        <v>749</v>
      </c>
    </row>
    <row r="238" spans="2:51" s="14" customFormat="1" ht="12">
      <c r="B238" s="172"/>
      <c r="D238" s="165" t="s">
        <v>177</v>
      </c>
      <c r="E238" s="173" t="s">
        <v>1</v>
      </c>
      <c r="F238" s="174" t="s">
        <v>168</v>
      </c>
      <c r="H238" s="175">
        <v>11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177</v>
      </c>
      <c r="AU238" s="173" t="s">
        <v>85</v>
      </c>
      <c r="AV238" s="14" t="s">
        <v>85</v>
      </c>
      <c r="AW238" s="14" t="s">
        <v>31</v>
      </c>
      <c r="AX238" s="14" t="s">
        <v>32</v>
      </c>
      <c r="AY238" s="173" t="s">
        <v>167</v>
      </c>
    </row>
    <row r="239" spans="1:65" s="2" customFormat="1" ht="16.5" customHeight="1">
      <c r="A239" s="33"/>
      <c r="B239" s="150"/>
      <c r="C239" s="151" t="s">
        <v>394</v>
      </c>
      <c r="D239" s="151" t="s">
        <v>170</v>
      </c>
      <c r="E239" s="152" t="s">
        <v>750</v>
      </c>
      <c r="F239" s="153" t="s">
        <v>751</v>
      </c>
      <c r="G239" s="154" t="s">
        <v>173</v>
      </c>
      <c r="H239" s="155">
        <v>8.588</v>
      </c>
      <c r="I239" s="156"/>
      <c r="J239" s="157">
        <f>ROUND(I239*H239,2)</f>
        <v>0</v>
      </c>
      <c r="K239" s="153" t="s">
        <v>174</v>
      </c>
      <c r="L239" s="34"/>
      <c r="M239" s="158" t="s">
        <v>1</v>
      </c>
      <c r="N239" s="159" t="s">
        <v>42</v>
      </c>
      <c r="O239" s="59"/>
      <c r="P239" s="160">
        <f>O239*H239</f>
        <v>0</v>
      </c>
      <c r="Q239" s="160">
        <v>2.30102</v>
      </c>
      <c r="R239" s="160">
        <f>Q239*H239</f>
        <v>19.761159759999998</v>
      </c>
      <c r="S239" s="160">
        <v>0</v>
      </c>
      <c r="T239" s="16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2" t="s">
        <v>175</v>
      </c>
      <c r="AT239" s="162" t="s">
        <v>170</v>
      </c>
      <c r="AU239" s="162" t="s">
        <v>85</v>
      </c>
      <c r="AY239" s="18" t="s">
        <v>167</v>
      </c>
      <c r="BE239" s="163">
        <f>IF(N239="základní",J239,0)</f>
        <v>0</v>
      </c>
      <c r="BF239" s="163">
        <f>IF(N239="snížená",J239,0)</f>
        <v>0</v>
      </c>
      <c r="BG239" s="163">
        <f>IF(N239="zákl. přenesená",J239,0)</f>
        <v>0</v>
      </c>
      <c r="BH239" s="163">
        <f>IF(N239="sníž. přenesená",J239,0)</f>
        <v>0</v>
      </c>
      <c r="BI239" s="163">
        <f>IF(N239="nulová",J239,0)</f>
        <v>0</v>
      </c>
      <c r="BJ239" s="18" t="s">
        <v>32</v>
      </c>
      <c r="BK239" s="163">
        <f>ROUND(I239*H239,2)</f>
        <v>0</v>
      </c>
      <c r="BL239" s="18" t="s">
        <v>175</v>
      </c>
      <c r="BM239" s="162" t="s">
        <v>752</v>
      </c>
    </row>
    <row r="240" spans="2:51" s="14" customFormat="1" ht="12">
      <c r="B240" s="172"/>
      <c r="D240" s="165" t="s">
        <v>177</v>
      </c>
      <c r="E240" s="173" t="s">
        <v>1</v>
      </c>
      <c r="F240" s="174" t="s">
        <v>753</v>
      </c>
      <c r="H240" s="175">
        <v>8.588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3" t="s">
        <v>177</v>
      </c>
      <c r="AU240" s="173" t="s">
        <v>85</v>
      </c>
      <c r="AV240" s="14" t="s">
        <v>85</v>
      </c>
      <c r="AW240" s="14" t="s">
        <v>31</v>
      </c>
      <c r="AX240" s="14" t="s">
        <v>32</v>
      </c>
      <c r="AY240" s="173" t="s">
        <v>167</v>
      </c>
    </row>
    <row r="241" spans="1:65" s="2" customFormat="1" ht="16.5" customHeight="1">
      <c r="A241" s="33"/>
      <c r="B241" s="150"/>
      <c r="C241" s="151" t="s">
        <v>399</v>
      </c>
      <c r="D241" s="151" t="s">
        <v>170</v>
      </c>
      <c r="E241" s="152" t="s">
        <v>754</v>
      </c>
      <c r="F241" s="153" t="s">
        <v>755</v>
      </c>
      <c r="G241" s="154" t="s">
        <v>173</v>
      </c>
      <c r="H241" s="155">
        <v>16.5</v>
      </c>
      <c r="I241" s="156"/>
      <c r="J241" s="157">
        <f>ROUND(I241*H241,2)</f>
        <v>0</v>
      </c>
      <c r="K241" s="153" t="s">
        <v>174</v>
      </c>
      <c r="L241" s="34"/>
      <c r="M241" s="158" t="s">
        <v>1</v>
      </c>
      <c r="N241" s="159" t="s">
        <v>42</v>
      </c>
      <c r="O241" s="59"/>
      <c r="P241" s="160">
        <f>O241*H241</f>
        <v>0</v>
      </c>
      <c r="Q241" s="160">
        <v>2.30102</v>
      </c>
      <c r="R241" s="160">
        <f>Q241*H241</f>
        <v>37.966829999999995</v>
      </c>
      <c r="S241" s="160">
        <v>0</v>
      </c>
      <c r="T241" s="16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2" t="s">
        <v>175</v>
      </c>
      <c r="AT241" s="162" t="s">
        <v>170</v>
      </c>
      <c r="AU241" s="162" t="s">
        <v>85</v>
      </c>
      <c r="AY241" s="18" t="s">
        <v>167</v>
      </c>
      <c r="BE241" s="163">
        <f>IF(N241="základní",J241,0)</f>
        <v>0</v>
      </c>
      <c r="BF241" s="163">
        <f>IF(N241="snížená",J241,0)</f>
        <v>0</v>
      </c>
      <c r="BG241" s="163">
        <f>IF(N241="zákl. přenesená",J241,0)</f>
        <v>0</v>
      </c>
      <c r="BH241" s="163">
        <f>IF(N241="sníž. přenesená",J241,0)</f>
        <v>0</v>
      </c>
      <c r="BI241" s="163">
        <f>IF(N241="nulová",J241,0)</f>
        <v>0</v>
      </c>
      <c r="BJ241" s="18" t="s">
        <v>32</v>
      </c>
      <c r="BK241" s="163">
        <f>ROUND(I241*H241,2)</f>
        <v>0</v>
      </c>
      <c r="BL241" s="18" t="s">
        <v>175</v>
      </c>
      <c r="BM241" s="162" t="s">
        <v>756</v>
      </c>
    </row>
    <row r="242" spans="2:51" s="14" customFormat="1" ht="12">
      <c r="B242" s="172"/>
      <c r="D242" s="165" t="s">
        <v>177</v>
      </c>
      <c r="E242" s="173" t="s">
        <v>1</v>
      </c>
      <c r="F242" s="174" t="s">
        <v>757</v>
      </c>
      <c r="H242" s="175">
        <v>16.5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177</v>
      </c>
      <c r="AU242" s="173" t="s">
        <v>85</v>
      </c>
      <c r="AV242" s="14" t="s">
        <v>85</v>
      </c>
      <c r="AW242" s="14" t="s">
        <v>31</v>
      </c>
      <c r="AX242" s="14" t="s">
        <v>32</v>
      </c>
      <c r="AY242" s="173" t="s">
        <v>167</v>
      </c>
    </row>
    <row r="243" spans="1:65" s="2" customFormat="1" ht="16.5" customHeight="1">
      <c r="A243" s="33"/>
      <c r="B243" s="150"/>
      <c r="C243" s="151" t="s">
        <v>404</v>
      </c>
      <c r="D243" s="151" t="s">
        <v>170</v>
      </c>
      <c r="E243" s="152" t="s">
        <v>758</v>
      </c>
      <c r="F243" s="153" t="s">
        <v>759</v>
      </c>
      <c r="G243" s="154" t="s">
        <v>233</v>
      </c>
      <c r="H243" s="155">
        <v>17.6</v>
      </c>
      <c r="I243" s="156"/>
      <c r="J243" s="157">
        <f>ROUND(I243*H243,2)</f>
        <v>0</v>
      </c>
      <c r="K243" s="153" t="s">
        <v>174</v>
      </c>
      <c r="L243" s="34"/>
      <c r="M243" s="158" t="s">
        <v>1</v>
      </c>
      <c r="N243" s="159" t="s">
        <v>42</v>
      </c>
      <c r="O243" s="59"/>
      <c r="P243" s="160">
        <f>O243*H243</f>
        <v>0</v>
      </c>
      <c r="Q243" s="160">
        <v>0.0046</v>
      </c>
      <c r="R243" s="160">
        <f>Q243*H243</f>
        <v>0.08096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175</v>
      </c>
      <c r="AT243" s="162" t="s">
        <v>170</v>
      </c>
      <c r="AU243" s="162" t="s">
        <v>85</v>
      </c>
      <c r="AY243" s="18" t="s">
        <v>167</v>
      </c>
      <c r="BE243" s="163">
        <f>IF(N243="základní",J243,0)</f>
        <v>0</v>
      </c>
      <c r="BF243" s="163">
        <f>IF(N243="snížená",J243,0)</f>
        <v>0</v>
      </c>
      <c r="BG243" s="163">
        <f>IF(N243="zákl. přenesená",J243,0)</f>
        <v>0</v>
      </c>
      <c r="BH243" s="163">
        <f>IF(N243="sníž. přenesená",J243,0)</f>
        <v>0</v>
      </c>
      <c r="BI243" s="163">
        <f>IF(N243="nulová",J243,0)</f>
        <v>0</v>
      </c>
      <c r="BJ243" s="18" t="s">
        <v>32</v>
      </c>
      <c r="BK243" s="163">
        <f>ROUND(I243*H243,2)</f>
        <v>0</v>
      </c>
      <c r="BL243" s="18" t="s">
        <v>175</v>
      </c>
      <c r="BM243" s="162" t="s">
        <v>760</v>
      </c>
    </row>
    <row r="244" spans="2:51" s="14" customFormat="1" ht="12">
      <c r="B244" s="172"/>
      <c r="D244" s="165" t="s">
        <v>177</v>
      </c>
      <c r="E244" s="173" t="s">
        <v>1</v>
      </c>
      <c r="F244" s="174" t="s">
        <v>761</v>
      </c>
      <c r="H244" s="175">
        <v>17.6</v>
      </c>
      <c r="I244" s="176"/>
      <c r="L244" s="172"/>
      <c r="M244" s="177"/>
      <c r="N244" s="178"/>
      <c r="O244" s="178"/>
      <c r="P244" s="178"/>
      <c r="Q244" s="178"/>
      <c r="R244" s="178"/>
      <c r="S244" s="178"/>
      <c r="T244" s="179"/>
      <c r="AT244" s="173" t="s">
        <v>177</v>
      </c>
      <c r="AU244" s="173" t="s">
        <v>85</v>
      </c>
      <c r="AV244" s="14" t="s">
        <v>85</v>
      </c>
      <c r="AW244" s="14" t="s">
        <v>31</v>
      </c>
      <c r="AX244" s="14" t="s">
        <v>32</v>
      </c>
      <c r="AY244" s="173" t="s">
        <v>167</v>
      </c>
    </row>
    <row r="245" spans="1:65" s="2" customFormat="1" ht="16.5" customHeight="1">
      <c r="A245" s="33"/>
      <c r="B245" s="150"/>
      <c r="C245" s="151" t="s">
        <v>409</v>
      </c>
      <c r="D245" s="151" t="s">
        <v>170</v>
      </c>
      <c r="E245" s="152" t="s">
        <v>762</v>
      </c>
      <c r="F245" s="153" t="s">
        <v>763</v>
      </c>
      <c r="G245" s="154" t="s">
        <v>233</v>
      </c>
      <c r="H245" s="155">
        <v>17.6</v>
      </c>
      <c r="I245" s="156"/>
      <c r="J245" s="157">
        <f>ROUND(I245*H245,2)</f>
        <v>0</v>
      </c>
      <c r="K245" s="153" t="s">
        <v>174</v>
      </c>
      <c r="L245" s="34"/>
      <c r="M245" s="158" t="s">
        <v>1</v>
      </c>
      <c r="N245" s="159" t="s">
        <v>42</v>
      </c>
      <c r="O245" s="59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2" t="s">
        <v>175</v>
      </c>
      <c r="AT245" s="162" t="s">
        <v>170</v>
      </c>
      <c r="AU245" s="162" t="s">
        <v>85</v>
      </c>
      <c r="AY245" s="18" t="s">
        <v>167</v>
      </c>
      <c r="BE245" s="163">
        <f>IF(N245="základní",J245,0)</f>
        <v>0</v>
      </c>
      <c r="BF245" s="163">
        <f>IF(N245="snížená",J245,0)</f>
        <v>0</v>
      </c>
      <c r="BG245" s="163">
        <f>IF(N245="zákl. přenesená",J245,0)</f>
        <v>0</v>
      </c>
      <c r="BH245" s="163">
        <f>IF(N245="sníž. přenesená",J245,0)</f>
        <v>0</v>
      </c>
      <c r="BI245" s="163">
        <f>IF(N245="nulová",J245,0)</f>
        <v>0</v>
      </c>
      <c r="BJ245" s="18" t="s">
        <v>32</v>
      </c>
      <c r="BK245" s="163">
        <f>ROUND(I245*H245,2)</f>
        <v>0</v>
      </c>
      <c r="BL245" s="18" t="s">
        <v>175</v>
      </c>
      <c r="BM245" s="162" t="s">
        <v>764</v>
      </c>
    </row>
    <row r="246" spans="2:51" s="14" customFormat="1" ht="12">
      <c r="B246" s="172"/>
      <c r="D246" s="165" t="s">
        <v>177</v>
      </c>
      <c r="E246" s="173" t="s">
        <v>1</v>
      </c>
      <c r="F246" s="174" t="s">
        <v>765</v>
      </c>
      <c r="H246" s="175">
        <v>17.6</v>
      </c>
      <c r="I246" s="176"/>
      <c r="L246" s="172"/>
      <c r="M246" s="177"/>
      <c r="N246" s="178"/>
      <c r="O246" s="178"/>
      <c r="P246" s="178"/>
      <c r="Q246" s="178"/>
      <c r="R246" s="178"/>
      <c r="S246" s="178"/>
      <c r="T246" s="179"/>
      <c r="AT246" s="173" t="s">
        <v>177</v>
      </c>
      <c r="AU246" s="173" t="s">
        <v>85</v>
      </c>
      <c r="AV246" s="14" t="s">
        <v>85</v>
      </c>
      <c r="AW246" s="14" t="s">
        <v>31</v>
      </c>
      <c r="AX246" s="14" t="s">
        <v>32</v>
      </c>
      <c r="AY246" s="173" t="s">
        <v>167</v>
      </c>
    </row>
    <row r="247" spans="2:63" s="12" customFormat="1" ht="22.9" customHeight="1">
      <c r="B247" s="137"/>
      <c r="D247" s="138" t="s">
        <v>76</v>
      </c>
      <c r="E247" s="148" t="s">
        <v>572</v>
      </c>
      <c r="F247" s="148" t="s">
        <v>573</v>
      </c>
      <c r="I247" s="140"/>
      <c r="J247" s="149">
        <f>BK247</f>
        <v>0</v>
      </c>
      <c r="L247" s="137"/>
      <c r="M247" s="142"/>
      <c r="N247" s="143"/>
      <c r="O247" s="143"/>
      <c r="P247" s="144">
        <f>P248</f>
        <v>0</v>
      </c>
      <c r="Q247" s="143"/>
      <c r="R247" s="144">
        <f>R248</f>
        <v>0</v>
      </c>
      <c r="S247" s="143"/>
      <c r="T247" s="145">
        <f>T248</f>
        <v>0</v>
      </c>
      <c r="AR247" s="138" t="s">
        <v>32</v>
      </c>
      <c r="AT247" s="146" t="s">
        <v>76</v>
      </c>
      <c r="AU247" s="146" t="s">
        <v>32</v>
      </c>
      <c r="AY247" s="138" t="s">
        <v>167</v>
      </c>
      <c r="BK247" s="147">
        <f>BK248</f>
        <v>0</v>
      </c>
    </row>
    <row r="248" spans="1:65" s="2" customFormat="1" ht="16.5" customHeight="1">
      <c r="A248" s="33"/>
      <c r="B248" s="150"/>
      <c r="C248" s="151" t="s">
        <v>415</v>
      </c>
      <c r="D248" s="151" t="s">
        <v>170</v>
      </c>
      <c r="E248" s="152" t="s">
        <v>766</v>
      </c>
      <c r="F248" s="153" t="s">
        <v>767</v>
      </c>
      <c r="G248" s="154" t="s">
        <v>260</v>
      </c>
      <c r="H248" s="155">
        <v>89.371</v>
      </c>
      <c r="I248" s="156"/>
      <c r="J248" s="157">
        <f>ROUND(I248*H248,2)</f>
        <v>0</v>
      </c>
      <c r="K248" s="153" t="s">
        <v>174</v>
      </c>
      <c r="L248" s="34"/>
      <c r="M248" s="203" t="s">
        <v>1</v>
      </c>
      <c r="N248" s="204" t="s">
        <v>42</v>
      </c>
      <c r="O248" s="205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2" t="s">
        <v>175</v>
      </c>
      <c r="AT248" s="162" t="s">
        <v>170</v>
      </c>
      <c r="AU248" s="162" t="s">
        <v>85</v>
      </c>
      <c r="AY248" s="18" t="s">
        <v>167</v>
      </c>
      <c r="BE248" s="163">
        <f>IF(N248="základní",J248,0)</f>
        <v>0</v>
      </c>
      <c r="BF248" s="163">
        <f>IF(N248="snížená",J248,0)</f>
        <v>0</v>
      </c>
      <c r="BG248" s="163">
        <f>IF(N248="zákl. přenesená",J248,0)</f>
        <v>0</v>
      </c>
      <c r="BH248" s="163">
        <f>IF(N248="sníž. přenesená",J248,0)</f>
        <v>0</v>
      </c>
      <c r="BI248" s="163">
        <f>IF(N248="nulová",J248,0)</f>
        <v>0</v>
      </c>
      <c r="BJ248" s="18" t="s">
        <v>32</v>
      </c>
      <c r="BK248" s="163">
        <f>ROUND(I248*H248,2)</f>
        <v>0</v>
      </c>
      <c r="BL248" s="18" t="s">
        <v>175</v>
      </c>
      <c r="BM248" s="162" t="s">
        <v>768</v>
      </c>
    </row>
    <row r="249" spans="1:31" s="2" customFormat="1" ht="6.95" customHeight="1">
      <c r="A249" s="33"/>
      <c r="B249" s="48"/>
      <c r="C249" s="49"/>
      <c r="D249" s="49"/>
      <c r="E249" s="49"/>
      <c r="F249" s="49"/>
      <c r="G249" s="49"/>
      <c r="H249" s="49"/>
      <c r="I249" s="49"/>
      <c r="J249" s="49"/>
      <c r="K249" s="49"/>
      <c r="L249" s="34"/>
      <c r="M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</sheetData>
  <autoFilter ref="C125:K24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98</v>
      </c>
      <c r="AZ2" s="99" t="s">
        <v>122</v>
      </c>
      <c r="BA2" s="99" t="s">
        <v>1</v>
      </c>
      <c r="BB2" s="99" t="s">
        <v>1</v>
      </c>
      <c r="BC2" s="99" t="s">
        <v>769</v>
      </c>
      <c r="BD2" s="9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9" t="s">
        <v>124</v>
      </c>
      <c r="BA3" s="99" t="s">
        <v>1</v>
      </c>
      <c r="BB3" s="99" t="s">
        <v>1</v>
      </c>
      <c r="BC3" s="99" t="s">
        <v>770</v>
      </c>
      <c r="BD3" s="99" t="s">
        <v>85</v>
      </c>
    </row>
    <row r="4" spans="2:5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  <c r="AZ4" s="99" t="s">
        <v>127</v>
      </c>
      <c r="BA4" s="99" t="s">
        <v>1</v>
      </c>
      <c r="BB4" s="99" t="s">
        <v>1</v>
      </c>
      <c r="BC4" s="99" t="s">
        <v>771</v>
      </c>
      <c r="BD4" s="99" t="s">
        <v>85</v>
      </c>
    </row>
    <row r="5" spans="2:56" s="1" customFormat="1" ht="6.95" customHeight="1">
      <c r="B5" s="21"/>
      <c r="L5" s="21"/>
      <c r="AZ5" s="99" t="s">
        <v>129</v>
      </c>
      <c r="BA5" s="99" t="s">
        <v>1</v>
      </c>
      <c r="BB5" s="99" t="s">
        <v>1</v>
      </c>
      <c r="BC5" s="99" t="s">
        <v>771</v>
      </c>
      <c r="BD5" s="99" t="s">
        <v>85</v>
      </c>
    </row>
    <row r="6" spans="2:56" s="1" customFormat="1" ht="12" customHeight="1">
      <c r="B6" s="21"/>
      <c r="D6" s="28" t="s">
        <v>16</v>
      </c>
      <c r="L6" s="21"/>
      <c r="AZ6" s="99" t="s">
        <v>131</v>
      </c>
      <c r="BA6" s="99" t="s">
        <v>1</v>
      </c>
      <c r="BB6" s="99" t="s">
        <v>1</v>
      </c>
      <c r="BC6" s="99" t="s">
        <v>772</v>
      </c>
      <c r="BD6" s="99" t="s">
        <v>85</v>
      </c>
    </row>
    <row r="7" spans="2:12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</row>
    <row r="8" spans="2:12" s="1" customFormat="1" ht="12" customHeight="1">
      <c r="B8" s="21"/>
      <c r="D8" s="28" t="s">
        <v>135</v>
      </c>
      <c r="L8" s="21"/>
    </row>
    <row r="9" spans="1:31" s="2" customFormat="1" ht="16.5" customHeight="1">
      <c r="A9" s="33"/>
      <c r="B9" s="34"/>
      <c r="C9" s="33"/>
      <c r="D9" s="33"/>
      <c r="E9" s="276" t="s">
        <v>136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9" t="s">
        <v>773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91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ROUND(J126,0)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ROUND((SUM(BE126:BE282)),0)</f>
        <v>0</v>
      </c>
      <c r="G35" s="33"/>
      <c r="H35" s="33"/>
      <c r="I35" s="107">
        <v>0.21</v>
      </c>
      <c r="J35" s="106">
        <f>ROUND(((SUM(BE126:BE282))*I35),0)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ROUND((SUM(BF126:BF282)),0)</f>
        <v>0</v>
      </c>
      <c r="G36" s="33"/>
      <c r="H36" s="33"/>
      <c r="I36" s="107">
        <v>0.12</v>
      </c>
      <c r="J36" s="106">
        <f>ROUND(((SUM(BF126:BF282))*I36),0)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ROUND((SUM(BG126:BG282)),0)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ROUND((SUM(BH126:BH282)),0)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ROUND((SUM(BI126:BI282)),0)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136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130 - PARKOVIŠTĚ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144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2:12" s="10" customFormat="1" ht="19.9" customHeight="1">
      <c r="B100" s="123"/>
      <c r="D100" s="124" t="s">
        <v>145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2:12" s="10" customFormat="1" ht="19.9" customHeight="1">
      <c r="B101" s="123"/>
      <c r="D101" s="124" t="s">
        <v>146</v>
      </c>
      <c r="E101" s="125"/>
      <c r="F101" s="125"/>
      <c r="G101" s="125"/>
      <c r="H101" s="125"/>
      <c r="I101" s="125"/>
      <c r="J101" s="126">
        <f>J178</f>
        <v>0</v>
      </c>
      <c r="L101" s="123"/>
    </row>
    <row r="102" spans="2:12" s="10" customFormat="1" ht="19.9" customHeight="1">
      <c r="B102" s="123"/>
      <c r="D102" s="124" t="s">
        <v>148</v>
      </c>
      <c r="E102" s="125"/>
      <c r="F102" s="125"/>
      <c r="G102" s="125"/>
      <c r="H102" s="125"/>
      <c r="I102" s="125"/>
      <c r="J102" s="126">
        <f>J221</f>
        <v>0</v>
      </c>
      <c r="L102" s="123"/>
    </row>
    <row r="103" spans="2:12" s="10" customFormat="1" ht="19.9" customHeight="1">
      <c r="B103" s="123"/>
      <c r="D103" s="124" t="s">
        <v>150</v>
      </c>
      <c r="E103" s="125"/>
      <c r="F103" s="125"/>
      <c r="G103" s="125"/>
      <c r="H103" s="125"/>
      <c r="I103" s="125"/>
      <c r="J103" s="126">
        <f>J255</f>
        <v>0</v>
      </c>
      <c r="L103" s="123"/>
    </row>
    <row r="104" spans="2:12" s="10" customFormat="1" ht="19.9" customHeight="1">
      <c r="B104" s="123"/>
      <c r="D104" s="124" t="s">
        <v>151</v>
      </c>
      <c r="E104" s="125"/>
      <c r="F104" s="125"/>
      <c r="G104" s="125"/>
      <c r="H104" s="125"/>
      <c r="I104" s="125"/>
      <c r="J104" s="126">
        <f>J281</f>
        <v>0</v>
      </c>
      <c r="L104" s="123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152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76" t="str">
        <f>E7</f>
        <v>BRNO, KOSMÁKOVA – REKONSTRUKCE VODOVODU</v>
      </c>
      <c r="F114" s="277"/>
      <c r="G114" s="277"/>
      <c r="H114" s="27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1"/>
      <c r="C115" s="28" t="s">
        <v>135</v>
      </c>
      <c r="L115" s="21"/>
    </row>
    <row r="116" spans="1:31" s="2" customFormat="1" ht="16.5" customHeight="1">
      <c r="A116" s="33"/>
      <c r="B116" s="34"/>
      <c r="C116" s="33"/>
      <c r="D116" s="33"/>
      <c r="E116" s="276" t="s">
        <v>136</v>
      </c>
      <c r="F116" s="275"/>
      <c r="G116" s="275"/>
      <c r="H116" s="275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137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59" t="str">
        <f>E11</f>
        <v>SO 130 - PARKOVIŠTĚ</v>
      </c>
      <c r="F118" s="275"/>
      <c r="G118" s="275"/>
      <c r="H118" s="275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F14</f>
        <v>BRNO</v>
      </c>
      <c r="G120" s="33"/>
      <c r="H120" s="33"/>
      <c r="I120" s="28" t="s">
        <v>22</v>
      </c>
      <c r="J120" s="56" t="str">
        <f>IF(J14="","",J14)</f>
        <v/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5.7" customHeight="1">
      <c r="A122" s="33"/>
      <c r="B122" s="34"/>
      <c r="C122" s="28" t="s">
        <v>23</v>
      </c>
      <c r="D122" s="33"/>
      <c r="E122" s="33"/>
      <c r="F122" s="26" t="str">
        <f>E17</f>
        <v>BRNĚNSKÉ VODÁRNY A KANALIZACE, a.s.</v>
      </c>
      <c r="G122" s="33"/>
      <c r="H122" s="33"/>
      <c r="I122" s="28" t="s">
        <v>29</v>
      </c>
      <c r="J122" s="31" t="str">
        <f>E23</f>
        <v>JV PROJEKT VH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33</v>
      </c>
      <c r="J123" s="31" t="str">
        <f>E26</f>
        <v xml:space="preserve"> Obrtel M.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7"/>
      <c r="B125" s="128"/>
      <c r="C125" s="129" t="s">
        <v>153</v>
      </c>
      <c r="D125" s="130" t="s">
        <v>62</v>
      </c>
      <c r="E125" s="130" t="s">
        <v>58</v>
      </c>
      <c r="F125" s="130" t="s">
        <v>59</v>
      </c>
      <c r="G125" s="130" t="s">
        <v>154</v>
      </c>
      <c r="H125" s="130" t="s">
        <v>155</v>
      </c>
      <c r="I125" s="130" t="s">
        <v>156</v>
      </c>
      <c r="J125" s="130" t="s">
        <v>141</v>
      </c>
      <c r="K125" s="131" t="s">
        <v>157</v>
      </c>
      <c r="L125" s="132"/>
      <c r="M125" s="63" t="s">
        <v>1</v>
      </c>
      <c r="N125" s="64" t="s">
        <v>41</v>
      </c>
      <c r="O125" s="64" t="s">
        <v>158</v>
      </c>
      <c r="P125" s="64" t="s">
        <v>159</v>
      </c>
      <c r="Q125" s="64" t="s">
        <v>160</v>
      </c>
      <c r="R125" s="64" t="s">
        <v>161</v>
      </c>
      <c r="S125" s="64" t="s">
        <v>162</v>
      </c>
      <c r="T125" s="65" t="s">
        <v>163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2.9" customHeight="1">
      <c r="A126" s="33"/>
      <c r="B126" s="34"/>
      <c r="C126" s="70" t="s">
        <v>164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</f>
        <v>0</v>
      </c>
      <c r="Q126" s="67"/>
      <c r="R126" s="134">
        <f>R127</f>
        <v>909.63715651</v>
      </c>
      <c r="S126" s="67"/>
      <c r="T126" s="135">
        <f>T127</f>
        <v>399.724496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76</v>
      </c>
      <c r="AU126" s="18" t="s">
        <v>143</v>
      </c>
      <c r="BK126" s="136">
        <f>BK127</f>
        <v>0</v>
      </c>
    </row>
    <row r="127" spans="2:63" s="12" customFormat="1" ht="25.9" customHeight="1">
      <c r="B127" s="137"/>
      <c r="D127" s="138" t="s">
        <v>76</v>
      </c>
      <c r="E127" s="139" t="s">
        <v>165</v>
      </c>
      <c r="F127" s="139" t="s">
        <v>166</v>
      </c>
      <c r="I127" s="140"/>
      <c r="J127" s="141">
        <f>BK127</f>
        <v>0</v>
      </c>
      <c r="L127" s="137"/>
      <c r="M127" s="142"/>
      <c r="N127" s="143"/>
      <c r="O127" s="143"/>
      <c r="P127" s="144">
        <f>P128+P178+P221+P255+P281</f>
        <v>0</v>
      </c>
      <c r="Q127" s="143"/>
      <c r="R127" s="144">
        <f>R128+R178+R221+R255+R281</f>
        <v>909.63715651</v>
      </c>
      <c r="S127" s="143"/>
      <c r="T127" s="145">
        <f>T128+T178+T221+T255+T281</f>
        <v>399.724496</v>
      </c>
      <c r="AR127" s="138" t="s">
        <v>32</v>
      </c>
      <c r="AT127" s="146" t="s">
        <v>76</v>
      </c>
      <c r="AU127" s="146" t="s">
        <v>77</v>
      </c>
      <c r="AY127" s="138" t="s">
        <v>167</v>
      </c>
      <c r="BK127" s="147">
        <f>BK128+BK178+BK221+BK255+BK281</f>
        <v>0</v>
      </c>
    </row>
    <row r="128" spans="2:63" s="12" customFormat="1" ht="22.9" customHeight="1">
      <c r="B128" s="137"/>
      <c r="D128" s="138" t="s">
        <v>76</v>
      </c>
      <c r="E128" s="148" t="s">
        <v>168</v>
      </c>
      <c r="F128" s="148" t="s">
        <v>169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SUM(P129:P177)</f>
        <v>0</v>
      </c>
      <c r="Q128" s="143"/>
      <c r="R128" s="144">
        <f>SUM(R129:R177)</f>
        <v>0</v>
      </c>
      <c r="S128" s="143"/>
      <c r="T128" s="145">
        <f>SUM(T129:T177)</f>
        <v>0</v>
      </c>
      <c r="AR128" s="138" t="s">
        <v>32</v>
      </c>
      <c r="AT128" s="146" t="s">
        <v>76</v>
      </c>
      <c r="AU128" s="146" t="s">
        <v>32</v>
      </c>
      <c r="AY128" s="138" t="s">
        <v>167</v>
      </c>
      <c r="BK128" s="147">
        <f>SUM(BK129:BK177)</f>
        <v>0</v>
      </c>
    </row>
    <row r="129" spans="1:65" s="2" customFormat="1" ht="24.2" customHeight="1">
      <c r="A129" s="33"/>
      <c r="B129" s="150"/>
      <c r="C129" s="151" t="s">
        <v>32</v>
      </c>
      <c r="D129" s="151" t="s">
        <v>170</v>
      </c>
      <c r="E129" s="152" t="s">
        <v>774</v>
      </c>
      <c r="F129" s="153" t="s">
        <v>775</v>
      </c>
      <c r="G129" s="154" t="s">
        <v>173</v>
      </c>
      <c r="H129" s="155">
        <v>7.258</v>
      </c>
      <c r="I129" s="156"/>
      <c r="J129" s="157">
        <f>ROUND(I129*H129,2)</f>
        <v>0</v>
      </c>
      <c r="K129" s="153" t="s">
        <v>174</v>
      </c>
      <c r="L129" s="34"/>
      <c r="M129" s="158" t="s">
        <v>1</v>
      </c>
      <c r="N129" s="159" t="s">
        <v>42</v>
      </c>
      <c r="O129" s="59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175</v>
      </c>
      <c r="AT129" s="162" t="s">
        <v>170</v>
      </c>
      <c r="AU129" s="162" t="s">
        <v>85</v>
      </c>
      <c r="AY129" s="18" t="s">
        <v>167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8" t="s">
        <v>32</v>
      </c>
      <c r="BK129" s="163">
        <f>ROUND(I129*H129,2)</f>
        <v>0</v>
      </c>
      <c r="BL129" s="18" t="s">
        <v>175</v>
      </c>
      <c r="BM129" s="162" t="s">
        <v>776</v>
      </c>
    </row>
    <row r="130" spans="2:51" s="13" customFormat="1" ht="12">
      <c r="B130" s="164"/>
      <c r="D130" s="165" t="s">
        <v>177</v>
      </c>
      <c r="E130" s="166" t="s">
        <v>1</v>
      </c>
      <c r="F130" s="167" t="s">
        <v>777</v>
      </c>
      <c r="H130" s="166" t="s">
        <v>1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6" t="s">
        <v>177</v>
      </c>
      <c r="AU130" s="166" t="s">
        <v>85</v>
      </c>
      <c r="AV130" s="13" t="s">
        <v>32</v>
      </c>
      <c r="AW130" s="13" t="s">
        <v>31</v>
      </c>
      <c r="AX130" s="13" t="s">
        <v>77</v>
      </c>
      <c r="AY130" s="166" t="s">
        <v>167</v>
      </c>
    </row>
    <row r="131" spans="2:51" s="14" customFormat="1" ht="12">
      <c r="B131" s="172"/>
      <c r="D131" s="165" t="s">
        <v>177</v>
      </c>
      <c r="E131" s="173" t="s">
        <v>1</v>
      </c>
      <c r="F131" s="174" t="s">
        <v>778</v>
      </c>
      <c r="H131" s="175">
        <v>7.258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177</v>
      </c>
      <c r="AU131" s="173" t="s">
        <v>85</v>
      </c>
      <c r="AV131" s="14" t="s">
        <v>85</v>
      </c>
      <c r="AW131" s="14" t="s">
        <v>31</v>
      </c>
      <c r="AX131" s="14" t="s">
        <v>32</v>
      </c>
      <c r="AY131" s="173" t="s">
        <v>167</v>
      </c>
    </row>
    <row r="132" spans="1:65" s="2" customFormat="1" ht="24.2" customHeight="1">
      <c r="A132" s="33"/>
      <c r="B132" s="150"/>
      <c r="C132" s="151" t="s">
        <v>85</v>
      </c>
      <c r="D132" s="151" t="s">
        <v>170</v>
      </c>
      <c r="E132" s="152" t="s">
        <v>779</v>
      </c>
      <c r="F132" s="153" t="s">
        <v>780</v>
      </c>
      <c r="G132" s="154" t="s">
        <v>173</v>
      </c>
      <c r="H132" s="155">
        <v>23.587</v>
      </c>
      <c r="I132" s="156"/>
      <c r="J132" s="157">
        <f>ROUND(I132*H132,2)</f>
        <v>0</v>
      </c>
      <c r="K132" s="153" t="s">
        <v>174</v>
      </c>
      <c r="L132" s="34"/>
      <c r="M132" s="158" t="s">
        <v>1</v>
      </c>
      <c r="N132" s="159" t="s">
        <v>42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175</v>
      </c>
      <c r="AT132" s="162" t="s">
        <v>170</v>
      </c>
      <c r="AU132" s="162" t="s">
        <v>85</v>
      </c>
      <c r="AY132" s="18" t="s">
        <v>167</v>
      </c>
      <c r="BE132" s="163">
        <f>IF(N132="základní",J132,0)</f>
        <v>0</v>
      </c>
      <c r="BF132" s="163">
        <f>IF(N132="snížená",J132,0)</f>
        <v>0</v>
      </c>
      <c r="BG132" s="163">
        <f>IF(N132="zákl. přenesená",J132,0)</f>
        <v>0</v>
      </c>
      <c r="BH132" s="163">
        <f>IF(N132="sníž. přenesená",J132,0)</f>
        <v>0</v>
      </c>
      <c r="BI132" s="163">
        <f>IF(N132="nulová",J132,0)</f>
        <v>0</v>
      </c>
      <c r="BJ132" s="18" t="s">
        <v>32</v>
      </c>
      <c r="BK132" s="163">
        <f>ROUND(I132*H132,2)</f>
        <v>0</v>
      </c>
      <c r="BL132" s="18" t="s">
        <v>175</v>
      </c>
      <c r="BM132" s="162" t="s">
        <v>781</v>
      </c>
    </row>
    <row r="133" spans="2:51" s="13" customFormat="1" ht="12">
      <c r="B133" s="164"/>
      <c r="D133" s="165" t="s">
        <v>177</v>
      </c>
      <c r="E133" s="166" t="s">
        <v>1</v>
      </c>
      <c r="F133" s="167" t="s">
        <v>183</v>
      </c>
      <c r="H133" s="166" t="s">
        <v>1</v>
      </c>
      <c r="I133" s="168"/>
      <c r="L133" s="164"/>
      <c r="M133" s="169"/>
      <c r="N133" s="170"/>
      <c r="O133" s="170"/>
      <c r="P133" s="170"/>
      <c r="Q133" s="170"/>
      <c r="R133" s="170"/>
      <c r="S133" s="170"/>
      <c r="T133" s="171"/>
      <c r="AT133" s="166" t="s">
        <v>177</v>
      </c>
      <c r="AU133" s="166" t="s">
        <v>85</v>
      </c>
      <c r="AV133" s="13" t="s">
        <v>32</v>
      </c>
      <c r="AW133" s="13" t="s">
        <v>31</v>
      </c>
      <c r="AX133" s="13" t="s">
        <v>77</v>
      </c>
      <c r="AY133" s="166" t="s">
        <v>167</v>
      </c>
    </row>
    <row r="134" spans="2:51" s="13" customFormat="1" ht="12">
      <c r="B134" s="164"/>
      <c r="D134" s="165" t="s">
        <v>177</v>
      </c>
      <c r="E134" s="166" t="s">
        <v>1</v>
      </c>
      <c r="F134" s="167" t="s">
        <v>184</v>
      </c>
      <c r="H134" s="166" t="s">
        <v>1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6" t="s">
        <v>177</v>
      </c>
      <c r="AU134" s="166" t="s">
        <v>85</v>
      </c>
      <c r="AV134" s="13" t="s">
        <v>32</v>
      </c>
      <c r="AW134" s="13" t="s">
        <v>31</v>
      </c>
      <c r="AX134" s="13" t="s">
        <v>77</v>
      </c>
      <c r="AY134" s="166" t="s">
        <v>167</v>
      </c>
    </row>
    <row r="135" spans="2:51" s="14" customFormat="1" ht="12">
      <c r="B135" s="172"/>
      <c r="D135" s="165" t="s">
        <v>177</v>
      </c>
      <c r="E135" s="173" t="s">
        <v>1</v>
      </c>
      <c r="F135" s="174" t="s">
        <v>782</v>
      </c>
      <c r="H135" s="175">
        <v>23.587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177</v>
      </c>
      <c r="AU135" s="173" t="s">
        <v>85</v>
      </c>
      <c r="AV135" s="14" t="s">
        <v>85</v>
      </c>
      <c r="AW135" s="14" t="s">
        <v>31</v>
      </c>
      <c r="AX135" s="14" t="s">
        <v>32</v>
      </c>
      <c r="AY135" s="173" t="s">
        <v>167</v>
      </c>
    </row>
    <row r="136" spans="1:65" s="2" customFormat="1" ht="21.75" customHeight="1">
      <c r="A136" s="33"/>
      <c r="B136" s="150"/>
      <c r="C136" s="151" t="s">
        <v>186</v>
      </c>
      <c r="D136" s="151" t="s">
        <v>170</v>
      </c>
      <c r="E136" s="152" t="s">
        <v>187</v>
      </c>
      <c r="F136" s="153" t="s">
        <v>188</v>
      </c>
      <c r="G136" s="154" t="s">
        <v>173</v>
      </c>
      <c r="H136" s="155">
        <v>30.845</v>
      </c>
      <c r="I136" s="156"/>
      <c r="J136" s="157">
        <f>ROUND(I136*H136,2)</f>
        <v>0</v>
      </c>
      <c r="K136" s="153" t="s">
        <v>174</v>
      </c>
      <c r="L136" s="34"/>
      <c r="M136" s="158" t="s">
        <v>1</v>
      </c>
      <c r="N136" s="159" t="s">
        <v>42</v>
      </c>
      <c r="O136" s="59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175</v>
      </c>
      <c r="AT136" s="162" t="s">
        <v>170</v>
      </c>
      <c r="AU136" s="162" t="s">
        <v>85</v>
      </c>
      <c r="AY136" s="18" t="s">
        <v>167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8" t="s">
        <v>32</v>
      </c>
      <c r="BK136" s="163">
        <f>ROUND(I136*H136,2)</f>
        <v>0</v>
      </c>
      <c r="BL136" s="18" t="s">
        <v>175</v>
      </c>
      <c r="BM136" s="162" t="s">
        <v>783</v>
      </c>
    </row>
    <row r="137" spans="2:51" s="14" customFormat="1" ht="12">
      <c r="B137" s="172"/>
      <c r="D137" s="165" t="s">
        <v>177</v>
      </c>
      <c r="E137" s="173" t="s">
        <v>1</v>
      </c>
      <c r="F137" s="174" t="s">
        <v>190</v>
      </c>
      <c r="H137" s="175">
        <v>7.258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177</v>
      </c>
      <c r="AU137" s="173" t="s">
        <v>85</v>
      </c>
      <c r="AV137" s="14" t="s">
        <v>85</v>
      </c>
      <c r="AW137" s="14" t="s">
        <v>31</v>
      </c>
      <c r="AX137" s="14" t="s">
        <v>77</v>
      </c>
      <c r="AY137" s="173" t="s">
        <v>167</v>
      </c>
    </row>
    <row r="138" spans="2:51" s="14" customFormat="1" ht="12">
      <c r="B138" s="172"/>
      <c r="D138" s="165" t="s">
        <v>177</v>
      </c>
      <c r="E138" s="173" t="s">
        <v>1</v>
      </c>
      <c r="F138" s="174" t="s">
        <v>191</v>
      </c>
      <c r="H138" s="175">
        <v>23.587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3" t="s">
        <v>177</v>
      </c>
      <c r="AU138" s="173" t="s">
        <v>85</v>
      </c>
      <c r="AV138" s="14" t="s">
        <v>85</v>
      </c>
      <c r="AW138" s="14" t="s">
        <v>31</v>
      </c>
      <c r="AX138" s="14" t="s">
        <v>77</v>
      </c>
      <c r="AY138" s="173" t="s">
        <v>167</v>
      </c>
    </row>
    <row r="139" spans="2:51" s="15" customFormat="1" ht="12">
      <c r="B139" s="180"/>
      <c r="D139" s="165" t="s">
        <v>177</v>
      </c>
      <c r="E139" s="181" t="s">
        <v>1</v>
      </c>
      <c r="F139" s="182" t="s">
        <v>192</v>
      </c>
      <c r="H139" s="183">
        <v>30.845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177</v>
      </c>
      <c r="AU139" s="181" t="s">
        <v>85</v>
      </c>
      <c r="AV139" s="15" t="s">
        <v>175</v>
      </c>
      <c r="AW139" s="15" t="s">
        <v>31</v>
      </c>
      <c r="AX139" s="15" t="s">
        <v>32</v>
      </c>
      <c r="AY139" s="181" t="s">
        <v>167</v>
      </c>
    </row>
    <row r="140" spans="1:47" s="2" customFormat="1" ht="12">
      <c r="A140" s="33"/>
      <c r="B140" s="34"/>
      <c r="C140" s="33"/>
      <c r="D140" s="165" t="s">
        <v>193</v>
      </c>
      <c r="E140" s="33"/>
      <c r="F140" s="188" t="s">
        <v>194</v>
      </c>
      <c r="G140" s="33"/>
      <c r="H140" s="33"/>
      <c r="I140" s="33"/>
      <c r="J140" s="33"/>
      <c r="K140" s="33"/>
      <c r="L140" s="34"/>
      <c r="M140" s="189"/>
      <c r="N140" s="190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U140" s="18" t="s">
        <v>85</v>
      </c>
    </row>
    <row r="141" spans="1:47" s="2" customFormat="1" ht="12">
      <c r="A141" s="33"/>
      <c r="B141" s="34"/>
      <c r="C141" s="33"/>
      <c r="D141" s="165" t="s">
        <v>193</v>
      </c>
      <c r="E141" s="33"/>
      <c r="F141" s="191" t="s">
        <v>777</v>
      </c>
      <c r="G141" s="33"/>
      <c r="H141" s="192">
        <v>0</v>
      </c>
      <c r="I141" s="33"/>
      <c r="J141" s="33"/>
      <c r="K141" s="33"/>
      <c r="L141" s="34"/>
      <c r="M141" s="189"/>
      <c r="N141" s="190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U141" s="18" t="s">
        <v>85</v>
      </c>
    </row>
    <row r="142" spans="1:47" s="2" customFormat="1" ht="12">
      <c r="A142" s="33"/>
      <c r="B142" s="34"/>
      <c r="C142" s="33"/>
      <c r="D142" s="165" t="s">
        <v>193</v>
      </c>
      <c r="E142" s="33"/>
      <c r="F142" s="191" t="s">
        <v>778</v>
      </c>
      <c r="G142" s="33"/>
      <c r="H142" s="192">
        <v>7.258</v>
      </c>
      <c r="I142" s="33"/>
      <c r="J142" s="33"/>
      <c r="K142" s="33"/>
      <c r="L142" s="34"/>
      <c r="M142" s="189"/>
      <c r="N142" s="190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U142" s="18" t="s">
        <v>85</v>
      </c>
    </row>
    <row r="143" spans="1:47" s="2" customFormat="1" ht="12">
      <c r="A143" s="33"/>
      <c r="B143" s="34"/>
      <c r="C143" s="33"/>
      <c r="D143" s="165" t="s">
        <v>193</v>
      </c>
      <c r="E143" s="33"/>
      <c r="F143" s="188" t="s">
        <v>195</v>
      </c>
      <c r="G143" s="33"/>
      <c r="H143" s="33"/>
      <c r="I143" s="33"/>
      <c r="J143" s="33"/>
      <c r="K143" s="33"/>
      <c r="L143" s="34"/>
      <c r="M143" s="189"/>
      <c r="N143" s="190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U143" s="18" t="s">
        <v>85</v>
      </c>
    </row>
    <row r="144" spans="1:47" s="2" customFormat="1" ht="12">
      <c r="A144" s="33"/>
      <c r="B144" s="34"/>
      <c r="C144" s="33"/>
      <c r="D144" s="165" t="s">
        <v>193</v>
      </c>
      <c r="E144" s="33"/>
      <c r="F144" s="191" t="s">
        <v>183</v>
      </c>
      <c r="G144" s="33"/>
      <c r="H144" s="192">
        <v>0</v>
      </c>
      <c r="I144" s="33"/>
      <c r="J144" s="33"/>
      <c r="K144" s="33"/>
      <c r="L144" s="34"/>
      <c r="M144" s="189"/>
      <c r="N144" s="190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U144" s="18" t="s">
        <v>85</v>
      </c>
    </row>
    <row r="145" spans="1:47" s="2" customFormat="1" ht="12">
      <c r="A145" s="33"/>
      <c r="B145" s="34"/>
      <c r="C145" s="33"/>
      <c r="D145" s="165" t="s">
        <v>193</v>
      </c>
      <c r="E145" s="33"/>
      <c r="F145" s="191" t="s">
        <v>184</v>
      </c>
      <c r="G145" s="33"/>
      <c r="H145" s="192">
        <v>0</v>
      </c>
      <c r="I145" s="33"/>
      <c r="J145" s="33"/>
      <c r="K145" s="33"/>
      <c r="L145" s="34"/>
      <c r="M145" s="189"/>
      <c r="N145" s="190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U145" s="18" t="s">
        <v>85</v>
      </c>
    </row>
    <row r="146" spans="1:47" s="2" customFormat="1" ht="12">
      <c r="A146" s="33"/>
      <c r="B146" s="34"/>
      <c r="C146" s="33"/>
      <c r="D146" s="165" t="s">
        <v>193</v>
      </c>
      <c r="E146" s="33"/>
      <c r="F146" s="191" t="s">
        <v>782</v>
      </c>
      <c r="G146" s="33"/>
      <c r="H146" s="192">
        <v>23.587</v>
      </c>
      <c r="I146" s="33"/>
      <c r="J146" s="33"/>
      <c r="K146" s="33"/>
      <c r="L146" s="34"/>
      <c r="M146" s="189"/>
      <c r="N146" s="190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U146" s="18" t="s">
        <v>85</v>
      </c>
    </row>
    <row r="147" spans="1:65" s="2" customFormat="1" ht="16.5" customHeight="1">
      <c r="A147" s="33"/>
      <c r="B147" s="150"/>
      <c r="C147" s="151" t="s">
        <v>175</v>
      </c>
      <c r="D147" s="151" t="s">
        <v>170</v>
      </c>
      <c r="E147" s="152" t="s">
        <v>196</v>
      </c>
      <c r="F147" s="153" t="s">
        <v>197</v>
      </c>
      <c r="G147" s="154" t="s">
        <v>173</v>
      </c>
      <c r="H147" s="155">
        <v>30.845</v>
      </c>
      <c r="I147" s="156"/>
      <c r="J147" s="157">
        <f>ROUND(I147*H147,2)</f>
        <v>0</v>
      </c>
      <c r="K147" s="153" t="s">
        <v>174</v>
      </c>
      <c r="L147" s="34"/>
      <c r="M147" s="158" t="s">
        <v>1</v>
      </c>
      <c r="N147" s="159" t="s">
        <v>42</v>
      </c>
      <c r="O147" s="59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175</v>
      </c>
      <c r="AT147" s="162" t="s">
        <v>170</v>
      </c>
      <c r="AU147" s="162" t="s">
        <v>85</v>
      </c>
      <c r="AY147" s="18" t="s">
        <v>167</v>
      </c>
      <c r="BE147" s="163">
        <f>IF(N147="základní",J147,0)</f>
        <v>0</v>
      </c>
      <c r="BF147" s="163">
        <f>IF(N147="snížená",J147,0)</f>
        <v>0</v>
      </c>
      <c r="BG147" s="163">
        <f>IF(N147="zákl. přenesená",J147,0)</f>
        <v>0</v>
      </c>
      <c r="BH147" s="163">
        <f>IF(N147="sníž. přenesená",J147,0)</f>
        <v>0</v>
      </c>
      <c r="BI147" s="163">
        <f>IF(N147="nulová",J147,0)</f>
        <v>0</v>
      </c>
      <c r="BJ147" s="18" t="s">
        <v>32</v>
      </c>
      <c r="BK147" s="163">
        <f>ROUND(I147*H147,2)</f>
        <v>0</v>
      </c>
      <c r="BL147" s="18" t="s">
        <v>175</v>
      </c>
      <c r="BM147" s="162" t="s">
        <v>784</v>
      </c>
    </row>
    <row r="148" spans="2:51" s="14" customFormat="1" ht="12">
      <c r="B148" s="172"/>
      <c r="D148" s="165" t="s">
        <v>177</v>
      </c>
      <c r="E148" s="173" t="s">
        <v>1</v>
      </c>
      <c r="F148" s="174" t="s">
        <v>785</v>
      </c>
      <c r="H148" s="175">
        <v>30.845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177</v>
      </c>
      <c r="AU148" s="173" t="s">
        <v>85</v>
      </c>
      <c r="AV148" s="14" t="s">
        <v>85</v>
      </c>
      <c r="AW148" s="14" t="s">
        <v>31</v>
      </c>
      <c r="AX148" s="14" t="s">
        <v>32</v>
      </c>
      <c r="AY148" s="173" t="s">
        <v>167</v>
      </c>
    </row>
    <row r="149" spans="1:65" s="2" customFormat="1" ht="16.5" customHeight="1">
      <c r="A149" s="33"/>
      <c r="B149" s="150"/>
      <c r="C149" s="151" t="s">
        <v>200</v>
      </c>
      <c r="D149" s="151" t="s">
        <v>170</v>
      </c>
      <c r="E149" s="152" t="s">
        <v>201</v>
      </c>
      <c r="F149" s="153" t="s">
        <v>202</v>
      </c>
      <c r="G149" s="154" t="s">
        <v>173</v>
      </c>
      <c r="H149" s="155">
        <v>30.845</v>
      </c>
      <c r="I149" s="156"/>
      <c r="J149" s="157">
        <f>ROUND(I149*H149,2)</f>
        <v>0</v>
      </c>
      <c r="K149" s="153" t="s">
        <v>1</v>
      </c>
      <c r="L149" s="34"/>
      <c r="M149" s="158" t="s">
        <v>1</v>
      </c>
      <c r="N149" s="159" t="s">
        <v>42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175</v>
      </c>
      <c r="AT149" s="162" t="s">
        <v>170</v>
      </c>
      <c r="AU149" s="162" t="s">
        <v>85</v>
      </c>
      <c r="AY149" s="18" t="s">
        <v>167</v>
      </c>
      <c r="BE149" s="163">
        <f>IF(N149="základní",J149,0)</f>
        <v>0</v>
      </c>
      <c r="BF149" s="163">
        <f>IF(N149="snížená",J149,0)</f>
        <v>0</v>
      </c>
      <c r="BG149" s="163">
        <f>IF(N149="zákl. přenesená",J149,0)</f>
        <v>0</v>
      </c>
      <c r="BH149" s="163">
        <f>IF(N149="sníž. přenesená",J149,0)</f>
        <v>0</v>
      </c>
      <c r="BI149" s="163">
        <f>IF(N149="nulová",J149,0)</f>
        <v>0</v>
      </c>
      <c r="BJ149" s="18" t="s">
        <v>32</v>
      </c>
      <c r="BK149" s="163">
        <f>ROUND(I149*H149,2)</f>
        <v>0</v>
      </c>
      <c r="BL149" s="18" t="s">
        <v>175</v>
      </c>
      <c r="BM149" s="162" t="s">
        <v>786</v>
      </c>
    </row>
    <row r="150" spans="2:51" s="14" customFormat="1" ht="12">
      <c r="B150" s="172"/>
      <c r="D150" s="165" t="s">
        <v>177</v>
      </c>
      <c r="E150" s="173" t="s">
        <v>1</v>
      </c>
      <c r="F150" s="174" t="s">
        <v>785</v>
      </c>
      <c r="H150" s="175">
        <v>30.845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177</v>
      </c>
      <c r="AU150" s="173" t="s">
        <v>85</v>
      </c>
      <c r="AV150" s="14" t="s">
        <v>85</v>
      </c>
      <c r="AW150" s="14" t="s">
        <v>31</v>
      </c>
      <c r="AX150" s="14" t="s">
        <v>32</v>
      </c>
      <c r="AY150" s="173" t="s">
        <v>167</v>
      </c>
    </row>
    <row r="151" spans="1:65" s="2" customFormat="1" ht="24.2" customHeight="1">
      <c r="A151" s="33"/>
      <c r="B151" s="150"/>
      <c r="C151" s="151" t="s">
        <v>204</v>
      </c>
      <c r="D151" s="151" t="s">
        <v>170</v>
      </c>
      <c r="E151" s="152" t="s">
        <v>787</v>
      </c>
      <c r="F151" s="153" t="s">
        <v>788</v>
      </c>
      <c r="G151" s="154" t="s">
        <v>173</v>
      </c>
      <c r="H151" s="155">
        <v>92.54</v>
      </c>
      <c r="I151" s="156"/>
      <c r="J151" s="157">
        <f>ROUND(I151*H151,2)</f>
        <v>0</v>
      </c>
      <c r="K151" s="153" t="s">
        <v>174</v>
      </c>
      <c r="L151" s="34"/>
      <c r="M151" s="158" t="s">
        <v>1</v>
      </c>
      <c r="N151" s="159" t="s">
        <v>42</v>
      </c>
      <c r="O151" s="59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175</v>
      </c>
      <c r="AT151" s="162" t="s">
        <v>170</v>
      </c>
      <c r="AU151" s="162" t="s">
        <v>85</v>
      </c>
      <c r="AY151" s="18" t="s">
        <v>167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8" t="s">
        <v>32</v>
      </c>
      <c r="BK151" s="163">
        <f>ROUND(I151*H151,2)</f>
        <v>0</v>
      </c>
      <c r="BL151" s="18" t="s">
        <v>175</v>
      </c>
      <c r="BM151" s="162" t="s">
        <v>789</v>
      </c>
    </row>
    <row r="152" spans="2:51" s="13" customFormat="1" ht="12">
      <c r="B152" s="164"/>
      <c r="D152" s="165" t="s">
        <v>177</v>
      </c>
      <c r="E152" s="166" t="s">
        <v>1</v>
      </c>
      <c r="F152" s="167" t="s">
        <v>208</v>
      </c>
      <c r="H152" s="166" t="s">
        <v>1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6" t="s">
        <v>177</v>
      </c>
      <c r="AU152" s="166" t="s">
        <v>85</v>
      </c>
      <c r="AV152" s="13" t="s">
        <v>32</v>
      </c>
      <c r="AW152" s="13" t="s">
        <v>31</v>
      </c>
      <c r="AX152" s="13" t="s">
        <v>77</v>
      </c>
      <c r="AY152" s="166" t="s">
        <v>167</v>
      </c>
    </row>
    <row r="153" spans="2:51" s="14" customFormat="1" ht="12">
      <c r="B153" s="172"/>
      <c r="D153" s="165" t="s">
        <v>177</v>
      </c>
      <c r="E153" s="173" t="s">
        <v>1</v>
      </c>
      <c r="F153" s="174" t="s">
        <v>790</v>
      </c>
      <c r="H153" s="175">
        <v>92.54</v>
      </c>
      <c r="I153" s="176"/>
      <c r="L153" s="172"/>
      <c r="M153" s="177"/>
      <c r="N153" s="178"/>
      <c r="O153" s="178"/>
      <c r="P153" s="178"/>
      <c r="Q153" s="178"/>
      <c r="R153" s="178"/>
      <c r="S153" s="178"/>
      <c r="T153" s="179"/>
      <c r="AT153" s="173" t="s">
        <v>177</v>
      </c>
      <c r="AU153" s="173" t="s">
        <v>85</v>
      </c>
      <c r="AV153" s="14" t="s">
        <v>85</v>
      </c>
      <c r="AW153" s="14" t="s">
        <v>31</v>
      </c>
      <c r="AX153" s="14" t="s">
        <v>32</v>
      </c>
      <c r="AY153" s="173" t="s">
        <v>167</v>
      </c>
    </row>
    <row r="154" spans="1:65" s="2" customFormat="1" ht="21.75" customHeight="1">
      <c r="A154" s="33"/>
      <c r="B154" s="150"/>
      <c r="C154" s="151" t="s">
        <v>210</v>
      </c>
      <c r="D154" s="151" t="s">
        <v>170</v>
      </c>
      <c r="E154" s="152" t="s">
        <v>187</v>
      </c>
      <c r="F154" s="153" t="s">
        <v>188</v>
      </c>
      <c r="G154" s="154" t="s">
        <v>173</v>
      </c>
      <c r="H154" s="155">
        <v>92.54</v>
      </c>
      <c r="I154" s="156"/>
      <c r="J154" s="157">
        <f>ROUND(I154*H154,2)</f>
        <v>0</v>
      </c>
      <c r="K154" s="153" t="s">
        <v>174</v>
      </c>
      <c r="L154" s="34"/>
      <c r="M154" s="158" t="s">
        <v>1</v>
      </c>
      <c r="N154" s="159" t="s">
        <v>42</v>
      </c>
      <c r="O154" s="59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2" t="s">
        <v>175</v>
      </c>
      <c r="AT154" s="162" t="s">
        <v>170</v>
      </c>
      <c r="AU154" s="162" t="s">
        <v>85</v>
      </c>
      <c r="AY154" s="18" t="s">
        <v>167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8" t="s">
        <v>32</v>
      </c>
      <c r="BK154" s="163">
        <f>ROUND(I154*H154,2)</f>
        <v>0</v>
      </c>
      <c r="BL154" s="18" t="s">
        <v>175</v>
      </c>
      <c r="BM154" s="162" t="s">
        <v>217</v>
      </c>
    </row>
    <row r="155" spans="2:51" s="14" customFormat="1" ht="12">
      <c r="B155" s="172"/>
      <c r="D155" s="165" t="s">
        <v>177</v>
      </c>
      <c r="E155" s="173" t="s">
        <v>1</v>
      </c>
      <c r="F155" s="174" t="s">
        <v>791</v>
      </c>
      <c r="H155" s="175">
        <v>92.54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177</v>
      </c>
      <c r="AU155" s="173" t="s">
        <v>85</v>
      </c>
      <c r="AV155" s="14" t="s">
        <v>85</v>
      </c>
      <c r="AW155" s="14" t="s">
        <v>31</v>
      </c>
      <c r="AX155" s="14" t="s">
        <v>77</v>
      </c>
      <c r="AY155" s="173" t="s">
        <v>167</v>
      </c>
    </row>
    <row r="156" spans="2:51" s="15" customFormat="1" ht="12">
      <c r="B156" s="180"/>
      <c r="D156" s="165" t="s">
        <v>177</v>
      </c>
      <c r="E156" s="181" t="s">
        <v>129</v>
      </c>
      <c r="F156" s="182" t="s">
        <v>192</v>
      </c>
      <c r="H156" s="183">
        <v>92.54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177</v>
      </c>
      <c r="AU156" s="181" t="s">
        <v>85</v>
      </c>
      <c r="AV156" s="15" t="s">
        <v>175</v>
      </c>
      <c r="AW156" s="15" t="s">
        <v>31</v>
      </c>
      <c r="AX156" s="15" t="s">
        <v>32</v>
      </c>
      <c r="AY156" s="181" t="s">
        <v>167</v>
      </c>
    </row>
    <row r="157" spans="1:47" s="2" customFormat="1" ht="12">
      <c r="A157" s="33"/>
      <c r="B157" s="34"/>
      <c r="C157" s="33"/>
      <c r="D157" s="165" t="s">
        <v>193</v>
      </c>
      <c r="E157" s="33"/>
      <c r="F157" s="188" t="s">
        <v>219</v>
      </c>
      <c r="G157" s="33"/>
      <c r="H157" s="33"/>
      <c r="I157" s="33"/>
      <c r="J157" s="33"/>
      <c r="K157" s="33"/>
      <c r="L157" s="34"/>
      <c r="M157" s="189"/>
      <c r="N157" s="190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U157" s="18" t="s">
        <v>85</v>
      </c>
    </row>
    <row r="158" spans="1:47" s="2" customFormat="1" ht="12">
      <c r="A158" s="33"/>
      <c r="B158" s="34"/>
      <c r="C158" s="33"/>
      <c r="D158" s="165" t="s">
        <v>193</v>
      </c>
      <c r="E158" s="33"/>
      <c r="F158" s="191" t="s">
        <v>208</v>
      </c>
      <c r="G158" s="33"/>
      <c r="H158" s="192">
        <v>0</v>
      </c>
      <c r="I158" s="33"/>
      <c r="J158" s="33"/>
      <c r="K158" s="33"/>
      <c r="L158" s="34"/>
      <c r="M158" s="189"/>
      <c r="N158" s="190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U158" s="18" t="s">
        <v>85</v>
      </c>
    </row>
    <row r="159" spans="1:47" s="2" customFormat="1" ht="12">
      <c r="A159" s="33"/>
      <c r="B159" s="34"/>
      <c r="C159" s="33"/>
      <c r="D159" s="165" t="s">
        <v>193</v>
      </c>
      <c r="E159" s="33"/>
      <c r="F159" s="191" t="s">
        <v>790</v>
      </c>
      <c r="G159" s="33"/>
      <c r="H159" s="192">
        <v>92.54</v>
      </c>
      <c r="I159" s="33"/>
      <c r="J159" s="33"/>
      <c r="K159" s="33"/>
      <c r="L159" s="34"/>
      <c r="M159" s="189"/>
      <c r="N159" s="190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U159" s="18" t="s">
        <v>85</v>
      </c>
    </row>
    <row r="160" spans="1:65" s="2" customFormat="1" ht="16.5" customHeight="1">
      <c r="A160" s="33"/>
      <c r="B160" s="150"/>
      <c r="C160" s="151" t="s">
        <v>216</v>
      </c>
      <c r="D160" s="151" t="s">
        <v>170</v>
      </c>
      <c r="E160" s="152" t="s">
        <v>196</v>
      </c>
      <c r="F160" s="153" t="s">
        <v>197</v>
      </c>
      <c r="G160" s="154" t="s">
        <v>173</v>
      </c>
      <c r="H160" s="155">
        <v>92.54</v>
      </c>
      <c r="I160" s="156"/>
      <c r="J160" s="157">
        <f>ROUND(I160*H160,2)</f>
        <v>0</v>
      </c>
      <c r="K160" s="153" t="s">
        <v>174</v>
      </c>
      <c r="L160" s="34"/>
      <c r="M160" s="158" t="s">
        <v>1</v>
      </c>
      <c r="N160" s="159" t="s">
        <v>42</v>
      </c>
      <c r="O160" s="59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175</v>
      </c>
      <c r="AT160" s="162" t="s">
        <v>170</v>
      </c>
      <c r="AU160" s="162" t="s">
        <v>85</v>
      </c>
      <c r="AY160" s="18" t="s">
        <v>167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8" t="s">
        <v>32</v>
      </c>
      <c r="BK160" s="163">
        <f>ROUND(I160*H160,2)</f>
        <v>0</v>
      </c>
      <c r="BL160" s="18" t="s">
        <v>175</v>
      </c>
      <c r="BM160" s="162" t="s">
        <v>792</v>
      </c>
    </row>
    <row r="161" spans="2:51" s="14" customFormat="1" ht="12">
      <c r="B161" s="172"/>
      <c r="D161" s="165" t="s">
        <v>177</v>
      </c>
      <c r="E161" s="173" t="s">
        <v>1</v>
      </c>
      <c r="F161" s="174" t="s">
        <v>791</v>
      </c>
      <c r="H161" s="175">
        <v>92.54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177</v>
      </c>
      <c r="AU161" s="173" t="s">
        <v>85</v>
      </c>
      <c r="AV161" s="14" t="s">
        <v>85</v>
      </c>
      <c r="AW161" s="14" t="s">
        <v>31</v>
      </c>
      <c r="AX161" s="14" t="s">
        <v>77</v>
      </c>
      <c r="AY161" s="173" t="s">
        <v>167</v>
      </c>
    </row>
    <row r="162" spans="2:51" s="15" customFormat="1" ht="12">
      <c r="B162" s="180"/>
      <c r="D162" s="165" t="s">
        <v>177</v>
      </c>
      <c r="E162" s="181" t="s">
        <v>1</v>
      </c>
      <c r="F162" s="182" t="s">
        <v>192</v>
      </c>
      <c r="H162" s="183">
        <v>92.54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177</v>
      </c>
      <c r="AU162" s="181" t="s">
        <v>85</v>
      </c>
      <c r="AV162" s="15" t="s">
        <v>175</v>
      </c>
      <c r="AW162" s="15" t="s">
        <v>31</v>
      </c>
      <c r="AX162" s="15" t="s">
        <v>32</v>
      </c>
      <c r="AY162" s="181" t="s">
        <v>167</v>
      </c>
    </row>
    <row r="163" spans="1:47" s="2" customFormat="1" ht="12">
      <c r="A163" s="33"/>
      <c r="B163" s="34"/>
      <c r="C163" s="33"/>
      <c r="D163" s="165" t="s">
        <v>193</v>
      </c>
      <c r="E163" s="33"/>
      <c r="F163" s="188" t="s">
        <v>219</v>
      </c>
      <c r="G163" s="33"/>
      <c r="H163" s="33"/>
      <c r="I163" s="33"/>
      <c r="J163" s="33"/>
      <c r="K163" s="33"/>
      <c r="L163" s="34"/>
      <c r="M163" s="189"/>
      <c r="N163" s="190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U163" s="18" t="s">
        <v>85</v>
      </c>
    </row>
    <row r="164" spans="1:47" s="2" customFormat="1" ht="12">
      <c r="A164" s="33"/>
      <c r="B164" s="34"/>
      <c r="C164" s="33"/>
      <c r="D164" s="165" t="s">
        <v>193</v>
      </c>
      <c r="E164" s="33"/>
      <c r="F164" s="191" t="s">
        <v>208</v>
      </c>
      <c r="G164" s="33"/>
      <c r="H164" s="192">
        <v>0</v>
      </c>
      <c r="I164" s="33"/>
      <c r="J164" s="33"/>
      <c r="K164" s="33"/>
      <c r="L164" s="34"/>
      <c r="M164" s="189"/>
      <c r="N164" s="190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U164" s="18" t="s">
        <v>85</v>
      </c>
    </row>
    <row r="165" spans="1:47" s="2" customFormat="1" ht="12">
      <c r="A165" s="33"/>
      <c r="B165" s="34"/>
      <c r="C165" s="33"/>
      <c r="D165" s="165" t="s">
        <v>193</v>
      </c>
      <c r="E165" s="33"/>
      <c r="F165" s="191" t="s">
        <v>790</v>
      </c>
      <c r="G165" s="33"/>
      <c r="H165" s="192">
        <v>92.54</v>
      </c>
      <c r="I165" s="33"/>
      <c r="J165" s="33"/>
      <c r="K165" s="33"/>
      <c r="L165" s="34"/>
      <c r="M165" s="189"/>
      <c r="N165" s="190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U165" s="18" t="s">
        <v>85</v>
      </c>
    </row>
    <row r="166" spans="1:65" s="2" customFormat="1" ht="16.5" customHeight="1">
      <c r="A166" s="33"/>
      <c r="B166" s="150"/>
      <c r="C166" s="151" t="s">
        <v>221</v>
      </c>
      <c r="D166" s="151" t="s">
        <v>170</v>
      </c>
      <c r="E166" s="152" t="s">
        <v>224</v>
      </c>
      <c r="F166" s="153" t="s">
        <v>225</v>
      </c>
      <c r="G166" s="154" t="s">
        <v>173</v>
      </c>
      <c r="H166" s="155">
        <v>74.032</v>
      </c>
      <c r="I166" s="156"/>
      <c r="J166" s="157">
        <f>ROUND(I166*H166,2)</f>
        <v>0</v>
      </c>
      <c r="K166" s="153" t="s">
        <v>1</v>
      </c>
      <c r="L166" s="34"/>
      <c r="M166" s="158" t="s">
        <v>1</v>
      </c>
      <c r="N166" s="159" t="s">
        <v>42</v>
      </c>
      <c r="O166" s="59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2" t="s">
        <v>175</v>
      </c>
      <c r="AT166" s="162" t="s">
        <v>170</v>
      </c>
      <c r="AU166" s="162" t="s">
        <v>85</v>
      </c>
      <c r="AY166" s="18" t="s">
        <v>167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8" t="s">
        <v>32</v>
      </c>
      <c r="BK166" s="163">
        <f>ROUND(I166*H166,2)</f>
        <v>0</v>
      </c>
      <c r="BL166" s="18" t="s">
        <v>175</v>
      </c>
      <c r="BM166" s="162" t="s">
        <v>793</v>
      </c>
    </row>
    <row r="167" spans="2:51" s="14" customFormat="1" ht="12">
      <c r="B167" s="172"/>
      <c r="D167" s="165" t="s">
        <v>177</v>
      </c>
      <c r="E167" s="173" t="s">
        <v>1</v>
      </c>
      <c r="F167" s="174" t="s">
        <v>227</v>
      </c>
      <c r="H167" s="175">
        <v>74.032</v>
      </c>
      <c r="I167" s="176"/>
      <c r="L167" s="172"/>
      <c r="M167" s="177"/>
      <c r="N167" s="178"/>
      <c r="O167" s="178"/>
      <c r="P167" s="178"/>
      <c r="Q167" s="178"/>
      <c r="R167" s="178"/>
      <c r="S167" s="178"/>
      <c r="T167" s="179"/>
      <c r="AT167" s="173" t="s">
        <v>177</v>
      </c>
      <c r="AU167" s="173" t="s">
        <v>85</v>
      </c>
      <c r="AV167" s="14" t="s">
        <v>85</v>
      </c>
      <c r="AW167" s="14" t="s">
        <v>31</v>
      </c>
      <c r="AX167" s="14" t="s">
        <v>32</v>
      </c>
      <c r="AY167" s="173" t="s">
        <v>167</v>
      </c>
    </row>
    <row r="168" spans="1:47" s="2" customFormat="1" ht="12">
      <c r="A168" s="33"/>
      <c r="B168" s="34"/>
      <c r="C168" s="33"/>
      <c r="D168" s="165" t="s">
        <v>193</v>
      </c>
      <c r="E168" s="33"/>
      <c r="F168" s="188" t="s">
        <v>228</v>
      </c>
      <c r="G168" s="33"/>
      <c r="H168" s="33"/>
      <c r="I168" s="33"/>
      <c r="J168" s="33"/>
      <c r="K168" s="33"/>
      <c r="L168" s="34"/>
      <c r="M168" s="189"/>
      <c r="N168" s="190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U168" s="18" t="s">
        <v>85</v>
      </c>
    </row>
    <row r="169" spans="1:47" s="2" customFormat="1" ht="12">
      <c r="A169" s="33"/>
      <c r="B169" s="34"/>
      <c r="C169" s="33"/>
      <c r="D169" s="165" t="s">
        <v>193</v>
      </c>
      <c r="E169" s="33"/>
      <c r="F169" s="191" t="s">
        <v>791</v>
      </c>
      <c r="G169" s="33"/>
      <c r="H169" s="192">
        <v>92.54</v>
      </c>
      <c r="I169" s="33"/>
      <c r="J169" s="33"/>
      <c r="K169" s="33"/>
      <c r="L169" s="34"/>
      <c r="M169" s="189"/>
      <c r="N169" s="190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U169" s="18" t="s">
        <v>85</v>
      </c>
    </row>
    <row r="170" spans="1:47" s="2" customFormat="1" ht="12">
      <c r="A170" s="33"/>
      <c r="B170" s="34"/>
      <c r="C170" s="33"/>
      <c r="D170" s="165" t="s">
        <v>193</v>
      </c>
      <c r="E170" s="33"/>
      <c r="F170" s="191" t="s">
        <v>192</v>
      </c>
      <c r="G170" s="33"/>
      <c r="H170" s="192">
        <v>92.54</v>
      </c>
      <c r="I170" s="33"/>
      <c r="J170" s="33"/>
      <c r="K170" s="33"/>
      <c r="L170" s="34"/>
      <c r="M170" s="189"/>
      <c r="N170" s="190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U170" s="18" t="s">
        <v>85</v>
      </c>
    </row>
    <row r="171" spans="1:65" s="2" customFormat="1" ht="16.5" customHeight="1">
      <c r="A171" s="33"/>
      <c r="B171" s="150"/>
      <c r="C171" s="151" t="s">
        <v>223</v>
      </c>
      <c r="D171" s="151" t="s">
        <v>170</v>
      </c>
      <c r="E171" s="152" t="s">
        <v>201</v>
      </c>
      <c r="F171" s="153" t="s">
        <v>202</v>
      </c>
      <c r="G171" s="154" t="s">
        <v>173</v>
      </c>
      <c r="H171" s="155">
        <v>18.508</v>
      </c>
      <c r="I171" s="156"/>
      <c r="J171" s="157">
        <f>ROUND(I171*H171,2)</f>
        <v>0</v>
      </c>
      <c r="K171" s="153" t="s">
        <v>1</v>
      </c>
      <c r="L171" s="34"/>
      <c r="M171" s="158" t="s">
        <v>1</v>
      </c>
      <c r="N171" s="159" t="s">
        <v>42</v>
      </c>
      <c r="O171" s="59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175</v>
      </c>
      <c r="AT171" s="162" t="s">
        <v>170</v>
      </c>
      <c r="AU171" s="162" t="s">
        <v>85</v>
      </c>
      <c r="AY171" s="18" t="s">
        <v>167</v>
      </c>
      <c r="BE171" s="163">
        <f>IF(N171="základní",J171,0)</f>
        <v>0</v>
      </c>
      <c r="BF171" s="163">
        <f>IF(N171="snížená",J171,0)</f>
        <v>0</v>
      </c>
      <c r="BG171" s="163">
        <f>IF(N171="zákl. přenesená",J171,0)</f>
        <v>0</v>
      </c>
      <c r="BH171" s="163">
        <f>IF(N171="sníž. přenesená",J171,0)</f>
        <v>0</v>
      </c>
      <c r="BI171" s="163">
        <f>IF(N171="nulová",J171,0)</f>
        <v>0</v>
      </c>
      <c r="BJ171" s="18" t="s">
        <v>32</v>
      </c>
      <c r="BK171" s="163">
        <f>ROUND(I171*H171,2)</f>
        <v>0</v>
      </c>
      <c r="BL171" s="18" t="s">
        <v>175</v>
      </c>
      <c r="BM171" s="162" t="s">
        <v>794</v>
      </c>
    </row>
    <row r="172" spans="2:51" s="14" customFormat="1" ht="12">
      <c r="B172" s="172"/>
      <c r="D172" s="165" t="s">
        <v>177</v>
      </c>
      <c r="E172" s="173" t="s">
        <v>1</v>
      </c>
      <c r="F172" s="174" t="s">
        <v>230</v>
      </c>
      <c r="H172" s="175">
        <v>18.508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177</v>
      </c>
      <c r="AU172" s="173" t="s">
        <v>85</v>
      </c>
      <c r="AV172" s="14" t="s">
        <v>85</v>
      </c>
      <c r="AW172" s="14" t="s">
        <v>31</v>
      </c>
      <c r="AX172" s="14" t="s">
        <v>32</v>
      </c>
      <c r="AY172" s="173" t="s">
        <v>167</v>
      </c>
    </row>
    <row r="173" spans="1:47" s="2" customFormat="1" ht="12">
      <c r="A173" s="33"/>
      <c r="B173" s="34"/>
      <c r="C173" s="33"/>
      <c r="D173" s="165" t="s">
        <v>193</v>
      </c>
      <c r="E173" s="33"/>
      <c r="F173" s="188" t="s">
        <v>228</v>
      </c>
      <c r="G173" s="33"/>
      <c r="H173" s="33"/>
      <c r="I173" s="33"/>
      <c r="J173" s="33"/>
      <c r="K173" s="33"/>
      <c r="L173" s="34"/>
      <c r="M173" s="189"/>
      <c r="N173" s="190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U173" s="18" t="s">
        <v>85</v>
      </c>
    </row>
    <row r="174" spans="1:47" s="2" customFormat="1" ht="12">
      <c r="A174" s="33"/>
      <c r="B174" s="34"/>
      <c r="C174" s="33"/>
      <c r="D174" s="165" t="s">
        <v>193</v>
      </c>
      <c r="E174" s="33"/>
      <c r="F174" s="191" t="s">
        <v>791</v>
      </c>
      <c r="G174" s="33"/>
      <c r="H174" s="192">
        <v>92.54</v>
      </c>
      <c r="I174" s="33"/>
      <c r="J174" s="33"/>
      <c r="K174" s="33"/>
      <c r="L174" s="34"/>
      <c r="M174" s="189"/>
      <c r="N174" s="190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U174" s="18" t="s">
        <v>85</v>
      </c>
    </row>
    <row r="175" spans="1:47" s="2" customFormat="1" ht="12">
      <c r="A175" s="33"/>
      <c r="B175" s="34"/>
      <c r="C175" s="33"/>
      <c r="D175" s="165" t="s">
        <v>193</v>
      </c>
      <c r="E175" s="33"/>
      <c r="F175" s="191" t="s">
        <v>192</v>
      </c>
      <c r="G175" s="33"/>
      <c r="H175" s="192">
        <v>92.54</v>
      </c>
      <c r="I175" s="33"/>
      <c r="J175" s="33"/>
      <c r="K175" s="33"/>
      <c r="L175" s="34"/>
      <c r="M175" s="189"/>
      <c r="N175" s="190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U175" s="18" t="s">
        <v>85</v>
      </c>
    </row>
    <row r="176" spans="1:65" s="2" customFormat="1" ht="16.5" customHeight="1">
      <c r="A176" s="33"/>
      <c r="B176" s="150"/>
      <c r="C176" s="151" t="s">
        <v>168</v>
      </c>
      <c r="D176" s="151" t="s">
        <v>170</v>
      </c>
      <c r="E176" s="152" t="s">
        <v>231</v>
      </c>
      <c r="F176" s="153" t="s">
        <v>232</v>
      </c>
      <c r="G176" s="154" t="s">
        <v>233</v>
      </c>
      <c r="H176" s="155">
        <v>858.817</v>
      </c>
      <c r="I176" s="156"/>
      <c r="J176" s="157">
        <f>ROUND(I176*H176,2)</f>
        <v>0</v>
      </c>
      <c r="K176" s="153" t="s">
        <v>174</v>
      </c>
      <c r="L176" s="34"/>
      <c r="M176" s="158" t="s">
        <v>1</v>
      </c>
      <c r="N176" s="159" t="s">
        <v>42</v>
      </c>
      <c r="O176" s="59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175</v>
      </c>
      <c r="AT176" s="162" t="s">
        <v>170</v>
      </c>
      <c r="AU176" s="162" t="s">
        <v>85</v>
      </c>
      <c r="AY176" s="18" t="s">
        <v>167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8" t="s">
        <v>32</v>
      </c>
      <c r="BK176" s="163">
        <f>ROUND(I176*H176,2)</f>
        <v>0</v>
      </c>
      <c r="BL176" s="18" t="s">
        <v>175</v>
      </c>
      <c r="BM176" s="162" t="s">
        <v>234</v>
      </c>
    </row>
    <row r="177" spans="2:51" s="14" customFormat="1" ht="12">
      <c r="B177" s="172"/>
      <c r="D177" s="165" t="s">
        <v>177</v>
      </c>
      <c r="E177" s="173" t="s">
        <v>1</v>
      </c>
      <c r="F177" s="174" t="s">
        <v>795</v>
      </c>
      <c r="H177" s="175">
        <v>858.817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177</v>
      </c>
      <c r="AU177" s="173" t="s">
        <v>85</v>
      </c>
      <c r="AV177" s="14" t="s">
        <v>85</v>
      </c>
      <c r="AW177" s="14" t="s">
        <v>31</v>
      </c>
      <c r="AX177" s="14" t="s">
        <v>32</v>
      </c>
      <c r="AY177" s="173" t="s">
        <v>167</v>
      </c>
    </row>
    <row r="178" spans="2:63" s="12" customFormat="1" ht="22.9" customHeight="1">
      <c r="B178" s="137"/>
      <c r="D178" s="138" t="s">
        <v>76</v>
      </c>
      <c r="E178" s="148" t="s">
        <v>8</v>
      </c>
      <c r="F178" s="148" t="s">
        <v>236</v>
      </c>
      <c r="I178" s="140"/>
      <c r="J178" s="149">
        <f>BK178</f>
        <v>0</v>
      </c>
      <c r="L178" s="137"/>
      <c r="M178" s="142"/>
      <c r="N178" s="143"/>
      <c r="O178" s="143"/>
      <c r="P178" s="144">
        <f>SUM(P179:P220)</f>
        <v>0</v>
      </c>
      <c r="Q178" s="143"/>
      <c r="R178" s="144">
        <f>SUM(R179:R220)</f>
        <v>0</v>
      </c>
      <c r="S178" s="143"/>
      <c r="T178" s="145">
        <f>SUM(T179:T220)</f>
        <v>399.724496</v>
      </c>
      <c r="AR178" s="138" t="s">
        <v>32</v>
      </c>
      <c r="AT178" s="146" t="s">
        <v>76</v>
      </c>
      <c r="AU178" s="146" t="s">
        <v>32</v>
      </c>
      <c r="AY178" s="138" t="s">
        <v>167</v>
      </c>
      <c r="BK178" s="147">
        <f>SUM(BK179:BK220)</f>
        <v>0</v>
      </c>
    </row>
    <row r="179" spans="1:65" s="2" customFormat="1" ht="21.75" customHeight="1">
      <c r="A179" s="33"/>
      <c r="B179" s="150"/>
      <c r="C179" s="151" t="s">
        <v>8</v>
      </c>
      <c r="D179" s="151" t="s">
        <v>170</v>
      </c>
      <c r="E179" s="152" t="s">
        <v>238</v>
      </c>
      <c r="F179" s="153" t="s">
        <v>239</v>
      </c>
      <c r="G179" s="154" t="s">
        <v>233</v>
      </c>
      <c r="H179" s="155">
        <v>292.288</v>
      </c>
      <c r="I179" s="156"/>
      <c r="J179" s="157">
        <f>ROUND(I179*H179,2)</f>
        <v>0</v>
      </c>
      <c r="K179" s="153" t="s">
        <v>240</v>
      </c>
      <c r="L179" s="34"/>
      <c r="M179" s="158" t="s">
        <v>1</v>
      </c>
      <c r="N179" s="159" t="s">
        <v>42</v>
      </c>
      <c r="O179" s="59"/>
      <c r="P179" s="160">
        <f>O179*H179</f>
        <v>0</v>
      </c>
      <c r="Q179" s="160">
        <v>0</v>
      </c>
      <c r="R179" s="160">
        <f>Q179*H179</f>
        <v>0</v>
      </c>
      <c r="S179" s="160">
        <v>0.098</v>
      </c>
      <c r="T179" s="161">
        <f>S179*H179</f>
        <v>28.644224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175</v>
      </c>
      <c r="AT179" s="162" t="s">
        <v>170</v>
      </c>
      <c r="AU179" s="162" t="s">
        <v>85</v>
      </c>
      <c r="AY179" s="18" t="s">
        <v>167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8" t="s">
        <v>32</v>
      </c>
      <c r="BK179" s="163">
        <f>ROUND(I179*H179,2)</f>
        <v>0</v>
      </c>
      <c r="BL179" s="18" t="s">
        <v>175</v>
      </c>
      <c r="BM179" s="162" t="s">
        <v>241</v>
      </c>
    </row>
    <row r="180" spans="2:51" s="14" customFormat="1" ht="12">
      <c r="B180" s="172"/>
      <c r="D180" s="165" t="s">
        <v>177</v>
      </c>
      <c r="E180" s="173" t="s">
        <v>1</v>
      </c>
      <c r="F180" s="174" t="s">
        <v>796</v>
      </c>
      <c r="H180" s="175">
        <v>292.288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177</v>
      </c>
      <c r="AU180" s="173" t="s">
        <v>85</v>
      </c>
      <c r="AV180" s="14" t="s">
        <v>85</v>
      </c>
      <c r="AW180" s="14" t="s">
        <v>31</v>
      </c>
      <c r="AX180" s="14" t="s">
        <v>32</v>
      </c>
      <c r="AY180" s="173" t="s">
        <v>167</v>
      </c>
    </row>
    <row r="181" spans="1:65" s="2" customFormat="1" ht="16.5" customHeight="1">
      <c r="A181" s="33"/>
      <c r="B181" s="150"/>
      <c r="C181" s="151" t="s">
        <v>237</v>
      </c>
      <c r="D181" s="151" t="s">
        <v>170</v>
      </c>
      <c r="E181" s="152" t="s">
        <v>244</v>
      </c>
      <c r="F181" s="153" t="s">
        <v>245</v>
      </c>
      <c r="G181" s="154" t="s">
        <v>246</v>
      </c>
      <c r="H181" s="155">
        <v>98.84</v>
      </c>
      <c r="I181" s="156"/>
      <c r="J181" s="157">
        <f>ROUND(I181*H181,2)</f>
        <v>0</v>
      </c>
      <c r="K181" s="153" t="s">
        <v>240</v>
      </c>
      <c r="L181" s="34"/>
      <c r="M181" s="158" t="s">
        <v>1</v>
      </c>
      <c r="N181" s="159" t="s">
        <v>42</v>
      </c>
      <c r="O181" s="59"/>
      <c r="P181" s="160">
        <f>O181*H181</f>
        <v>0</v>
      </c>
      <c r="Q181" s="160">
        <v>0</v>
      </c>
      <c r="R181" s="160">
        <f>Q181*H181</f>
        <v>0</v>
      </c>
      <c r="S181" s="160">
        <v>0.091</v>
      </c>
      <c r="T181" s="161">
        <f>S181*H181</f>
        <v>8.99444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175</v>
      </c>
      <c r="AT181" s="162" t="s">
        <v>170</v>
      </c>
      <c r="AU181" s="162" t="s">
        <v>85</v>
      </c>
      <c r="AY181" s="18" t="s">
        <v>167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8" t="s">
        <v>32</v>
      </c>
      <c r="BK181" s="163">
        <f>ROUND(I181*H181,2)</f>
        <v>0</v>
      </c>
      <c r="BL181" s="18" t="s">
        <v>175</v>
      </c>
      <c r="BM181" s="162" t="s">
        <v>247</v>
      </c>
    </row>
    <row r="182" spans="2:51" s="14" customFormat="1" ht="12">
      <c r="B182" s="172"/>
      <c r="D182" s="165" t="s">
        <v>177</v>
      </c>
      <c r="E182" s="173" t="s">
        <v>1</v>
      </c>
      <c r="F182" s="174" t="s">
        <v>797</v>
      </c>
      <c r="H182" s="175">
        <v>98.84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177</v>
      </c>
      <c r="AU182" s="173" t="s">
        <v>85</v>
      </c>
      <c r="AV182" s="14" t="s">
        <v>85</v>
      </c>
      <c r="AW182" s="14" t="s">
        <v>31</v>
      </c>
      <c r="AX182" s="14" t="s">
        <v>77</v>
      </c>
      <c r="AY182" s="173" t="s">
        <v>167</v>
      </c>
    </row>
    <row r="183" spans="2:51" s="15" customFormat="1" ht="12">
      <c r="B183" s="180"/>
      <c r="D183" s="165" t="s">
        <v>177</v>
      </c>
      <c r="E183" s="181" t="s">
        <v>131</v>
      </c>
      <c r="F183" s="182" t="s">
        <v>192</v>
      </c>
      <c r="H183" s="183">
        <v>98.84</v>
      </c>
      <c r="I183" s="184"/>
      <c r="L183" s="180"/>
      <c r="M183" s="185"/>
      <c r="N183" s="186"/>
      <c r="O183" s="186"/>
      <c r="P183" s="186"/>
      <c r="Q183" s="186"/>
      <c r="R183" s="186"/>
      <c r="S183" s="186"/>
      <c r="T183" s="187"/>
      <c r="AT183" s="181" t="s">
        <v>177</v>
      </c>
      <c r="AU183" s="181" t="s">
        <v>85</v>
      </c>
      <c r="AV183" s="15" t="s">
        <v>175</v>
      </c>
      <c r="AW183" s="15" t="s">
        <v>31</v>
      </c>
      <c r="AX183" s="15" t="s">
        <v>32</v>
      </c>
      <c r="AY183" s="181" t="s">
        <v>167</v>
      </c>
    </row>
    <row r="184" spans="1:65" s="2" customFormat="1" ht="21.75" customHeight="1">
      <c r="A184" s="33"/>
      <c r="B184" s="150"/>
      <c r="C184" s="151" t="s">
        <v>243</v>
      </c>
      <c r="D184" s="151" t="s">
        <v>170</v>
      </c>
      <c r="E184" s="152" t="s">
        <v>250</v>
      </c>
      <c r="F184" s="153" t="s">
        <v>251</v>
      </c>
      <c r="G184" s="154" t="s">
        <v>233</v>
      </c>
      <c r="H184" s="155">
        <v>303.16</v>
      </c>
      <c r="I184" s="156"/>
      <c r="J184" s="157">
        <f>ROUND(I184*H184,2)</f>
        <v>0</v>
      </c>
      <c r="K184" s="153" t="s">
        <v>174</v>
      </c>
      <c r="L184" s="34"/>
      <c r="M184" s="158" t="s">
        <v>1</v>
      </c>
      <c r="N184" s="159" t="s">
        <v>42</v>
      </c>
      <c r="O184" s="59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2" t="s">
        <v>175</v>
      </c>
      <c r="AT184" s="162" t="s">
        <v>170</v>
      </c>
      <c r="AU184" s="162" t="s">
        <v>85</v>
      </c>
      <c r="AY184" s="18" t="s">
        <v>167</v>
      </c>
      <c r="BE184" s="163">
        <f>IF(N184="základní",J184,0)</f>
        <v>0</v>
      </c>
      <c r="BF184" s="163">
        <f>IF(N184="snížená",J184,0)</f>
        <v>0</v>
      </c>
      <c r="BG184" s="163">
        <f>IF(N184="zákl. přenesená",J184,0)</f>
        <v>0</v>
      </c>
      <c r="BH184" s="163">
        <f>IF(N184="sníž. přenesená",J184,0)</f>
        <v>0</v>
      </c>
      <c r="BI184" s="163">
        <f>IF(N184="nulová",J184,0)</f>
        <v>0</v>
      </c>
      <c r="BJ184" s="18" t="s">
        <v>32</v>
      </c>
      <c r="BK184" s="163">
        <f>ROUND(I184*H184,2)</f>
        <v>0</v>
      </c>
      <c r="BL184" s="18" t="s">
        <v>175</v>
      </c>
      <c r="BM184" s="162" t="s">
        <v>252</v>
      </c>
    </row>
    <row r="185" spans="2:51" s="14" customFormat="1" ht="12">
      <c r="B185" s="172"/>
      <c r="D185" s="165" t="s">
        <v>177</v>
      </c>
      <c r="E185" s="173" t="s">
        <v>1</v>
      </c>
      <c r="F185" s="174" t="s">
        <v>798</v>
      </c>
      <c r="H185" s="175">
        <v>292.288</v>
      </c>
      <c r="I185" s="176"/>
      <c r="L185" s="172"/>
      <c r="M185" s="177"/>
      <c r="N185" s="178"/>
      <c r="O185" s="178"/>
      <c r="P185" s="178"/>
      <c r="Q185" s="178"/>
      <c r="R185" s="178"/>
      <c r="S185" s="178"/>
      <c r="T185" s="179"/>
      <c r="AT185" s="173" t="s">
        <v>177</v>
      </c>
      <c r="AU185" s="173" t="s">
        <v>85</v>
      </c>
      <c r="AV185" s="14" t="s">
        <v>85</v>
      </c>
      <c r="AW185" s="14" t="s">
        <v>31</v>
      </c>
      <c r="AX185" s="14" t="s">
        <v>77</v>
      </c>
      <c r="AY185" s="173" t="s">
        <v>167</v>
      </c>
    </row>
    <row r="186" spans="2:51" s="14" customFormat="1" ht="12">
      <c r="B186" s="172"/>
      <c r="D186" s="165" t="s">
        <v>177</v>
      </c>
      <c r="E186" s="173" t="s">
        <v>1</v>
      </c>
      <c r="F186" s="174" t="s">
        <v>799</v>
      </c>
      <c r="H186" s="175">
        <v>10.872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3" t="s">
        <v>177</v>
      </c>
      <c r="AU186" s="173" t="s">
        <v>85</v>
      </c>
      <c r="AV186" s="14" t="s">
        <v>85</v>
      </c>
      <c r="AW186" s="14" t="s">
        <v>31</v>
      </c>
      <c r="AX186" s="14" t="s">
        <v>77</v>
      </c>
      <c r="AY186" s="173" t="s">
        <v>167</v>
      </c>
    </row>
    <row r="187" spans="2:51" s="15" customFormat="1" ht="12">
      <c r="B187" s="180"/>
      <c r="D187" s="165" t="s">
        <v>177</v>
      </c>
      <c r="E187" s="181" t="s">
        <v>1</v>
      </c>
      <c r="F187" s="182" t="s">
        <v>192</v>
      </c>
      <c r="H187" s="183">
        <v>303.16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177</v>
      </c>
      <c r="AU187" s="181" t="s">
        <v>85</v>
      </c>
      <c r="AV187" s="15" t="s">
        <v>175</v>
      </c>
      <c r="AW187" s="15" t="s">
        <v>31</v>
      </c>
      <c r="AX187" s="15" t="s">
        <v>32</v>
      </c>
      <c r="AY187" s="181" t="s">
        <v>167</v>
      </c>
    </row>
    <row r="188" spans="1:47" s="2" customFormat="1" ht="12">
      <c r="A188" s="33"/>
      <c r="B188" s="34"/>
      <c r="C188" s="33"/>
      <c r="D188" s="165" t="s">
        <v>193</v>
      </c>
      <c r="E188" s="33"/>
      <c r="F188" s="188" t="s">
        <v>256</v>
      </c>
      <c r="G188" s="33"/>
      <c r="H188" s="33"/>
      <c r="I188" s="33"/>
      <c r="J188" s="33"/>
      <c r="K188" s="33"/>
      <c r="L188" s="34"/>
      <c r="M188" s="189"/>
      <c r="N188" s="190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U188" s="18" t="s">
        <v>85</v>
      </c>
    </row>
    <row r="189" spans="1:47" s="2" customFormat="1" ht="12">
      <c r="A189" s="33"/>
      <c r="B189" s="34"/>
      <c r="C189" s="33"/>
      <c r="D189" s="165" t="s">
        <v>193</v>
      </c>
      <c r="E189" s="33"/>
      <c r="F189" s="191" t="s">
        <v>797</v>
      </c>
      <c r="G189" s="33"/>
      <c r="H189" s="192">
        <v>98.84</v>
      </c>
      <c r="I189" s="33"/>
      <c r="J189" s="33"/>
      <c r="K189" s="33"/>
      <c r="L189" s="34"/>
      <c r="M189" s="189"/>
      <c r="N189" s="190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U189" s="18" t="s">
        <v>85</v>
      </c>
    </row>
    <row r="190" spans="1:47" s="2" customFormat="1" ht="12">
      <c r="A190" s="33"/>
      <c r="B190" s="34"/>
      <c r="C190" s="33"/>
      <c r="D190" s="165" t="s">
        <v>193</v>
      </c>
      <c r="E190" s="33"/>
      <c r="F190" s="191" t="s">
        <v>192</v>
      </c>
      <c r="G190" s="33"/>
      <c r="H190" s="192">
        <v>98.84</v>
      </c>
      <c r="I190" s="33"/>
      <c r="J190" s="33"/>
      <c r="K190" s="33"/>
      <c r="L190" s="34"/>
      <c r="M190" s="189"/>
      <c r="N190" s="190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U190" s="18" t="s">
        <v>85</v>
      </c>
    </row>
    <row r="191" spans="1:65" s="2" customFormat="1" ht="16.5" customHeight="1">
      <c r="A191" s="33"/>
      <c r="B191" s="150"/>
      <c r="C191" s="151" t="s">
        <v>249</v>
      </c>
      <c r="D191" s="151" t="s">
        <v>170</v>
      </c>
      <c r="E191" s="152" t="s">
        <v>258</v>
      </c>
      <c r="F191" s="153" t="s">
        <v>259</v>
      </c>
      <c r="G191" s="154" t="s">
        <v>260</v>
      </c>
      <c r="H191" s="155">
        <v>67.302</v>
      </c>
      <c r="I191" s="156"/>
      <c r="J191" s="157">
        <f>ROUND(I191*H191,2)</f>
        <v>0</v>
      </c>
      <c r="K191" s="153" t="s">
        <v>1</v>
      </c>
      <c r="L191" s="34"/>
      <c r="M191" s="158" t="s">
        <v>1</v>
      </c>
      <c r="N191" s="159" t="s">
        <v>42</v>
      </c>
      <c r="O191" s="59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175</v>
      </c>
      <c r="AT191" s="162" t="s">
        <v>170</v>
      </c>
      <c r="AU191" s="162" t="s">
        <v>85</v>
      </c>
      <c r="AY191" s="18" t="s">
        <v>167</v>
      </c>
      <c r="BE191" s="163">
        <f>IF(N191="základní",J191,0)</f>
        <v>0</v>
      </c>
      <c r="BF191" s="163">
        <f>IF(N191="snížená",J191,0)</f>
        <v>0</v>
      </c>
      <c r="BG191" s="163">
        <f>IF(N191="zákl. přenesená",J191,0)</f>
        <v>0</v>
      </c>
      <c r="BH191" s="163">
        <f>IF(N191="sníž. přenesená",J191,0)</f>
        <v>0</v>
      </c>
      <c r="BI191" s="163">
        <f>IF(N191="nulová",J191,0)</f>
        <v>0</v>
      </c>
      <c r="BJ191" s="18" t="s">
        <v>32</v>
      </c>
      <c r="BK191" s="163">
        <f>ROUND(I191*H191,2)</f>
        <v>0</v>
      </c>
      <c r="BL191" s="18" t="s">
        <v>175</v>
      </c>
      <c r="BM191" s="162" t="s">
        <v>800</v>
      </c>
    </row>
    <row r="192" spans="2:51" s="13" customFormat="1" ht="12">
      <c r="B192" s="164"/>
      <c r="D192" s="165" t="s">
        <v>177</v>
      </c>
      <c r="E192" s="166" t="s">
        <v>1</v>
      </c>
      <c r="F192" s="167" t="s">
        <v>262</v>
      </c>
      <c r="H192" s="166" t="s">
        <v>1</v>
      </c>
      <c r="I192" s="168"/>
      <c r="L192" s="164"/>
      <c r="M192" s="169"/>
      <c r="N192" s="170"/>
      <c r="O192" s="170"/>
      <c r="P192" s="170"/>
      <c r="Q192" s="170"/>
      <c r="R192" s="170"/>
      <c r="S192" s="170"/>
      <c r="T192" s="171"/>
      <c r="AT192" s="166" t="s">
        <v>177</v>
      </c>
      <c r="AU192" s="166" t="s">
        <v>85</v>
      </c>
      <c r="AV192" s="13" t="s">
        <v>32</v>
      </c>
      <c r="AW192" s="13" t="s">
        <v>31</v>
      </c>
      <c r="AX192" s="13" t="s">
        <v>77</v>
      </c>
      <c r="AY192" s="166" t="s">
        <v>167</v>
      </c>
    </row>
    <row r="193" spans="2:51" s="14" customFormat="1" ht="12">
      <c r="B193" s="172"/>
      <c r="D193" s="165" t="s">
        <v>177</v>
      </c>
      <c r="E193" s="173" t="s">
        <v>1</v>
      </c>
      <c r="F193" s="174" t="s">
        <v>801</v>
      </c>
      <c r="H193" s="175">
        <v>64.888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177</v>
      </c>
      <c r="AU193" s="173" t="s">
        <v>85</v>
      </c>
      <c r="AV193" s="14" t="s">
        <v>85</v>
      </c>
      <c r="AW193" s="14" t="s">
        <v>31</v>
      </c>
      <c r="AX193" s="14" t="s">
        <v>77</v>
      </c>
      <c r="AY193" s="173" t="s">
        <v>167</v>
      </c>
    </row>
    <row r="194" spans="2:51" s="14" customFormat="1" ht="12">
      <c r="B194" s="172"/>
      <c r="D194" s="165" t="s">
        <v>177</v>
      </c>
      <c r="E194" s="173" t="s">
        <v>1</v>
      </c>
      <c r="F194" s="174" t="s">
        <v>802</v>
      </c>
      <c r="H194" s="175">
        <v>2.414</v>
      </c>
      <c r="I194" s="176"/>
      <c r="L194" s="172"/>
      <c r="M194" s="177"/>
      <c r="N194" s="178"/>
      <c r="O194" s="178"/>
      <c r="P194" s="178"/>
      <c r="Q194" s="178"/>
      <c r="R194" s="178"/>
      <c r="S194" s="178"/>
      <c r="T194" s="179"/>
      <c r="AT194" s="173" t="s">
        <v>177</v>
      </c>
      <c r="AU194" s="173" t="s">
        <v>85</v>
      </c>
      <c r="AV194" s="14" t="s">
        <v>85</v>
      </c>
      <c r="AW194" s="14" t="s">
        <v>31</v>
      </c>
      <c r="AX194" s="14" t="s">
        <v>77</v>
      </c>
      <c r="AY194" s="173" t="s">
        <v>167</v>
      </c>
    </row>
    <row r="195" spans="2:51" s="15" customFormat="1" ht="12">
      <c r="B195" s="180"/>
      <c r="D195" s="165" t="s">
        <v>177</v>
      </c>
      <c r="E195" s="181" t="s">
        <v>1</v>
      </c>
      <c r="F195" s="182" t="s">
        <v>192</v>
      </c>
      <c r="H195" s="183">
        <v>67.302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177</v>
      </c>
      <c r="AU195" s="181" t="s">
        <v>85</v>
      </c>
      <c r="AV195" s="15" t="s">
        <v>175</v>
      </c>
      <c r="AW195" s="15" t="s">
        <v>31</v>
      </c>
      <c r="AX195" s="15" t="s">
        <v>32</v>
      </c>
      <c r="AY195" s="181" t="s">
        <v>167</v>
      </c>
    </row>
    <row r="196" spans="1:47" s="2" customFormat="1" ht="12">
      <c r="A196" s="33"/>
      <c r="B196" s="34"/>
      <c r="C196" s="33"/>
      <c r="D196" s="165" t="s">
        <v>193</v>
      </c>
      <c r="E196" s="33"/>
      <c r="F196" s="188" t="s">
        <v>256</v>
      </c>
      <c r="G196" s="33"/>
      <c r="H196" s="33"/>
      <c r="I196" s="33"/>
      <c r="J196" s="33"/>
      <c r="K196" s="33"/>
      <c r="L196" s="34"/>
      <c r="M196" s="189"/>
      <c r="N196" s="190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U196" s="18" t="s">
        <v>85</v>
      </c>
    </row>
    <row r="197" spans="1:47" s="2" customFormat="1" ht="12">
      <c r="A197" s="33"/>
      <c r="B197" s="34"/>
      <c r="C197" s="33"/>
      <c r="D197" s="165" t="s">
        <v>193</v>
      </c>
      <c r="E197" s="33"/>
      <c r="F197" s="191" t="s">
        <v>797</v>
      </c>
      <c r="G197" s="33"/>
      <c r="H197" s="192">
        <v>98.84</v>
      </c>
      <c r="I197" s="33"/>
      <c r="J197" s="33"/>
      <c r="K197" s="33"/>
      <c r="L197" s="34"/>
      <c r="M197" s="189"/>
      <c r="N197" s="190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U197" s="18" t="s">
        <v>85</v>
      </c>
    </row>
    <row r="198" spans="1:47" s="2" customFormat="1" ht="12">
      <c r="A198" s="33"/>
      <c r="B198" s="34"/>
      <c r="C198" s="33"/>
      <c r="D198" s="165" t="s">
        <v>193</v>
      </c>
      <c r="E198" s="33"/>
      <c r="F198" s="191" t="s">
        <v>192</v>
      </c>
      <c r="G198" s="33"/>
      <c r="H198" s="192">
        <v>98.84</v>
      </c>
      <c r="I198" s="33"/>
      <c r="J198" s="33"/>
      <c r="K198" s="33"/>
      <c r="L198" s="34"/>
      <c r="M198" s="189"/>
      <c r="N198" s="190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U198" s="18" t="s">
        <v>85</v>
      </c>
    </row>
    <row r="199" spans="1:65" s="2" customFormat="1" ht="21.75" customHeight="1">
      <c r="A199" s="33"/>
      <c r="B199" s="150"/>
      <c r="C199" s="151" t="s">
        <v>257</v>
      </c>
      <c r="D199" s="151" t="s">
        <v>170</v>
      </c>
      <c r="E199" s="152" t="s">
        <v>803</v>
      </c>
      <c r="F199" s="153" t="s">
        <v>804</v>
      </c>
      <c r="G199" s="154" t="s">
        <v>233</v>
      </c>
      <c r="H199" s="155">
        <v>91.474</v>
      </c>
      <c r="I199" s="156"/>
      <c r="J199" s="157">
        <f>ROUND(I199*H199,2)</f>
        <v>0</v>
      </c>
      <c r="K199" s="153" t="s">
        <v>174</v>
      </c>
      <c r="L199" s="34"/>
      <c r="M199" s="158" t="s">
        <v>1</v>
      </c>
      <c r="N199" s="159" t="s">
        <v>42</v>
      </c>
      <c r="O199" s="59"/>
      <c r="P199" s="160">
        <f>O199*H199</f>
        <v>0</v>
      </c>
      <c r="Q199" s="160">
        <v>0</v>
      </c>
      <c r="R199" s="160">
        <f>Q199*H199</f>
        <v>0</v>
      </c>
      <c r="S199" s="160">
        <v>0.44</v>
      </c>
      <c r="T199" s="161">
        <f>S199*H199</f>
        <v>40.248560000000005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2" t="s">
        <v>175</v>
      </c>
      <c r="AT199" s="162" t="s">
        <v>170</v>
      </c>
      <c r="AU199" s="162" t="s">
        <v>85</v>
      </c>
      <c r="AY199" s="18" t="s">
        <v>167</v>
      </c>
      <c r="BE199" s="163">
        <f>IF(N199="základní",J199,0)</f>
        <v>0</v>
      </c>
      <c r="BF199" s="163">
        <f>IF(N199="snížená",J199,0)</f>
        <v>0</v>
      </c>
      <c r="BG199" s="163">
        <f>IF(N199="zákl. přenesená",J199,0)</f>
        <v>0</v>
      </c>
      <c r="BH199" s="163">
        <f>IF(N199="sníž. přenesená",J199,0)</f>
        <v>0</v>
      </c>
      <c r="BI199" s="163">
        <f>IF(N199="nulová",J199,0)</f>
        <v>0</v>
      </c>
      <c r="BJ199" s="18" t="s">
        <v>32</v>
      </c>
      <c r="BK199" s="163">
        <f>ROUND(I199*H199,2)</f>
        <v>0</v>
      </c>
      <c r="BL199" s="18" t="s">
        <v>175</v>
      </c>
      <c r="BM199" s="162" t="s">
        <v>268</v>
      </c>
    </row>
    <row r="200" spans="2:51" s="14" customFormat="1" ht="12">
      <c r="B200" s="172"/>
      <c r="D200" s="165" t="s">
        <v>177</v>
      </c>
      <c r="E200" s="173" t="s">
        <v>1</v>
      </c>
      <c r="F200" s="174" t="s">
        <v>805</v>
      </c>
      <c r="H200" s="175">
        <v>91.474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177</v>
      </c>
      <c r="AU200" s="173" t="s">
        <v>85</v>
      </c>
      <c r="AV200" s="14" t="s">
        <v>85</v>
      </c>
      <c r="AW200" s="14" t="s">
        <v>31</v>
      </c>
      <c r="AX200" s="14" t="s">
        <v>32</v>
      </c>
      <c r="AY200" s="173" t="s">
        <v>167</v>
      </c>
    </row>
    <row r="201" spans="1:65" s="2" customFormat="1" ht="16.5" customHeight="1">
      <c r="A201" s="33"/>
      <c r="B201" s="150"/>
      <c r="C201" s="151" t="s">
        <v>265</v>
      </c>
      <c r="D201" s="151" t="s">
        <v>170</v>
      </c>
      <c r="E201" s="152" t="s">
        <v>266</v>
      </c>
      <c r="F201" s="153" t="s">
        <v>267</v>
      </c>
      <c r="G201" s="154" t="s">
        <v>233</v>
      </c>
      <c r="H201" s="155">
        <v>292.288</v>
      </c>
      <c r="I201" s="156"/>
      <c r="J201" s="157">
        <f>ROUND(I201*H201,2)</f>
        <v>0</v>
      </c>
      <c r="K201" s="153" t="s">
        <v>174</v>
      </c>
      <c r="L201" s="34"/>
      <c r="M201" s="158" t="s">
        <v>1</v>
      </c>
      <c r="N201" s="159" t="s">
        <v>42</v>
      </c>
      <c r="O201" s="59"/>
      <c r="P201" s="160">
        <f>O201*H201</f>
        <v>0</v>
      </c>
      <c r="Q201" s="160">
        <v>0</v>
      </c>
      <c r="R201" s="160">
        <f>Q201*H201</f>
        <v>0</v>
      </c>
      <c r="S201" s="160">
        <v>0.44</v>
      </c>
      <c r="T201" s="161">
        <f>S201*H201</f>
        <v>128.60672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2" t="s">
        <v>175</v>
      </c>
      <c r="AT201" s="162" t="s">
        <v>170</v>
      </c>
      <c r="AU201" s="162" t="s">
        <v>85</v>
      </c>
      <c r="AY201" s="18" t="s">
        <v>167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18" t="s">
        <v>32</v>
      </c>
      <c r="BK201" s="163">
        <f>ROUND(I201*H201,2)</f>
        <v>0</v>
      </c>
      <c r="BL201" s="18" t="s">
        <v>175</v>
      </c>
      <c r="BM201" s="162" t="s">
        <v>276</v>
      </c>
    </row>
    <row r="202" spans="2:51" s="14" customFormat="1" ht="12">
      <c r="B202" s="172"/>
      <c r="D202" s="165" t="s">
        <v>177</v>
      </c>
      <c r="E202" s="173" t="s">
        <v>1</v>
      </c>
      <c r="F202" s="174" t="s">
        <v>806</v>
      </c>
      <c r="H202" s="175">
        <v>292.288</v>
      </c>
      <c r="I202" s="176"/>
      <c r="L202" s="172"/>
      <c r="M202" s="177"/>
      <c r="N202" s="178"/>
      <c r="O202" s="178"/>
      <c r="P202" s="178"/>
      <c r="Q202" s="178"/>
      <c r="R202" s="178"/>
      <c r="S202" s="178"/>
      <c r="T202" s="179"/>
      <c r="AT202" s="173" t="s">
        <v>177</v>
      </c>
      <c r="AU202" s="173" t="s">
        <v>85</v>
      </c>
      <c r="AV202" s="14" t="s">
        <v>85</v>
      </c>
      <c r="AW202" s="14" t="s">
        <v>31</v>
      </c>
      <c r="AX202" s="14" t="s">
        <v>32</v>
      </c>
      <c r="AY202" s="173" t="s">
        <v>167</v>
      </c>
    </row>
    <row r="203" spans="1:65" s="2" customFormat="1" ht="16.5" customHeight="1">
      <c r="A203" s="33"/>
      <c r="B203" s="150"/>
      <c r="C203" s="151" t="s">
        <v>270</v>
      </c>
      <c r="D203" s="151" t="s">
        <v>170</v>
      </c>
      <c r="E203" s="152" t="s">
        <v>279</v>
      </c>
      <c r="F203" s="153" t="s">
        <v>280</v>
      </c>
      <c r="G203" s="154" t="s">
        <v>260</v>
      </c>
      <c r="H203" s="155">
        <v>206.494</v>
      </c>
      <c r="I203" s="156"/>
      <c r="J203" s="157">
        <f>ROUND(I203*H203,2)</f>
        <v>0</v>
      </c>
      <c r="K203" s="153" t="s">
        <v>174</v>
      </c>
      <c r="L203" s="34"/>
      <c r="M203" s="158" t="s">
        <v>1</v>
      </c>
      <c r="N203" s="159" t="s">
        <v>42</v>
      </c>
      <c r="O203" s="59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2" t="s">
        <v>175</v>
      </c>
      <c r="AT203" s="162" t="s">
        <v>170</v>
      </c>
      <c r="AU203" s="162" t="s">
        <v>85</v>
      </c>
      <c r="AY203" s="18" t="s">
        <v>167</v>
      </c>
      <c r="BE203" s="163">
        <f>IF(N203="základní",J203,0)</f>
        <v>0</v>
      </c>
      <c r="BF203" s="163">
        <f>IF(N203="snížená",J203,0)</f>
        <v>0</v>
      </c>
      <c r="BG203" s="163">
        <f>IF(N203="zákl. přenesená",J203,0)</f>
        <v>0</v>
      </c>
      <c r="BH203" s="163">
        <f>IF(N203="sníž. přenesená",J203,0)</f>
        <v>0</v>
      </c>
      <c r="BI203" s="163">
        <f>IF(N203="nulová",J203,0)</f>
        <v>0</v>
      </c>
      <c r="BJ203" s="18" t="s">
        <v>32</v>
      </c>
      <c r="BK203" s="163">
        <f>ROUND(I203*H203,2)</f>
        <v>0</v>
      </c>
      <c r="BL203" s="18" t="s">
        <v>175</v>
      </c>
      <c r="BM203" s="162" t="s">
        <v>281</v>
      </c>
    </row>
    <row r="204" spans="1:65" s="2" customFormat="1" ht="16.5" customHeight="1">
      <c r="A204" s="33"/>
      <c r="B204" s="150"/>
      <c r="C204" s="151" t="s">
        <v>275</v>
      </c>
      <c r="D204" s="151" t="s">
        <v>170</v>
      </c>
      <c r="E204" s="152" t="s">
        <v>282</v>
      </c>
      <c r="F204" s="153" t="s">
        <v>283</v>
      </c>
      <c r="G204" s="154" t="s">
        <v>260</v>
      </c>
      <c r="H204" s="155">
        <v>1445.458</v>
      </c>
      <c r="I204" s="156"/>
      <c r="J204" s="157">
        <f>ROUND(I204*H204,2)</f>
        <v>0</v>
      </c>
      <c r="K204" s="153" t="s">
        <v>174</v>
      </c>
      <c r="L204" s="34"/>
      <c r="M204" s="158" t="s">
        <v>1</v>
      </c>
      <c r="N204" s="159" t="s">
        <v>42</v>
      </c>
      <c r="O204" s="59"/>
      <c r="P204" s="160">
        <f>O204*H204</f>
        <v>0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2" t="s">
        <v>175</v>
      </c>
      <c r="AT204" s="162" t="s">
        <v>170</v>
      </c>
      <c r="AU204" s="162" t="s">
        <v>85</v>
      </c>
      <c r="AY204" s="18" t="s">
        <v>167</v>
      </c>
      <c r="BE204" s="163">
        <f>IF(N204="základní",J204,0)</f>
        <v>0</v>
      </c>
      <c r="BF204" s="163">
        <f>IF(N204="snížená",J204,0)</f>
        <v>0</v>
      </c>
      <c r="BG204" s="163">
        <f>IF(N204="zákl. přenesená",J204,0)</f>
        <v>0</v>
      </c>
      <c r="BH204" s="163">
        <f>IF(N204="sníž. přenesená",J204,0)</f>
        <v>0</v>
      </c>
      <c r="BI204" s="163">
        <f>IF(N204="nulová",J204,0)</f>
        <v>0</v>
      </c>
      <c r="BJ204" s="18" t="s">
        <v>32</v>
      </c>
      <c r="BK204" s="163">
        <f>ROUND(I204*H204,2)</f>
        <v>0</v>
      </c>
      <c r="BL204" s="18" t="s">
        <v>175</v>
      </c>
      <c r="BM204" s="162" t="s">
        <v>284</v>
      </c>
    </row>
    <row r="205" spans="2:51" s="14" customFormat="1" ht="12">
      <c r="B205" s="172"/>
      <c r="D205" s="165" t="s">
        <v>177</v>
      </c>
      <c r="F205" s="174" t="s">
        <v>807</v>
      </c>
      <c r="H205" s="175">
        <v>1445.458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85</v>
      </c>
      <c r="AV205" s="14" t="s">
        <v>85</v>
      </c>
      <c r="AW205" s="14" t="s">
        <v>3</v>
      </c>
      <c r="AX205" s="14" t="s">
        <v>32</v>
      </c>
      <c r="AY205" s="173" t="s">
        <v>167</v>
      </c>
    </row>
    <row r="206" spans="1:65" s="2" customFormat="1" ht="16.5" customHeight="1">
      <c r="A206" s="33"/>
      <c r="B206" s="150"/>
      <c r="C206" s="151" t="s">
        <v>278</v>
      </c>
      <c r="D206" s="151" t="s">
        <v>170</v>
      </c>
      <c r="E206" s="152" t="s">
        <v>287</v>
      </c>
      <c r="F206" s="153" t="s">
        <v>288</v>
      </c>
      <c r="G206" s="154" t="s">
        <v>260</v>
      </c>
      <c r="H206" s="155">
        <v>206.494</v>
      </c>
      <c r="I206" s="156"/>
      <c r="J206" s="157">
        <f>ROUND(I206*H206,2)</f>
        <v>0</v>
      </c>
      <c r="K206" s="153" t="s">
        <v>240</v>
      </c>
      <c r="L206" s="34"/>
      <c r="M206" s="158" t="s">
        <v>1</v>
      </c>
      <c r="N206" s="159" t="s">
        <v>42</v>
      </c>
      <c r="O206" s="59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2" t="s">
        <v>175</v>
      </c>
      <c r="AT206" s="162" t="s">
        <v>170</v>
      </c>
      <c r="AU206" s="162" t="s">
        <v>85</v>
      </c>
      <c r="AY206" s="18" t="s">
        <v>167</v>
      </c>
      <c r="BE206" s="163">
        <f>IF(N206="základní",J206,0)</f>
        <v>0</v>
      </c>
      <c r="BF206" s="163">
        <f>IF(N206="snížená",J206,0)</f>
        <v>0</v>
      </c>
      <c r="BG206" s="163">
        <f>IF(N206="zákl. přenesená",J206,0)</f>
        <v>0</v>
      </c>
      <c r="BH206" s="163">
        <f>IF(N206="sníž. přenesená",J206,0)</f>
        <v>0</v>
      </c>
      <c r="BI206" s="163">
        <f>IF(N206="nulová",J206,0)</f>
        <v>0</v>
      </c>
      <c r="BJ206" s="18" t="s">
        <v>32</v>
      </c>
      <c r="BK206" s="163">
        <f>ROUND(I206*H206,2)</f>
        <v>0</v>
      </c>
      <c r="BL206" s="18" t="s">
        <v>175</v>
      </c>
      <c r="BM206" s="162" t="s">
        <v>289</v>
      </c>
    </row>
    <row r="207" spans="1:65" s="2" customFormat="1" ht="16.5" customHeight="1">
      <c r="A207" s="33"/>
      <c r="B207" s="150"/>
      <c r="C207" s="151" t="s">
        <v>7</v>
      </c>
      <c r="D207" s="151" t="s">
        <v>170</v>
      </c>
      <c r="E207" s="152" t="s">
        <v>808</v>
      </c>
      <c r="F207" s="153" t="s">
        <v>809</v>
      </c>
      <c r="G207" s="154" t="s">
        <v>233</v>
      </c>
      <c r="H207" s="155">
        <v>91.474</v>
      </c>
      <c r="I207" s="156"/>
      <c r="J207" s="157">
        <f>ROUND(I207*H207,2)</f>
        <v>0</v>
      </c>
      <c r="K207" s="153" t="s">
        <v>174</v>
      </c>
      <c r="L207" s="34"/>
      <c r="M207" s="158" t="s">
        <v>1</v>
      </c>
      <c r="N207" s="159" t="s">
        <v>42</v>
      </c>
      <c r="O207" s="59"/>
      <c r="P207" s="160">
        <f>O207*H207</f>
        <v>0</v>
      </c>
      <c r="Q207" s="160">
        <v>0</v>
      </c>
      <c r="R207" s="160">
        <f>Q207*H207</f>
        <v>0</v>
      </c>
      <c r="S207" s="160">
        <v>0.098</v>
      </c>
      <c r="T207" s="161">
        <f>S207*H207</f>
        <v>8.964452000000001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2" t="s">
        <v>175</v>
      </c>
      <c r="AT207" s="162" t="s">
        <v>170</v>
      </c>
      <c r="AU207" s="162" t="s">
        <v>85</v>
      </c>
      <c r="AY207" s="18" t="s">
        <v>167</v>
      </c>
      <c r="BE207" s="163">
        <f>IF(N207="základní",J207,0)</f>
        <v>0</v>
      </c>
      <c r="BF207" s="163">
        <f>IF(N207="snížená",J207,0)</f>
        <v>0</v>
      </c>
      <c r="BG207" s="163">
        <f>IF(N207="zákl. přenesená",J207,0)</f>
        <v>0</v>
      </c>
      <c r="BH207" s="163">
        <f>IF(N207="sníž. přenesená",J207,0)</f>
        <v>0</v>
      </c>
      <c r="BI207" s="163">
        <f>IF(N207="nulová",J207,0)</f>
        <v>0</v>
      </c>
      <c r="BJ207" s="18" t="s">
        <v>32</v>
      </c>
      <c r="BK207" s="163">
        <f>ROUND(I207*H207,2)</f>
        <v>0</v>
      </c>
      <c r="BL207" s="18" t="s">
        <v>175</v>
      </c>
      <c r="BM207" s="162" t="s">
        <v>303</v>
      </c>
    </row>
    <row r="208" spans="2:51" s="14" customFormat="1" ht="12">
      <c r="B208" s="172"/>
      <c r="D208" s="165" t="s">
        <v>177</v>
      </c>
      <c r="E208" s="173" t="s">
        <v>1</v>
      </c>
      <c r="F208" s="174" t="s">
        <v>810</v>
      </c>
      <c r="H208" s="175">
        <v>91.474</v>
      </c>
      <c r="I208" s="176"/>
      <c r="L208" s="172"/>
      <c r="M208" s="177"/>
      <c r="N208" s="178"/>
      <c r="O208" s="178"/>
      <c r="P208" s="178"/>
      <c r="Q208" s="178"/>
      <c r="R208" s="178"/>
      <c r="S208" s="178"/>
      <c r="T208" s="179"/>
      <c r="AT208" s="173" t="s">
        <v>177</v>
      </c>
      <c r="AU208" s="173" t="s">
        <v>85</v>
      </c>
      <c r="AV208" s="14" t="s">
        <v>85</v>
      </c>
      <c r="AW208" s="14" t="s">
        <v>31</v>
      </c>
      <c r="AX208" s="14" t="s">
        <v>32</v>
      </c>
      <c r="AY208" s="173" t="s">
        <v>167</v>
      </c>
    </row>
    <row r="209" spans="1:65" s="2" customFormat="1" ht="16.5" customHeight="1">
      <c r="A209" s="33"/>
      <c r="B209" s="150"/>
      <c r="C209" s="151" t="s">
        <v>286</v>
      </c>
      <c r="D209" s="151" t="s">
        <v>170</v>
      </c>
      <c r="E209" s="152" t="s">
        <v>311</v>
      </c>
      <c r="F209" s="153" t="s">
        <v>312</v>
      </c>
      <c r="G209" s="154" t="s">
        <v>233</v>
      </c>
      <c r="H209" s="155">
        <v>292.288</v>
      </c>
      <c r="I209" s="156"/>
      <c r="J209" s="157">
        <f>ROUND(I209*H209,2)</f>
        <v>0</v>
      </c>
      <c r="K209" s="153" t="s">
        <v>174</v>
      </c>
      <c r="L209" s="34"/>
      <c r="M209" s="158" t="s">
        <v>1</v>
      </c>
      <c r="N209" s="159" t="s">
        <v>42</v>
      </c>
      <c r="O209" s="59"/>
      <c r="P209" s="160">
        <f>O209*H209</f>
        <v>0</v>
      </c>
      <c r="Q209" s="160">
        <v>0</v>
      </c>
      <c r="R209" s="160">
        <f>Q209*H209</f>
        <v>0</v>
      </c>
      <c r="S209" s="160">
        <v>0.45</v>
      </c>
      <c r="T209" s="161">
        <f>S209*H209</f>
        <v>131.52960000000002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2" t="s">
        <v>175</v>
      </c>
      <c r="AT209" s="162" t="s">
        <v>170</v>
      </c>
      <c r="AU209" s="162" t="s">
        <v>85</v>
      </c>
      <c r="AY209" s="18" t="s">
        <v>167</v>
      </c>
      <c r="BE209" s="163">
        <f>IF(N209="základní",J209,0)</f>
        <v>0</v>
      </c>
      <c r="BF209" s="163">
        <f>IF(N209="snížená",J209,0)</f>
        <v>0</v>
      </c>
      <c r="BG209" s="163">
        <f>IF(N209="zákl. přenesená",J209,0)</f>
        <v>0</v>
      </c>
      <c r="BH209" s="163">
        <f>IF(N209="sníž. přenesená",J209,0)</f>
        <v>0</v>
      </c>
      <c r="BI209" s="163">
        <f>IF(N209="nulová",J209,0)</f>
        <v>0</v>
      </c>
      <c r="BJ209" s="18" t="s">
        <v>32</v>
      </c>
      <c r="BK209" s="163">
        <f>ROUND(I209*H209,2)</f>
        <v>0</v>
      </c>
      <c r="BL209" s="18" t="s">
        <v>175</v>
      </c>
      <c r="BM209" s="162" t="s">
        <v>313</v>
      </c>
    </row>
    <row r="210" spans="2:51" s="14" customFormat="1" ht="12">
      <c r="B210" s="172"/>
      <c r="D210" s="165" t="s">
        <v>177</v>
      </c>
      <c r="E210" s="173" t="s">
        <v>1</v>
      </c>
      <c r="F210" s="174" t="s">
        <v>796</v>
      </c>
      <c r="H210" s="175">
        <v>292.288</v>
      </c>
      <c r="I210" s="176"/>
      <c r="L210" s="172"/>
      <c r="M210" s="177"/>
      <c r="N210" s="178"/>
      <c r="O210" s="178"/>
      <c r="P210" s="178"/>
      <c r="Q210" s="178"/>
      <c r="R210" s="178"/>
      <c r="S210" s="178"/>
      <c r="T210" s="179"/>
      <c r="AT210" s="173" t="s">
        <v>177</v>
      </c>
      <c r="AU210" s="173" t="s">
        <v>85</v>
      </c>
      <c r="AV210" s="14" t="s">
        <v>85</v>
      </c>
      <c r="AW210" s="14" t="s">
        <v>31</v>
      </c>
      <c r="AX210" s="14" t="s">
        <v>32</v>
      </c>
      <c r="AY210" s="173" t="s">
        <v>167</v>
      </c>
    </row>
    <row r="211" spans="1:65" s="2" customFormat="1" ht="16.5" customHeight="1">
      <c r="A211" s="33"/>
      <c r="B211" s="150"/>
      <c r="C211" s="151" t="s">
        <v>290</v>
      </c>
      <c r="D211" s="151" t="s">
        <v>170</v>
      </c>
      <c r="E211" s="152" t="s">
        <v>279</v>
      </c>
      <c r="F211" s="153" t="s">
        <v>280</v>
      </c>
      <c r="G211" s="154" t="s">
        <v>260</v>
      </c>
      <c r="H211" s="155">
        <v>140.494</v>
      </c>
      <c r="I211" s="156"/>
      <c r="J211" s="157">
        <f>ROUND(I211*H211,2)</f>
        <v>0</v>
      </c>
      <c r="K211" s="153" t="s">
        <v>174</v>
      </c>
      <c r="L211" s="34"/>
      <c r="M211" s="158" t="s">
        <v>1</v>
      </c>
      <c r="N211" s="159" t="s">
        <v>42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175</v>
      </c>
      <c r="AT211" s="162" t="s">
        <v>170</v>
      </c>
      <c r="AU211" s="162" t="s">
        <v>85</v>
      </c>
      <c r="AY211" s="18" t="s">
        <v>167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32</v>
      </c>
      <c r="BK211" s="163">
        <f>ROUND(I211*H211,2)</f>
        <v>0</v>
      </c>
      <c r="BL211" s="18" t="s">
        <v>175</v>
      </c>
      <c r="BM211" s="162" t="s">
        <v>315</v>
      </c>
    </row>
    <row r="212" spans="1:65" s="2" customFormat="1" ht="16.5" customHeight="1">
      <c r="A212" s="33"/>
      <c r="B212" s="150"/>
      <c r="C212" s="151" t="s">
        <v>295</v>
      </c>
      <c r="D212" s="151" t="s">
        <v>170</v>
      </c>
      <c r="E212" s="152" t="s">
        <v>282</v>
      </c>
      <c r="F212" s="153" t="s">
        <v>283</v>
      </c>
      <c r="G212" s="154" t="s">
        <v>260</v>
      </c>
      <c r="H212" s="155">
        <v>983.458</v>
      </c>
      <c r="I212" s="156"/>
      <c r="J212" s="157">
        <f>ROUND(I212*H212,2)</f>
        <v>0</v>
      </c>
      <c r="K212" s="153" t="s">
        <v>174</v>
      </c>
      <c r="L212" s="34"/>
      <c r="M212" s="158" t="s">
        <v>1</v>
      </c>
      <c r="N212" s="159" t="s">
        <v>42</v>
      </c>
      <c r="O212" s="59"/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2" t="s">
        <v>175</v>
      </c>
      <c r="AT212" s="162" t="s">
        <v>170</v>
      </c>
      <c r="AU212" s="162" t="s">
        <v>85</v>
      </c>
      <c r="AY212" s="18" t="s">
        <v>167</v>
      </c>
      <c r="BE212" s="163">
        <f>IF(N212="základní",J212,0)</f>
        <v>0</v>
      </c>
      <c r="BF212" s="163">
        <f>IF(N212="snížená",J212,0)</f>
        <v>0</v>
      </c>
      <c r="BG212" s="163">
        <f>IF(N212="zákl. přenesená",J212,0)</f>
        <v>0</v>
      </c>
      <c r="BH212" s="163">
        <f>IF(N212="sníž. přenesená",J212,0)</f>
        <v>0</v>
      </c>
      <c r="BI212" s="163">
        <f>IF(N212="nulová",J212,0)</f>
        <v>0</v>
      </c>
      <c r="BJ212" s="18" t="s">
        <v>32</v>
      </c>
      <c r="BK212" s="163">
        <f>ROUND(I212*H212,2)</f>
        <v>0</v>
      </c>
      <c r="BL212" s="18" t="s">
        <v>175</v>
      </c>
      <c r="BM212" s="162" t="s">
        <v>317</v>
      </c>
    </row>
    <row r="213" spans="2:51" s="14" customFormat="1" ht="12">
      <c r="B213" s="172"/>
      <c r="D213" s="165" t="s">
        <v>177</v>
      </c>
      <c r="F213" s="174" t="s">
        <v>811</v>
      </c>
      <c r="H213" s="175">
        <v>983.458</v>
      </c>
      <c r="I213" s="176"/>
      <c r="L213" s="172"/>
      <c r="M213" s="177"/>
      <c r="N213" s="178"/>
      <c r="O213" s="178"/>
      <c r="P213" s="178"/>
      <c r="Q213" s="178"/>
      <c r="R213" s="178"/>
      <c r="S213" s="178"/>
      <c r="T213" s="179"/>
      <c r="AT213" s="173" t="s">
        <v>177</v>
      </c>
      <c r="AU213" s="173" t="s">
        <v>85</v>
      </c>
      <c r="AV213" s="14" t="s">
        <v>85</v>
      </c>
      <c r="AW213" s="14" t="s">
        <v>3</v>
      </c>
      <c r="AX213" s="14" t="s">
        <v>32</v>
      </c>
      <c r="AY213" s="173" t="s">
        <v>167</v>
      </c>
    </row>
    <row r="214" spans="1:65" s="2" customFormat="1" ht="16.5" customHeight="1">
      <c r="A214" s="33"/>
      <c r="B214" s="150"/>
      <c r="C214" s="151" t="s">
        <v>300</v>
      </c>
      <c r="D214" s="151" t="s">
        <v>170</v>
      </c>
      <c r="E214" s="152" t="s">
        <v>320</v>
      </c>
      <c r="F214" s="153" t="s">
        <v>321</v>
      </c>
      <c r="G214" s="154" t="s">
        <v>260</v>
      </c>
      <c r="H214" s="155">
        <v>140.494</v>
      </c>
      <c r="I214" s="156"/>
      <c r="J214" s="157">
        <f>ROUND(I214*H214,2)</f>
        <v>0</v>
      </c>
      <c r="K214" s="153" t="s">
        <v>240</v>
      </c>
      <c r="L214" s="34"/>
      <c r="M214" s="158" t="s">
        <v>1</v>
      </c>
      <c r="N214" s="159" t="s">
        <v>42</v>
      </c>
      <c r="O214" s="59"/>
      <c r="P214" s="160">
        <f>O214*H214</f>
        <v>0</v>
      </c>
      <c r="Q214" s="160">
        <v>0</v>
      </c>
      <c r="R214" s="160">
        <f>Q214*H214</f>
        <v>0</v>
      </c>
      <c r="S214" s="160">
        <v>0</v>
      </c>
      <c r="T214" s="16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2" t="s">
        <v>175</v>
      </c>
      <c r="AT214" s="162" t="s">
        <v>170</v>
      </c>
      <c r="AU214" s="162" t="s">
        <v>85</v>
      </c>
      <c r="AY214" s="18" t="s">
        <v>167</v>
      </c>
      <c r="BE214" s="163">
        <f>IF(N214="základní",J214,0)</f>
        <v>0</v>
      </c>
      <c r="BF214" s="163">
        <f>IF(N214="snížená",J214,0)</f>
        <v>0</v>
      </c>
      <c r="BG214" s="163">
        <f>IF(N214="zákl. přenesená",J214,0)</f>
        <v>0</v>
      </c>
      <c r="BH214" s="163">
        <f>IF(N214="sníž. přenesená",J214,0)</f>
        <v>0</v>
      </c>
      <c r="BI214" s="163">
        <f>IF(N214="nulová",J214,0)</f>
        <v>0</v>
      </c>
      <c r="BJ214" s="18" t="s">
        <v>32</v>
      </c>
      <c r="BK214" s="163">
        <f>ROUND(I214*H214,2)</f>
        <v>0</v>
      </c>
      <c r="BL214" s="18" t="s">
        <v>175</v>
      </c>
      <c r="BM214" s="162" t="s">
        <v>322</v>
      </c>
    </row>
    <row r="215" spans="1:65" s="2" customFormat="1" ht="16.5" customHeight="1">
      <c r="A215" s="33"/>
      <c r="B215" s="150"/>
      <c r="C215" s="151" t="s">
        <v>305</v>
      </c>
      <c r="D215" s="151" t="s">
        <v>170</v>
      </c>
      <c r="E215" s="152" t="s">
        <v>324</v>
      </c>
      <c r="F215" s="153" t="s">
        <v>325</v>
      </c>
      <c r="G215" s="154" t="s">
        <v>246</v>
      </c>
      <c r="H215" s="155">
        <v>181.85</v>
      </c>
      <c r="I215" s="156"/>
      <c r="J215" s="157">
        <f>ROUND(I215*H215,2)</f>
        <v>0</v>
      </c>
      <c r="K215" s="153" t="s">
        <v>174</v>
      </c>
      <c r="L215" s="34"/>
      <c r="M215" s="158" t="s">
        <v>1</v>
      </c>
      <c r="N215" s="159" t="s">
        <v>42</v>
      </c>
      <c r="O215" s="59"/>
      <c r="P215" s="160">
        <f>O215*H215</f>
        <v>0</v>
      </c>
      <c r="Q215" s="160">
        <v>0</v>
      </c>
      <c r="R215" s="160">
        <f>Q215*H215</f>
        <v>0</v>
      </c>
      <c r="S215" s="160">
        <v>0.29</v>
      </c>
      <c r="T215" s="161">
        <f>S215*H215</f>
        <v>52.73649999999999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2" t="s">
        <v>175</v>
      </c>
      <c r="AT215" s="162" t="s">
        <v>170</v>
      </c>
      <c r="AU215" s="162" t="s">
        <v>85</v>
      </c>
      <c r="AY215" s="18" t="s">
        <v>167</v>
      </c>
      <c r="BE215" s="163">
        <f>IF(N215="základní",J215,0)</f>
        <v>0</v>
      </c>
      <c r="BF215" s="163">
        <f>IF(N215="snížená",J215,0)</f>
        <v>0</v>
      </c>
      <c r="BG215" s="163">
        <f>IF(N215="zákl. přenesená",J215,0)</f>
        <v>0</v>
      </c>
      <c r="BH215" s="163">
        <f>IF(N215="sníž. přenesená",J215,0)</f>
        <v>0</v>
      </c>
      <c r="BI215" s="163">
        <f>IF(N215="nulová",J215,0)</f>
        <v>0</v>
      </c>
      <c r="BJ215" s="18" t="s">
        <v>32</v>
      </c>
      <c r="BK215" s="163">
        <f>ROUND(I215*H215,2)</f>
        <v>0</v>
      </c>
      <c r="BL215" s="18" t="s">
        <v>175</v>
      </c>
      <c r="BM215" s="162" t="s">
        <v>326</v>
      </c>
    </row>
    <row r="216" spans="2:51" s="14" customFormat="1" ht="12">
      <c r="B216" s="172"/>
      <c r="D216" s="165" t="s">
        <v>177</v>
      </c>
      <c r="E216" s="173" t="s">
        <v>1</v>
      </c>
      <c r="F216" s="174" t="s">
        <v>812</v>
      </c>
      <c r="H216" s="175">
        <v>181.85</v>
      </c>
      <c r="I216" s="176"/>
      <c r="L216" s="172"/>
      <c r="M216" s="177"/>
      <c r="N216" s="178"/>
      <c r="O216" s="178"/>
      <c r="P216" s="178"/>
      <c r="Q216" s="178"/>
      <c r="R216" s="178"/>
      <c r="S216" s="178"/>
      <c r="T216" s="179"/>
      <c r="AT216" s="173" t="s">
        <v>177</v>
      </c>
      <c r="AU216" s="173" t="s">
        <v>85</v>
      </c>
      <c r="AV216" s="14" t="s">
        <v>85</v>
      </c>
      <c r="AW216" s="14" t="s">
        <v>31</v>
      </c>
      <c r="AX216" s="14" t="s">
        <v>32</v>
      </c>
      <c r="AY216" s="173" t="s">
        <v>167</v>
      </c>
    </row>
    <row r="217" spans="1:65" s="2" customFormat="1" ht="16.5" customHeight="1">
      <c r="A217" s="33"/>
      <c r="B217" s="150"/>
      <c r="C217" s="151" t="s">
        <v>310</v>
      </c>
      <c r="D217" s="151" t="s">
        <v>170</v>
      </c>
      <c r="E217" s="152" t="s">
        <v>339</v>
      </c>
      <c r="F217" s="153" t="s">
        <v>340</v>
      </c>
      <c r="G217" s="154" t="s">
        <v>260</v>
      </c>
      <c r="H217" s="155">
        <v>52.737</v>
      </c>
      <c r="I217" s="156"/>
      <c r="J217" s="157">
        <f>ROUND(I217*H217,2)</f>
        <v>0</v>
      </c>
      <c r="K217" s="153" t="s">
        <v>174</v>
      </c>
      <c r="L217" s="34"/>
      <c r="M217" s="158" t="s">
        <v>1</v>
      </c>
      <c r="N217" s="159" t="s">
        <v>42</v>
      </c>
      <c r="O217" s="59"/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2" t="s">
        <v>175</v>
      </c>
      <c r="AT217" s="162" t="s">
        <v>170</v>
      </c>
      <c r="AU217" s="162" t="s">
        <v>85</v>
      </c>
      <c r="AY217" s="18" t="s">
        <v>167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8" t="s">
        <v>32</v>
      </c>
      <c r="BK217" s="163">
        <f>ROUND(I217*H217,2)</f>
        <v>0</v>
      </c>
      <c r="BL217" s="18" t="s">
        <v>175</v>
      </c>
      <c r="BM217" s="162" t="s">
        <v>341</v>
      </c>
    </row>
    <row r="218" spans="1:65" s="2" customFormat="1" ht="16.5" customHeight="1">
      <c r="A218" s="33"/>
      <c r="B218" s="150"/>
      <c r="C218" s="151" t="s">
        <v>314</v>
      </c>
      <c r="D218" s="151" t="s">
        <v>170</v>
      </c>
      <c r="E218" s="152" t="s">
        <v>343</v>
      </c>
      <c r="F218" s="153" t="s">
        <v>344</v>
      </c>
      <c r="G218" s="154" t="s">
        <v>260</v>
      </c>
      <c r="H218" s="155">
        <v>369.159</v>
      </c>
      <c r="I218" s="156"/>
      <c r="J218" s="157">
        <f>ROUND(I218*H218,2)</f>
        <v>0</v>
      </c>
      <c r="K218" s="153" t="s">
        <v>174</v>
      </c>
      <c r="L218" s="34"/>
      <c r="M218" s="158" t="s">
        <v>1</v>
      </c>
      <c r="N218" s="159" t="s">
        <v>42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175</v>
      </c>
      <c r="AT218" s="162" t="s">
        <v>170</v>
      </c>
      <c r="AU218" s="162" t="s">
        <v>85</v>
      </c>
      <c r="AY218" s="18" t="s">
        <v>167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8" t="s">
        <v>32</v>
      </c>
      <c r="BK218" s="163">
        <f>ROUND(I218*H218,2)</f>
        <v>0</v>
      </c>
      <c r="BL218" s="18" t="s">
        <v>175</v>
      </c>
      <c r="BM218" s="162" t="s">
        <v>345</v>
      </c>
    </row>
    <row r="219" spans="2:51" s="14" customFormat="1" ht="12">
      <c r="B219" s="172"/>
      <c r="D219" s="165" t="s">
        <v>177</v>
      </c>
      <c r="F219" s="174" t="s">
        <v>813</v>
      </c>
      <c r="H219" s="175">
        <v>369.159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177</v>
      </c>
      <c r="AU219" s="173" t="s">
        <v>85</v>
      </c>
      <c r="AV219" s="14" t="s">
        <v>85</v>
      </c>
      <c r="AW219" s="14" t="s">
        <v>3</v>
      </c>
      <c r="AX219" s="14" t="s">
        <v>32</v>
      </c>
      <c r="AY219" s="173" t="s">
        <v>167</v>
      </c>
    </row>
    <row r="220" spans="1:65" s="2" customFormat="1" ht="16.5" customHeight="1">
      <c r="A220" s="33"/>
      <c r="B220" s="150"/>
      <c r="C220" s="151" t="s">
        <v>316</v>
      </c>
      <c r="D220" s="151" t="s">
        <v>170</v>
      </c>
      <c r="E220" s="152" t="s">
        <v>287</v>
      </c>
      <c r="F220" s="153" t="s">
        <v>288</v>
      </c>
      <c r="G220" s="154" t="s">
        <v>260</v>
      </c>
      <c r="H220" s="155">
        <v>52.737</v>
      </c>
      <c r="I220" s="156"/>
      <c r="J220" s="157">
        <f>ROUND(I220*H220,2)</f>
        <v>0</v>
      </c>
      <c r="K220" s="153" t="s">
        <v>240</v>
      </c>
      <c r="L220" s="34"/>
      <c r="M220" s="158" t="s">
        <v>1</v>
      </c>
      <c r="N220" s="159" t="s">
        <v>42</v>
      </c>
      <c r="O220" s="59"/>
      <c r="P220" s="160">
        <f>O220*H220</f>
        <v>0</v>
      </c>
      <c r="Q220" s="160">
        <v>0</v>
      </c>
      <c r="R220" s="160">
        <f>Q220*H220</f>
        <v>0</v>
      </c>
      <c r="S220" s="160">
        <v>0</v>
      </c>
      <c r="T220" s="16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2" t="s">
        <v>175</v>
      </c>
      <c r="AT220" s="162" t="s">
        <v>170</v>
      </c>
      <c r="AU220" s="162" t="s">
        <v>85</v>
      </c>
      <c r="AY220" s="18" t="s">
        <v>167</v>
      </c>
      <c r="BE220" s="163">
        <f>IF(N220="základní",J220,0)</f>
        <v>0</v>
      </c>
      <c r="BF220" s="163">
        <f>IF(N220="snížená",J220,0)</f>
        <v>0</v>
      </c>
      <c r="BG220" s="163">
        <f>IF(N220="zákl. přenesená",J220,0)</f>
        <v>0</v>
      </c>
      <c r="BH220" s="163">
        <f>IF(N220="sníž. přenesená",J220,0)</f>
        <v>0</v>
      </c>
      <c r="BI220" s="163">
        <f>IF(N220="nulová",J220,0)</f>
        <v>0</v>
      </c>
      <c r="BJ220" s="18" t="s">
        <v>32</v>
      </c>
      <c r="BK220" s="163">
        <f>ROUND(I220*H220,2)</f>
        <v>0</v>
      </c>
      <c r="BL220" s="18" t="s">
        <v>175</v>
      </c>
      <c r="BM220" s="162" t="s">
        <v>348</v>
      </c>
    </row>
    <row r="221" spans="2:63" s="12" customFormat="1" ht="22.9" customHeight="1">
      <c r="B221" s="137"/>
      <c r="D221" s="138" t="s">
        <v>76</v>
      </c>
      <c r="E221" s="148" t="s">
        <v>200</v>
      </c>
      <c r="F221" s="148" t="s">
        <v>383</v>
      </c>
      <c r="I221" s="140"/>
      <c r="J221" s="149">
        <f>BK221</f>
        <v>0</v>
      </c>
      <c r="L221" s="137"/>
      <c r="M221" s="142"/>
      <c r="N221" s="143"/>
      <c r="O221" s="143"/>
      <c r="P221" s="144">
        <f>SUM(P222:P254)</f>
        <v>0</v>
      </c>
      <c r="Q221" s="143"/>
      <c r="R221" s="144">
        <f>SUM(R222:R254)</f>
        <v>810.71782959</v>
      </c>
      <c r="S221" s="143"/>
      <c r="T221" s="145">
        <f>SUM(T222:T254)</f>
        <v>0</v>
      </c>
      <c r="AR221" s="138" t="s">
        <v>32</v>
      </c>
      <c r="AT221" s="146" t="s">
        <v>76</v>
      </c>
      <c r="AU221" s="146" t="s">
        <v>32</v>
      </c>
      <c r="AY221" s="138" t="s">
        <v>167</v>
      </c>
      <c r="BK221" s="147">
        <f>SUM(BK222:BK254)</f>
        <v>0</v>
      </c>
    </row>
    <row r="222" spans="1:65" s="2" customFormat="1" ht="16.5" customHeight="1">
      <c r="A222" s="33"/>
      <c r="B222" s="150"/>
      <c r="C222" s="151" t="s">
        <v>319</v>
      </c>
      <c r="D222" s="151" t="s">
        <v>170</v>
      </c>
      <c r="E222" s="152" t="s">
        <v>427</v>
      </c>
      <c r="F222" s="153" t="s">
        <v>428</v>
      </c>
      <c r="G222" s="154" t="s">
        <v>233</v>
      </c>
      <c r="H222" s="155">
        <v>256.671</v>
      </c>
      <c r="I222" s="156"/>
      <c r="J222" s="157">
        <f>ROUND(I222*H222,2)</f>
        <v>0</v>
      </c>
      <c r="K222" s="153" t="s">
        <v>174</v>
      </c>
      <c r="L222" s="34"/>
      <c r="M222" s="158" t="s">
        <v>1</v>
      </c>
      <c r="N222" s="159" t="s">
        <v>42</v>
      </c>
      <c r="O222" s="59"/>
      <c r="P222" s="160">
        <f>O222*H222</f>
        <v>0</v>
      </c>
      <c r="Q222" s="160">
        <v>0.11162</v>
      </c>
      <c r="R222" s="160">
        <f>Q222*H222</f>
        <v>28.649617019999997</v>
      </c>
      <c r="S222" s="160">
        <v>0</v>
      </c>
      <c r="T222" s="16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2" t="s">
        <v>175</v>
      </c>
      <c r="AT222" s="162" t="s">
        <v>170</v>
      </c>
      <c r="AU222" s="162" t="s">
        <v>85</v>
      </c>
      <c r="AY222" s="18" t="s">
        <v>167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18" t="s">
        <v>32</v>
      </c>
      <c r="BK222" s="163">
        <f>ROUND(I222*H222,2)</f>
        <v>0</v>
      </c>
      <c r="BL222" s="18" t="s">
        <v>175</v>
      </c>
      <c r="BM222" s="162" t="s">
        <v>429</v>
      </c>
    </row>
    <row r="223" spans="2:51" s="14" customFormat="1" ht="12">
      <c r="B223" s="172"/>
      <c r="D223" s="165" t="s">
        <v>177</v>
      </c>
      <c r="E223" s="173" t="s">
        <v>1</v>
      </c>
      <c r="F223" s="174" t="s">
        <v>814</v>
      </c>
      <c r="H223" s="175">
        <v>191.098</v>
      </c>
      <c r="I223" s="176"/>
      <c r="L223" s="172"/>
      <c r="M223" s="177"/>
      <c r="N223" s="178"/>
      <c r="O223" s="178"/>
      <c r="P223" s="178"/>
      <c r="Q223" s="178"/>
      <c r="R223" s="178"/>
      <c r="S223" s="178"/>
      <c r="T223" s="179"/>
      <c r="AT223" s="173" t="s">
        <v>177</v>
      </c>
      <c r="AU223" s="173" t="s">
        <v>85</v>
      </c>
      <c r="AV223" s="14" t="s">
        <v>85</v>
      </c>
      <c r="AW223" s="14" t="s">
        <v>31</v>
      </c>
      <c r="AX223" s="14" t="s">
        <v>77</v>
      </c>
      <c r="AY223" s="173" t="s">
        <v>167</v>
      </c>
    </row>
    <row r="224" spans="2:51" s="14" customFormat="1" ht="12">
      <c r="B224" s="172"/>
      <c r="D224" s="165" t="s">
        <v>177</v>
      </c>
      <c r="E224" s="173" t="s">
        <v>1</v>
      </c>
      <c r="F224" s="174" t="s">
        <v>815</v>
      </c>
      <c r="H224" s="175">
        <v>35.54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177</v>
      </c>
      <c r="AU224" s="173" t="s">
        <v>85</v>
      </c>
      <c r="AV224" s="14" t="s">
        <v>85</v>
      </c>
      <c r="AW224" s="14" t="s">
        <v>31</v>
      </c>
      <c r="AX224" s="14" t="s">
        <v>77</v>
      </c>
      <c r="AY224" s="173" t="s">
        <v>167</v>
      </c>
    </row>
    <row r="225" spans="2:51" s="14" customFormat="1" ht="12">
      <c r="B225" s="172"/>
      <c r="D225" s="165" t="s">
        <v>177</v>
      </c>
      <c r="E225" s="173" t="s">
        <v>1</v>
      </c>
      <c r="F225" s="174" t="s">
        <v>816</v>
      </c>
      <c r="H225" s="175">
        <v>30.033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177</v>
      </c>
      <c r="AU225" s="173" t="s">
        <v>85</v>
      </c>
      <c r="AV225" s="14" t="s">
        <v>85</v>
      </c>
      <c r="AW225" s="14" t="s">
        <v>31</v>
      </c>
      <c r="AX225" s="14" t="s">
        <v>77</v>
      </c>
      <c r="AY225" s="173" t="s">
        <v>167</v>
      </c>
    </row>
    <row r="226" spans="2:51" s="15" customFormat="1" ht="12">
      <c r="B226" s="180"/>
      <c r="D226" s="165" t="s">
        <v>177</v>
      </c>
      <c r="E226" s="181" t="s">
        <v>1</v>
      </c>
      <c r="F226" s="182" t="s">
        <v>192</v>
      </c>
      <c r="H226" s="183">
        <v>256.671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177</v>
      </c>
      <c r="AU226" s="181" t="s">
        <v>85</v>
      </c>
      <c r="AV226" s="15" t="s">
        <v>175</v>
      </c>
      <c r="AW226" s="15" t="s">
        <v>31</v>
      </c>
      <c r="AX226" s="15" t="s">
        <v>32</v>
      </c>
      <c r="AY226" s="181" t="s">
        <v>167</v>
      </c>
    </row>
    <row r="227" spans="1:65" s="2" customFormat="1" ht="21.75" customHeight="1">
      <c r="A227" s="33"/>
      <c r="B227" s="150"/>
      <c r="C227" s="151" t="s">
        <v>323</v>
      </c>
      <c r="D227" s="151" t="s">
        <v>170</v>
      </c>
      <c r="E227" s="152" t="s">
        <v>433</v>
      </c>
      <c r="F227" s="153" t="s">
        <v>434</v>
      </c>
      <c r="G227" s="154" t="s">
        <v>233</v>
      </c>
      <c r="H227" s="155">
        <v>131.146</v>
      </c>
      <c r="I227" s="156"/>
      <c r="J227" s="157">
        <f>ROUND(I227*H227,2)</f>
        <v>0</v>
      </c>
      <c r="K227" s="153" t="s">
        <v>174</v>
      </c>
      <c r="L227" s="34"/>
      <c r="M227" s="158" t="s">
        <v>1</v>
      </c>
      <c r="N227" s="159" t="s">
        <v>42</v>
      </c>
      <c r="O227" s="59"/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2" t="s">
        <v>175</v>
      </c>
      <c r="AT227" s="162" t="s">
        <v>170</v>
      </c>
      <c r="AU227" s="162" t="s">
        <v>85</v>
      </c>
      <c r="AY227" s="18" t="s">
        <v>167</v>
      </c>
      <c r="BE227" s="163">
        <f>IF(N227="základní",J227,0)</f>
        <v>0</v>
      </c>
      <c r="BF227" s="163">
        <f>IF(N227="snížená",J227,0)</f>
        <v>0</v>
      </c>
      <c r="BG227" s="163">
        <f>IF(N227="zákl. přenesená",J227,0)</f>
        <v>0</v>
      </c>
      <c r="BH227" s="163">
        <f>IF(N227="sníž. přenesená",J227,0)</f>
        <v>0</v>
      </c>
      <c r="BI227" s="163">
        <f>IF(N227="nulová",J227,0)</f>
        <v>0</v>
      </c>
      <c r="BJ227" s="18" t="s">
        <v>32</v>
      </c>
      <c r="BK227" s="163">
        <f>ROUND(I227*H227,2)</f>
        <v>0</v>
      </c>
      <c r="BL227" s="18" t="s">
        <v>175</v>
      </c>
      <c r="BM227" s="162" t="s">
        <v>435</v>
      </c>
    </row>
    <row r="228" spans="2:51" s="14" customFormat="1" ht="12">
      <c r="B228" s="172"/>
      <c r="D228" s="165" t="s">
        <v>177</v>
      </c>
      <c r="E228" s="173" t="s">
        <v>1</v>
      </c>
      <c r="F228" s="174" t="s">
        <v>817</v>
      </c>
      <c r="H228" s="175">
        <v>71.079</v>
      </c>
      <c r="I228" s="176"/>
      <c r="L228" s="172"/>
      <c r="M228" s="177"/>
      <c r="N228" s="178"/>
      <c r="O228" s="178"/>
      <c r="P228" s="178"/>
      <c r="Q228" s="178"/>
      <c r="R228" s="178"/>
      <c r="S228" s="178"/>
      <c r="T228" s="179"/>
      <c r="AT228" s="173" t="s">
        <v>177</v>
      </c>
      <c r="AU228" s="173" t="s">
        <v>85</v>
      </c>
      <c r="AV228" s="14" t="s">
        <v>85</v>
      </c>
      <c r="AW228" s="14" t="s">
        <v>31</v>
      </c>
      <c r="AX228" s="14" t="s">
        <v>77</v>
      </c>
      <c r="AY228" s="173" t="s">
        <v>167</v>
      </c>
    </row>
    <row r="229" spans="2:51" s="14" customFormat="1" ht="12">
      <c r="B229" s="172"/>
      <c r="D229" s="165" t="s">
        <v>177</v>
      </c>
      <c r="E229" s="173" t="s">
        <v>1</v>
      </c>
      <c r="F229" s="174" t="s">
        <v>818</v>
      </c>
      <c r="H229" s="175">
        <v>60.067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177</v>
      </c>
      <c r="AU229" s="173" t="s">
        <v>85</v>
      </c>
      <c r="AV229" s="14" t="s">
        <v>85</v>
      </c>
      <c r="AW229" s="14" t="s">
        <v>31</v>
      </c>
      <c r="AX229" s="14" t="s">
        <v>77</v>
      </c>
      <c r="AY229" s="173" t="s">
        <v>167</v>
      </c>
    </row>
    <row r="230" spans="2:51" s="15" customFormat="1" ht="12">
      <c r="B230" s="180"/>
      <c r="D230" s="165" t="s">
        <v>177</v>
      </c>
      <c r="E230" s="181" t="s">
        <v>1</v>
      </c>
      <c r="F230" s="182" t="s">
        <v>192</v>
      </c>
      <c r="H230" s="183">
        <v>131.146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177</v>
      </c>
      <c r="AU230" s="181" t="s">
        <v>85</v>
      </c>
      <c r="AV230" s="15" t="s">
        <v>175</v>
      </c>
      <c r="AW230" s="15" t="s">
        <v>31</v>
      </c>
      <c r="AX230" s="15" t="s">
        <v>32</v>
      </c>
      <c r="AY230" s="181" t="s">
        <v>167</v>
      </c>
    </row>
    <row r="231" spans="1:65" s="2" customFormat="1" ht="21.75" customHeight="1">
      <c r="A231" s="33"/>
      <c r="B231" s="150"/>
      <c r="C231" s="151" t="s">
        <v>328</v>
      </c>
      <c r="D231" s="151" t="s">
        <v>170</v>
      </c>
      <c r="E231" s="152" t="s">
        <v>438</v>
      </c>
      <c r="F231" s="153" t="s">
        <v>439</v>
      </c>
      <c r="G231" s="154" t="s">
        <v>233</v>
      </c>
      <c r="H231" s="155">
        <v>82.81</v>
      </c>
      <c r="I231" s="156"/>
      <c r="J231" s="157">
        <f>ROUND(I231*H231,2)</f>
        <v>0</v>
      </c>
      <c r="K231" s="153" t="s">
        <v>174</v>
      </c>
      <c r="L231" s="34"/>
      <c r="M231" s="158" t="s">
        <v>1</v>
      </c>
      <c r="N231" s="159" t="s">
        <v>42</v>
      </c>
      <c r="O231" s="59"/>
      <c r="P231" s="160">
        <f>O231*H231</f>
        <v>0</v>
      </c>
      <c r="Q231" s="160">
        <v>0.11162</v>
      </c>
      <c r="R231" s="160">
        <f>Q231*H231</f>
        <v>9.2432522</v>
      </c>
      <c r="S231" s="160">
        <v>0</v>
      </c>
      <c r="T231" s="161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2" t="s">
        <v>175</v>
      </c>
      <c r="AT231" s="162" t="s">
        <v>170</v>
      </c>
      <c r="AU231" s="162" t="s">
        <v>85</v>
      </c>
      <c r="AY231" s="18" t="s">
        <v>167</v>
      </c>
      <c r="BE231" s="163">
        <f>IF(N231="základní",J231,0)</f>
        <v>0</v>
      </c>
      <c r="BF231" s="163">
        <f>IF(N231="snížená",J231,0)</f>
        <v>0</v>
      </c>
      <c r="BG231" s="163">
        <f>IF(N231="zákl. přenesená",J231,0)</f>
        <v>0</v>
      </c>
      <c r="BH231" s="163">
        <f>IF(N231="sníž. přenesená",J231,0)</f>
        <v>0</v>
      </c>
      <c r="BI231" s="163">
        <f>IF(N231="nulová",J231,0)</f>
        <v>0</v>
      </c>
      <c r="BJ231" s="18" t="s">
        <v>32</v>
      </c>
      <c r="BK231" s="163">
        <f>ROUND(I231*H231,2)</f>
        <v>0</v>
      </c>
      <c r="BL231" s="18" t="s">
        <v>175</v>
      </c>
      <c r="BM231" s="162" t="s">
        <v>440</v>
      </c>
    </row>
    <row r="232" spans="2:51" s="14" customFormat="1" ht="12">
      <c r="B232" s="172"/>
      <c r="D232" s="165" t="s">
        <v>177</v>
      </c>
      <c r="E232" s="173" t="s">
        <v>1</v>
      </c>
      <c r="F232" s="174" t="s">
        <v>819</v>
      </c>
      <c r="H232" s="175">
        <v>82.81</v>
      </c>
      <c r="I232" s="176"/>
      <c r="L232" s="172"/>
      <c r="M232" s="177"/>
      <c r="N232" s="178"/>
      <c r="O232" s="178"/>
      <c r="P232" s="178"/>
      <c r="Q232" s="178"/>
      <c r="R232" s="178"/>
      <c r="S232" s="178"/>
      <c r="T232" s="179"/>
      <c r="AT232" s="173" t="s">
        <v>177</v>
      </c>
      <c r="AU232" s="173" t="s">
        <v>85</v>
      </c>
      <c r="AV232" s="14" t="s">
        <v>85</v>
      </c>
      <c r="AW232" s="14" t="s">
        <v>31</v>
      </c>
      <c r="AX232" s="14" t="s">
        <v>32</v>
      </c>
      <c r="AY232" s="173" t="s">
        <v>167</v>
      </c>
    </row>
    <row r="233" spans="1:65" s="2" customFormat="1" ht="16.5" customHeight="1">
      <c r="A233" s="33"/>
      <c r="B233" s="150"/>
      <c r="C233" s="193" t="s">
        <v>333</v>
      </c>
      <c r="D233" s="193" t="s">
        <v>453</v>
      </c>
      <c r="E233" s="194" t="s">
        <v>454</v>
      </c>
      <c r="F233" s="195" t="s">
        <v>455</v>
      </c>
      <c r="G233" s="196" t="s">
        <v>233</v>
      </c>
      <c r="H233" s="197">
        <v>276.647</v>
      </c>
      <c r="I233" s="198"/>
      <c r="J233" s="199">
        <f>ROUND(I233*H233,2)</f>
        <v>0</v>
      </c>
      <c r="K233" s="195" t="s">
        <v>174</v>
      </c>
      <c r="L233" s="200"/>
      <c r="M233" s="201" t="s">
        <v>1</v>
      </c>
      <c r="N233" s="202" t="s">
        <v>42</v>
      </c>
      <c r="O233" s="59"/>
      <c r="P233" s="160">
        <f>O233*H233</f>
        <v>0</v>
      </c>
      <c r="Q233" s="160">
        <v>0.152</v>
      </c>
      <c r="R233" s="160">
        <f>Q233*H233</f>
        <v>42.050343999999996</v>
      </c>
      <c r="S233" s="160">
        <v>0</v>
      </c>
      <c r="T233" s="16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2" t="s">
        <v>216</v>
      </c>
      <c r="AT233" s="162" t="s">
        <v>453</v>
      </c>
      <c r="AU233" s="162" t="s">
        <v>85</v>
      </c>
      <c r="AY233" s="18" t="s">
        <v>167</v>
      </c>
      <c r="BE233" s="163">
        <f>IF(N233="základní",J233,0)</f>
        <v>0</v>
      </c>
      <c r="BF233" s="163">
        <f>IF(N233="snížená",J233,0)</f>
        <v>0</v>
      </c>
      <c r="BG233" s="163">
        <f>IF(N233="zákl. přenesená",J233,0)</f>
        <v>0</v>
      </c>
      <c r="BH233" s="163">
        <f>IF(N233="sníž. přenesená",J233,0)</f>
        <v>0</v>
      </c>
      <c r="BI233" s="163">
        <f>IF(N233="nulová",J233,0)</f>
        <v>0</v>
      </c>
      <c r="BJ233" s="18" t="s">
        <v>32</v>
      </c>
      <c r="BK233" s="163">
        <f>ROUND(I233*H233,2)</f>
        <v>0</v>
      </c>
      <c r="BL233" s="18" t="s">
        <v>175</v>
      </c>
      <c r="BM233" s="162" t="s">
        <v>456</v>
      </c>
    </row>
    <row r="234" spans="2:51" s="14" customFormat="1" ht="12">
      <c r="B234" s="172"/>
      <c r="D234" s="165" t="s">
        <v>177</v>
      </c>
      <c r="E234" s="173" t="s">
        <v>1</v>
      </c>
      <c r="F234" s="174" t="s">
        <v>820</v>
      </c>
      <c r="H234" s="175">
        <v>276.647</v>
      </c>
      <c r="I234" s="176"/>
      <c r="L234" s="172"/>
      <c r="M234" s="177"/>
      <c r="N234" s="178"/>
      <c r="O234" s="178"/>
      <c r="P234" s="178"/>
      <c r="Q234" s="178"/>
      <c r="R234" s="178"/>
      <c r="S234" s="178"/>
      <c r="T234" s="179"/>
      <c r="AT234" s="173" t="s">
        <v>177</v>
      </c>
      <c r="AU234" s="173" t="s">
        <v>85</v>
      </c>
      <c r="AV234" s="14" t="s">
        <v>85</v>
      </c>
      <c r="AW234" s="14" t="s">
        <v>31</v>
      </c>
      <c r="AX234" s="14" t="s">
        <v>32</v>
      </c>
      <c r="AY234" s="173" t="s">
        <v>167</v>
      </c>
    </row>
    <row r="235" spans="1:65" s="2" customFormat="1" ht="16.5" customHeight="1">
      <c r="A235" s="33"/>
      <c r="B235" s="150"/>
      <c r="C235" s="193" t="s">
        <v>338</v>
      </c>
      <c r="D235" s="193" t="s">
        <v>453</v>
      </c>
      <c r="E235" s="194" t="s">
        <v>459</v>
      </c>
      <c r="F235" s="195" t="s">
        <v>460</v>
      </c>
      <c r="G235" s="196" t="s">
        <v>233</v>
      </c>
      <c r="H235" s="197">
        <v>66.229</v>
      </c>
      <c r="I235" s="198"/>
      <c r="J235" s="199">
        <f>ROUND(I235*H235,2)</f>
        <v>0</v>
      </c>
      <c r="K235" s="195" t="s">
        <v>174</v>
      </c>
      <c r="L235" s="200"/>
      <c r="M235" s="201" t="s">
        <v>1</v>
      </c>
      <c r="N235" s="202" t="s">
        <v>42</v>
      </c>
      <c r="O235" s="59"/>
      <c r="P235" s="160">
        <f>O235*H235</f>
        <v>0</v>
      </c>
      <c r="Q235" s="160">
        <v>0.152</v>
      </c>
      <c r="R235" s="160">
        <f>Q235*H235</f>
        <v>10.066808</v>
      </c>
      <c r="S235" s="160">
        <v>0</v>
      </c>
      <c r="T235" s="16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2" t="s">
        <v>216</v>
      </c>
      <c r="AT235" s="162" t="s">
        <v>453</v>
      </c>
      <c r="AU235" s="162" t="s">
        <v>85</v>
      </c>
      <c r="AY235" s="18" t="s">
        <v>167</v>
      </c>
      <c r="BE235" s="163">
        <f>IF(N235="základní",J235,0)</f>
        <v>0</v>
      </c>
      <c r="BF235" s="163">
        <f>IF(N235="snížená",J235,0)</f>
        <v>0</v>
      </c>
      <c r="BG235" s="163">
        <f>IF(N235="zákl. přenesená",J235,0)</f>
        <v>0</v>
      </c>
      <c r="BH235" s="163">
        <f>IF(N235="sníž. přenesená",J235,0)</f>
        <v>0</v>
      </c>
      <c r="BI235" s="163">
        <f>IF(N235="nulová",J235,0)</f>
        <v>0</v>
      </c>
      <c r="BJ235" s="18" t="s">
        <v>32</v>
      </c>
      <c r="BK235" s="163">
        <f>ROUND(I235*H235,2)</f>
        <v>0</v>
      </c>
      <c r="BL235" s="18" t="s">
        <v>175</v>
      </c>
      <c r="BM235" s="162" t="s">
        <v>461</v>
      </c>
    </row>
    <row r="236" spans="2:51" s="14" customFormat="1" ht="12">
      <c r="B236" s="172"/>
      <c r="D236" s="165" t="s">
        <v>177</v>
      </c>
      <c r="E236" s="173" t="s">
        <v>1</v>
      </c>
      <c r="F236" s="174" t="s">
        <v>821</v>
      </c>
      <c r="H236" s="175">
        <v>35.895</v>
      </c>
      <c r="I236" s="176"/>
      <c r="L236" s="172"/>
      <c r="M236" s="177"/>
      <c r="N236" s="178"/>
      <c r="O236" s="178"/>
      <c r="P236" s="178"/>
      <c r="Q236" s="178"/>
      <c r="R236" s="178"/>
      <c r="S236" s="178"/>
      <c r="T236" s="179"/>
      <c r="AT236" s="173" t="s">
        <v>177</v>
      </c>
      <c r="AU236" s="173" t="s">
        <v>85</v>
      </c>
      <c r="AV236" s="14" t="s">
        <v>85</v>
      </c>
      <c r="AW236" s="14" t="s">
        <v>31</v>
      </c>
      <c r="AX236" s="14" t="s">
        <v>77</v>
      </c>
      <c r="AY236" s="173" t="s">
        <v>167</v>
      </c>
    </row>
    <row r="237" spans="2:51" s="14" customFormat="1" ht="12">
      <c r="B237" s="172"/>
      <c r="D237" s="165" t="s">
        <v>177</v>
      </c>
      <c r="E237" s="173" t="s">
        <v>1</v>
      </c>
      <c r="F237" s="174" t="s">
        <v>822</v>
      </c>
      <c r="H237" s="175">
        <v>30.334</v>
      </c>
      <c r="I237" s="176"/>
      <c r="L237" s="172"/>
      <c r="M237" s="177"/>
      <c r="N237" s="178"/>
      <c r="O237" s="178"/>
      <c r="P237" s="178"/>
      <c r="Q237" s="178"/>
      <c r="R237" s="178"/>
      <c r="S237" s="178"/>
      <c r="T237" s="179"/>
      <c r="AT237" s="173" t="s">
        <v>177</v>
      </c>
      <c r="AU237" s="173" t="s">
        <v>85</v>
      </c>
      <c r="AV237" s="14" t="s">
        <v>85</v>
      </c>
      <c r="AW237" s="14" t="s">
        <v>31</v>
      </c>
      <c r="AX237" s="14" t="s">
        <v>77</v>
      </c>
      <c r="AY237" s="173" t="s">
        <v>167</v>
      </c>
    </row>
    <row r="238" spans="2:51" s="15" customFormat="1" ht="12">
      <c r="B238" s="180"/>
      <c r="D238" s="165" t="s">
        <v>177</v>
      </c>
      <c r="E238" s="181" t="s">
        <v>1</v>
      </c>
      <c r="F238" s="182" t="s">
        <v>192</v>
      </c>
      <c r="H238" s="183">
        <v>66.229</v>
      </c>
      <c r="I238" s="184"/>
      <c r="L238" s="180"/>
      <c r="M238" s="185"/>
      <c r="N238" s="186"/>
      <c r="O238" s="186"/>
      <c r="P238" s="186"/>
      <c r="Q238" s="186"/>
      <c r="R238" s="186"/>
      <c r="S238" s="186"/>
      <c r="T238" s="187"/>
      <c r="AT238" s="181" t="s">
        <v>177</v>
      </c>
      <c r="AU238" s="181" t="s">
        <v>85</v>
      </c>
      <c r="AV238" s="15" t="s">
        <v>175</v>
      </c>
      <c r="AW238" s="15" t="s">
        <v>31</v>
      </c>
      <c r="AX238" s="15" t="s">
        <v>32</v>
      </c>
      <c r="AY238" s="181" t="s">
        <v>167</v>
      </c>
    </row>
    <row r="239" spans="1:65" s="2" customFormat="1" ht="16.5" customHeight="1">
      <c r="A239" s="33"/>
      <c r="B239" s="150"/>
      <c r="C239" s="151" t="s">
        <v>342</v>
      </c>
      <c r="D239" s="151" t="s">
        <v>170</v>
      </c>
      <c r="E239" s="152" t="s">
        <v>405</v>
      </c>
      <c r="F239" s="153" t="s">
        <v>406</v>
      </c>
      <c r="G239" s="154" t="s">
        <v>233</v>
      </c>
      <c r="H239" s="155">
        <v>376.681</v>
      </c>
      <c r="I239" s="156"/>
      <c r="J239" s="157">
        <f>ROUND(I239*H239,2)</f>
        <v>0</v>
      </c>
      <c r="K239" s="153" t="s">
        <v>174</v>
      </c>
      <c r="L239" s="34"/>
      <c r="M239" s="158" t="s">
        <v>1</v>
      </c>
      <c r="N239" s="159" t="s">
        <v>42</v>
      </c>
      <c r="O239" s="59"/>
      <c r="P239" s="160">
        <f>O239*H239</f>
        <v>0</v>
      </c>
      <c r="Q239" s="160">
        <v>0.45977</v>
      </c>
      <c r="R239" s="160">
        <f>Q239*H239</f>
        <v>173.18662337</v>
      </c>
      <c r="S239" s="160">
        <v>0</v>
      </c>
      <c r="T239" s="161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2" t="s">
        <v>175</v>
      </c>
      <c r="AT239" s="162" t="s">
        <v>170</v>
      </c>
      <c r="AU239" s="162" t="s">
        <v>85</v>
      </c>
      <c r="AY239" s="18" t="s">
        <v>167</v>
      </c>
      <c r="BE239" s="163">
        <f>IF(N239="základní",J239,0)</f>
        <v>0</v>
      </c>
      <c r="BF239" s="163">
        <f>IF(N239="snížená",J239,0)</f>
        <v>0</v>
      </c>
      <c r="BG239" s="163">
        <f>IF(N239="zákl. přenesená",J239,0)</f>
        <v>0</v>
      </c>
      <c r="BH239" s="163">
        <f>IF(N239="sníž. přenesená",J239,0)</f>
        <v>0</v>
      </c>
      <c r="BI239" s="163">
        <f>IF(N239="nulová",J239,0)</f>
        <v>0</v>
      </c>
      <c r="BJ239" s="18" t="s">
        <v>32</v>
      </c>
      <c r="BK239" s="163">
        <f>ROUND(I239*H239,2)</f>
        <v>0</v>
      </c>
      <c r="BL239" s="18" t="s">
        <v>175</v>
      </c>
      <c r="BM239" s="162" t="s">
        <v>464</v>
      </c>
    </row>
    <row r="240" spans="2:51" s="14" customFormat="1" ht="12">
      <c r="B240" s="172"/>
      <c r="D240" s="165" t="s">
        <v>177</v>
      </c>
      <c r="E240" s="173" t="s">
        <v>1</v>
      </c>
      <c r="F240" s="174" t="s">
        <v>823</v>
      </c>
      <c r="H240" s="175">
        <v>303.708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3" t="s">
        <v>177</v>
      </c>
      <c r="AU240" s="173" t="s">
        <v>85</v>
      </c>
      <c r="AV240" s="14" t="s">
        <v>85</v>
      </c>
      <c r="AW240" s="14" t="s">
        <v>31</v>
      </c>
      <c r="AX240" s="14" t="s">
        <v>77</v>
      </c>
      <c r="AY240" s="173" t="s">
        <v>167</v>
      </c>
    </row>
    <row r="241" spans="2:51" s="14" customFormat="1" ht="12">
      <c r="B241" s="172"/>
      <c r="D241" s="165" t="s">
        <v>177</v>
      </c>
      <c r="E241" s="173" t="s">
        <v>1</v>
      </c>
      <c r="F241" s="174" t="s">
        <v>824</v>
      </c>
      <c r="H241" s="175">
        <v>39.6</v>
      </c>
      <c r="I241" s="176"/>
      <c r="L241" s="172"/>
      <c r="M241" s="177"/>
      <c r="N241" s="178"/>
      <c r="O241" s="178"/>
      <c r="P241" s="178"/>
      <c r="Q241" s="178"/>
      <c r="R241" s="178"/>
      <c r="S241" s="178"/>
      <c r="T241" s="179"/>
      <c r="AT241" s="173" t="s">
        <v>177</v>
      </c>
      <c r="AU241" s="173" t="s">
        <v>85</v>
      </c>
      <c r="AV241" s="14" t="s">
        <v>85</v>
      </c>
      <c r="AW241" s="14" t="s">
        <v>31</v>
      </c>
      <c r="AX241" s="14" t="s">
        <v>77</v>
      </c>
      <c r="AY241" s="173" t="s">
        <v>167</v>
      </c>
    </row>
    <row r="242" spans="2:51" s="14" customFormat="1" ht="12">
      <c r="B242" s="172"/>
      <c r="D242" s="165" t="s">
        <v>177</v>
      </c>
      <c r="E242" s="173" t="s">
        <v>1</v>
      </c>
      <c r="F242" s="174" t="s">
        <v>825</v>
      </c>
      <c r="H242" s="175">
        <v>33.373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177</v>
      </c>
      <c r="AU242" s="173" t="s">
        <v>85</v>
      </c>
      <c r="AV242" s="14" t="s">
        <v>85</v>
      </c>
      <c r="AW242" s="14" t="s">
        <v>31</v>
      </c>
      <c r="AX242" s="14" t="s">
        <v>77</v>
      </c>
      <c r="AY242" s="173" t="s">
        <v>167</v>
      </c>
    </row>
    <row r="243" spans="2:51" s="15" customFormat="1" ht="12">
      <c r="B243" s="180"/>
      <c r="D243" s="165" t="s">
        <v>177</v>
      </c>
      <c r="E243" s="181" t="s">
        <v>1</v>
      </c>
      <c r="F243" s="182" t="s">
        <v>192</v>
      </c>
      <c r="H243" s="183">
        <v>376.681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1" t="s">
        <v>177</v>
      </c>
      <c r="AU243" s="181" t="s">
        <v>85</v>
      </c>
      <c r="AV243" s="15" t="s">
        <v>175</v>
      </c>
      <c r="AW243" s="15" t="s">
        <v>31</v>
      </c>
      <c r="AX243" s="15" t="s">
        <v>32</v>
      </c>
      <c r="AY243" s="181" t="s">
        <v>167</v>
      </c>
    </row>
    <row r="244" spans="1:65" s="2" customFormat="1" ht="21.75" customHeight="1">
      <c r="A244" s="33"/>
      <c r="B244" s="150"/>
      <c r="C244" s="151" t="s">
        <v>347</v>
      </c>
      <c r="D244" s="151" t="s">
        <v>170</v>
      </c>
      <c r="E244" s="152" t="s">
        <v>410</v>
      </c>
      <c r="F244" s="153" t="s">
        <v>411</v>
      </c>
      <c r="G244" s="154" t="s">
        <v>246</v>
      </c>
      <c r="H244" s="155">
        <v>124</v>
      </c>
      <c r="I244" s="156"/>
      <c r="J244" s="157">
        <f>ROUND(I244*H244,2)</f>
        <v>0</v>
      </c>
      <c r="K244" s="153" t="s">
        <v>174</v>
      </c>
      <c r="L244" s="34"/>
      <c r="M244" s="158" t="s">
        <v>1</v>
      </c>
      <c r="N244" s="159" t="s">
        <v>42</v>
      </c>
      <c r="O244" s="59"/>
      <c r="P244" s="160">
        <f>O244*H244</f>
        <v>0</v>
      </c>
      <c r="Q244" s="160">
        <v>1E-05</v>
      </c>
      <c r="R244" s="160">
        <f>Q244*H244</f>
        <v>0.00124</v>
      </c>
      <c r="S244" s="160">
        <v>0</v>
      </c>
      <c r="T244" s="16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2" t="s">
        <v>175</v>
      </c>
      <c r="AT244" s="162" t="s">
        <v>170</v>
      </c>
      <c r="AU244" s="162" t="s">
        <v>85</v>
      </c>
      <c r="AY244" s="18" t="s">
        <v>167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8" t="s">
        <v>32</v>
      </c>
      <c r="BK244" s="163">
        <f>ROUND(I244*H244,2)</f>
        <v>0</v>
      </c>
      <c r="BL244" s="18" t="s">
        <v>175</v>
      </c>
      <c r="BM244" s="162" t="s">
        <v>412</v>
      </c>
    </row>
    <row r="245" spans="2:51" s="13" customFormat="1" ht="12">
      <c r="B245" s="164"/>
      <c r="D245" s="165" t="s">
        <v>177</v>
      </c>
      <c r="E245" s="166" t="s">
        <v>1</v>
      </c>
      <c r="F245" s="167" t="s">
        <v>826</v>
      </c>
      <c r="H245" s="166" t="s">
        <v>1</v>
      </c>
      <c r="I245" s="168"/>
      <c r="L245" s="164"/>
      <c r="M245" s="169"/>
      <c r="N245" s="170"/>
      <c r="O245" s="170"/>
      <c r="P245" s="170"/>
      <c r="Q245" s="170"/>
      <c r="R245" s="170"/>
      <c r="S245" s="170"/>
      <c r="T245" s="171"/>
      <c r="AT245" s="166" t="s">
        <v>177</v>
      </c>
      <c r="AU245" s="166" t="s">
        <v>85</v>
      </c>
      <c r="AV245" s="13" t="s">
        <v>32</v>
      </c>
      <c r="AW245" s="13" t="s">
        <v>31</v>
      </c>
      <c r="AX245" s="13" t="s">
        <v>77</v>
      </c>
      <c r="AY245" s="166" t="s">
        <v>167</v>
      </c>
    </row>
    <row r="246" spans="2:51" s="14" customFormat="1" ht="12">
      <c r="B246" s="172"/>
      <c r="D246" s="165" t="s">
        <v>177</v>
      </c>
      <c r="E246" s="173" t="s">
        <v>1</v>
      </c>
      <c r="F246" s="174" t="s">
        <v>827</v>
      </c>
      <c r="H246" s="175">
        <v>124</v>
      </c>
      <c r="I246" s="176"/>
      <c r="L246" s="172"/>
      <c r="M246" s="177"/>
      <c r="N246" s="178"/>
      <c r="O246" s="178"/>
      <c r="P246" s="178"/>
      <c r="Q246" s="178"/>
      <c r="R246" s="178"/>
      <c r="S246" s="178"/>
      <c r="T246" s="179"/>
      <c r="AT246" s="173" t="s">
        <v>177</v>
      </c>
      <c r="AU246" s="173" t="s">
        <v>85</v>
      </c>
      <c r="AV246" s="14" t="s">
        <v>85</v>
      </c>
      <c r="AW246" s="14" t="s">
        <v>31</v>
      </c>
      <c r="AX246" s="14" t="s">
        <v>32</v>
      </c>
      <c r="AY246" s="173" t="s">
        <v>167</v>
      </c>
    </row>
    <row r="247" spans="1:65" s="2" customFormat="1" ht="16.5" customHeight="1">
      <c r="A247" s="33"/>
      <c r="B247" s="150"/>
      <c r="C247" s="151" t="s">
        <v>349</v>
      </c>
      <c r="D247" s="151" t="s">
        <v>170</v>
      </c>
      <c r="E247" s="152" t="s">
        <v>828</v>
      </c>
      <c r="F247" s="153" t="s">
        <v>829</v>
      </c>
      <c r="G247" s="154" t="s">
        <v>233</v>
      </c>
      <c r="H247" s="155">
        <v>391.861</v>
      </c>
      <c r="I247" s="156"/>
      <c r="J247" s="157">
        <f>ROUND(I247*H247,2)</f>
        <v>0</v>
      </c>
      <c r="K247" s="153" t="s">
        <v>174</v>
      </c>
      <c r="L247" s="34"/>
      <c r="M247" s="158" t="s">
        <v>1</v>
      </c>
      <c r="N247" s="159" t="s">
        <v>42</v>
      </c>
      <c r="O247" s="59"/>
      <c r="P247" s="160">
        <f>O247*H247</f>
        <v>0</v>
      </c>
      <c r="Q247" s="160">
        <v>0.345</v>
      </c>
      <c r="R247" s="160">
        <f>Q247*H247</f>
        <v>135.19204499999998</v>
      </c>
      <c r="S247" s="160">
        <v>0</v>
      </c>
      <c r="T247" s="16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2" t="s">
        <v>175</v>
      </c>
      <c r="AT247" s="162" t="s">
        <v>170</v>
      </c>
      <c r="AU247" s="162" t="s">
        <v>85</v>
      </c>
      <c r="AY247" s="18" t="s">
        <v>167</v>
      </c>
      <c r="BE247" s="163">
        <f>IF(N247="základní",J247,0)</f>
        <v>0</v>
      </c>
      <c r="BF247" s="163">
        <f>IF(N247="snížená",J247,0)</f>
        <v>0</v>
      </c>
      <c r="BG247" s="163">
        <f>IF(N247="zákl. přenesená",J247,0)</f>
        <v>0</v>
      </c>
      <c r="BH247" s="163">
        <f>IF(N247="sníž. přenesená",J247,0)</f>
        <v>0</v>
      </c>
      <c r="BI247" s="163">
        <f>IF(N247="nulová",J247,0)</f>
        <v>0</v>
      </c>
      <c r="BJ247" s="18" t="s">
        <v>32</v>
      </c>
      <c r="BK247" s="163">
        <f>ROUND(I247*H247,2)</f>
        <v>0</v>
      </c>
      <c r="BL247" s="18" t="s">
        <v>175</v>
      </c>
      <c r="BM247" s="162" t="s">
        <v>468</v>
      </c>
    </row>
    <row r="248" spans="2:51" s="14" customFormat="1" ht="12">
      <c r="B248" s="172"/>
      <c r="D248" s="165" t="s">
        <v>177</v>
      </c>
      <c r="E248" s="173" t="s">
        <v>1</v>
      </c>
      <c r="F248" s="174" t="s">
        <v>830</v>
      </c>
      <c r="H248" s="175">
        <v>347.436</v>
      </c>
      <c r="I248" s="176"/>
      <c r="L248" s="172"/>
      <c r="M248" s="177"/>
      <c r="N248" s="178"/>
      <c r="O248" s="178"/>
      <c r="P248" s="178"/>
      <c r="Q248" s="178"/>
      <c r="R248" s="178"/>
      <c r="S248" s="178"/>
      <c r="T248" s="179"/>
      <c r="AT248" s="173" t="s">
        <v>177</v>
      </c>
      <c r="AU248" s="173" t="s">
        <v>85</v>
      </c>
      <c r="AV248" s="14" t="s">
        <v>85</v>
      </c>
      <c r="AW248" s="14" t="s">
        <v>31</v>
      </c>
      <c r="AX248" s="14" t="s">
        <v>77</v>
      </c>
      <c r="AY248" s="173" t="s">
        <v>167</v>
      </c>
    </row>
    <row r="249" spans="2:51" s="14" customFormat="1" ht="12">
      <c r="B249" s="172"/>
      <c r="D249" s="165" t="s">
        <v>177</v>
      </c>
      <c r="E249" s="173" t="s">
        <v>1</v>
      </c>
      <c r="F249" s="174" t="s">
        <v>831</v>
      </c>
      <c r="H249" s="175">
        <v>44.425</v>
      </c>
      <c r="I249" s="176"/>
      <c r="L249" s="172"/>
      <c r="M249" s="177"/>
      <c r="N249" s="178"/>
      <c r="O249" s="178"/>
      <c r="P249" s="178"/>
      <c r="Q249" s="178"/>
      <c r="R249" s="178"/>
      <c r="S249" s="178"/>
      <c r="T249" s="179"/>
      <c r="AT249" s="173" t="s">
        <v>177</v>
      </c>
      <c r="AU249" s="173" t="s">
        <v>85</v>
      </c>
      <c r="AV249" s="14" t="s">
        <v>85</v>
      </c>
      <c r="AW249" s="14" t="s">
        <v>31</v>
      </c>
      <c r="AX249" s="14" t="s">
        <v>77</v>
      </c>
      <c r="AY249" s="173" t="s">
        <v>167</v>
      </c>
    </row>
    <row r="250" spans="2:51" s="15" customFormat="1" ht="12">
      <c r="B250" s="180"/>
      <c r="D250" s="165" t="s">
        <v>177</v>
      </c>
      <c r="E250" s="181" t="s">
        <v>1</v>
      </c>
      <c r="F250" s="182" t="s">
        <v>192</v>
      </c>
      <c r="H250" s="183">
        <v>391.861</v>
      </c>
      <c r="I250" s="184"/>
      <c r="L250" s="180"/>
      <c r="M250" s="185"/>
      <c r="N250" s="186"/>
      <c r="O250" s="186"/>
      <c r="P250" s="186"/>
      <c r="Q250" s="186"/>
      <c r="R250" s="186"/>
      <c r="S250" s="186"/>
      <c r="T250" s="187"/>
      <c r="AT250" s="181" t="s">
        <v>177</v>
      </c>
      <c r="AU250" s="181" t="s">
        <v>85</v>
      </c>
      <c r="AV250" s="15" t="s">
        <v>175</v>
      </c>
      <c r="AW250" s="15" t="s">
        <v>31</v>
      </c>
      <c r="AX250" s="15" t="s">
        <v>32</v>
      </c>
      <c r="AY250" s="181" t="s">
        <v>167</v>
      </c>
    </row>
    <row r="251" spans="1:65" s="2" customFormat="1" ht="16.5" customHeight="1">
      <c r="A251" s="33"/>
      <c r="B251" s="150"/>
      <c r="C251" s="151" t="s">
        <v>355</v>
      </c>
      <c r="D251" s="151" t="s">
        <v>170</v>
      </c>
      <c r="E251" s="152" t="s">
        <v>416</v>
      </c>
      <c r="F251" s="153" t="s">
        <v>417</v>
      </c>
      <c r="G251" s="154" t="s">
        <v>233</v>
      </c>
      <c r="H251" s="155">
        <v>896.365</v>
      </c>
      <c r="I251" s="156"/>
      <c r="J251" s="157">
        <f>ROUND(I251*H251,2)</f>
        <v>0</v>
      </c>
      <c r="K251" s="153" t="s">
        <v>174</v>
      </c>
      <c r="L251" s="34"/>
      <c r="M251" s="158" t="s">
        <v>1</v>
      </c>
      <c r="N251" s="159" t="s">
        <v>42</v>
      </c>
      <c r="O251" s="59"/>
      <c r="P251" s="160">
        <f>O251*H251</f>
        <v>0</v>
      </c>
      <c r="Q251" s="160">
        <v>0.46</v>
      </c>
      <c r="R251" s="160">
        <f>Q251*H251</f>
        <v>412.3279</v>
      </c>
      <c r="S251" s="160">
        <v>0</v>
      </c>
      <c r="T251" s="16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2" t="s">
        <v>175</v>
      </c>
      <c r="AT251" s="162" t="s">
        <v>170</v>
      </c>
      <c r="AU251" s="162" t="s">
        <v>85</v>
      </c>
      <c r="AY251" s="18" t="s">
        <v>167</v>
      </c>
      <c r="BE251" s="163">
        <f>IF(N251="základní",J251,0)</f>
        <v>0</v>
      </c>
      <c r="BF251" s="163">
        <f>IF(N251="snížená",J251,0)</f>
        <v>0</v>
      </c>
      <c r="BG251" s="163">
        <f>IF(N251="zákl. přenesená",J251,0)</f>
        <v>0</v>
      </c>
      <c r="BH251" s="163">
        <f>IF(N251="sníž. přenesená",J251,0)</f>
        <v>0</v>
      </c>
      <c r="BI251" s="163">
        <f>IF(N251="nulová",J251,0)</f>
        <v>0</v>
      </c>
      <c r="BJ251" s="18" t="s">
        <v>32</v>
      </c>
      <c r="BK251" s="163">
        <f>ROUND(I251*H251,2)</f>
        <v>0</v>
      </c>
      <c r="BL251" s="18" t="s">
        <v>175</v>
      </c>
      <c r="BM251" s="162" t="s">
        <v>832</v>
      </c>
    </row>
    <row r="252" spans="2:51" s="14" customFormat="1" ht="12">
      <c r="B252" s="172"/>
      <c r="D252" s="165" t="s">
        <v>177</v>
      </c>
      <c r="E252" s="173" t="s">
        <v>1</v>
      </c>
      <c r="F252" s="174" t="s">
        <v>833</v>
      </c>
      <c r="H252" s="175">
        <v>858.817</v>
      </c>
      <c r="I252" s="176"/>
      <c r="L252" s="172"/>
      <c r="M252" s="177"/>
      <c r="N252" s="178"/>
      <c r="O252" s="178"/>
      <c r="P252" s="178"/>
      <c r="Q252" s="178"/>
      <c r="R252" s="178"/>
      <c r="S252" s="178"/>
      <c r="T252" s="179"/>
      <c r="AT252" s="173" t="s">
        <v>177</v>
      </c>
      <c r="AU252" s="173" t="s">
        <v>85</v>
      </c>
      <c r="AV252" s="14" t="s">
        <v>85</v>
      </c>
      <c r="AW252" s="14" t="s">
        <v>31</v>
      </c>
      <c r="AX252" s="14" t="s">
        <v>77</v>
      </c>
      <c r="AY252" s="173" t="s">
        <v>167</v>
      </c>
    </row>
    <row r="253" spans="2:51" s="14" customFormat="1" ht="12">
      <c r="B253" s="172"/>
      <c r="D253" s="165" t="s">
        <v>177</v>
      </c>
      <c r="E253" s="173" t="s">
        <v>1</v>
      </c>
      <c r="F253" s="174" t="s">
        <v>834</v>
      </c>
      <c r="H253" s="175">
        <v>37.548</v>
      </c>
      <c r="I253" s="176"/>
      <c r="L253" s="172"/>
      <c r="M253" s="177"/>
      <c r="N253" s="178"/>
      <c r="O253" s="178"/>
      <c r="P253" s="178"/>
      <c r="Q253" s="178"/>
      <c r="R253" s="178"/>
      <c r="S253" s="178"/>
      <c r="T253" s="179"/>
      <c r="AT253" s="173" t="s">
        <v>177</v>
      </c>
      <c r="AU253" s="173" t="s">
        <v>85</v>
      </c>
      <c r="AV253" s="14" t="s">
        <v>85</v>
      </c>
      <c r="AW253" s="14" t="s">
        <v>31</v>
      </c>
      <c r="AX253" s="14" t="s">
        <v>77</v>
      </c>
      <c r="AY253" s="173" t="s">
        <v>167</v>
      </c>
    </row>
    <row r="254" spans="2:51" s="15" customFormat="1" ht="12">
      <c r="B254" s="180"/>
      <c r="D254" s="165" t="s">
        <v>177</v>
      </c>
      <c r="E254" s="181" t="s">
        <v>1</v>
      </c>
      <c r="F254" s="182" t="s">
        <v>192</v>
      </c>
      <c r="H254" s="183">
        <v>896.365</v>
      </c>
      <c r="I254" s="184"/>
      <c r="L254" s="180"/>
      <c r="M254" s="185"/>
      <c r="N254" s="186"/>
      <c r="O254" s="186"/>
      <c r="P254" s="186"/>
      <c r="Q254" s="186"/>
      <c r="R254" s="186"/>
      <c r="S254" s="186"/>
      <c r="T254" s="187"/>
      <c r="AT254" s="181" t="s">
        <v>177</v>
      </c>
      <c r="AU254" s="181" t="s">
        <v>85</v>
      </c>
      <c r="AV254" s="15" t="s">
        <v>175</v>
      </c>
      <c r="AW254" s="15" t="s">
        <v>31</v>
      </c>
      <c r="AX254" s="15" t="s">
        <v>32</v>
      </c>
      <c r="AY254" s="181" t="s">
        <v>167</v>
      </c>
    </row>
    <row r="255" spans="2:63" s="12" customFormat="1" ht="22.9" customHeight="1">
      <c r="B255" s="137"/>
      <c r="D255" s="138" t="s">
        <v>76</v>
      </c>
      <c r="E255" s="148" t="s">
        <v>221</v>
      </c>
      <c r="F255" s="148" t="s">
        <v>498</v>
      </c>
      <c r="I255" s="140"/>
      <c r="J255" s="149">
        <f>BK255</f>
        <v>0</v>
      </c>
      <c r="L255" s="137"/>
      <c r="M255" s="142"/>
      <c r="N255" s="143"/>
      <c r="O255" s="143"/>
      <c r="P255" s="144">
        <f>SUM(P256:P280)</f>
        <v>0</v>
      </c>
      <c r="Q255" s="143"/>
      <c r="R255" s="144">
        <f>SUM(R256:R280)</f>
        <v>98.91932691999997</v>
      </c>
      <c r="S255" s="143"/>
      <c r="T255" s="145">
        <f>SUM(T256:T280)</f>
        <v>0</v>
      </c>
      <c r="AR255" s="138" t="s">
        <v>32</v>
      </c>
      <c r="AT255" s="146" t="s">
        <v>76</v>
      </c>
      <c r="AU255" s="146" t="s">
        <v>32</v>
      </c>
      <c r="AY255" s="138" t="s">
        <v>167</v>
      </c>
      <c r="BK255" s="147">
        <f>SUM(BK256:BK280)</f>
        <v>0</v>
      </c>
    </row>
    <row r="256" spans="1:65" s="2" customFormat="1" ht="16.5" customHeight="1">
      <c r="A256" s="33"/>
      <c r="B256" s="150"/>
      <c r="C256" s="151" t="s">
        <v>378</v>
      </c>
      <c r="D256" s="151" t="s">
        <v>170</v>
      </c>
      <c r="E256" s="152" t="s">
        <v>505</v>
      </c>
      <c r="F256" s="153" t="s">
        <v>506</v>
      </c>
      <c r="G256" s="154" t="s">
        <v>246</v>
      </c>
      <c r="H256" s="155">
        <v>56.6</v>
      </c>
      <c r="I256" s="156"/>
      <c r="J256" s="157">
        <f>ROUND(I256*H256,2)</f>
        <v>0</v>
      </c>
      <c r="K256" s="153" t="s">
        <v>174</v>
      </c>
      <c r="L256" s="34"/>
      <c r="M256" s="158" t="s">
        <v>1</v>
      </c>
      <c r="N256" s="159" t="s">
        <v>42</v>
      </c>
      <c r="O256" s="59"/>
      <c r="P256" s="160">
        <f>O256*H256</f>
        <v>0</v>
      </c>
      <c r="Q256" s="160">
        <v>0.0001</v>
      </c>
      <c r="R256" s="160">
        <f>Q256*H256</f>
        <v>0.00566</v>
      </c>
      <c r="S256" s="160">
        <v>0</v>
      </c>
      <c r="T256" s="16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2" t="s">
        <v>175</v>
      </c>
      <c r="AT256" s="162" t="s">
        <v>170</v>
      </c>
      <c r="AU256" s="162" t="s">
        <v>85</v>
      </c>
      <c r="AY256" s="18" t="s">
        <v>167</v>
      </c>
      <c r="BE256" s="163">
        <f>IF(N256="základní",J256,0)</f>
        <v>0</v>
      </c>
      <c r="BF256" s="163">
        <f>IF(N256="snížená",J256,0)</f>
        <v>0</v>
      </c>
      <c r="BG256" s="163">
        <f>IF(N256="zákl. přenesená",J256,0)</f>
        <v>0</v>
      </c>
      <c r="BH256" s="163">
        <f>IF(N256="sníž. přenesená",J256,0)</f>
        <v>0</v>
      </c>
      <c r="BI256" s="163">
        <f>IF(N256="nulová",J256,0)</f>
        <v>0</v>
      </c>
      <c r="BJ256" s="18" t="s">
        <v>32</v>
      </c>
      <c r="BK256" s="163">
        <f>ROUND(I256*H256,2)</f>
        <v>0</v>
      </c>
      <c r="BL256" s="18" t="s">
        <v>175</v>
      </c>
      <c r="BM256" s="162" t="s">
        <v>507</v>
      </c>
    </row>
    <row r="257" spans="2:51" s="14" customFormat="1" ht="12">
      <c r="B257" s="172"/>
      <c r="D257" s="165" t="s">
        <v>177</v>
      </c>
      <c r="E257" s="173" t="s">
        <v>1</v>
      </c>
      <c r="F257" s="174" t="s">
        <v>835</v>
      </c>
      <c r="H257" s="175">
        <v>56.6</v>
      </c>
      <c r="I257" s="176"/>
      <c r="L257" s="172"/>
      <c r="M257" s="177"/>
      <c r="N257" s="178"/>
      <c r="O257" s="178"/>
      <c r="P257" s="178"/>
      <c r="Q257" s="178"/>
      <c r="R257" s="178"/>
      <c r="S257" s="178"/>
      <c r="T257" s="179"/>
      <c r="AT257" s="173" t="s">
        <v>177</v>
      </c>
      <c r="AU257" s="173" t="s">
        <v>85</v>
      </c>
      <c r="AV257" s="14" t="s">
        <v>85</v>
      </c>
      <c r="AW257" s="14" t="s">
        <v>31</v>
      </c>
      <c r="AX257" s="14" t="s">
        <v>32</v>
      </c>
      <c r="AY257" s="173" t="s">
        <v>167</v>
      </c>
    </row>
    <row r="258" spans="1:65" s="2" customFormat="1" ht="16.5" customHeight="1">
      <c r="A258" s="33"/>
      <c r="B258" s="150"/>
      <c r="C258" s="151" t="s">
        <v>360</v>
      </c>
      <c r="D258" s="151" t="s">
        <v>170</v>
      </c>
      <c r="E258" s="152" t="s">
        <v>510</v>
      </c>
      <c r="F258" s="153" t="s">
        <v>511</v>
      </c>
      <c r="G258" s="154" t="s">
        <v>246</v>
      </c>
      <c r="H258" s="155">
        <v>56.6</v>
      </c>
      <c r="I258" s="156"/>
      <c r="J258" s="157">
        <f>ROUND(I258*H258,2)</f>
        <v>0</v>
      </c>
      <c r="K258" s="153" t="s">
        <v>174</v>
      </c>
      <c r="L258" s="34"/>
      <c r="M258" s="158" t="s">
        <v>1</v>
      </c>
      <c r="N258" s="159" t="s">
        <v>42</v>
      </c>
      <c r="O258" s="59"/>
      <c r="P258" s="160">
        <f>O258*H258</f>
        <v>0</v>
      </c>
      <c r="Q258" s="160">
        <v>0.00033</v>
      </c>
      <c r="R258" s="160">
        <f>Q258*H258</f>
        <v>0.018678</v>
      </c>
      <c r="S258" s="160">
        <v>0</v>
      </c>
      <c r="T258" s="161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2" t="s">
        <v>175</v>
      </c>
      <c r="AT258" s="162" t="s">
        <v>170</v>
      </c>
      <c r="AU258" s="162" t="s">
        <v>85</v>
      </c>
      <c r="AY258" s="18" t="s">
        <v>167</v>
      </c>
      <c r="BE258" s="163">
        <f>IF(N258="základní",J258,0)</f>
        <v>0</v>
      </c>
      <c r="BF258" s="163">
        <f>IF(N258="snížená",J258,0)</f>
        <v>0</v>
      </c>
      <c r="BG258" s="163">
        <f>IF(N258="zákl. přenesená",J258,0)</f>
        <v>0</v>
      </c>
      <c r="BH258" s="163">
        <f>IF(N258="sníž. přenesená",J258,0)</f>
        <v>0</v>
      </c>
      <c r="BI258" s="163">
        <f>IF(N258="nulová",J258,0)</f>
        <v>0</v>
      </c>
      <c r="BJ258" s="18" t="s">
        <v>32</v>
      </c>
      <c r="BK258" s="163">
        <f>ROUND(I258*H258,2)</f>
        <v>0</v>
      </c>
      <c r="BL258" s="18" t="s">
        <v>175</v>
      </c>
      <c r="BM258" s="162" t="s">
        <v>512</v>
      </c>
    </row>
    <row r="259" spans="2:51" s="14" customFormat="1" ht="12">
      <c r="B259" s="172"/>
      <c r="D259" s="165" t="s">
        <v>177</v>
      </c>
      <c r="E259" s="173" t="s">
        <v>1</v>
      </c>
      <c r="F259" s="174" t="s">
        <v>835</v>
      </c>
      <c r="H259" s="175">
        <v>56.6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3" t="s">
        <v>177</v>
      </c>
      <c r="AU259" s="173" t="s">
        <v>85</v>
      </c>
      <c r="AV259" s="14" t="s">
        <v>85</v>
      </c>
      <c r="AW259" s="14" t="s">
        <v>31</v>
      </c>
      <c r="AX259" s="14" t="s">
        <v>32</v>
      </c>
      <c r="AY259" s="173" t="s">
        <v>167</v>
      </c>
    </row>
    <row r="260" spans="1:65" s="2" customFormat="1" ht="16.5" customHeight="1">
      <c r="A260" s="33"/>
      <c r="B260" s="150"/>
      <c r="C260" s="151" t="s">
        <v>367</v>
      </c>
      <c r="D260" s="151" t="s">
        <v>170</v>
      </c>
      <c r="E260" s="152" t="s">
        <v>836</v>
      </c>
      <c r="F260" s="153" t="s">
        <v>837</v>
      </c>
      <c r="G260" s="154" t="s">
        <v>246</v>
      </c>
      <c r="H260" s="155">
        <v>43</v>
      </c>
      <c r="I260" s="156"/>
      <c r="J260" s="157">
        <f>ROUND(I260*H260,2)</f>
        <v>0</v>
      </c>
      <c r="K260" s="153" t="s">
        <v>174</v>
      </c>
      <c r="L260" s="34"/>
      <c r="M260" s="158" t="s">
        <v>1</v>
      </c>
      <c r="N260" s="159" t="s">
        <v>42</v>
      </c>
      <c r="O260" s="59"/>
      <c r="P260" s="160">
        <f>O260*H260</f>
        <v>0</v>
      </c>
      <c r="Q260" s="160">
        <v>0.0001</v>
      </c>
      <c r="R260" s="160">
        <f>Q260*H260</f>
        <v>0.0043</v>
      </c>
      <c r="S260" s="160">
        <v>0</v>
      </c>
      <c r="T260" s="161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2" t="s">
        <v>175</v>
      </c>
      <c r="AT260" s="162" t="s">
        <v>170</v>
      </c>
      <c r="AU260" s="162" t="s">
        <v>85</v>
      </c>
      <c r="AY260" s="18" t="s">
        <v>167</v>
      </c>
      <c r="BE260" s="163">
        <f>IF(N260="základní",J260,0)</f>
        <v>0</v>
      </c>
      <c r="BF260" s="163">
        <f>IF(N260="snížená",J260,0)</f>
        <v>0</v>
      </c>
      <c r="BG260" s="163">
        <f>IF(N260="zákl. přenesená",J260,0)</f>
        <v>0</v>
      </c>
      <c r="BH260" s="163">
        <f>IF(N260="sníž. přenesená",J260,0)</f>
        <v>0</v>
      </c>
      <c r="BI260" s="163">
        <f>IF(N260="nulová",J260,0)</f>
        <v>0</v>
      </c>
      <c r="BJ260" s="18" t="s">
        <v>32</v>
      </c>
      <c r="BK260" s="163">
        <f>ROUND(I260*H260,2)</f>
        <v>0</v>
      </c>
      <c r="BL260" s="18" t="s">
        <v>175</v>
      </c>
      <c r="BM260" s="162" t="s">
        <v>516</v>
      </c>
    </row>
    <row r="261" spans="2:51" s="14" customFormat="1" ht="12">
      <c r="B261" s="172"/>
      <c r="D261" s="165" t="s">
        <v>177</v>
      </c>
      <c r="E261" s="173" t="s">
        <v>1</v>
      </c>
      <c r="F261" s="174" t="s">
        <v>838</v>
      </c>
      <c r="H261" s="175">
        <v>43</v>
      </c>
      <c r="I261" s="176"/>
      <c r="L261" s="172"/>
      <c r="M261" s="177"/>
      <c r="N261" s="178"/>
      <c r="O261" s="178"/>
      <c r="P261" s="178"/>
      <c r="Q261" s="178"/>
      <c r="R261" s="178"/>
      <c r="S261" s="178"/>
      <c r="T261" s="179"/>
      <c r="AT261" s="173" t="s">
        <v>177</v>
      </c>
      <c r="AU261" s="173" t="s">
        <v>85</v>
      </c>
      <c r="AV261" s="14" t="s">
        <v>85</v>
      </c>
      <c r="AW261" s="14" t="s">
        <v>31</v>
      </c>
      <c r="AX261" s="14" t="s">
        <v>32</v>
      </c>
      <c r="AY261" s="173" t="s">
        <v>167</v>
      </c>
    </row>
    <row r="262" spans="1:65" s="2" customFormat="1" ht="16.5" customHeight="1">
      <c r="A262" s="33"/>
      <c r="B262" s="150"/>
      <c r="C262" s="151" t="s">
        <v>373</v>
      </c>
      <c r="D262" s="151" t="s">
        <v>170</v>
      </c>
      <c r="E262" s="152" t="s">
        <v>839</v>
      </c>
      <c r="F262" s="153" t="s">
        <v>840</v>
      </c>
      <c r="G262" s="154" t="s">
        <v>246</v>
      </c>
      <c r="H262" s="155">
        <v>43</v>
      </c>
      <c r="I262" s="156"/>
      <c r="J262" s="157">
        <f>ROUND(I262*H262,2)</f>
        <v>0</v>
      </c>
      <c r="K262" s="153" t="s">
        <v>174</v>
      </c>
      <c r="L262" s="34"/>
      <c r="M262" s="158" t="s">
        <v>1</v>
      </c>
      <c r="N262" s="159" t="s">
        <v>42</v>
      </c>
      <c r="O262" s="59"/>
      <c r="P262" s="160">
        <f>O262*H262</f>
        <v>0</v>
      </c>
      <c r="Q262" s="160">
        <v>0.00033</v>
      </c>
      <c r="R262" s="160">
        <f>Q262*H262</f>
        <v>0.01419</v>
      </c>
      <c r="S262" s="160">
        <v>0</v>
      </c>
      <c r="T262" s="16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2" t="s">
        <v>175</v>
      </c>
      <c r="AT262" s="162" t="s">
        <v>170</v>
      </c>
      <c r="AU262" s="162" t="s">
        <v>85</v>
      </c>
      <c r="AY262" s="18" t="s">
        <v>167</v>
      </c>
      <c r="BE262" s="163">
        <f>IF(N262="základní",J262,0)</f>
        <v>0</v>
      </c>
      <c r="BF262" s="163">
        <f>IF(N262="snížená",J262,0)</f>
        <v>0</v>
      </c>
      <c r="BG262" s="163">
        <f>IF(N262="zákl. přenesená",J262,0)</f>
        <v>0</v>
      </c>
      <c r="BH262" s="163">
        <f>IF(N262="sníž. přenesená",J262,0)</f>
        <v>0</v>
      </c>
      <c r="BI262" s="163">
        <f>IF(N262="nulová",J262,0)</f>
        <v>0</v>
      </c>
      <c r="BJ262" s="18" t="s">
        <v>32</v>
      </c>
      <c r="BK262" s="163">
        <f>ROUND(I262*H262,2)</f>
        <v>0</v>
      </c>
      <c r="BL262" s="18" t="s">
        <v>175</v>
      </c>
      <c r="BM262" s="162" t="s">
        <v>521</v>
      </c>
    </row>
    <row r="263" spans="2:51" s="14" customFormat="1" ht="12">
      <c r="B263" s="172"/>
      <c r="D263" s="165" t="s">
        <v>177</v>
      </c>
      <c r="E263" s="173" t="s">
        <v>1</v>
      </c>
      <c r="F263" s="174" t="s">
        <v>838</v>
      </c>
      <c r="H263" s="175">
        <v>43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3" t="s">
        <v>177</v>
      </c>
      <c r="AU263" s="173" t="s">
        <v>85</v>
      </c>
      <c r="AV263" s="14" t="s">
        <v>85</v>
      </c>
      <c r="AW263" s="14" t="s">
        <v>31</v>
      </c>
      <c r="AX263" s="14" t="s">
        <v>32</v>
      </c>
      <c r="AY263" s="173" t="s">
        <v>167</v>
      </c>
    </row>
    <row r="264" spans="1:65" s="2" customFormat="1" ht="16.5" customHeight="1">
      <c r="A264" s="33"/>
      <c r="B264" s="150"/>
      <c r="C264" s="151" t="s">
        <v>384</v>
      </c>
      <c r="D264" s="151" t="s">
        <v>170</v>
      </c>
      <c r="E264" s="152" t="s">
        <v>523</v>
      </c>
      <c r="F264" s="153" t="s">
        <v>524</v>
      </c>
      <c r="G264" s="154" t="s">
        <v>246</v>
      </c>
      <c r="H264" s="155">
        <v>99.6</v>
      </c>
      <c r="I264" s="156"/>
      <c r="J264" s="157">
        <f>ROUND(I264*H264,2)</f>
        <v>0</v>
      </c>
      <c r="K264" s="153" t="s">
        <v>174</v>
      </c>
      <c r="L264" s="34"/>
      <c r="M264" s="158" t="s">
        <v>1</v>
      </c>
      <c r="N264" s="159" t="s">
        <v>42</v>
      </c>
      <c r="O264" s="59"/>
      <c r="P264" s="160">
        <f>O264*H264</f>
        <v>0</v>
      </c>
      <c r="Q264" s="160">
        <v>0</v>
      </c>
      <c r="R264" s="160">
        <f>Q264*H264</f>
        <v>0</v>
      </c>
      <c r="S264" s="160">
        <v>0</v>
      </c>
      <c r="T264" s="16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2" t="s">
        <v>175</v>
      </c>
      <c r="AT264" s="162" t="s">
        <v>170</v>
      </c>
      <c r="AU264" s="162" t="s">
        <v>85</v>
      </c>
      <c r="AY264" s="18" t="s">
        <v>167</v>
      </c>
      <c r="BE264" s="163">
        <f>IF(N264="základní",J264,0)</f>
        <v>0</v>
      </c>
      <c r="BF264" s="163">
        <f>IF(N264="snížená",J264,0)</f>
        <v>0</v>
      </c>
      <c r="BG264" s="163">
        <f>IF(N264="zákl. přenesená",J264,0)</f>
        <v>0</v>
      </c>
      <c r="BH264" s="163">
        <f>IF(N264="sníž. přenesená",J264,0)</f>
        <v>0</v>
      </c>
      <c r="BI264" s="163">
        <f>IF(N264="nulová",J264,0)</f>
        <v>0</v>
      </c>
      <c r="BJ264" s="18" t="s">
        <v>32</v>
      </c>
      <c r="BK264" s="163">
        <f>ROUND(I264*H264,2)</f>
        <v>0</v>
      </c>
      <c r="BL264" s="18" t="s">
        <v>175</v>
      </c>
      <c r="BM264" s="162" t="s">
        <v>525</v>
      </c>
    </row>
    <row r="265" spans="2:51" s="14" customFormat="1" ht="12">
      <c r="B265" s="172"/>
      <c r="D265" s="165" t="s">
        <v>177</v>
      </c>
      <c r="E265" s="173" t="s">
        <v>1</v>
      </c>
      <c r="F265" s="174" t="s">
        <v>841</v>
      </c>
      <c r="H265" s="175">
        <v>99.6</v>
      </c>
      <c r="I265" s="176"/>
      <c r="L265" s="172"/>
      <c r="M265" s="177"/>
      <c r="N265" s="178"/>
      <c r="O265" s="178"/>
      <c r="P265" s="178"/>
      <c r="Q265" s="178"/>
      <c r="R265" s="178"/>
      <c r="S265" s="178"/>
      <c r="T265" s="179"/>
      <c r="AT265" s="173" t="s">
        <v>177</v>
      </c>
      <c r="AU265" s="173" t="s">
        <v>85</v>
      </c>
      <c r="AV265" s="14" t="s">
        <v>85</v>
      </c>
      <c r="AW265" s="14" t="s">
        <v>31</v>
      </c>
      <c r="AX265" s="14" t="s">
        <v>32</v>
      </c>
      <c r="AY265" s="173" t="s">
        <v>167</v>
      </c>
    </row>
    <row r="266" spans="1:65" s="2" customFormat="1" ht="16.5" customHeight="1">
      <c r="A266" s="33"/>
      <c r="B266" s="150"/>
      <c r="C266" s="151" t="s">
        <v>389</v>
      </c>
      <c r="D266" s="151" t="s">
        <v>170</v>
      </c>
      <c r="E266" s="152" t="s">
        <v>533</v>
      </c>
      <c r="F266" s="153" t="s">
        <v>534</v>
      </c>
      <c r="G266" s="154" t="s">
        <v>246</v>
      </c>
      <c r="H266" s="155">
        <v>372</v>
      </c>
      <c r="I266" s="156"/>
      <c r="J266" s="157">
        <f>ROUND(I266*H266,2)</f>
        <v>0</v>
      </c>
      <c r="K266" s="153" t="s">
        <v>240</v>
      </c>
      <c r="L266" s="34"/>
      <c r="M266" s="158" t="s">
        <v>1</v>
      </c>
      <c r="N266" s="159" t="s">
        <v>42</v>
      </c>
      <c r="O266" s="59"/>
      <c r="P266" s="160">
        <f>O266*H266</f>
        <v>0</v>
      </c>
      <c r="Q266" s="160">
        <v>0.08978</v>
      </c>
      <c r="R266" s="160">
        <f>Q266*H266</f>
        <v>33.39816</v>
      </c>
      <c r="S266" s="160">
        <v>0</v>
      </c>
      <c r="T266" s="161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2" t="s">
        <v>175</v>
      </c>
      <c r="AT266" s="162" t="s">
        <v>170</v>
      </c>
      <c r="AU266" s="162" t="s">
        <v>85</v>
      </c>
      <c r="AY266" s="18" t="s">
        <v>167</v>
      </c>
      <c r="BE266" s="163">
        <f>IF(N266="základní",J266,0)</f>
        <v>0</v>
      </c>
      <c r="BF266" s="163">
        <f>IF(N266="snížená",J266,0)</f>
        <v>0</v>
      </c>
      <c r="BG266" s="163">
        <f>IF(N266="zákl. přenesená",J266,0)</f>
        <v>0</v>
      </c>
      <c r="BH266" s="163">
        <f>IF(N266="sníž. přenesená",J266,0)</f>
        <v>0</v>
      </c>
      <c r="BI266" s="163">
        <f>IF(N266="nulová",J266,0)</f>
        <v>0</v>
      </c>
      <c r="BJ266" s="18" t="s">
        <v>32</v>
      </c>
      <c r="BK266" s="163">
        <f>ROUND(I266*H266,2)</f>
        <v>0</v>
      </c>
      <c r="BL266" s="18" t="s">
        <v>175</v>
      </c>
      <c r="BM266" s="162" t="s">
        <v>535</v>
      </c>
    </row>
    <row r="267" spans="2:51" s="14" customFormat="1" ht="12">
      <c r="B267" s="172"/>
      <c r="D267" s="165" t="s">
        <v>177</v>
      </c>
      <c r="E267" s="173" t="s">
        <v>1</v>
      </c>
      <c r="F267" s="174" t="s">
        <v>842</v>
      </c>
      <c r="H267" s="175">
        <v>372</v>
      </c>
      <c r="I267" s="176"/>
      <c r="L267" s="172"/>
      <c r="M267" s="177"/>
      <c r="N267" s="178"/>
      <c r="O267" s="178"/>
      <c r="P267" s="178"/>
      <c r="Q267" s="178"/>
      <c r="R267" s="178"/>
      <c r="S267" s="178"/>
      <c r="T267" s="179"/>
      <c r="AT267" s="173" t="s">
        <v>177</v>
      </c>
      <c r="AU267" s="173" t="s">
        <v>85</v>
      </c>
      <c r="AV267" s="14" t="s">
        <v>85</v>
      </c>
      <c r="AW267" s="14" t="s">
        <v>31</v>
      </c>
      <c r="AX267" s="14" t="s">
        <v>32</v>
      </c>
      <c r="AY267" s="173" t="s">
        <v>167</v>
      </c>
    </row>
    <row r="268" spans="1:65" s="2" customFormat="1" ht="16.5" customHeight="1">
      <c r="A268" s="33"/>
      <c r="B268" s="150"/>
      <c r="C268" s="193" t="s">
        <v>394</v>
      </c>
      <c r="D268" s="193" t="s">
        <v>453</v>
      </c>
      <c r="E268" s="194" t="s">
        <v>538</v>
      </c>
      <c r="F268" s="195" t="s">
        <v>539</v>
      </c>
      <c r="G268" s="196" t="s">
        <v>233</v>
      </c>
      <c r="H268" s="197">
        <v>37.572</v>
      </c>
      <c r="I268" s="198"/>
      <c r="J268" s="199">
        <f>ROUND(I268*H268,2)</f>
        <v>0</v>
      </c>
      <c r="K268" s="195" t="s">
        <v>174</v>
      </c>
      <c r="L268" s="200"/>
      <c r="M268" s="201" t="s">
        <v>1</v>
      </c>
      <c r="N268" s="202" t="s">
        <v>42</v>
      </c>
      <c r="O268" s="59"/>
      <c r="P268" s="160">
        <f>O268*H268</f>
        <v>0</v>
      </c>
      <c r="Q268" s="160">
        <v>0.176</v>
      </c>
      <c r="R268" s="160">
        <f>Q268*H268</f>
        <v>6.612672</v>
      </c>
      <c r="S268" s="160">
        <v>0</v>
      </c>
      <c r="T268" s="161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2" t="s">
        <v>216</v>
      </c>
      <c r="AT268" s="162" t="s">
        <v>453</v>
      </c>
      <c r="AU268" s="162" t="s">
        <v>85</v>
      </c>
      <c r="AY268" s="18" t="s">
        <v>167</v>
      </c>
      <c r="BE268" s="163">
        <f>IF(N268="základní",J268,0)</f>
        <v>0</v>
      </c>
      <c r="BF268" s="163">
        <f>IF(N268="snížená",J268,0)</f>
        <v>0</v>
      </c>
      <c r="BG268" s="163">
        <f>IF(N268="zákl. přenesená",J268,0)</f>
        <v>0</v>
      </c>
      <c r="BH268" s="163">
        <f>IF(N268="sníž. přenesená",J268,0)</f>
        <v>0</v>
      </c>
      <c r="BI268" s="163">
        <f>IF(N268="nulová",J268,0)</f>
        <v>0</v>
      </c>
      <c r="BJ268" s="18" t="s">
        <v>32</v>
      </c>
      <c r="BK268" s="163">
        <f>ROUND(I268*H268,2)</f>
        <v>0</v>
      </c>
      <c r="BL268" s="18" t="s">
        <v>175</v>
      </c>
      <c r="BM268" s="162" t="s">
        <v>540</v>
      </c>
    </row>
    <row r="269" spans="2:51" s="14" customFormat="1" ht="12">
      <c r="B269" s="172"/>
      <c r="D269" s="165" t="s">
        <v>177</v>
      </c>
      <c r="F269" s="174" t="s">
        <v>843</v>
      </c>
      <c r="H269" s="175">
        <v>37.572</v>
      </c>
      <c r="I269" s="176"/>
      <c r="L269" s="172"/>
      <c r="M269" s="177"/>
      <c r="N269" s="178"/>
      <c r="O269" s="178"/>
      <c r="P269" s="178"/>
      <c r="Q269" s="178"/>
      <c r="R269" s="178"/>
      <c r="S269" s="178"/>
      <c r="T269" s="179"/>
      <c r="AT269" s="173" t="s">
        <v>177</v>
      </c>
      <c r="AU269" s="173" t="s">
        <v>85</v>
      </c>
      <c r="AV269" s="14" t="s">
        <v>85</v>
      </c>
      <c r="AW269" s="14" t="s">
        <v>3</v>
      </c>
      <c r="AX269" s="14" t="s">
        <v>32</v>
      </c>
      <c r="AY269" s="173" t="s">
        <v>167</v>
      </c>
    </row>
    <row r="270" spans="1:65" s="2" customFormat="1" ht="16.5" customHeight="1">
      <c r="A270" s="33"/>
      <c r="B270" s="150"/>
      <c r="C270" s="151" t="s">
        <v>399</v>
      </c>
      <c r="D270" s="151" t="s">
        <v>170</v>
      </c>
      <c r="E270" s="152" t="s">
        <v>543</v>
      </c>
      <c r="F270" s="153" t="s">
        <v>544</v>
      </c>
      <c r="G270" s="154" t="s">
        <v>246</v>
      </c>
      <c r="H270" s="155">
        <v>210.91</v>
      </c>
      <c r="I270" s="156"/>
      <c r="J270" s="157">
        <f>ROUND(I270*H270,2)</f>
        <v>0</v>
      </c>
      <c r="K270" s="153" t="s">
        <v>174</v>
      </c>
      <c r="L270" s="34"/>
      <c r="M270" s="158" t="s">
        <v>1</v>
      </c>
      <c r="N270" s="159" t="s">
        <v>42</v>
      </c>
      <c r="O270" s="59"/>
      <c r="P270" s="160">
        <f>O270*H270</f>
        <v>0</v>
      </c>
      <c r="Q270" s="160">
        <v>0.1554</v>
      </c>
      <c r="R270" s="160">
        <f>Q270*H270</f>
        <v>32.775414000000005</v>
      </c>
      <c r="S270" s="160">
        <v>0</v>
      </c>
      <c r="T270" s="161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2" t="s">
        <v>175</v>
      </c>
      <c r="AT270" s="162" t="s">
        <v>170</v>
      </c>
      <c r="AU270" s="162" t="s">
        <v>85</v>
      </c>
      <c r="AY270" s="18" t="s">
        <v>167</v>
      </c>
      <c r="BE270" s="163">
        <f>IF(N270="základní",J270,0)</f>
        <v>0</v>
      </c>
      <c r="BF270" s="163">
        <f>IF(N270="snížená",J270,0)</f>
        <v>0</v>
      </c>
      <c r="BG270" s="163">
        <f>IF(N270="zákl. přenesená",J270,0)</f>
        <v>0</v>
      </c>
      <c r="BH270" s="163">
        <f>IF(N270="sníž. přenesená",J270,0)</f>
        <v>0</v>
      </c>
      <c r="BI270" s="163">
        <f>IF(N270="nulová",J270,0)</f>
        <v>0</v>
      </c>
      <c r="BJ270" s="18" t="s">
        <v>32</v>
      </c>
      <c r="BK270" s="163">
        <f>ROUND(I270*H270,2)</f>
        <v>0</v>
      </c>
      <c r="BL270" s="18" t="s">
        <v>175</v>
      </c>
      <c r="BM270" s="162" t="s">
        <v>545</v>
      </c>
    </row>
    <row r="271" spans="2:51" s="14" customFormat="1" ht="12">
      <c r="B271" s="172"/>
      <c r="D271" s="165" t="s">
        <v>177</v>
      </c>
      <c r="E271" s="173" t="s">
        <v>1</v>
      </c>
      <c r="F271" s="174" t="s">
        <v>844</v>
      </c>
      <c r="H271" s="175">
        <v>210.91</v>
      </c>
      <c r="I271" s="176"/>
      <c r="L271" s="172"/>
      <c r="M271" s="177"/>
      <c r="N271" s="178"/>
      <c r="O271" s="178"/>
      <c r="P271" s="178"/>
      <c r="Q271" s="178"/>
      <c r="R271" s="178"/>
      <c r="S271" s="178"/>
      <c r="T271" s="179"/>
      <c r="AT271" s="173" t="s">
        <v>177</v>
      </c>
      <c r="AU271" s="173" t="s">
        <v>85</v>
      </c>
      <c r="AV271" s="14" t="s">
        <v>85</v>
      </c>
      <c r="AW271" s="14" t="s">
        <v>31</v>
      </c>
      <c r="AX271" s="14" t="s">
        <v>32</v>
      </c>
      <c r="AY271" s="173" t="s">
        <v>167</v>
      </c>
    </row>
    <row r="272" spans="1:65" s="2" customFormat="1" ht="16.5" customHeight="1">
      <c r="A272" s="33"/>
      <c r="B272" s="150"/>
      <c r="C272" s="193" t="s">
        <v>404</v>
      </c>
      <c r="D272" s="193" t="s">
        <v>453</v>
      </c>
      <c r="E272" s="194" t="s">
        <v>548</v>
      </c>
      <c r="F272" s="195" t="s">
        <v>549</v>
      </c>
      <c r="G272" s="196" t="s">
        <v>246</v>
      </c>
      <c r="H272" s="197">
        <v>164.539</v>
      </c>
      <c r="I272" s="198"/>
      <c r="J272" s="199">
        <f>ROUND(I272*H272,2)</f>
        <v>0</v>
      </c>
      <c r="K272" s="195" t="s">
        <v>174</v>
      </c>
      <c r="L272" s="200"/>
      <c r="M272" s="201" t="s">
        <v>1</v>
      </c>
      <c r="N272" s="202" t="s">
        <v>42</v>
      </c>
      <c r="O272" s="59"/>
      <c r="P272" s="160">
        <f>O272*H272</f>
        <v>0</v>
      </c>
      <c r="Q272" s="160">
        <v>0.085</v>
      </c>
      <c r="R272" s="160">
        <f>Q272*H272</f>
        <v>13.985815</v>
      </c>
      <c r="S272" s="160">
        <v>0</v>
      </c>
      <c r="T272" s="161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2" t="s">
        <v>216</v>
      </c>
      <c r="AT272" s="162" t="s">
        <v>453</v>
      </c>
      <c r="AU272" s="162" t="s">
        <v>85</v>
      </c>
      <c r="AY272" s="18" t="s">
        <v>167</v>
      </c>
      <c r="BE272" s="163">
        <f>IF(N272="základní",J272,0)</f>
        <v>0</v>
      </c>
      <c r="BF272" s="163">
        <f>IF(N272="snížená",J272,0)</f>
        <v>0</v>
      </c>
      <c r="BG272" s="163">
        <f>IF(N272="zákl. přenesená",J272,0)</f>
        <v>0</v>
      </c>
      <c r="BH272" s="163">
        <f>IF(N272="sníž. přenesená",J272,0)</f>
        <v>0</v>
      </c>
      <c r="BI272" s="163">
        <f>IF(N272="nulová",J272,0)</f>
        <v>0</v>
      </c>
      <c r="BJ272" s="18" t="s">
        <v>32</v>
      </c>
      <c r="BK272" s="163">
        <f>ROUND(I272*H272,2)</f>
        <v>0</v>
      </c>
      <c r="BL272" s="18" t="s">
        <v>175</v>
      </c>
      <c r="BM272" s="162" t="s">
        <v>550</v>
      </c>
    </row>
    <row r="273" spans="2:51" s="14" customFormat="1" ht="12">
      <c r="B273" s="172"/>
      <c r="D273" s="165" t="s">
        <v>177</v>
      </c>
      <c r="F273" s="174" t="s">
        <v>845</v>
      </c>
      <c r="H273" s="175">
        <v>164.539</v>
      </c>
      <c r="I273" s="176"/>
      <c r="L273" s="172"/>
      <c r="M273" s="177"/>
      <c r="N273" s="178"/>
      <c r="O273" s="178"/>
      <c r="P273" s="178"/>
      <c r="Q273" s="178"/>
      <c r="R273" s="178"/>
      <c r="S273" s="178"/>
      <c r="T273" s="179"/>
      <c r="AT273" s="173" t="s">
        <v>177</v>
      </c>
      <c r="AU273" s="173" t="s">
        <v>85</v>
      </c>
      <c r="AV273" s="14" t="s">
        <v>85</v>
      </c>
      <c r="AW273" s="14" t="s">
        <v>3</v>
      </c>
      <c r="AX273" s="14" t="s">
        <v>32</v>
      </c>
      <c r="AY273" s="173" t="s">
        <v>167</v>
      </c>
    </row>
    <row r="274" spans="1:65" s="2" customFormat="1" ht="16.5" customHeight="1">
      <c r="A274" s="33"/>
      <c r="B274" s="150"/>
      <c r="C274" s="193" t="s">
        <v>409</v>
      </c>
      <c r="D274" s="193" t="s">
        <v>453</v>
      </c>
      <c r="E274" s="194" t="s">
        <v>553</v>
      </c>
      <c r="F274" s="195" t="s">
        <v>554</v>
      </c>
      <c r="G274" s="196" t="s">
        <v>246</v>
      </c>
      <c r="H274" s="197">
        <v>34.34</v>
      </c>
      <c r="I274" s="198"/>
      <c r="J274" s="199">
        <f>ROUND(I274*H274,2)</f>
        <v>0</v>
      </c>
      <c r="K274" s="195" t="s">
        <v>174</v>
      </c>
      <c r="L274" s="200"/>
      <c r="M274" s="201" t="s">
        <v>1</v>
      </c>
      <c r="N274" s="202" t="s">
        <v>42</v>
      </c>
      <c r="O274" s="59"/>
      <c r="P274" s="160">
        <f>O274*H274</f>
        <v>0</v>
      </c>
      <c r="Q274" s="160">
        <v>0.0483</v>
      </c>
      <c r="R274" s="160">
        <f>Q274*H274</f>
        <v>1.6586220000000003</v>
      </c>
      <c r="S274" s="160">
        <v>0</v>
      </c>
      <c r="T274" s="161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2" t="s">
        <v>216</v>
      </c>
      <c r="AT274" s="162" t="s">
        <v>453</v>
      </c>
      <c r="AU274" s="162" t="s">
        <v>85</v>
      </c>
      <c r="AY274" s="18" t="s">
        <v>167</v>
      </c>
      <c r="BE274" s="163">
        <f>IF(N274="základní",J274,0)</f>
        <v>0</v>
      </c>
      <c r="BF274" s="163">
        <f>IF(N274="snížená",J274,0)</f>
        <v>0</v>
      </c>
      <c r="BG274" s="163">
        <f>IF(N274="zákl. přenesená",J274,0)</f>
        <v>0</v>
      </c>
      <c r="BH274" s="163">
        <f>IF(N274="sníž. přenesená",J274,0)</f>
        <v>0</v>
      </c>
      <c r="BI274" s="163">
        <f>IF(N274="nulová",J274,0)</f>
        <v>0</v>
      </c>
      <c r="BJ274" s="18" t="s">
        <v>32</v>
      </c>
      <c r="BK274" s="163">
        <f>ROUND(I274*H274,2)</f>
        <v>0</v>
      </c>
      <c r="BL274" s="18" t="s">
        <v>175</v>
      </c>
      <c r="BM274" s="162" t="s">
        <v>555</v>
      </c>
    </row>
    <row r="275" spans="2:51" s="14" customFormat="1" ht="12">
      <c r="B275" s="172"/>
      <c r="D275" s="165" t="s">
        <v>177</v>
      </c>
      <c r="F275" s="174" t="s">
        <v>846</v>
      </c>
      <c r="H275" s="175">
        <v>34.34</v>
      </c>
      <c r="I275" s="176"/>
      <c r="L275" s="172"/>
      <c r="M275" s="177"/>
      <c r="N275" s="178"/>
      <c r="O275" s="178"/>
      <c r="P275" s="178"/>
      <c r="Q275" s="178"/>
      <c r="R275" s="178"/>
      <c r="S275" s="178"/>
      <c r="T275" s="179"/>
      <c r="AT275" s="173" t="s">
        <v>177</v>
      </c>
      <c r="AU275" s="173" t="s">
        <v>85</v>
      </c>
      <c r="AV275" s="14" t="s">
        <v>85</v>
      </c>
      <c r="AW275" s="14" t="s">
        <v>3</v>
      </c>
      <c r="AX275" s="14" t="s">
        <v>32</v>
      </c>
      <c r="AY275" s="173" t="s">
        <v>167</v>
      </c>
    </row>
    <row r="276" spans="1:65" s="2" customFormat="1" ht="16.5" customHeight="1">
      <c r="A276" s="33"/>
      <c r="B276" s="150"/>
      <c r="C276" s="193" t="s">
        <v>415</v>
      </c>
      <c r="D276" s="193" t="s">
        <v>453</v>
      </c>
      <c r="E276" s="194" t="s">
        <v>558</v>
      </c>
      <c r="F276" s="195" t="s">
        <v>559</v>
      </c>
      <c r="G276" s="196" t="s">
        <v>246</v>
      </c>
      <c r="H276" s="197">
        <v>14.14</v>
      </c>
      <c r="I276" s="198"/>
      <c r="J276" s="199">
        <f>ROUND(I276*H276,2)</f>
        <v>0</v>
      </c>
      <c r="K276" s="195" t="s">
        <v>174</v>
      </c>
      <c r="L276" s="200"/>
      <c r="M276" s="201" t="s">
        <v>1</v>
      </c>
      <c r="N276" s="202" t="s">
        <v>42</v>
      </c>
      <c r="O276" s="59"/>
      <c r="P276" s="160">
        <f>O276*H276</f>
        <v>0</v>
      </c>
      <c r="Q276" s="160">
        <v>0.06567</v>
      </c>
      <c r="R276" s="160">
        <f>Q276*H276</f>
        <v>0.9285738000000001</v>
      </c>
      <c r="S276" s="160">
        <v>0</v>
      </c>
      <c r="T276" s="16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2" t="s">
        <v>216</v>
      </c>
      <c r="AT276" s="162" t="s">
        <v>453</v>
      </c>
      <c r="AU276" s="162" t="s">
        <v>85</v>
      </c>
      <c r="AY276" s="18" t="s">
        <v>167</v>
      </c>
      <c r="BE276" s="163">
        <f>IF(N276="základní",J276,0)</f>
        <v>0</v>
      </c>
      <c r="BF276" s="163">
        <f>IF(N276="snížená",J276,0)</f>
        <v>0</v>
      </c>
      <c r="BG276" s="163">
        <f>IF(N276="zákl. přenesená",J276,0)</f>
        <v>0</v>
      </c>
      <c r="BH276" s="163">
        <f>IF(N276="sníž. přenesená",J276,0)</f>
        <v>0</v>
      </c>
      <c r="BI276" s="163">
        <f>IF(N276="nulová",J276,0)</f>
        <v>0</v>
      </c>
      <c r="BJ276" s="18" t="s">
        <v>32</v>
      </c>
      <c r="BK276" s="163">
        <f>ROUND(I276*H276,2)</f>
        <v>0</v>
      </c>
      <c r="BL276" s="18" t="s">
        <v>175</v>
      </c>
      <c r="BM276" s="162" t="s">
        <v>560</v>
      </c>
    </row>
    <row r="277" spans="2:51" s="14" customFormat="1" ht="12">
      <c r="B277" s="172"/>
      <c r="D277" s="165" t="s">
        <v>177</v>
      </c>
      <c r="E277" s="173" t="s">
        <v>1</v>
      </c>
      <c r="F277" s="174" t="s">
        <v>847</v>
      </c>
      <c r="H277" s="175">
        <v>14</v>
      </c>
      <c r="I277" s="176"/>
      <c r="L277" s="172"/>
      <c r="M277" s="177"/>
      <c r="N277" s="178"/>
      <c r="O277" s="178"/>
      <c r="P277" s="178"/>
      <c r="Q277" s="178"/>
      <c r="R277" s="178"/>
      <c r="S277" s="178"/>
      <c r="T277" s="179"/>
      <c r="AT277" s="173" t="s">
        <v>177</v>
      </c>
      <c r="AU277" s="173" t="s">
        <v>85</v>
      </c>
      <c r="AV277" s="14" t="s">
        <v>85</v>
      </c>
      <c r="AW277" s="14" t="s">
        <v>31</v>
      </c>
      <c r="AX277" s="14" t="s">
        <v>32</v>
      </c>
      <c r="AY277" s="173" t="s">
        <v>167</v>
      </c>
    </row>
    <row r="278" spans="2:51" s="14" customFormat="1" ht="12">
      <c r="B278" s="172"/>
      <c r="D278" s="165" t="s">
        <v>177</v>
      </c>
      <c r="F278" s="174" t="s">
        <v>848</v>
      </c>
      <c r="H278" s="175">
        <v>14.14</v>
      </c>
      <c r="I278" s="176"/>
      <c r="L278" s="172"/>
      <c r="M278" s="177"/>
      <c r="N278" s="178"/>
      <c r="O278" s="178"/>
      <c r="P278" s="178"/>
      <c r="Q278" s="178"/>
      <c r="R278" s="178"/>
      <c r="S278" s="178"/>
      <c r="T278" s="179"/>
      <c r="AT278" s="173" t="s">
        <v>177</v>
      </c>
      <c r="AU278" s="173" t="s">
        <v>85</v>
      </c>
      <c r="AV278" s="14" t="s">
        <v>85</v>
      </c>
      <c r="AW278" s="14" t="s">
        <v>3</v>
      </c>
      <c r="AX278" s="14" t="s">
        <v>32</v>
      </c>
      <c r="AY278" s="173" t="s">
        <v>167</v>
      </c>
    </row>
    <row r="279" spans="1:65" s="2" customFormat="1" ht="16.5" customHeight="1">
      <c r="A279" s="33"/>
      <c r="B279" s="150"/>
      <c r="C279" s="151" t="s">
        <v>421</v>
      </c>
      <c r="D279" s="151" t="s">
        <v>170</v>
      </c>
      <c r="E279" s="152" t="s">
        <v>568</v>
      </c>
      <c r="F279" s="153" t="s">
        <v>569</v>
      </c>
      <c r="G279" s="154" t="s">
        <v>173</v>
      </c>
      <c r="H279" s="155">
        <v>4.218</v>
      </c>
      <c r="I279" s="156"/>
      <c r="J279" s="157">
        <f>ROUND(I279*H279,2)</f>
        <v>0</v>
      </c>
      <c r="K279" s="153" t="s">
        <v>174</v>
      </c>
      <c r="L279" s="34"/>
      <c r="M279" s="158" t="s">
        <v>1</v>
      </c>
      <c r="N279" s="159" t="s">
        <v>42</v>
      </c>
      <c r="O279" s="59"/>
      <c r="P279" s="160">
        <f>O279*H279</f>
        <v>0</v>
      </c>
      <c r="Q279" s="160">
        <v>2.25634</v>
      </c>
      <c r="R279" s="160">
        <f>Q279*H279</f>
        <v>9.517242119999999</v>
      </c>
      <c r="S279" s="160">
        <v>0</v>
      </c>
      <c r="T279" s="161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2" t="s">
        <v>175</v>
      </c>
      <c r="AT279" s="162" t="s">
        <v>170</v>
      </c>
      <c r="AU279" s="162" t="s">
        <v>85</v>
      </c>
      <c r="AY279" s="18" t="s">
        <v>167</v>
      </c>
      <c r="BE279" s="163">
        <f>IF(N279="základní",J279,0)</f>
        <v>0</v>
      </c>
      <c r="BF279" s="163">
        <f>IF(N279="snížená",J279,0)</f>
        <v>0</v>
      </c>
      <c r="BG279" s="163">
        <f>IF(N279="zákl. přenesená",J279,0)</f>
        <v>0</v>
      </c>
      <c r="BH279" s="163">
        <f>IF(N279="sníž. přenesená",J279,0)</f>
        <v>0</v>
      </c>
      <c r="BI279" s="163">
        <f>IF(N279="nulová",J279,0)</f>
        <v>0</v>
      </c>
      <c r="BJ279" s="18" t="s">
        <v>32</v>
      </c>
      <c r="BK279" s="163">
        <f>ROUND(I279*H279,2)</f>
        <v>0</v>
      </c>
      <c r="BL279" s="18" t="s">
        <v>175</v>
      </c>
      <c r="BM279" s="162" t="s">
        <v>570</v>
      </c>
    </row>
    <row r="280" spans="2:51" s="14" customFormat="1" ht="12">
      <c r="B280" s="172"/>
      <c r="D280" s="165" t="s">
        <v>177</v>
      </c>
      <c r="E280" s="173" t="s">
        <v>1</v>
      </c>
      <c r="F280" s="174" t="s">
        <v>849</v>
      </c>
      <c r="H280" s="175">
        <v>4.218</v>
      </c>
      <c r="I280" s="176"/>
      <c r="L280" s="172"/>
      <c r="M280" s="177"/>
      <c r="N280" s="178"/>
      <c r="O280" s="178"/>
      <c r="P280" s="178"/>
      <c r="Q280" s="178"/>
      <c r="R280" s="178"/>
      <c r="S280" s="178"/>
      <c r="T280" s="179"/>
      <c r="AT280" s="173" t="s">
        <v>177</v>
      </c>
      <c r="AU280" s="173" t="s">
        <v>85</v>
      </c>
      <c r="AV280" s="14" t="s">
        <v>85</v>
      </c>
      <c r="AW280" s="14" t="s">
        <v>31</v>
      </c>
      <c r="AX280" s="14" t="s">
        <v>32</v>
      </c>
      <c r="AY280" s="173" t="s">
        <v>167</v>
      </c>
    </row>
    <row r="281" spans="2:63" s="12" customFormat="1" ht="22.9" customHeight="1">
      <c r="B281" s="137"/>
      <c r="D281" s="138" t="s">
        <v>76</v>
      </c>
      <c r="E281" s="148" t="s">
        <v>572</v>
      </c>
      <c r="F281" s="148" t="s">
        <v>573</v>
      </c>
      <c r="I281" s="140"/>
      <c r="J281" s="149">
        <f>BK281</f>
        <v>0</v>
      </c>
      <c r="L281" s="137"/>
      <c r="M281" s="142"/>
      <c r="N281" s="143"/>
      <c r="O281" s="143"/>
      <c r="P281" s="144">
        <f>P282</f>
        <v>0</v>
      </c>
      <c r="Q281" s="143"/>
      <c r="R281" s="144">
        <f>R282</f>
        <v>0</v>
      </c>
      <c r="S281" s="143"/>
      <c r="T281" s="145">
        <f>T282</f>
        <v>0</v>
      </c>
      <c r="AR281" s="138" t="s">
        <v>32</v>
      </c>
      <c r="AT281" s="146" t="s">
        <v>76</v>
      </c>
      <c r="AU281" s="146" t="s">
        <v>32</v>
      </c>
      <c r="AY281" s="138" t="s">
        <v>167</v>
      </c>
      <c r="BK281" s="147">
        <f>BK282</f>
        <v>0</v>
      </c>
    </row>
    <row r="282" spans="1:65" s="2" customFormat="1" ht="16.5" customHeight="1">
      <c r="A282" s="33"/>
      <c r="B282" s="150"/>
      <c r="C282" s="151" t="s">
        <v>426</v>
      </c>
      <c r="D282" s="151" t="s">
        <v>170</v>
      </c>
      <c r="E282" s="152" t="s">
        <v>575</v>
      </c>
      <c r="F282" s="153" t="s">
        <v>576</v>
      </c>
      <c r="G282" s="154" t="s">
        <v>260</v>
      </c>
      <c r="H282" s="155">
        <v>909.637</v>
      </c>
      <c r="I282" s="156"/>
      <c r="J282" s="157">
        <f>ROUND(I282*H282,2)</f>
        <v>0</v>
      </c>
      <c r="K282" s="153" t="s">
        <v>174</v>
      </c>
      <c r="L282" s="34"/>
      <c r="M282" s="203" t="s">
        <v>1</v>
      </c>
      <c r="N282" s="204" t="s">
        <v>42</v>
      </c>
      <c r="O282" s="205"/>
      <c r="P282" s="206">
        <f>O282*H282</f>
        <v>0</v>
      </c>
      <c r="Q282" s="206">
        <v>0</v>
      </c>
      <c r="R282" s="206">
        <f>Q282*H282</f>
        <v>0</v>
      </c>
      <c r="S282" s="206">
        <v>0</v>
      </c>
      <c r="T282" s="20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2" t="s">
        <v>175</v>
      </c>
      <c r="AT282" s="162" t="s">
        <v>170</v>
      </c>
      <c r="AU282" s="162" t="s">
        <v>85</v>
      </c>
      <c r="AY282" s="18" t="s">
        <v>167</v>
      </c>
      <c r="BE282" s="163">
        <f>IF(N282="základní",J282,0)</f>
        <v>0</v>
      </c>
      <c r="BF282" s="163">
        <f>IF(N282="snížená",J282,0)</f>
        <v>0</v>
      </c>
      <c r="BG282" s="163">
        <f>IF(N282="zákl. přenesená",J282,0)</f>
        <v>0</v>
      </c>
      <c r="BH282" s="163">
        <f>IF(N282="sníž. přenesená",J282,0)</f>
        <v>0</v>
      </c>
      <c r="BI282" s="163">
        <f>IF(N282="nulová",J282,0)</f>
        <v>0</v>
      </c>
      <c r="BJ282" s="18" t="s">
        <v>32</v>
      </c>
      <c r="BK282" s="163">
        <f>ROUND(I282*H282,2)</f>
        <v>0</v>
      </c>
      <c r="BL282" s="18" t="s">
        <v>175</v>
      </c>
      <c r="BM282" s="162" t="s">
        <v>577</v>
      </c>
    </row>
    <row r="283" spans="1:31" s="2" customFormat="1" ht="6.95" customHeight="1">
      <c r="A283" s="33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34"/>
      <c r="M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</row>
  </sheetData>
  <autoFilter ref="C125:K28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9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101</v>
      </c>
      <c r="AZ2" s="99" t="s">
        <v>127</v>
      </c>
      <c r="BA2" s="99" t="s">
        <v>1</v>
      </c>
      <c r="BB2" s="99" t="s">
        <v>1</v>
      </c>
      <c r="BC2" s="99" t="s">
        <v>850</v>
      </c>
      <c r="BD2" s="9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9" t="s">
        <v>582</v>
      </c>
      <c r="BA3" s="99" t="s">
        <v>1</v>
      </c>
      <c r="BB3" s="99" t="s">
        <v>1</v>
      </c>
      <c r="BC3" s="99" t="s">
        <v>851</v>
      </c>
      <c r="BD3" s="99" t="s">
        <v>85</v>
      </c>
    </row>
    <row r="4" spans="2:5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  <c r="AZ4" s="99" t="s">
        <v>131</v>
      </c>
      <c r="BA4" s="99" t="s">
        <v>1</v>
      </c>
      <c r="BB4" s="99" t="s">
        <v>1</v>
      </c>
      <c r="BC4" s="99" t="s">
        <v>852</v>
      </c>
      <c r="BD4" s="99" t="s">
        <v>85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</row>
    <row r="8" spans="2:12" s="1" customFormat="1" ht="12" customHeight="1">
      <c r="B8" s="21"/>
      <c r="D8" s="28" t="s">
        <v>135</v>
      </c>
      <c r="L8" s="21"/>
    </row>
    <row r="9" spans="1:31" s="2" customFormat="1" ht="16.5" customHeight="1">
      <c r="A9" s="33"/>
      <c r="B9" s="34"/>
      <c r="C9" s="33"/>
      <c r="D9" s="33"/>
      <c r="E9" s="276" t="s">
        <v>136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9" t="s">
        <v>853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91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ROUND(J128,0)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ROUND((SUM(BE128:BE418)),0)</f>
        <v>0</v>
      </c>
      <c r="G35" s="33"/>
      <c r="H35" s="33"/>
      <c r="I35" s="107">
        <v>0.21</v>
      </c>
      <c r="J35" s="106">
        <f>ROUND(((SUM(BE128:BE418))*I35),0)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ROUND((SUM(BF128:BF418)),0)</f>
        <v>0</v>
      </c>
      <c r="G36" s="33"/>
      <c r="H36" s="33"/>
      <c r="I36" s="107">
        <v>0.12</v>
      </c>
      <c r="J36" s="106">
        <f>ROUND(((SUM(BF128:BF418))*I36),0)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ROUND((SUM(BG128:BG418)),0)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ROUND((SUM(BH128:BH418)),0)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ROUND((SUM(BI128:BI418)),0)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136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140 - CHODNÍKY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144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2:12" s="10" customFormat="1" ht="19.9" customHeight="1">
      <c r="B100" s="123"/>
      <c r="D100" s="124" t="s">
        <v>145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2:12" s="10" customFormat="1" ht="19.9" customHeight="1">
      <c r="B101" s="123"/>
      <c r="D101" s="124" t="s">
        <v>146</v>
      </c>
      <c r="E101" s="125"/>
      <c r="F101" s="125"/>
      <c r="G101" s="125"/>
      <c r="H101" s="125"/>
      <c r="I101" s="125"/>
      <c r="J101" s="126">
        <f>J187</f>
        <v>0</v>
      </c>
      <c r="L101" s="123"/>
    </row>
    <row r="102" spans="2:12" s="10" customFormat="1" ht="19.9" customHeight="1">
      <c r="B102" s="123"/>
      <c r="D102" s="124" t="s">
        <v>854</v>
      </c>
      <c r="E102" s="125"/>
      <c r="F102" s="125"/>
      <c r="G102" s="125"/>
      <c r="H102" s="125"/>
      <c r="I102" s="125"/>
      <c r="J102" s="126">
        <f>J256</f>
        <v>0</v>
      </c>
      <c r="L102" s="123"/>
    </row>
    <row r="103" spans="2:12" s="10" customFormat="1" ht="19.9" customHeight="1">
      <c r="B103" s="123"/>
      <c r="D103" s="124" t="s">
        <v>148</v>
      </c>
      <c r="E103" s="125"/>
      <c r="F103" s="125"/>
      <c r="G103" s="125"/>
      <c r="H103" s="125"/>
      <c r="I103" s="125"/>
      <c r="J103" s="126">
        <f>J320</f>
        <v>0</v>
      </c>
      <c r="L103" s="123"/>
    </row>
    <row r="104" spans="2:12" s="10" customFormat="1" ht="19.9" customHeight="1">
      <c r="B104" s="123"/>
      <c r="D104" s="124" t="s">
        <v>149</v>
      </c>
      <c r="E104" s="125"/>
      <c r="F104" s="125"/>
      <c r="G104" s="125"/>
      <c r="H104" s="125"/>
      <c r="I104" s="125"/>
      <c r="J104" s="126">
        <f>J390</f>
        <v>0</v>
      </c>
      <c r="L104" s="123"/>
    </row>
    <row r="105" spans="2:12" s="10" customFormat="1" ht="19.9" customHeight="1">
      <c r="B105" s="123"/>
      <c r="D105" s="124" t="s">
        <v>855</v>
      </c>
      <c r="E105" s="125"/>
      <c r="F105" s="125"/>
      <c r="G105" s="125"/>
      <c r="H105" s="125"/>
      <c r="I105" s="125"/>
      <c r="J105" s="126">
        <f>J395</f>
        <v>0</v>
      </c>
      <c r="L105" s="123"/>
    </row>
    <row r="106" spans="2:12" s="10" customFormat="1" ht="19.9" customHeight="1">
      <c r="B106" s="123"/>
      <c r="D106" s="124" t="s">
        <v>151</v>
      </c>
      <c r="E106" s="125"/>
      <c r="F106" s="125"/>
      <c r="G106" s="125"/>
      <c r="H106" s="125"/>
      <c r="I106" s="125"/>
      <c r="J106" s="126">
        <f>J417</f>
        <v>0</v>
      </c>
      <c r="L106" s="123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152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6" t="str">
        <f>E7</f>
        <v>BRNO, KOSMÁKOVA – REKONSTRUKCE VODOVODU</v>
      </c>
      <c r="F116" s="277"/>
      <c r="G116" s="277"/>
      <c r="H116" s="277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1"/>
      <c r="C117" s="28" t="s">
        <v>135</v>
      </c>
      <c r="L117" s="21"/>
    </row>
    <row r="118" spans="1:31" s="2" customFormat="1" ht="16.5" customHeight="1">
      <c r="A118" s="33"/>
      <c r="B118" s="34"/>
      <c r="C118" s="33"/>
      <c r="D118" s="33"/>
      <c r="E118" s="276" t="s">
        <v>136</v>
      </c>
      <c r="F118" s="275"/>
      <c r="G118" s="275"/>
      <c r="H118" s="275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137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9" t="str">
        <f>E11</f>
        <v>SO 140 - CHODNÍKY</v>
      </c>
      <c r="F120" s="275"/>
      <c r="G120" s="275"/>
      <c r="H120" s="275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3"/>
      <c r="E122" s="33"/>
      <c r="F122" s="26" t="str">
        <f>F14</f>
        <v>BRNO</v>
      </c>
      <c r="G122" s="33"/>
      <c r="H122" s="33"/>
      <c r="I122" s="28" t="s">
        <v>22</v>
      </c>
      <c r="J122" s="56" t="str">
        <f>IF(J14="","",J14)</f>
        <v/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.7" customHeight="1">
      <c r="A124" s="33"/>
      <c r="B124" s="34"/>
      <c r="C124" s="28" t="s">
        <v>23</v>
      </c>
      <c r="D124" s="33"/>
      <c r="E124" s="33"/>
      <c r="F124" s="26" t="str">
        <f>E17</f>
        <v>BRNĚNSKÉ VODÁRNY A KANALIZACE, a.s.</v>
      </c>
      <c r="G124" s="33"/>
      <c r="H124" s="33"/>
      <c r="I124" s="28" t="s">
        <v>29</v>
      </c>
      <c r="J124" s="31" t="str">
        <f>E23</f>
        <v>JV PROJEKT VH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3"/>
      <c r="E125" s="33"/>
      <c r="F125" s="26" t="str">
        <f>IF(E20="","",E20)</f>
        <v>Vyplň údaj</v>
      </c>
      <c r="G125" s="33"/>
      <c r="H125" s="33"/>
      <c r="I125" s="28" t="s">
        <v>33</v>
      </c>
      <c r="J125" s="31" t="str">
        <f>E26</f>
        <v xml:space="preserve"> Obrtel M.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7"/>
      <c r="B127" s="128"/>
      <c r="C127" s="129" t="s">
        <v>153</v>
      </c>
      <c r="D127" s="130" t="s">
        <v>62</v>
      </c>
      <c r="E127" s="130" t="s">
        <v>58</v>
      </c>
      <c r="F127" s="130" t="s">
        <v>59</v>
      </c>
      <c r="G127" s="130" t="s">
        <v>154</v>
      </c>
      <c r="H127" s="130" t="s">
        <v>155</v>
      </c>
      <c r="I127" s="130" t="s">
        <v>156</v>
      </c>
      <c r="J127" s="130" t="s">
        <v>141</v>
      </c>
      <c r="K127" s="131" t="s">
        <v>157</v>
      </c>
      <c r="L127" s="132"/>
      <c r="M127" s="63" t="s">
        <v>1</v>
      </c>
      <c r="N127" s="64" t="s">
        <v>41</v>
      </c>
      <c r="O127" s="64" t="s">
        <v>158</v>
      </c>
      <c r="P127" s="64" t="s">
        <v>159</v>
      </c>
      <c r="Q127" s="64" t="s">
        <v>160</v>
      </c>
      <c r="R127" s="64" t="s">
        <v>161</v>
      </c>
      <c r="S127" s="64" t="s">
        <v>162</v>
      </c>
      <c r="T127" s="65" t="s">
        <v>163</v>
      </c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63" s="2" customFormat="1" ht="22.9" customHeight="1">
      <c r="A128" s="33"/>
      <c r="B128" s="34"/>
      <c r="C128" s="70" t="s">
        <v>164</v>
      </c>
      <c r="D128" s="33"/>
      <c r="E128" s="33"/>
      <c r="F128" s="33"/>
      <c r="G128" s="33"/>
      <c r="H128" s="33"/>
      <c r="I128" s="33"/>
      <c r="J128" s="133">
        <f>BK128</f>
        <v>0</v>
      </c>
      <c r="K128" s="33"/>
      <c r="L128" s="34"/>
      <c r="M128" s="66"/>
      <c r="N128" s="57"/>
      <c r="O128" s="67"/>
      <c r="P128" s="134">
        <f>P129</f>
        <v>0</v>
      </c>
      <c r="Q128" s="67"/>
      <c r="R128" s="134">
        <f>R129</f>
        <v>1722.0562102099993</v>
      </c>
      <c r="S128" s="67"/>
      <c r="T128" s="135">
        <f>T129</f>
        <v>1541.90403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76</v>
      </c>
      <c r="AU128" s="18" t="s">
        <v>143</v>
      </c>
      <c r="BK128" s="136">
        <f>BK129</f>
        <v>0</v>
      </c>
    </row>
    <row r="129" spans="2:63" s="12" customFormat="1" ht="25.9" customHeight="1">
      <c r="B129" s="137"/>
      <c r="D129" s="138" t="s">
        <v>76</v>
      </c>
      <c r="E129" s="139" t="s">
        <v>165</v>
      </c>
      <c r="F129" s="139" t="s">
        <v>166</v>
      </c>
      <c r="I129" s="140"/>
      <c r="J129" s="141">
        <f>BK129</f>
        <v>0</v>
      </c>
      <c r="L129" s="137"/>
      <c r="M129" s="142"/>
      <c r="N129" s="143"/>
      <c r="O129" s="143"/>
      <c r="P129" s="144">
        <f>P130+P187+P256+P320+P390+P395+P417</f>
        <v>0</v>
      </c>
      <c r="Q129" s="143"/>
      <c r="R129" s="144">
        <f>R130+R187+R256+R320+R390+R395+R417</f>
        <v>1722.0562102099993</v>
      </c>
      <c r="S129" s="143"/>
      <c r="T129" s="145">
        <f>T130+T187+T256+T320+T390+T395+T417</f>
        <v>1541.90403</v>
      </c>
      <c r="AR129" s="138" t="s">
        <v>32</v>
      </c>
      <c r="AT129" s="146" t="s">
        <v>76</v>
      </c>
      <c r="AU129" s="146" t="s">
        <v>77</v>
      </c>
      <c r="AY129" s="138" t="s">
        <v>167</v>
      </c>
      <c r="BK129" s="147">
        <f>BK130+BK187+BK256+BK320+BK390+BK395+BK417</f>
        <v>0</v>
      </c>
    </row>
    <row r="130" spans="2:63" s="12" customFormat="1" ht="22.9" customHeight="1">
      <c r="B130" s="137"/>
      <c r="D130" s="138" t="s">
        <v>76</v>
      </c>
      <c r="E130" s="148" t="s">
        <v>168</v>
      </c>
      <c r="F130" s="148" t="s">
        <v>169</v>
      </c>
      <c r="I130" s="140"/>
      <c r="J130" s="149">
        <f>BK130</f>
        <v>0</v>
      </c>
      <c r="L130" s="137"/>
      <c r="M130" s="142"/>
      <c r="N130" s="143"/>
      <c r="O130" s="143"/>
      <c r="P130" s="144">
        <f>SUM(P131:P186)</f>
        <v>0</v>
      </c>
      <c r="Q130" s="143"/>
      <c r="R130" s="144">
        <f>SUM(R131:R186)</f>
        <v>0</v>
      </c>
      <c r="S130" s="143"/>
      <c r="T130" s="145">
        <f>SUM(T131:T186)</f>
        <v>0</v>
      </c>
      <c r="AR130" s="138" t="s">
        <v>32</v>
      </c>
      <c r="AT130" s="146" t="s">
        <v>76</v>
      </c>
      <c r="AU130" s="146" t="s">
        <v>32</v>
      </c>
      <c r="AY130" s="138" t="s">
        <v>167</v>
      </c>
      <c r="BK130" s="147">
        <f>SUM(BK131:BK186)</f>
        <v>0</v>
      </c>
    </row>
    <row r="131" spans="1:65" s="2" customFormat="1" ht="24.2" customHeight="1">
      <c r="A131" s="33"/>
      <c r="B131" s="150"/>
      <c r="C131" s="151" t="s">
        <v>32</v>
      </c>
      <c r="D131" s="151" t="s">
        <v>170</v>
      </c>
      <c r="E131" s="152" t="s">
        <v>205</v>
      </c>
      <c r="F131" s="153" t="s">
        <v>206</v>
      </c>
      <c r="G131" s="154" t="s">
        <v>173</v>
      </c>
      <c r="H131" s="155">
        <v>264.309</v>
      </c>
      <c r="I131" s="156"/>
      <c r="J131" s="157">
        <f>ROUND(I131*H131,2)</f>
        <v>0</v>
      </c>
      <c r="K131" s="153" t="s">
        <v>174</v>
      </c>
      <c r="L131" s="34"/>
      <c r="M131" s="158" t="s">
        <v>1</v>
      </c>
      <c r="N131" s="159" t="s">
        <v>42</v>
      </c>
      <c r="O131" s="59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175</v>
      </c>
      <c r="AT131" s="162" t="s">
        <v>170</v>
      </c>
      <c r="AU131" s="162" t="s">
        <v>85</v>
      </c>
      <c r="AY131" s="18" t="s">
        <v>167</v>
      </c>
      <c r="BE131" s="163">
        <f>IF(N131="základní",J131,0)</f>
        <v>0</v>
      </c>
      <c r="BF131" s="163">
        <f>IF(N131="snížená",J131,0)</f>
        <v>0</v>
      </c>
      <c r="BG131" s="163">
        <f>IF(N131="zákl. přenesená",J131,0)</f>
        <v>0</v>
      </c>
      <c r="BH131" s="163">
        <f>IF(N131="sníž. přenesená",J131,0)</f>
        <v>0</v>
      </c>
      <c r="BI131" s="163">
        <f>IF(N131="nulová",J131,0)</f>
        <v>0</v>
      </c>
      <c r="BJ131" s="18" t="s">
        <v>32</v>
      </c>
      <c r="BK131" s="163">
        <f>ROUND(I131*H131,2)</f>
        <v>0</v>
      </c>
      <c r="BL131" s="18" t="s">
        <v>175</v>
      </c>
      <c r="BM131" s="162" t="s">
        <v>207</v>
      </c>
    </row>
    <row r="132" spans="2:51" s="13" customFormat="1" ht="12">
      <c r="B132" s="164"/>
      <c r="D132" s="165" t="s">
        <v>177</v>
      </c>
      <c r="E132" s="166" t="s">
        <v>1</v>
      </c>
      <c r="F132" s="167" t="s">
        <v>856</v>
      </c>
      <c r="H132" s="166" t="s">
        <v>1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6" t="s">
        <v>177</v>
      </c>
      <c r="AU132" s="166" t="s">
        <v>85</v>
      </c>
      <c r="AV132" s="13" t="s">
        <v>32</v>
      </c>
      <c r="AW132" s="13" t="s">
        <v>31</v>
      </c>
      <c r="AX132" s="13" t="s">
        <v>77</v>
      </c>
      <c r="AY132" s="166" t="s">
        <v>167</v>
      </c>
    </row>
    <row r="133" spans="2:51" s="14" customFormat="1" ht="12">
      <c r="B133" s="172"/>
      <c r="D133" s="165" t="s">
        <v>177</v>
      </c>
      <c r="E133" s="173" t="s">
        <v>127</v>
      </c>
      <c r="F133" s="174" t="s">
        <v>857</v>
      </c>
      <c r="H133" s="175">
        <v>264.309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177</v>
      </c>
      <c r="AU133" s="173" t="s">
        <v>85</v>
      </c>
      <c r="AV133" s="14" t="s">
        <v>85</v>
      </c>
      <c r="AW133" s="14" t="s">
        <v>31</v>
      </c>
      <c r="AX133" s="14" t="s">
        <v>32</v>
      </c>
      <c r="AY133" s="173" t="s">
        <v>167</v>
      </c>
    </row>
    <row r="134" spans="1:65" s="2" customFormat="1" ht="21.75" customHeight="1">
      <c r="A134" s="33"/>
      <c r="B134" s="150"/>
      <c r="C134" s="151" t="s">
        <v>85</v>
      </c>
      <c r="D134" s="151" t="s">
        <v>170</v>
      </c>
      <c r="E134" s="152" t="s">
        <v>187</v>
      </c>
      <c r="F134" s="153" t="s">
        <v>188</v>
      </c>
      <c r="G134" s="154" t="s">
        <v>173</v>
      </c>
      <c r="H134" s="155">
        <v>105.94</v>
      </c>
      <c r="I134" s="156"/>
      <c r="J134" s="157">
        <f>ROUND(I134*H134,2)</f>
        <v>0</v>
      </c>
      <c r="K134" s="153" t="s">
        <v>174</v>
      </c>
      <c r="L134" s="34"/>
      <c r="M134" s="158" t="s">
        <v>1</v>
      </c>
      <c r="N134" s="159" t="s">
        <v>42</v>
      </c>
      <c r="O134" s="59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175</v>
      </c>
      <c r="AT134" s="162" t="s">
        <v>170</v>
      </c>
      <c r="AU134" s="162" t="s">
        <v>85</v>
      </c>
      <c r="AY134" s="18" t="s">
        <v>167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32</v>
      </c>
      <c r="BK134" s="163">
        <f>ROUND(I134*H134,2)</f>
        <v>0</v>
      </c>
      <c r="BL134" s="18" t="s">
        <v>175</v>
      </c>
      <c r="BM134" s="162" t="s">
        <v>217</v>
      </c>
    </row>
    <row r="135" spans="2:51" s="13" customFormat="1" ht="12">
      <c r="B135" s="164"/>
      <c r="D135" s="165" t="s">
        <v>177</v>
      </c>
      <c r="E135" s="166" t="s">
        <v>1</v>
      </c>
      <c r="F135" s="167" t="s">
        <v>858</v>
      </c>
      <c r="H135" s="166" t="s">
        <v>1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6" t="s">
        <v>177</v>
      </c>
      <c r="AU135" s="166" t="s">
        <v>85</v>
      </c>
      <c r="AV135" s="13" t="s">
        <v>32</v>
      </c>
      <c r="AW135" s="13" t="s">
        <v>31</v>
      </c>
      <c r="AX135" s="13" t="s">
        <v>77</v>
      </c>
      <c r="AY135" s="166" t="s">
        <v>167</v>
      </c>
    </row>
    <row r="136" spans="2:51" s="14" customFormat="1" ht="12">
      <c r="B136" s="172"/>
      <c r="D136" s="165" t="s">
        <v>177</v>
      </c>
      <c r="E136" s="173" t="s">
        <v>1</v>
      </c>
      <c r="F136" s="174" t="s">
        <v>791</v>
      </c>
      <c r="H136" s="175">
        <v>264.309</v>
      </c>
      <c r="I136" s="176"/>
      <c r="L136" s="172"/>
      <c r="M136" s="177"/>
      <c r="N136" s="178"/>
      <c r="O136" s="178"/>
      <c r="P136" s="178"/>
      <c r="Q136" s="178"/>
      <c r="R136" s="178"/>
      <c r="S136" s="178"/>
      <c r="T136" s="179"/>
      <c r="AT136" s="173" t="s">
        <v>177</v>
      </c>
      <c r="AU136" s="173" t="s">
        <v>85</v>
      </c>
      <c r="AV136" s="14" t="s">
        <v>85</v>
      </c>
      <c r="AW136" s="14" t="s">
        <v>31</v>
      </c>
      <c r="AX136" s="14" t="s">
        <v>77</v>
      </c>
      <c r="AY136" s="173" t="s">
        <v>167</v>
      </c>
    </row>
    <row r="137" spans="2:51" s="14" customFormat="1" ht="12">
      <c r="B137" s="172"/>
      <c r="D137" s="165" t="s">
        <v>177</v>
      </c>
      <c r="E137" s="173" t="s">
        <v>1</v>
      </c>
      <c r="F137" s="174" t="s">
        <v>859</v>
      </c>
      <c r="H137" s="175">
        <v>-158.369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177</v>
      </c>
      <c r="AU137" s="173" t="s">
        <v>85</v>
      </c>
      <c r="AV137" s="14" t="s">
        <v>85</v>
      </c>
      <c r="AW137" s="14" t="s">
        <v>31</v>
      </c>
      <c r="AX137" s="14" t="s">
        <v>77</v>
      </c>
      <c r="AY137" s="173" t="s">
        <v>167</v>
      </c>
    </row>
    <row r="138" spans="2:51" s="15" customFormat="1" ht="12">
      <c r="B138" s="180"/>
      <c r="D138" s="165" t="s">
        <v>177</v>
      </c>
      <c r="E138" s="181" t="s">
        <v>582</v>
      </c>
      <c r="F138" s="182" t="s">
        <v>192</v>
      </c>
      <c r="H138" s="183">
        <v>105.94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177</v>
      </c>
      <c r="AU138" s="181" t="s">
        <v>85</v>
      </c>
      <c r="AV138" s="15" t="s">
        <v>175</v>
      </c>
      <c r="AW138" s="15" t="s">
        <v>31</v>
      </c>
      <c r="AX138" s="15" t="s">
        <v>32</v>
      </c>
      <c r="AY138" s="181" t="s">
        <v>167</v>
      </c>
    </row>
    <row r="139" spans="1:47" s="2" customFormat="1" ht="12">
      <c r="A139" s="33"/>
      <c r="B139" s="34"/>
      <c r="C139" s="33"/>
      <c r="D139" s="165" t="s">
        <v>193</v>
      </c>
      <c r="E139" s="33"/>
      <c r="F139" s="188" t="s">
        <v>219</v>
      </c>
      <c r="G139" s="33"/>
      <c r="H139" s="33"/>
      <c r="I139" s="33"/>
      <c r="J139" s="33"/>
      <c r="K139" s="33"/>
      <c r="L139" s="34"/>
      <c r="M139" s="189"/>
      <c r="N139" s="190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U139" s="18" t="s">
        <v>85</v>
      </c>
    </row>
    <row r="140" spans="1:47" s="2" customFormat="1" ht="12">
      <c r="A140" s="33"/>
      <c r="B140" s="34"/>
      <c r="C140" s="33"/>
      <c r="D140" s="165" t="s">
        <v>193</v>
      </c>
      <c r="E140" s="33"/>
      <c r="F140" s="191" t="s">
        <v>856</v>
      </c>
      <c r="G140" s="33"/>
      <c r="H140" s="192">
        <v>0</v>
      </c>
      <c r="I140" s="33"/>
      <c r="J140" s="33"/>
      <c r="K140" s="33"/>
      <c r="L140" s="34"/>
      <c r="M140" s="189"/>
      <c r="N140" s="190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U140" s="18" t="s">
        <v>85</v>
      </c>
    </row>
    <row r="141" spans="1:47" s="2" customFormat="1" ht="12">
      <c r="A141" s="33"/>
      <c r="B141" s="34"/>
      <c r="C141" s="33"/>
      <c r="D141" s="165" t="s">
        <v>193</v>
      </c>
      <c r="E141" s="33"/>
      <c r="F141" s="191" t="s">
        <v>857</v>
      </c>
      <c r="G141" s="33"/>
      <c r="H141" s="192">
        <v>264.309</v>
      </c>
      <c r="I141" s="33"/>
      <c r="J141" s="33"/>
      <c r="K141" s="33"/>
      <c r="L141" s="34"/>
      <c r="M141" s="189"/>
      <c r="N141" s="190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U141" s="18" t="s">
        <v>85</v>
      </c>
    </row>
    <row r="142" spans="1:65" s="2" customFormat="1" ht="16.5" customHeight="1">
      <c r="A142" s="33"/>
      <c r="B142" s="150"/>
      <c r="C142" s="151" t="s">
        <v>186</v>
      </c>
      <c r="D142" s="151" t="s">
        <v>170</v>
      </c>
      <c r="E142" s="152" t="s">
        <v>196</v>
      </c>
      <c r="F142" s="153" t="s">
        <v>197</v>
      </c>
      <c r="G142" s="154" t="s">
        <v>173</v>
      </c>
      <c r="H142" s="155">
        <v>105.94</v>
      </c>
      <c r="I142" s="156"/>
      <c r="J142" s="157">
        <f>ROUND(I142*H142,2)</f>
        <v>0</v>
      </c>
      <c r="K142" s="153" t="s">
        <v>174</v>
      </c>
      <c r="L142" s="34"/>
      <c r="M142" s="158" t="s">
        <v>1</v>
      </c>
      <c r="N142" s="159" t="s">
        <v>42</v>
      </c>
      <c r="O142" s="59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175</v>
      </c>
      <c r="AT142" s="162" t="s">
        <v>170</v>
      </c>
      <c r="AU142" s="162" t="s">
        <v>85</v>
      </c>
      <c r="AY142" s="18" t="s">
        <v>167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8" t="s">
        <v>32</v>
      </c>
      <c r="BK142" s="163">
        <f>ROUND(I142*H142,2)</f>
        <v>0</v>
      </c>
      <c r="BL142" s="18" t="s">
        <v>175</v>
      </c>
      <c r="BM142" s="162" t="s">
        <v>860</v>
      </c>
    </row>
    <row r="143" spans="2:51" s="14" customFormat="1" ht="12">
      <c r="B143" s="172"/>
      <c r="D143" s="165" t="s">
        <v>177</v>
      </c>
      <c r="E143" s="173" t="s">
        <v>1</v>
      </c>
      <c r="F143" s="174" t="s">
        <v>851</v>
      </c>
      <c r="H143" s="175">
        <v>105.94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177</v>
      </c>
      <c r="AU143" s="173" t="s">
        <v>85</v>
      </c>
      <c r="AV143" s="14" t="s">
        <v>85</v>
      </c>
      <c r="AW143" s="14" t="s">
        <v>31</v>
      </c>
      <c r="AX143" s="14" t="s">
        <v>32</v>
      </c>
      <c r="AY143" s="173" t="s">
        <v>167</v>
      </c>
    </row>
    <row r="144" spans="1:65" s="2" customFormat="1" ht="16.5" customHeight="1">
      <c r="A144" s="33"/>
      <c r="B144" s="150"/>
      <c r="C144" s="151" t="s">
        <v>175</v>
      </c>
      <c r="D144" s="151" t="s">
        <v>170</v>
      </c>
      <c r="E144" s="152" t="s">
        <v>224</v>
      </c>
      <c r="F144" s="153" t="s">
        <v>225</v>
      </c>
      <c r="G144" s="154" t="s">
        <v>173</v>
      </c>
      <c r="H144" s="155">
        <v>84.752</v>
      </c>
      <c r="I144" s="156"/>
      <c r="J144" s="157">
        <f>ROUND(I144*H144,2)</f>
        <v>0</v>
      </c>
      <c r="K144" s="153" t="s">
        <v>1</v>
      </c>
      <c r="L144" s="34"/>
      <c r="M144" s="158" t="s">
        <v>1</v>
      </c>
      <c r="N144" s="159" t="s">
        <v>42</v>
      </c>
      <c r="O144" s="59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175</v>
      </c>
      <c r="AT144" s="162" t="s">
        <v>170</v>
      </c>
      <c r="AU144" s="162" t="s">
        <v>85</v>
      </c>
      <c r="AY144" s="18" t="s">
        <v>167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8" t="s">
        <v>32</v>
      </c>
      <c r="BK144" s="163">
        <f>ROUND(I144*H144,2)</f>
        <v>0</v>
      </c>
      <c r="BL144" s="18" t="s">
        <v>175</v>
      </c>
      <c r="BM144" s="162" t="s">
        <v>861</v>
      </c>
    </row>
    <row r="145" spans="2:51" s="14" customFormat="1" ht="12">
      <c r="B145" s="172"/>
      <c r="D145" s="165" t="s">
        <v>177</v>
      </c>
      <c r="E145" s="173" t="s">
        <v>1</v>
      </c>
      <c r="F145" s="174" t="s">
        <v>607</v>
      </c>
      <c r="H145" s="175">
        <v>84.752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177</v>
      </c>
      <c r="AU145" s="173" t="s">
        <v>85</v>
      </c>
      <c r="AV145" s="14" t="s">
        <v>85</v>
      </c>
      <c r="AW145" s="14" t="s">
        <v>31</v>
      </c>
      <c r="AX145" s="14" t="s">
        <v>32</v>
      </c>
      <c r="AY145" s="173" t="s">
        <v>167</v>
      </c>
    </row>
    <row r="146" spans="1:47" s="2" customFormat="1" ht="12">
      <c r="A146" s="33"/>
      <c r="B146" s="34"/>
      <c r="C146" s="33"/>
      <c r="D146" s="165" t="s">
        <v>193</v>
      </c>
      <c r="E146" s="33"/>
      <c r="F146" s="188" t="s">
        <v>608</v>
      </c>
      <c r="G146" s="33"/>
      <c r="H146" s="33"/>
      <c r="I146" s="33"/>
      <c r="J146" s="33"/>
      <c r="K146" s="33"/>
      <c r="L146" s="34"/>
      <c r="M146" s="189"/>
      <c r="N146" s="190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U146" s="18" t="s">
        <v>85</v>
      </c>
    </row>
    <row r="147" spans="1:47" s="2" customFormat="1" ht="12">
      <c r="A147" s="33"/>
      <c r="B147" s="34"/>
      <c r="C147" s="33"/>
      <c r="D147" s="165" t="s">
        <v>193</v>
      </c>
      <c r="E147" s="33"/>
      <c r="F147" s="191" t="s">
        <v>858</v>
      </c>
      <c r="G147" s="33"/>
      <c r="H147" s="192">
        <v>0</v>
      </c>
      <c r="I147" s="33"/>
      <c r="J147" s="33"/>
      <c r="K147" s="33"/>
      <c r="L147" s="34"/>
      <c r="M147" s="189"/>
      <c r="N147" s="190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85</v>
      </c>
    </row>
    <row r="148" spans="1:47" s="2" customFormat="1" ht="12">
      <c r="A148" s="33"/>
      <c r="B148" s="34"/>
      <c r="C148" s="33"/>
      <c r="D148" s="165" t="s">
        <v>193</v>
      </c>
      <c r="E148" s="33"/>
      <c r="F148" s="191" t="s">
        <v>791</v>
      </c>
      <c r="G148" s="33"/>
      <c r="H148" s="192">
        <v>264.309</v>
      </c>
      <c r="I148" s="33"/>
      <c r="J148" s="33"/>
      <c r="K148" s="33"/>
      <c r="L148" s="34"/>
      <c r="M148" s="189"/>
      <c r="N148" s="190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U148" s="18" t="s">
        <v>85</v>
      </c>
    </row>
    <row r="149" spans="1:47" s="2" customFormat="1" ht="12">
      <c r="A149" s="33"/>
      <c r="B149" s="34"/>
      <c r="C149" s="33"/>
      <c r="D149" s="165" t="s">
        <v>193</v>
      </c>
      <c r="E149" s="33"/>
      <c r="F149" s="191" t="s">
        <v>859</v>
      </c>
      <c r="G149" s="33"/>
      <c r="H149" s="192">
        <v>-158.369</v>
      </c>
      <c r="I149" s="33"/>
      <c r="J149" s="33"/>
      <c r="K149" s="33"/>
      <c r="L149" s="34"/>
      <c r="M149" s="189"/>
      <c r="N149" s="190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U149" s="18" t="s">
        <v>85</v>
      </c>
    </row>
    <row r="150" spans="1:47" s="2" customFormat="1" ht="12">
      <c r="A150" s="33"/>
      <c r="B150" s="34"/>
      <c r="C150" s="33"/>
      <c r="D150" s="165" t="s">
        <v>193</v>
      </c>
      <c r="E150" s="33"/>
      <c r="F150" s="191" t="s">
        <v>192</v>
      </c>
      <c r="G150" s="33"/>
      <c r="H150" s="192">
        <v>105.94</v>
      </c>
      <c r="I150" s="33"/>
      <c r="J150" s="33"/>
      <c r="K150" s="33"/>
      <c r="L150" s="34"/>
      <c r="M150" s="189"/>
      <c r="N150" s="190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U150" s="18" t="s">
        <v>85</v>
      </c>
    </row>
    <row r="151" spans="1:65" s="2" customFormat="1" ht="16.5" customHeight="1">
      <c r="A151" s="33"/>
      <c r="B151" s="150"/>
      <c r="C151" s="151" t="s">
        <v>200</v>
      </c>
      <c r="D151" s="151" t="s">
        <v>170</v>
      </c>
      <c r="E151" s="152" t="s">
        <v>201</v>
      </c>
      <c r="F151" s="153" t="s">
        <v>202</v>
      </c>
      <c r="G151" s="154" t="s">
        <v>173</v>
      </c>
      <c r="H151" s="155">
        <v>21.188</v>
      </c>
      <c r="I151" s="156"/>
      <c r="J151" s="157">
        <f>ROUND(I151*H151,2)</f>
        <v>0</v>
      </c>
      <c r="K151" s="153" t="s">
        <v>1</v>
      </c>
      <c r="L151" s="34"/>
      <c r="M151" s="158" t="s">
        <v>1</v>
      </c>
      <c r="N151" s="159" t="s">
        <v>42</v>
      </c>
      <c r="O151" s="59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175</v>
      </c>
      <c r="AT151" s="162" t="s">
        <v>170</v>
      </c>
      <c r="AU151" s="162" t="s">
        <v>85</v>
      </c>
      <c r="AY151" s="18" t="s">
        <v>167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8" t="s">
        <v>32</v>
      </c>
      <c r="BK151" s="163">
        <f>ROUND(I151*H151,2)</f>
        <v>0</v>
      </c>
      <c r="BL151" s="18" t="s">
        <v>175</v>
      </c>
      <c r="BM151" s="162" t="s">
        <v>862</v>
      </c>
    </row>
    <row r="152" spans="2:51" s="14" customFormat="1" ht="12">
      <c r="B152" s="172"/>
      <c r="D152" s="165" t="s">
        <v>177</v>
      </c>
      <c r="E152" s="173" t="s">
        <v>1</v>
      </c>
      <c r="F152" s="174" t="s">
        <v>610</v>
      </c>
      <c r="H152" s="175">
        <v>21.188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177</v>
      </c>
      <c r="AU152" s="173" t="s">
        <v>85</v>
      </c>
      <c r="AV152" s="14" t="s">
        <v>85</v>
      </c>
      <c r="AW152" s="14" t="s">
        <v>31</v>
      </c>
      <c r="AX152" s="14" t="s">
        <v>32</v>
      </c>
      <c r="AY152" s="173" t="s">
        <v>167</v>
      </c>
    </row>
    <row r="153" spans="1:47" s="2" customFormat="1" ht="12">
      <c r="A153" s="33"/>
      <c r="B153" s="34"/>
      <c r="C153" s="33"/>
      <c r="D153" s="165" t="s">
        <v>193</v>
      </c>
      <c r="E153" s="33"/>
      <c r="F153" s="188" t="s">
        <v>608</v>
      </c>
      <c r="G153" s="33"/>
      <c r="H153" s="33"/>
      <c r="I153" s="33"/>
      <c r="J153" s="33"/>
      <c r="K153" s="33"/>
      <c r="L153" s="34"/>
      <c r="M153" s="189"/>
      <c r="N153" s="190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U153" s="18" t="s">
        <v>85</v>
      </c>
    </row>
    <row r="154" spans="1:47" s="2" customFormat="1" ht="12">
      <c r="A154" s="33"/>
      <c r="B154" s="34"/>
      <c r="C154" s="33"/>
      <c r="D154" s="165" t="s">
        <v>193</v>
      </c>
      <c r="E154" s="33"/>
      <c r="F154" s="191" t="s">
        <v>858</v>
      </c>
      <c r="G154" s="33"/>
      <c r="H154" s="192">
        <v>0</v>
      </c>
      <c r="I154" s="33"/>
      <c r="J154" s="33"/>
      <c r="K154" s="33"/>
      <c r="L154" s="34"/>
      <c r="M154" s="189"/>
      <c r="N154" s="190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U154" s="18" t="s">
        <v>85</v>
      </c>
    </row>
    <row r="155" spans="1:47" s="2" customFormat="1" ht="12">
      <c r="A155" s="33"/>
      <c r="B155" s="34"/>
      <c r="C155" s="33"/>
      <c r="D155" s="165" t="s">
        <v>193</v>
      </c>
      <c r="E155" s="33"/>
      <c r="F155" s="191" t="s">
        <v>791</v>
      </c>
      <c r="G155" s="33"/>
      <c r="H155" s="192">
        <v>264.309</v>
      </c>
      <c r="I155" s="33"/>
      <c r="J155" s="33"/>
      <c r="K155" s="33"/>
      <c r="L155" s="34"/>
      <c r="M155" s="189"/>
      <c r="N155" s="190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U155" s="18" t="s">
        <v>85</v>
      </c>
    </row>
    <row r="156" spans="1:47" s="2" customFormat="1" ht="12">
      <c r="A156" s="33"/>
      <c r="B156" s="34"/>
      <c r="C156" s="33"/>
      <c r="D156" s="165" t="s">
        <v>193</v>
      </c>
      <c r="E156" s="33"/>
      <c r="F156" s="191" t="s">
        <v>859</v>
      </c>
      <c r="G156" s="33"/>
      <c r="H156" s="192">
        <v>-158.369</v>
      </c>
      <c r="I156" s="33"/>
      <c r="J156" s="33"/>
      <c r="K156" s="33"/>
      <c r="L156" s="34"/>
      <c r="M156" s="189"/>
      <c r="N156" s="190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U156" s="18" t="s">
        <v>85</v>
      </c>
    </row>
    <row r="157" spans="1:47" s="2" customFormat="1" ht="12">
      <c r="A157" s="33"/>
      <c r="B157" s="34"/>
      <c r="C157" s="33"/>
      <c r="D157" s="165" t="s">
        <v>193</v>
      </c>
      <c r="E157" s="33"/>
      <c r="F157" s="191" t="s">
        <v>192</v>
      </c>
      <c r="G157" s="33"/>
      <c r="H157" s="192">
        <v>105.94</v>
      </c>
      <c r="I157" s="33"/>
      <c r="J157" s="33"/>
      <c r="K157" s="33"/>
      <c r="L157" s="34"/>
      <c r="M157" s="189"/>
      <c r="N157" s="190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U157" s="18" t="s">
        <v>85</v>
      </c>
    </row>
    <row r="158" spans="1:65" s="2" customFormat="1" ht="16.5" customHeight="1">
      <c r="A158" s="33"/>
      <c r="B158" s="150"/>
      <c r="C158" s="151" t="s">
        <v>204</v>
      </c>
      <c r="D158" s="151" t="s">
        <v>170</v>
      </c>
      <c r="E158" s="152" t="s">
        <v>863</v>
      </c>
      <c r="F158" s="153" t="s">
        <v>864</v>
      </c>
      <c r="G158" s="154" t="s">
        <v>173</v>
      </c>
      <c r="H158" s="155">
        <v>158.369</v>
      </c>
      <c r="I158" s="156"/>
      <c r="J158" s="157">
        <f>ROUND(I158*H158,2)</f>
        <v>0</v>
      </c>
      <c r="K158" s="153" t="s">
        <v>174</v>
      </c>
      <c r="L158" s="34"/>
      <c r="M158" s="158" t="s">
        <v>1</v>
      </c>
      <c r="N158" s="159" t="s">
        <v>42</v>
      </c>
      <c r="O158" s="59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2" t="s">
        <v>175</v>
      </c>
      <c r="AT158" s="162" t="s">
        <v>170</v>
      </c>
      <c r="AU158" s="162" t="s">
        <v>85</v>
      </c>
      <c r="AY158" s="18" t="s">
        <v>167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8" t="s">
        <v>32</v>
      </c>
      <c r="BK158" s="163">
        <f>ROUND(I158*H158,2)</f>
        <v>0</v>
      </c>
      <c r="BL158" s="18" t="s">
        <v>175</v>
      </c>
      <c r="BM158" s="162" t="s">
        <v>865</v>
      </c>
    </row>
    <row r="159" spans="2:51" s="14" customFormat="1" ht="12">
      <c r="B159" s="172"/>
      <c r="D159" s="165" t="s">
        <v>177</v>
      </c>
      <c r="E159" s="173" t="s">
        <v>866</v>
      </c>
      <c r="F159" s="174" t="s">
        <v>867</v>
      </c>
      <c r="H159" s="175">
        <v>158.369</v>
      </c>
      <c r="I159" s="176"/>
      <c r="L159" s="172"/>
      <c r="M159" s="177"/>
      <c r="N159" s="178"/>
      <c r="O159" s="178"/>
      <c r="P159" s="178"/>
      <c r="Q159" s="178"/>
      <c r="R159" s="178"/>
      <c r="S159" s="178"/>
      <c r="T159" s="179"/>
      <c r="AT159" s="173" t="s">
        <v>177</v>
      </c>
      <c r="AU159" s="173" t="s">
        <v>85</v>
      </c>
      <c r="AV159" s="14" t="s">
        <v>85</v>
      </c>
      <c r="AW159" s="14" t="s">
        <v>31</v>
      </c>
      <c r="AX159" s="14" t="s">
        <v>32</v>
      </c>
      <c r="AY159" s="173" t="s">
        <v>167</v>
      </c>
    </row>
    <row r="160" spans="1:65" s="2" customFormat="1" ht="24.2" customHeight="1">
      <c r="A160" s="33"/>
      <c r="B160" s="150"/>
      <c r="C160" s="151" t="s">
        <v>210</v>
      </c>
      <c r="D160" s="151" t="s">
        <v>170</v>
      </c>
      <c r="E160" s="152" t="s">
        <v>868</v>
      </c>
      <c r="F160" s="153" t="s">
        <v>869</v>
      </c>
      <c r="G160" s="154" t="s">
        <v>173</v>
      </c>
      <c r="H160" s="155">
        <v>158.369</v>
      </c>
      <c r="I160" s="156"/>
      <c r="J160" s="157">
        <f>ROUND(I160*H160,2)</f>
        <v>0</v>
      </c>
      <c r="K160" s="153" t="s">
        <v>240</v>
      </c>
      <c r="L160" s="34"/>
      <c r="M160" s="158" t="s">
        <v>1</v>
      </c>
      <c r="N160" s="159" t="s">
        <v>42</v>
      </c>
      <c r="O160" s="59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2" t="s">
        <v>175</v>
      </c>
      <c r="AT160" s="162" t="s">
        <v>170</v>
      </c>
      <c r="AU160" s="162" t="s">
        <v>85</v>
      </c>
      <c r="AY160" s="18" t="s">
        <v>167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8" t="s">
        <v>32</v>
      </c>
      <c r="BK160" s="163">
        <f>ROUND(I160*H160,2)</f>
        <v>0</v>
      </c>
      <c r="BL160" s="18" t="s">
        <v>175</v>
      </c>
      <c r="BM160" s="162" t="s">
        <v>870</v>
      </c>
    </row>
    <row r="161" spans="2:51" s="14" customFormat="1" ht="12">
      <c r="B161" s="172"/>
      <c r="D161" s="165" t="s">
        <v>177</v>
      </c>
      <c r="E161" s="173" t="s">
        <v>1</v>
      </c>
      <c r="F161" s="174" t="s">
        <v>871</v>
      </c>
      <c r="H161" s="175">
        <v>158.369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177</v>
      </c>
      <c r="AU161" s="173" t="s">
        <v>85</v>
      </c>
      <c r="AV161" s="14" t="s">
        <v>85</v>
      </c>
      <c r="AW161" s="14" t="s">
        <v>31</v>
      </c>
      <c r="AX161" s="14" t="s">
        <v>32</v>
      </c>
      <c r="AY161" s="173" t="s">
        <v>167</v>
      </c>
    </row>
    <row r="162" spans="1:65" s="2" customFormat="1" ht="21.75" customHeight="1">
      <c r="A162" s="33"/>
      <c r="B162" s="150"/>
      <c r="C162" s="151" t="s">
        <v>216</v>
      </c>
      <c r="D162" s="151" t="s">
        <v>170</v>
      </c>
      <c r="E162" s="152" t="s">
        <v>872</v>
      </c>
      <c r="F162" s="153" t="s">
        <v>873</v>
      </c>
      <c r="G162" s="154" t="s">
        <v>173</v>
      </c>
      <c r="H162" s="155">
        <v>46.343</v>
      </c>
      <c r="I162" s="156"/>
      <c r="J162" s="157">
        <f>ROUND(I162*H162,2)</f>
        <v>0</v>
      </c>
      <c r="K162" s="153" t="s">
        <v>174</v>
      </c>
      <c r="L162" s="34"/>
      <c r="M162" s="158" t="s">
        <v>1</v>
      </c>
      <c r="N162" s="159" t="s">
        <v>42</v>
      </c>
      <c r="O162" s="59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175</v>
      </c>
      <c r="AT162" s="162" t="s">
        <v>170</v>
      </c>
      <c r="AU162" s="162" t="s">
        <v>85</v>
      </c>
      <c r="AY162" s="18" t="s">
        <v>167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8" t="s">
        <v>32</v>
      </c>
      <c r="BK162" s="163">
        <f>ROUND(I162*H162,2)</f>
        <v>0</v>
      </c>
      <c r="BL162" s="18" t="s">
        <v>175</v>
      </c>
      <c r="BM162" s="162" t="s">
        <v>874</v>
      </c>
    </row>
    <row r="163" spans="2:51" s="14" customFormat="1" ht="12">
      <c r="B163" s="172"/>
      <c r="D163" s="165" t="s">
        <v>177</v>
      </c>
      <c r="E163" s="173" t="s">
        <v>1</v>
      </c>
      <c r="F163" s="174" t="s">
        <v>875</v>
      </c>
      <c r="H163" s="175">
        <v>46.343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177</v>
      </c>
      <c r="AU163" s="173" t="s">
        <v>85</v>
      </c>
      <c r="AV163" s="14" t="s">
        <v>85</v>
      </c>
      <c r="AW163" s="14" t="s">
        <v>31</v>
      </c>
      <c r="AX163" s="14" t="s">
        <v>32</v>
      </c>
      <c r="AY163" s="173" t="s">
        <v>167</v>
      </c>
    </row>
    <row r="164" spans="1:65" s="2" customFormat="1" ht="16.5" customHeight="1">
      <c r="A164" s="33"/>
      <c r="B164" s="150"/>
      <c r="C164" s="193" t="s">
        <v>221</v>
      </c>
      <c r="D164" s="193" t="s">
        <v>453</v>
      </c>
      <c r="E164" s="194" t="s">
        <v>876</v>
      </c>
      <c r="F164" s="195" t="s">
        <v>877</v>
      </c>
      <c r="G164" s="196" t="s">
        <v>260</v>
      </c>
      <c r="H164" s="197">
        <v>96.347</v>
      </c>
      <c r="I164" s="198"/>
      <c r="J164" s="199">
        <f>ROUND(I164*H164,2)</f>
        <v>0</v>
      </c>
      <c r="K164" s="195" t="s">
        <v>240</v>
      </c>
      <c r="L164" s="200"/>
      <c r="M164" s="201" t="s">
        <v>1</v>
      </c>
      <c r="N164" s="202" t="s">
        <v>42</v>
      </c>
      <c r="O164" s="59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2" t="s">
        <v>216</v>
      </c>
      <c r="AT164" s="162" t="s">
        <v>453</v>
      </c>
      <c r="AU164" s="162" t="s">
        <v>85</v>
      </c>
      <c r="AY164" s="18" t="s">
        <v>167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8" t="s">
        <v>32</v>
      </c>
      <c r="BK164" s="163">
        <f>ROUND(I164*H164,2)</f>
        <v>0</v>
      </c>
      <c r="BL164" s="18" t="s">
        <v>175</v>
      </c>
      <c r="BM164" s="162" t="s">
        <v>878</v>
      </c>
    </row>
    <row r="165" spans="2:51" s="14" customFormat="1" ht="12">
      <c r="B165" s="172"/>
      <c r="D165" s="165" t="s">
        <v>177</v>
      </c>
      <c r="E165" s="173" t="s">
        <v>1</v>
      </c>
      <c r="F165" s="174" t="s">
        <v>879</v>
      </c>
      <c r="H165" s="175">
        <v>96.347</v>
      </c>
      <c r="I165" s="176"/>
      <c r="L165" s="172"/>
      <c r="M165" s="177"/>
      <c r="N165" s="178"/>
      <c r="O165" s="178"/>
      <c r="P165" s="178"/>
      <c r="Q165" s="178"/>
      <c r="R165" s="178"/>
      <c r="S165" s="178"/>
      <c r="T165" s="179"/>
      <c r="AT165" s="173" t="s">
        <v>177</v>
      </c>
      <c r="AU165" s="173" t="s">
        <v>85</v>
      </c>
      <c r="AV165" s="14" t="s">
        <v>85</v>
      </c>
      <c r="AW165" s="14" t="s">
        <v>31</v>
      </c>
      <c r="AX165" s="14" t="s">
        <v>77</v>
      </c>
      <c r="AY165" s="173" t="s">
        <v>167</v>
      </c>
    </row>
    <row r="166" spans="2:51" s="15" customFormat="1" ht="12">
      <c r="B166" s="180"/>
      <c r="D166" s="165" t="s">
        <v>177</v>
      </c>
      <c r="E166" s="181" t="s">
        <v>1</v>
      </c>
      <c r="F166" s="182" t="s">
        <v>192</v>
      </c>
      <c r="H166" s="183">
        <v>96.347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177</v>
      </c>
      <c r="AU166" s="181" t="s">
        <v>85</v>
      </c>
      <c r="AV166" s="15" t="s">
        <v>175</v>
      </c>
      <c r="AW166" s="15" t="s">
        <v>31</v>
      </c>
      <c r="AX166" s="15" t="s">
        <v>32</v>
      </c>
      <c r="AY166" s="181" t="s">
        <v>167</v>
      </c>
    </row>
    <row r="167" spans="1:65" s="2" customFormat="1" ht="16.5" customHeight="1">
      <c r="A167" s="33"/>
      <c r="B167" s="150"/>
      <c r="C167" s="151" t="s">
        <v>223</v>
      </c>
      <c r="D167" s="151" t="s">
        <v>170</v>
      </c>
      <c r="E167" s="152" t="s">
        <v>368</v>
      </c>
      <c r="F167" s="153" t="s">
        <v>369</v>
      </c>
      <c r="G167" s="154" t="s">
        <v>173</v>
      </c>
      <c r="H167" s="155">
        <v>339.79</v>
      </c>
      <c r="I167" s="156"/>
      <c r="J167" s="157">
        <f>ROUND(I167*H167,2)</f>
        <v>0</v>
      </c>
      <c r="K167" s="153" t="s">
        <v>174</v>
      </c>
      <c r="L167" s="34"/>
      <c r="M167" s="158" t="s">
        <v>1</v>
      </c>
      <c r="N167" s="159" t="s">
        <v>42</v>
      </c>
      <c r="O167" s="59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2" t="s">
        <v>175</v>
      </c>
      <c r="AT167" s="162" t="s">
        <v>170</v>
      </c>
      <c r="AU167" s="162" t="s">
        <v>85</v>
      </c>
      <c r="AY167" s="18" t="s">
        <v>167</v>
      </c>
      <c r="BE167" s="163">
        <f>IF(N167="základní",J167,0)</f>
        <v>0</v>
      </c>
      <c r="BF167" s="163">
        <f>IF(N167="snížená",J167,0)</f>
        <v>0</v>
      </c>
      <c r="BG167" s="163">
        <f>IF(N167="zákl. přenesená",J167,0)</f>
        <v>0</v>
      </c>
      <c r="BH167" s="163">
        <f>IF(N167="sníž. přenesená",J167,0)</f>
        <v>0</v>
      </c>
      <c r="BI167" s="163">
        <f>IF(N167="nulová",J167,0)</f>
        <v>0</v>
      </c>
      <c r="BJ167" s="18" t="s">
        <v>32</v>
      </c>
      <c r="BK167" s="163">
        <f>ROUND(I167*H167,2)</f>
        <v>0</v>
      </c>
      <c r="BL167" s="18" t="s">
        <v>175</v>
      </c>
      <c r="BM167" s="162" t="s">
        <v>880</v>
      </c>
    </row>
    <row r="168" spans="2:51" s="14" customFormat="1" ht="12">
      <c r="B168" s="172"/>
      <c r="D168" s="165" t="s">
        <v>177</v>
      </c>
      <c r="E168" s="173" t="s">
        <v>1</v>
      </c>
      <c r="F168" s="174" t="s">
        <v>881</v>
      </c>
      <c r="H168" s="175">
        <v>158.39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177</v>
      </c>
      <c r="AU168" s="173" t="s">
        <v>85</v>
      </c>
      <c r="AV168" s="14" t="s">
        <v>85</v>
      </c>
      <c r="AW168" s="14" t="s">
        <v>31</v>
      </c>
      <c r="AX168" s="14" t="s">
        <v>77</v>
      </c>
      <c r="AY168" s="173" t="s">
        <v>167</v>
      </c>
    </row>
    <row r="169" spans="2:51" s="14" customFormat="1" ht="12">
      <c r="B169" s="172"/>
      <c r="D169" s="165" t="s">
        <v>177</v>
      </c>
      <c r="E169" s="173" t="s">
        <v>1</v>
      </c>
      <c r="F169" s="174" t="s">
        <v>882</v>
      </c>
      <c r="H169" s="175">
        <v>53.526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177</v>
      </c>
      <c r="AU169" s="173" t="s">
        <v>85</v>
      </c>
      <c r="AV169" s="14" t="s">
        <v>85</v>
      </c>
      <c r="AW169" s="14" t="s">
        <v>31</v>
      </c>
      <c r="AX169" s="14" t="s">
        <v>77</v>
      </c>
      <c r="AY169" s="173" t="s">
        <v>167</v>
      </c>
    </row>
    <row r="170" spans="2:51" s="14" customFormat="1" ht="12">
      <c r="B170" s="172"/>
      <c r="D170" s="165" t="s">
        <v>177</v>
      </c>
      <c r="E170" s="173" t="s">
        <v>1</v>
      </c>
      <c r="F170" s="174" t="s">
        <v>883</v>
      </c>
      <c r="H170" s="175">
        <v>127.874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177</v>
      </c>
      <c r="AU170" s="173" t="s">
        <v>85</v>
      </c>
      <c r="AV170" s="14" t="s">
        <v>85</v>
      </c>
      <c r="AW170" s="14" t="s">
        <v>31</v>
      </c>
      <c r="AX170" s="14" t="s">
        <v>77</v>
      </c>
      <c r="AY170" s="173" t="s">
        <v>167</v>
      </c>
    </row>
    <row r="171" spans="2:51" s="15" customFormat="1" ht="12">
      <c r="B171" s="180"/>
      <c r="D171" s="165" t="s">
        <v>177</v>
      </c>
      <c r="E171" s="181" t="s">
        <v>1</v>
      </c>
      <c r="F171" s="182" t="s">
        <v>192</v>
      </c>
      <c r="H171" s="183">
        <v>339.78999999999996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177</v>
      </c>
      <c r="AU171" s="181" t="s">
        <v>85</v>
      </c>
      <c r="AV171" s="15" t="s">
        <v>175</v>
      </c>
      <c r="AW171" s="15" t="s">
        <v>31</v>
      </c>
      <c r="AX171" s="15" t="s">
        <v>32</v>
      </c>
      <c r="AY171" s="181" t="s">
        <v>167</v>
      </c>
    </row>
    <row r="172" spans="1:65" s="2" customFormat="1" ht="21.75" customHeight="1">
      <c r="A172" s="33"/>
      <c r="B172" s="150"/>
      <c r="C172" s="151" t="s">
        <v>168</v>
      </c>
      <c r="D172" s="151" t="s">
        <v>170</v>
      </c>
      <c r="E172" s="152" t="s">
        <v>884</v>
      </c>
      <c r="F172" s="153" t="s">
        <v>885</v>
      </c>
      <c r="G172" s="154" t="s">
        <v>173</v>
      </c>
      <c r="H172" s="155">
        <v>339.79</v>
      </c>
      <c r="I172" s="156"/>
      <c r="J172" s="157">
        <f>ROUND(I172*H172,2)</f>
        <v>0</v>
      </c>
      <c r="K172" s="153" t="s">
        <v>174</v>
      </c>
      <c r="L172" s="34"/>
      <c r="M172" s="158" t="s">
        <v>1</v>
      </c>
      <c r="N172" s="159" t="s">
        <v>42</v>
      </c>
      <c r="O172" s="59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2" t="s">
        <v>175</v>
      </c>
      <c r="AT172" s="162" t="s">
        <v>170</v>
      </c>
      <c r="AU172" s="162" t="s">
        <v>85</v>
      </c>
      <c r="AY172" s="18" t="s">
        <v>167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8" t="s">
        <v>32</v>
      </c>
      <c r="BK172" s="163">
        <f>ROUND(I172*H172,2)</f>
        <v>0</v>
      </c>
      <c r="BL172" s="18" t="s">
        <v>175</v>
      </c>
      <c r="BM172" s="162" t="s">
        <v>886</v>
      </c>
    </row>
    <row r="173" spans="2:51" s="14" customFormat="1" ht="12">
      <c r="B173" s="172"/>
      <c r="D173" s="165" t="s">
        <v>177</v>
      </c>
      <c r="E173" s="173" t="s">
        <v>1</v>
      </c>
      <c r="F173" s="174" t="s">
        <v>887</v>
      </c>
      <c r="H173" s="175">
        <v>339.79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177</v>
      </c>
      <c r="AU173" s="173" t="s">
        <v>85</v>
      </c>
      <c r="AV173" s="14" t="s">
        <v>85</v>
      </c>
      <c r="AW173" s="14" t="s">
        <v>31</v>
      </c>
      <c r="AX173" s="14" t="s">
        <v>32</v>
      </c>
      <c r="AY173" s="173" t="s">
        <v>167</v>
      </c>
    </row>
    <row r="174" spans="1:65" s="2" customFormat="1" ht="16.5" customHeight="1">
      <c r="A174" s="33"/>
      <c r="B174" s="150"/>
      <c r="C174" s="151" t="s">
        <v>8</v>
      </c>
      <c r="D174" s="151" t="s">
        <v>170</v>
      </c>
      <c r="E174" s="152" t="s">
        <v>888</v>
      </c>
      <c r="F174" s="153" t="s">
        <v>889</v>
      </c>
      <c r="G174" s="154" t="s">
        <v>233</v>
      </c>
      <c r="H174" s="155">
        <v>1278.74</v>
      </c>
      <c r="I174" s="156"/>
      <c r="J174" s="157">
        <f>ROUND(I174*H174,2)</f>
        <v>0</v>
      </c>
      <c r="K174" s="153" t="s">
        <v>174</v>
      </c>
      <c r="L174" s="34"/>
      <c r="M174" s="158" t="s">
        <v>1</v>
      </c>
      <c r="N174" s="159" t="s">
        <v>42</v>
      </c>
      <c r="O174" s="59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175</v>
      </c>
      <c r="AT174" s="162" t="s">
        <v>170</v>
      </c>
      <c r="AU174" s="162" t="s">
        <v>85</v>
      </c>
      <c r="AY174" s="18" t="s">
        <v>167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8" t="s">
        <v>32</v>
      </c>
      <c r="BK174" s="163">
        <f>ROUND(I174*H174,2)</f>
        <v>0</v>
      </c>
      <c r="BL174" s="18" t="s">
        <v>175</v>
      </c>
      <c r="BM174" s="162" t="s">
        <v>890</v>
      </c>
    </row>
    <row r="175" spans="2:51" s="14" customFormat="1" ht="12">
      <c r="B175" s="172"/>
      <c r="D175" s="165" t="s">
        <v>177</v>
      </c>
      <c r="E175" s="173" t="s">
        <v>1</v>
      </c>
      <c r="F175" s="174" t="s">
        <v>891</v>
      </c>
      <c r="H175" s="175">
        <v>1278.74</v>
      </c>
      <c r="I175" s="176"/>
      <c r="L175" s="172"/>
      <c r="M175" s="177"/>
      <c r="N175" s="178"/>
      <c r="O175" s="178"/>
      <c r="P175" s="178"/>
      <c r="Q175" s="178"/>
      <c r="R175" s="178"/>
      <c r="S175" s="178"/>
      <c r="T175" s="179"/>
      <c r="AT175" s="173" t="s">
        <v>177</v>
      </c>
      <c r="AU175" s="173" t="s">
        <v>85</v>
      </c>
      <c r="AV175" s="14" t="s">
        <v>85</v>
      </c>
      <c r="AW175" s="14" t="s">
        <v>31</v>
      </c>
      <c r="AX175" s="14" t="s">
        <v>32</v>
      </c>
      <c r="AY175" s="173" t="s">
        <v>167</v>
      </c>
    </row>
    <row r="176" spans="1:65" s="2" customFormat="1" ht="16.5" customHeight="1">
      <c r="A176" s="33"/>
      <c r="B176" s="150"/>
      <c r="C176" s="151" t="s">
        <v>237</v>
      </c>
      <c r="D176" s="151" t="s">
        <v>170</v>
      </c>
      <c r="E176" s="152" t="s">
        <v>892</v>
      </c>
      <c r="F176" s="153" t="s">
        <v>893</v>
      </c>
      <c r="G176" s="154" t="s">
        <v>233</v>
      </c>
      <c r="H176" s="155">
        <v>1708.534</v>
      </c>
      <c r="I176" s="156"/>
      <c r="J176" s="157">
        <f>ROUND(I176*H176,2)</f>
        <v>0</v>
      </c>
      <c r="K176" s="153" t="s">
        <v>174</v>
      </c>
      <c r="L176" s="34"/>
      <c r="M176" s="158" t="s">
        <v>1</v>
      </c>
      <c r="N176" s="159" t="s">
        <v>42</v>
      </c>
      <c r="O176" s="59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2" t="s">
        <v>175</v>
      </c>
      <c r="AT176" s="162" t="s">
        <v>170</v>
      </c>
      <c r="AU176" s="162" t="s">
        <v>85</v>
      </c>
      <c r="AY176" s="18" t="s">
        <v>167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8" t="s">
        <v>32</v>
      </c>
      <c r="BK176" s="163">
        <f>ROUND(I176*H176,2)</f>
        <v>0</v>
      </c>
      <c r="BL176" s="18" t="s">
        <v>175</v>
      </c>
      <c r="BM176" s="162" t="s">
        <v>234</v>
      </c>
    </row>
    <row r="177" spans="2:51" s="14" customFormat="1" ht="12">
      <c r="B177" s="172"/>
      <c r="D177" s="165" t="s">
        <v>177</v>
      </c>
      <c r="E177" s="173" t="s">
        <v>1</v>
      </c>
      <c r="F177" s="174" t="s">
        <v>894</v>
      </c>
      <c r="H177" s="175">
        <v>1708.534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177</v>
      </c>
      <c r="AU177" s="173" t="s">
        <v>85</v>
      </c>
      <c r="AV177" s="14" t="s">
        <v>85</v>
      </c>
      <c r="AW177" s="14" t="s">
        <v>31</v>
      </c>
      <c r="AX177" s="14" t="s">
        <v>32</v>
      </c>
      <c r="AY177" s="173" t="s">
        <v>167</v>
      </c>
    </row>
    <row r="178" spans="1:65" s="2" customFormat="1" ht="21.75" customHeight="1">
      <c r="A178" s="33"/>
      <c r="B178" s="150"/>
      <c r="C178" s="151" t="s">
        <v>243</v>
      </c>
      <c r="D178" s="151" t="s">
        <v>170</v>
      </c>
      <c r="E178" s="152" t="s">
        <v>895</v>
      </c>
      <c r="F178" s="153" t="s">
        <v>896</v>
      </c>
      <c r="G178" s="154" t="s">
        <v>233</v>
      </c>
      <c r="H178" s="155">
        <v>1278.74</v>
      </c>
      <c r="I178" s="156"/>
      <c r="J178" s="157">
        <f>ROUND(I178*H178,2)</f>
        <v>0</v>
      </c>
      <c r="K178" s="153" t="s">
        <v>174</v>
      </c>
      <c r="L178" s="34"/>
      <c r="M178" s="158" t="s">
        <v>1</v>
      </c>
      <c r="N178" s="159" t="s">
        <v>42</v>
      </c>
      <c r="O178" s="59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2" t="s">
        <v>175</v>
      </c>
      <c r="AT178" s="162" t="s">
        <v>170</v>
      </c>
      <c r="AU178" s="162" t="s">
        <v>85</v>
      </c>
      <c r="AY178" s="18" t="s">
        <v>167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8" t="s">
        <v>32</v>
      </c>
      <c r="BK178" s="163">
        <f>ROUND(I178*H178,2)</f>
        <v>0</v>
      </c>
      <c r="BL178" s="18" t="s">
        <v>175</v>
      </c>
      <c r="BM178" s="162" t="s">
        <v>897</v>
      </c>
    </row>
    <row r="179" spans="2:51" s="14" customFormat="1" ht="12">
      <c r="B179" s="172"/>
      <c r="D179" s="165" t="s">
        <v>177</v>
      </c>
      <c r="E179" s="173" t="s">
        <v>1</v>
      </c>
      <c r="F179" s="174" t="s">
        <v>898</v>
      </c>
      <c r="H179" s="175">
        <v>1278.74</v>
      </c>
      <c r="I179" s="176"/>
      <c r="L179" s="172"/>
      <c r="M179" s="177"/>
      <c r="N179" s="178"/>
      <c r="O179" s="178"/>
      <c r="P179" s="178"/>
      <c r="Q179" s="178"/>
      <c r="R179" s="178"/>
      <c r="S179" s="178"/>
      <c r="T179" s="179"/>
      <c r="AT179" s="173" t="s">
        <v>177</v>
      </c>
      <c r="AU179" s="173" t="s">
        <v>85</v>
      </c>
      <c r="AV179" s="14" t="s">
        <v>85</v>
      </c>
      <c r="AW179" s="14" t="s">
        <v>31</v>
      </c>
      <c r="AX179" s="14" t="s">
        <v>32</v>
      </c>
      <c r="AY179" s="173" t="s">
        <v>167</v>
      </c>
    </row>
    <row r="180" spans="1:65" s="2" customFormat="1" ht="16.5" customHeight="1">
      <c r="A180" s="33"/>
      <c r="B180" s="150"/>
      <c r="C180" s="193" t="s">
        <v>249</v>
      </c>
      <c r="D180" s="193" t="s">
        <v>453</v>
      </c>
      <c r="E180" s="194" t="s">
        <v>899</v>
      </c>
      <c r="F180" s="195" t="s">
        <v>900</v>
      </c>
      <c r="G180" s="196" t="s">
        <v>260</v>
      </c>
      <c r="H180" s="197">
        <v>204.598</v>
      </c>
      <c r="I180" s="198"/>
      <c r="J180" s="199">
        <f>ROUND(I180*H180,2)</f>
        <v>0</v>
      </c>
      <c r="K180" s="195" t="s">
        <v>174</v>
      </c>
      <c r="L180" s="200"/>
      <c r="M180" s="201" t="s">
        <v>1</v>
      </c>
      <c r="N180" s="202" t="s">
        <v>42</v>
      </c>
      <c r="O180" s="59"/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2" t="s">
        <v>216</v>
      </c>
      <c r="AT180" s="162" t="s">
        <v>453</v>
      </c>
      <c r="AU180" s="162" t="s">
        <v>85</v>
      </c>
      <c r="AY180" s="18" t="s">
        <v>167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18" t="s">
        <v>32</v>
      </c>
      <c r="BK180" s="163">
        <f>ROUND(I180*H180,2)</f>
        <v>0</v>
      </c>
      <c r="BL180" s="18" t="s">
        <v>175</v>
      </c>
      <c r="BM180" s="162" t="s">
        <v>901</v>
      </c>
    </row>
    <row r="181" spans="2:51" s="14" customFormat="1" ht="12">
      <c r="B181" s="172"/>
      <c r="D181" s="165" t="s">
        <v>177</v>
      </c>
      <c r="E181" s="173" t="s">
        <v>1</v>
      </c>
      <c r="F181" s="174" t="s">
        <v>902</v>
      </c>
      <c r="H181" s="175">
        <v>204.598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177</v>
      </c>
      <c r="AU181" s="173" t="s">
        <v>85</v>
      </c>
      <c r="AV181" s="14" t="s">
        <v>85</v>
      </c>
      <c r="AW181" s="14" t="s">
        <v>31</v>
      </c>
      <c r="AX181" s="14" t="s">
        <v>77</v>
      </c>
      <c r="AY181" s="173" t="s">
        <v>167</v>
      </c>
    </row>
    <row r="182" spans="2:51" s="15" customFormat="1" ht="12">
      <c r="B182" s="180"/>
      <c r="D182" s="165" t="s">
        <v>177</v>
      </c>
      <c r="E182" s="181" t="s">
        <v>1</v>
      </c>
      <c r="F182" s="182" t="s">
        <v>192</v>
      </c>
      <c r="H182" s="183">
        <v>204.598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177</v>
      </c>
      <c r="AU182" s="181" t="s">
        <v>85</v>
      </c>
      <c r="AV182" s="15" t="s">
        <v>175</v>
      </c>
      <c r="AW182" s="15" t="s">
        <v>31</v>
      </c>
      <c r="AX182" s="15" t="s">
        <v>32</v>
      </c>
      <c r="AY182" s="181" t="s">
        <v>167</v>
      </c>
    </row>
    <row r="183" spans="1:65" s="2" customFormat="1" ht="24.2" customHeight="1">
      <c r="A183" s="33"/>
      <c r="B183" s="150"/>
      <c r="C183" s="151" t="s">
        <v>257</v>
      </c>
      <c r="D183" s="151" t="s">
        <v>170</v>
      </c>
      <c r="E183" s="152" t="s">
        <v>903</v>
      </c>
      <c r="F183" s="153" t="s">
        <v>904</v>
      </c>
      <c r="G183" s="154" t="s">
        <v>233</v>
      </c>
      <c r="H183" s="155">
        <v>1278.74</v>
      </c>
      <c r="I183" s="156"/>
      <c r="J183" s="157">
        <f>ROUND(I183*H183,2)</f>
        <v>0</v>
      </c>
      <c r="K183" s="153" t="s">
        <v>240</v>
      </c>
      <c r="L183" s="34"/>
      <c r="M183" s="158" t="s">
        <v>1</v>
      </c>
      <c r="N183" s="159" t="s">
        <v>42</v>
      </c>
      <c r="O183" s="59"/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175</v>
      </c>
      <c r="AT183" s="162" t="s">
        <v>170</v>
      </c>
      <c r="AU183" s="162" t="s">
        <v>85</v>
      </c>
      <c r="AY183" s="18" t="s">
        <v>167</v>
      </c>
      <c r="BE183" s="163">
        <f>IF(N183="základní",J183,0)</f>
        <v>0</v>
      </c>
      <c r="BF183" s="163">
        <f>IF(N183="snížená",J183,0)</f>
        <v>0</v>
      </c>
      <c r="BG183" s="163">
        <f>IF(N183="zákl. přenesená",J183,0)</f>
        <v>0</v>
      </c>
      <c r="BH183" s="163">
        <f>IF(N183="sníž. přenesená",J183,0)</f>
        <v>0</v>
      </c>
      <c r="BI183" s="163">
        <f>IF(N183="nulová",J183,0)</f>
        <v>0</v>
      </c>
      <c r="BJ183" s="18" t="s">
        <v>32</v>
      </c>
      <c r="BK183" s="163">
        <f>ROUND(I183*H183,2)</f>
        <v>0</v>
      </c>
      <c r="BL183" s="18" t="s">
        <v>175</v>
      </c>
      <c r="BM183" s="162" t="s">
        <v>905</v>
      </c>
    </row>
    <row r="184" spans="2:51" s="14" customFormat="1" ht="12">
      <c r="B184" s="172"/>
      <c r="D184" s="165" t="s">
        <v>177</v>
      </c>
      <c r="E184" s="173" t="s">
        <v>1</v>
      </c>
      <c r="F184" s="174" t="s">
        <v>898</v>
      </c>
      <c r="H184" s="175">
        <v>1278.74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177</v>
      </c>
      <c r="AU184" s="173" t="s">
        <v>85</v>
      </c>
      <c r="AV184" s="14" t="s">
        <v>85</v>
      </c>
      <c r="AW184" s="14" t="s">
        <v>31</v>
      </c>
      <c r="AX184" s="14" t="s">
        <v>32</v>
      </c>
      <c r="AY184" s="173" t="s">
        <v>167</v>
      </c>
    </row>
    <row r="185" spans="1:65" s="2" customFormat="1" ht="16.5" customHeight="1">
      <c r="A185" s="33"/>
      <c r="B185" s="150"/>
      <c r="C185" s="151" t="s">
        <v>265</v>
      </c>
      <c r="D185" s="151" t="s">
        <v>170</v>
      </c>
      <c r="E185" s="152" t="s">
        <v>906</v>
      </c>
      <c r="F185" s="153" t="s">
        <v>907</v>
      </c>
      <c r="G185" s="154" t="s">
        <v>233</v>
      </c>
      <c r="H185" s="155">
        <v>1278.74</v>
      </c>
      <c r="I185" s="156"/>
      <c r="J185" s="157">
        <f>ROUND(I185*H185,2)</f>
        <v>0</v>
      </c>
      <c r="K185" s="153" t="s">
        <v>240</v>
      </c>
      <c r="L185" s="34"/>
      <c r="M185" s="158" t="s">
        <v>1</v>
      </c>
      <c r="N185" s="159" t="s">
        <v>42</v>
      </c>
      <c r="O185" s="59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175</v>
      </c>
      <c r="AT185" s="162" t="s">
        <v>170</v>
      </c>
      <c r="AU185" s="162" t="s">
        <v>85</v>
      </c>
      <c r="AY185" s="18" t="s">
        <v>167</v>
      </c>
      <c r="BE185" s="163">
        <f>IF(N185="základní",J185,0)</f>
        <v>0</v>
      </c>
      <c r="BF185" s="163">
        <f>IF(N185="snížená",J185,0)</f>
        <v>0</v>
      </c>
      <c r="BG185" s="163">
        <f>IF(N185="zákl. přenesená",J185,0)</f>
        <v>0</v>
      </c>
      <c r="BH185" s="163">
        <f>IF(N185="sníž. přenesená",J185,0)</f>
        <v>0</v>
      </c>
      <c r="BI185" s="163">
        <f>IF(N185="nulová",J185,0)</f>
        <v>0</v>
      </c>
      <c r="BJ185" s="18" t="s">
        <v>32</v>
      </c>
      <c r="BK185" s="163">
        <f>ROUND(I185*H185,2)</f>
        <v>0</v>
      </c>
      <c r="BL185" s="18" t="s">
        <v>175</v>
      </c>
      <c r="BM185" s="162" t="s">
        <v>908</v>
      </c>
    </row>
    <row r="186" spans="2:51" s="14" customFormat="1" ht="12">
      <c r="B186" s="172"/>
      <c r="D186" s="165" t="s">
        <v>177</v>
      </c>
      <c r="E186" s="173" t="s">
        <v>1</v>
      </c>
      <c r="F186" s="174" t="s">
        <v>898</v>
      </c>
      <c r="H186" s="175">
        <v>1278.74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3" t="s">
        <v>177</v>
      </c>
      <c r="AU186" s="173" t="s">
        <v>85</v>
      </c>
      <c r="AV186" s="14" t="s">
        <v>85</v>
      </c>
      <c r="AW186" s="14" t="s">
        <v>31</v>
      </c>
      <c r="AX186" s="14" t="s">
        <v>32</v>
      </c>
      <c r="AY186" s="173" t="s">
        <v>167</v>
      </c>
    </row>
    <row r="187" spans="2:63" s="12" customFormat="1" ht="22.9" customHeight="1">
      <c r="B187" s="137"/>
      <c r="D187" s="138" t="s">
        <v>76</v>
      </c>
      <c r="E187" s="148" t="s">
        <v>8</v>
      </c>
      <c r="F187" s="148" t="s">
        <v>236</v>
      </c>
      <c r="I187" s="140"/>
      <c r="J187" s="149">
        <f>BK187</f>
        <v>0</v>
      </c>
      <c r="L187" s="137"/>
      <c r="M187" s="142"/>
      <c r="N187" s="143"/>
      <c r="O187" s="143"/>
      <c r="P187" s="144">
        <f>SUM(P188:P255)</f>
        <v>0</v>
      </c>
      <c r="Q187" s="143"/>
      <c r="R187" s="144">
        <f>SUM(R188:R255)</f>
        <v>0.000168</v>
      </c>
      <c r="S187" s="143"/>
      <c r="T187" s="145">
        <f>SUM(T188:T255)</f>
        <v>728.8644300000001</v>
      </c>
      <c r="AR187" s="138" t="s">
        <v>32</v>
      </c>
      <c r="AT187" s="146" t="s">
        <v>76</v>
      </c>
      <c r="AU187" s="146" t="s">
        <v>32</v>
      </c>
      <c r="AY187" s="138" t="s">
        <v>167</v>
      </c>
      <c r="BK187" s="147">
        <f>SUM(BK188:BK255)</f>
        <v>0</v>
      </c>
    </row>
    <row r="188" spans="1:65" s="2" customFormat="1" ht="16.5" customHeight="1">
      <c r="A188" s="33"/>
      <c r="B188" s="150"/>
      <c r="C188" s="151" t="s">
        <v>270</v>
      </c>
      <c r="D188" s="151" t="s">
        <v>170</v>
      </c>
      <c r="E188" s="152" t="s">
        <v>909</v>
      </c>
      <c r="F188" s="153" t="s">
        <v>910</v>
      </c>
      <c r="G188" s="154" t="s">
        <v>233</v>
      </c>
      <c r="H188" s="155">
        <v>128.048</v>
      </c>
      <c r="I188" s="156"/>
      <c r="J188" s="157">
        <f>ROUND(I188*H188,2)</f>
        <v>0</v>
      </c>
      <c r="K188" s="153" t="s">
        <v>174</v>
      </c>
      <c r="L188" s="34"/>
      <c r="M188" s="158" t="s">
        <v>1</v>
      </c>
      <c r="N188" s="159" t="s">
        <v>42</v>
      </c>
      <c r="O188" s="59"/>
      <c r="P188" s="160">
        <f>O188*H188</f>
        <v>0</v>
      </c>
      <c r="Q188" s="160">
        <v>0</v>
      </c>
      <c r="R188" s="160">
        <f>Q188*H188</f>
        <v>0</v>
      </c>
      <c r="S188" s="160">
        <v>0.32</v>
      </c>
      <c r="T188" s="161">
        <f>S188*H188</f>
        <v>40.97536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2" t="s">
        <v>175</v>
      </c>
      <c r="AT188" s="162" t="s">
        <v>170</v>
      </c>
      <c r="AU188" s="162" t="s">
        <v>85</v>
      </c>
      <c r="AY188" s="18" t="s">
        <v>167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8" t="s">
        <v>32</v>
      </c>
      <c r="BK188" s="163">
        <f>ROUND(I188*H188,2)</f>
        <v>0</v>
      </c>
      <c r="BL188" s="18" t="s">
        <v>175</v>
      </c>
      <c r="BM188" s="162" t="s">
        <v>241</v>
      </c>
    </row>
    <row r="189" spans="2:51" s="14" customFormat="1" ht="12">
      <c r="B189" s="172"/>
      <c r="D189" s="165" t="s">
        <v>177</v>
      </c>
      <c r="E189" s="173" t="s">
        <v>1</v>
      </c>
      <c r="F189" s="174" t="s">
        <v>911</v>
      </c>
      <c r="H189" s="175">
        <v>128.048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177</v>
      </c>
      <c r="AU189" s="173" t="s">
        <v>85</v>
      </c>
      <c r="AV189" s="14" t="s">
        <v>85</v>
      </c>
      <c r="AW189" s="14" t="s">
        <v>31</v>
      </c>
      <c r="AX189" s="14" t="s">
        <v>32</v>
      </c>
      <c r="AY189" s="173" t="s">
        <v>167</v>
      </c>
    </row>
    <row r="190" spans="1:65" s="2" customFormat="1" ht="21.75" customHeight="1">
      <c r="A190" s="33"/>
      <c r="B190" s="150"/>
      <c r="C190" s="151" t="s">
        <v>275</v>
      </c>
      <c r="D190" s="151" t="s">
        <v>170</v>
      </c>
      <c r="E190" s="152" t="s">
        <v>912</v>
      </c>
      <c r="F190" s="153" t="s">
        <v>913</v>
      </c>
      <c r="G190" s="154" t="s">
        <v>233</v>
      </c>
      <c r="H190" s="155">
        <v>261.41</v>
      </c>
      <c r="I190" s="156"/>
      <c r="J190" s="157">
        <f>ROUND(I190*H190,2)</f>
        <v>0</v>
      </c>
      <c r="K190" s="153" t="s">
        <v>174</v>
      </c>
      <c r="L190" s="34"/>
      <c r="M190" s="158" t="s">
        <v>1</v>
      </c>
      <c r="N190" s="159" t="s">
        <v>42</v>
      </c>
      <c r="O190" s="59"/>
      <c r="P190" s="160">
        <f>O190*H190</f>
        <v>0</v>
      </c>
      <c r="Q190" s="160">
        <v>0</v>
      </c>
      <c r="R190" s="160">
        <f>Q190*H190</f>
        <v>0</v>
      </c>
      <c r="S190" s="160">
        <v>0.32</v>
      </c>
      <c r="T190" s="161">
        <f>S190*H190</f>
        <v>83.6512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2" t="s">
        <v>175</v>
      </c>
      <c r="AT190" s="162" t="s">
        <v>170</v>
      </c>
      <c r="AU190" s="162" t="s">
        <v>85</v>
      </c>
      <c r="AY190" s="18" t="s">
        <v>167</v>
      </c>
      <c r="BE190" s="163">
        <f>IF(N190="základní",J190,0)</f>
        <v>0</v>
      </c>
      <c r="BF190" s="163">
        <f>IF(N190="snížená",J190,0)</f>
        <v>0</v>
      </c>
      <c r="BG190" s="163">
        <f>IF(N190="zákl. přenesená",J190,0)</f>
        <v>0</v>
      </c>
      <c r="BH190" s="163">
        <f>IF(N190="sníž. přenesená",J190,0)</f>
        <v>0</v>
      </c>
      <c r="BI190" s="163">
        <f>IF(N190="nulová",J190,0)</f>
        <v>0</v>
      </c>
      <c r="BJ190" s="18" t="s">
        <v>32</v>
      </c>
      <c r="BK190" s="163">
        <f>ROUND(I190*H190,2)</f>
        <v>0</v>
      </c>
      <c r="BL190" s="18" t="s">
        <v>175</v>
      </c>
      <c r="BM190" s="162" t="s">
        <v>914</v>
      </c>
    </row>
    <row r="191" spans="2:51" s="14" customFormat="1" ht="12">
      <c r="B191" s="172"/>
      <c r="D191" s="165" t="s">
        <v>177</v>
      </c>
      <c r="E191" s="173" t="s">
        <v>1</v>
      </c>
      <c r="F191" s="174" t="s">
        <v>915</v>
      </c>
      <c r="H191" s="175">
        <v>261.41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177</v>
      </c>
      <c r="AU191" s="173" t="s">
        <v>85</v>
      </c>
      <c r="AV191" s="14" t="s">
        <v>85</v>
      </c>
      <c r="AW191" s="14" t="s">
        <v>31</v>
      </c>
      <c r="AX191" s="14" t="s">
        <v>32</v>
      </c>
      <c r="AY191" s="173" t="s">
        <v>167</v>
      </c>
    </row>
    <row r="192" spans="1:65" s="2" customFormat="1" ht="16.5" customHeight="1">
      <c r="A192" s="33"/>
      <c r="B192" s="150"/>
      <c r="C192" s="151" t="s">
        <v>278</v>
      </c>
      <c r="D192" s="151" t="s">
        <v>170</v>
      </c>
      <c r="E192" s="152" t="s">
        <v>244</v>
      </c>
      <c r="F192" s="153" t="s">
        <v>245</v>
      </c>
      <c r="G192" s="154" t="s">
        <v>246</v>
      </c>
      <c r="H192" s="155">
        <v>291.72</v>
      </c>
      <c r="I192" s="156"/>
      <c r="J192" s="157">
        <f>ROUND(I192*H192,2)</f>
        <v>0</v>
      </c>
      <c r="K192" s="153" t="s">
        <v>240</v>
      </c>
      <c r="L192" s="34"/>
      <c r="M192" s="158" t="s">
        <v>1</v>
      </c>
      <c r="N192" s="159" t="s">
        <v>42</v>
      </c>
      <c r="O192" s="59"/>
      <c r="P192" s="160">
        <f>O192*H192</f>
        <v>0</v>
      </c>
      <c r="Q192" s="160">
        <v>0</v>
      </c>
      <c r="R192" s="160">
        <f>Q192*H192</f>
        <v>0</v>
      </c>
      <c r="S192" s="160">
        <v>0.091</v>
      </c>
      <c r="T192" s="161">
        <f>S192*H192</f>
        <v>26.54652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2" t="s">
        <v>175</v>
      </c>
      <c r="AT192" s="162" t="s">
        <v>170</v>
      </c>
      <c r="AU192" s="162" t="s">
        <v>85</v>
      </c>
      <c r="AY192" s="18" t="s">
        <v>167</v>
      </c>
      <c r="BE192" s="163">
        <f>IF(N192="základní",J192,0)</f>
        <v>0</v>
      </c>
      <c r="BF192" s="163">
        <f>IF(N192="snížená",J192,0)</f>
        <v>0</v>
      </c>
      <c r="BG192" s="163">
        <f>IF(N192="zákl. přenesená",J192,0)</f>
        <v>0</v>
      </c>
      <c r="BH192" s="163">
        <f>IF(N192="sníž. přenesená",J192,0)</f>
        <v>0</v>
      </c>
      <c r="BI192" s="163">
        <f>IF(N192="nulová",J192,0)</f>
        <v>0</v>
      </c>
      <c r="BJ192" s="18" t="s">
        <v>32</v>
      </c>
      <c r="BK192" s="163">
        <f>ROUND(I192*H192,2)</f>
        <v>0</v>
      </c>
      <c r="BL192" s="18" t="s">
        <v>175</v>
      </c>
      <c r="BM192" s="162" t="s">
        <v>247</v>
      </c>
    </row>
    <row r="193" spans="2:51" s="14" customFormat="1" ht="12">
      <c r="B193" s="172"/>
      <c r="D193" s="165" t="s">
        <v>177</v>
      </c>
      <c r="E193" s="173" t="s">
        <v>1</v>
      </c>
      <c r="F193" s="174" t="s">
        <v>916</v>
      </c>
      <c r="H193" s="175">
        <v>291.72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177</v>
      </c>
      <c r="AU193" s="173" t="s">
        <v>85</v>
      </c>
      <c r="AV193" s="14" t="s">
        <v>85</v>
      </c>
      <c r="AW193" s="14" t="s">
        <v>31</v>
      </c>
      <c r="AX193" s="14" t="s">
        <v>77</v>
      </c>
      <c r="AY193" s="173" t="s">
        <v>167</v>
      </c>
    </row>
    <row r="194" spans="2:51" s="15" customFormat="1" ht="12">
      <c r="B194" s="180"/>
      <c r="D194" s="165" t="s">
        <v>177</v>
      </c>
      <c r="E194" s="181" t="s">
        <v>131</v>
      </c>
      <c r="F194" s="182" t="s">
        <v>192</v>
      </c>
      <c r="H194" s="183">
        <v>291.72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177</v>
      </c>
      <c r="AU194" s="181" t="s">
        <v>85</v>
      </c>
      <c r="AV194" s="15" t="s">
        <v>175</v>
      </c>
      <c r="AW194" s="15" t="s">
        <v>31</v>
      </c>
      <c r="AX194" s="15" t="s">
        <v>32</v>
      </c>
      <c r="AY194" s="181" t="s">
        <v>167</v>
      </c>
    </row>
    <row r="195" spans="1:65" s="2" customFormat="1" ht="21.75" customHeight="1">
      <c r="A195" s="33"/>
      <c r="B195" s="150"/>
      <c r="C195" s="151" t="s">
        <v>7</v>
      </c>
      <c r="D195" s="151" t="s">
        <v>170</v>
      </c>
      <c r="E195" s="152" t="s">
        <v>250</v>
      </c>
      <c r="F195" s="153" t="s">
        <v>251</v>
      </c>
      <c r="G195" s="154" t="s">
        <v>233</v>
      </c>
      <c r="H195" s="155">
        <v>421.839</v>
      </c>
      <c r="I195" s="156"/>
      <c r="J195" s="157">
        <f>ROUND(I195*H195,2)</f>
        <v>0</v>
      </c>
      <c r="K195" s="153" t="s">
        <v>174</v>
      </c>
      <c r="L195" s="34"/>
      <c r="M195" s="158" t="s">
        <v>1</v>
      </c>
      <c r="N195" s="159" t="s">
        <v>42</v>
      </c>
      <c r="O195" s="59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175</v>
      </c>
      <c r="AT195" s="162" t="s">
        <v>170</v>
      </c>
      <c r="AU195" s="162" t="s">
        <v>85</v>
      </c>
      <c r="AY195" s="18" t="s">
        <v>167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8" t="s">
        <v>32</v>
      </c>
      <c r="BK195" s="163">
        <f>ROUND(I195*H195,2)</f>
        <v>0</v>
      </c>
      <c r="BL195" s="18" t="s">
        <v>175</v>
      </c>
      <c r="BM195" s="162" t="s">
        <v>252</v>
      </c>
    </row>
    <row r="196" spans="2:51" s="14" customFormat="1" ht="12">
      <c r="B196" s="172"/>
      <c r="D196" s="165" t="s">
        <v>177</v>
      </c>
      <c r="E196" s="173" t="s">
        <v>1</v>
      </c>
      <c r="F196" s="174" t="s">
        <v>917</v>
      </c>
      <c r="H196" s="175">
        <v>389.458</v>
      </c>
      <c r="I196" s="176"/>
      <c r="L196" s="172"/>
      <c r="M196" s="177"/>
      <c r="N196" s="178"/>
      <c r="O196" s="178"/>
      <c r="P196" s="178"/>
      <c r="Q196" s="178"/>
      <c r="R196" s="178"/>
      <c r="S196" s="178"/>
      <c r="T196" s="179"/>
      <c r="AT196" s="173" t="s">
        <v>177</v>
      </c>
      <c r="AU196" s="173" t="s">
        <v>85</v>
      </c>
      <c r="AV196" s="14" t="s">
        <v>85</v>
      </c>
      <c r="AW196" s="14" t="s">
        <v>31</v>
      </c>
      <c r="AX196" s="14" t="s">
        <v>77</v>
      </c>
      <c r="AY196" s="173" t="s">
        <v>167</v>
      </c>
    </row>
    <row r="197" spans="2:51" s="14" customFormat="1" ht="12">
      <c r="B197" s="172"/>
      <c r="D197" s="165" t="s">
        <v>177</v>
      </c>
      <c r="E197" s="173" t="s">
        <v>1</v>
      </c>
      <c r="F197" s="174" t="s">
        <v>255</v>
      </c>
      <c r="H197" s="175">
        <v>32.381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177</v>
      </c>
      <c r="AU197" s="173" t="s">
        <v>85</v>
      </c>
      <c r="AV197" s="14" t="s">
        <v>85</v>
      </c>
      <c r="AW197" s="14" t="s">
        <v>31</v>
      </c>
      <c r="AX197" s="14" t="s">
        <v>77</v>
      </c>
      <c r="AY197" s="173" t="s">
        <v>167</v>
      </c>
    </row>
    <row r="198" spans="2:51" s="15" customFormat="1" ht="12">
      <c r="B198" s="180"/>
      <c r="D198" s="165" t="s">
        <v>177</v>
      </c>
      <c r="E198" s="181" t="s">
        <v>1</v>
      </c>
      <c r="F198" s="182" t="s">
        <v>192</v>
      </c>
      <c r="H198" s="183">
        <v>421.839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177</v>
      </c>
      <c r="AU198" s="181" t="s">
        <v>85</v>
      </c>
      <c r="AV198" s="15" t="s">
        <v>175</v>
      </c>
      <c r="AW198" s="15" t="s">
        <v>31</v>
      </c>
      <c r="AX198" s="15" t="s">
        <v>32</v>
      </c>
      <c r="AY198" s="181" t="s">
        <v>167</v>
      </c>
    </row>
    <row r="199" spans="1:47" s="2" customFormat="1" ht="12">
      <c r="A199" s="33"/>
      <c r="B199" s="34"/>
      <c r="C199" s="33"/>
      <c r="D199" s="165" t="s">
        <v>193</v>
      </c>
      <c r="E199" s="33"/>
      <c r="F199" s="188" t="s">
        <v>256</v>
      </c>
      <c r="G199" s="33"/>
      <c r="H199" s="33"/>
      <c r="I199" s="33"/>
      <c r="J199" s="33"/>
      <c r="K199" s="33"/>
      <c r="L199" s="34"/>
      <c r="M199" s="189"/>
      <c r="N199" s="190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U199" s="18" t="s">
        <v>85</v>
      </c>
    </row>
    <row r="200" spans="1:47" s="2" customFormat="1" ht="12">
      <c r="A200" s="33"/>
      <c r="B200" s="34"/>
      <c r="C200" s="33"/>
      <c r="D200" s="165" t="s">
        <v>193</v>
      </c>
      <c r="E200" s="33"/>
      <c r="F200" s="191" t="s">
        <v>916</v>
      </c>
      <c r="G200" s="33"/>
      <c r="H200" s="192">
        <v>291.72</v>
      </c>
      <c r="I200" s="33"/>
      <c r="J200" s="33"/>
      <c r="K200" s="33"/>
      <c r="L200" s="34"/>
      <c r="M200" s="189"/>
      <c r="N200" s="190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U200" s="18" t="s">
        <v>85</v>
      </c>
    </row>
    <row r="201" spans="1:47" s="2" customFormat="1" ht="12">
      <c r="A201" s="33"/>
      <c r="B201" s="34"/>
      <c r="C201" s="33"/>
      <c r="D201" s="165" t="s">
        <v>193</v>
      </c>
      <c r="E201" s="33"/>
      <c r="F201" s="191" t="s">
        <v>192</v>
      </c>
      <c r="G201" s="33"/>
      <c r="H201" s="192">
        <v>291.72</v>
      </c>
      <c r="I201" s="33"/>
      <c r="J201" s="33"/>
      <c r="K201" s="33"/>
      <c r="L201" s="34"/>
      <c r="M201" s="189"/>
      <c r="N201" s="190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U201" s="18" t="s">
        <v>85</v>
      </c>
    </row>
    <row r="202" spans="1:65" s="2" customFormat="1" ht="16.5" customHeight="1">
      <c r="A202" s="33"/>
      <c r="B202" s="150"/>
      <c r="C202" s="151" t="s">
        <v>286</v>
      </c>
      <c r="D202" s="151" t="s">
        <v>170</v>
      </c>
      <c r="E202" s="152" t="s">
        <v>258</v>
      </c>
      <c r="F202" s="153" t="s">
        <v>259</v>
      </c>
      <c r="G202" s="154" t="s">
        <v>260</v>
      </c>
      <c r="H202" s="155">
        <v>93.584</v>
      </c>
      <c r="I202" s="156"/>
      <c r="J202" s="157">
        <f>ROUND(I202*H202,2)</f>
        <v>0</v>
      </c>
      <c r="K202" s="153" t="s">
        <v>1</v>
      </c>
      <c r="L202" s="34"/>
      <c r="M202" s="158" t="s">
        <v>1</v>
      </c>
      <c r="N202" s="159" t="s">
        <v>42</v>
      </c>
      <c r="O202" s="59"/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2" t="s">
        <v>175</v>
      </c>
      <c r="AT202" s="162" t="s">
        <v>170</v>
      </c>
      <c r="AU202" s="162" t="s">
        <v>85</v>
      </c>
      <c r="AY202" s="18" t="s">
        <v>167</v>
      </c>
      <c r="BE202" s="163">
        <f>IF(N202="základní",J202,0)</f>
        <v>0</v>
      </c>
      <c r="BF202" s="163">
        <f>IF(N202="snížená",J202,0)</f>
        <v>0</v>
      </c>
      <c r="BG202" s="163">
        <f>IF(N202="zákl. přenesená",J202,0)</f>
        <v>0</v>
      </c>
      <c r="BH202" s="163">
        <f>IF(N202="sníž. přenesená",J202,0)</f>
        <v>0</v>
      </c>
      <c r="BI202" s="163">
        <f>IF(N202="nulová",J202,0)</f>
        <v>0</v>
      </c>
      <c r="BJ202" s="18" t="s">
        <v>32</v>
      </c>
      <c r="BK202" s="163">
        <f>ROUND(I202*H202,2)</f>
        <v>0</v>
      </c>
      <c r="BL202" s="18" t="s">
        <v>175</v>
      </c>
      <c r="BM202" s="162" t="s">
        <v>918</v>
      </c>
    </row>
    <row r="203" spans="2:51" s="13" customFormat="1" ht="12">
      <c r="B203" s="164"/>
      <c r="D203" s="165" t="s">
        <v>177</v>
      </c>
      <c r="E203" s="166" t="s">
        <v>1</v>
      </c>
      <c r="F203" s="167" t="s">
        <v>262</v>
      </c>
      <c r="H203" s="166" t="s">
        <v>1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1"/>
      <c r="AT203" s="166" t="s">
        <v>177</v>
      </c>
      <c r="AU203" s="166" t="s">
        <v>85</v>
      </c>
      <c r="AV203" s="13" t="s">
        <v>32</v>
      </c>
      <c r="AW203" s="13" t="s">
        <v>31</v>
      </c>
      <c r="AX203" s="13" t="s">
        <v>77</v>
      </c>
      <c r="AY203" s="166" t="s">
        <v>167</v>
      </c>
    </row>
    <row r="204" spans="2:51" s="14" customFormat="1" ht="12">
      <c r="B204" s="172"/>
      <c r="D204" s="165" t="s">
        <v>177</v>
      </c>
      <c r="E204" s="173" t="s">
        <v>1</v>
      </c>
      <c r="F204" s="174" t="s">
        <v>919</v>
      </c>
      <c r="H204" s="175">
        <v>86.46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177</v>
      </c>
      <c r="AU204" s="173" t="s">
        <v>85</v>
      </c>
      <c r="AV204" s="14" t="s">
        <v>85</v>
      </c>
      <c r="AW204" s="14" t="s">
        <v>31</v>
      </c>
      <c r="AX204" s="14" t="s">
        <v>77</v>
      </c>
      <c r="AY204" s="173" t="s">
        <v>167</v>
      </c>
    </row>
    <row r="205" spans="2:51" s="14" customFormat="1" ht="12">
      <c r="B205" s="172"/>
      <c r="D205" s="165" t="s">
        <v>177</v>
      </c>
      <c r="E205" s="173" t="s">
        <v>1</v>
      </c>
      <c r="F205" s="174" t="s">
        <v>920</v>
      </c>
      <c r="H205" s="175">
        <v>7.124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85</v>
      </c>
      <c r="AV205" s="14" t="s">
        <v>85</v>
      </c>
      <c r="AW205" s="14" t="s">
        <v>31</v>
      </c>
      <c r="AX205" s="14" t="s">
        <v>77</v>
      </c>
      <c r="AY205" s="173" t="s">
        <v>167</v>
      </c>
    </row>
    <row r="206" spans="2:51" s="15" customFormat="1" ht="12">
      <c r="B206" s="180"/>
      <c r="D206" s="165" t="s">
        <v>177</v>
      </c>
      <c r="E206" s="181" t="s">
        <v>1</v>
      </c>
      <c r="F206" s="182" t="s">
        <v>192</v>
      </c>
      <c r="H206" s="183">
        <v>93.58399999999999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177</v>
      </c>
      <c r="AU206" s="181" t="s">
        <v>85</v>
      </c>
      <c r="AV206" s="15" t="s">
        <v>175</v>
      </c>
      <c r="AW206" s="15" t="s">
        <v>31</v>
      </c>
      <c r="AX206" s="15" t="s">
        <v>32</v>
      </c>
      <c r="AY206" s="181" t="s">
        <v>167</v>
      </c>
    </row>
    <row r="207" spans="1:47" s="2" customFormat="1" ht="12">
      <c r="A207" s="33"/>
      <c r="B207" s="34"/>
      <c r="C207" s="33"/>
      <c r="D207" s="165" t="s">
        <v>193</v>
      </c>
      <c r="E207" s="33"/>
      <c r="F207" s="188" t="s">
        <v>256</v>
      </c>
      <c r="G207" s="33"/>
      <c r="H207" s="33"/>
      <c r="I207" s="33"/>
      <c r="J207" s="33"/>
      <c r="K207" s="33"/>
      <c r="L207" s="34"/>
      <c r="M207" s="189"/>
      <c r="N207" s="190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U207" s="18" t="s">
        <v>85</v>
      </c>
    </row>
    <row r="208" spans="1:47" s="2" customFormat="1" ht="12">
      <c r="A208" s="33"/>
      <c r="B208" s="34"/>
      <c r="C208" s="33"/>
      <c r="D208" s="165" t="s">
        <v>193</v>
      </c>
      <c r="E208" s="33"/>
      <c r="F208" s="191" t="s">
        <v>916</v>
      </c>
      <c r="G208" s="33"/>
      <c r="H208" s="192">
        <v>291.72</v>
      </c>
      <c r="I208" s="33"/>
      <c r="J208" s="33"/>
      <c r="K208" s="33"/>
      <c r="L208" s="34"/>
      <c r="M208" s="189"/>
      <c r="N208" s="190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U208" s="18" t="s">
        <v>85</v>
      </c>
    </row>
    <row r="209" spans="1:47" s="2" customFormat="1" ht="12">
      <c r="A209" s="33"/>
      <c r="B209" s="34"/>
      <c r="C209" s="33"/>
      <c r="D209" s="165" t="s">
        <v>193</v>
      </c>
      <c r="E209" s="33"/>
      <c r="F209" s="191" t="s">
        <v>192</v>
      </c>
      <c r="G209" s="33"/>
      <c r="H209" s="192">
        <v>291.72</v>
      </c>
      <c r="I209" s="33"/>
      <c r="J209" s="33"/>
      <c r="K209" s="33"/>
      <c r="L209" s="34"/>
      <c r="M209" s="189"/>
      <c r="N209" s="190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U209" s="18" t="s">
        <v>85</v>
      </c>
    </row>
    <row r="210" spans="1:65" s="2" customFormat="1" ht="16.5" customHeight="1">
      <c r="A210" s="33"/>
      <c r="B210" s="150"/>
      <c r="C210" s="151" t="s">
        <v>290</v>
      </c>
      <c r="D210" s="151" t="s">
        <v>170</v>
      </c>
      <c r="E210" s="152" t="s">
        <v>921</v>
      </c>
      <c r="F210" s="153" t="s">
        <v>922</v>
      </c>
      <c r="G210" s="154" t="s">
        <v>233</v>
      </c>
      <c r="H210" s="155">
        <v>89.98</v>
      </c>
      <c r="I210" s="156"/>
      <c r="J210" s="157">
        <f>ROUND(I210*H210,2)</f>
        <v>0</v>
      </c>
      <c r="K210" s="153" t="s">
        <v>174</v>
      </c>
      <c r="L210" s="34"/>
      <c r="M210" s="158" t="s">
        <v>1</v>
      </c>
      <c r="N210" s="159" t="s">
        <v>42</v>
      </c>
      <c r="O210" s="59"/>
      <c r="P210" s="160">
        <f>O210*H210</f>
        <v>0</v>
      </c>
      <c r="Q210" s="160">
        <v>0</v>
      </c>
      <c r="R210" s="160">
        <f>Q210*H210</f>
        <v>0</v>
      </c>
      <c r="S210" s="160">
        <v>0.18</v>
      </c>
      <c r="T210" s="161">
        <f>S210*H210</f>
        <v>16.1964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2" t="s">
        <v>175</v>
      </c>
      <c r="AT210" s="162" t="s">
        <v>170</v>
      </c>
      <c r="AU210" s="162" t="s">
        <v>85</v>
      </c>
      <c r="AY210" s="18" t="s">
        <v>167</v>
      </c>
      <c r="BE210" s="163">
        <f>IF(N210="základní",J210,0)</f>
        <v>0</v>
      </c>
      <c r="BF210" s="163">
        <f>IF(N210="snížená",J210,0)</f>
        <v>0</v>
      </c>
      <c r="BG210" s="163">
        <f>IF(N210="zákl. přenesená",J210,0)</f>
        <v>0</v>
      </c>
      <c r="BH210" s="163">
        <f>IF(N210="sníž. přenesená",J210,0)</f>
        <v>0</v>
      </c>
      <c r="BI210" s="163">
        <f>IF(N210="nulová",J210,0)</f>
        <v>0</v>
      </c>
      <c r="BJ210" s="18" t="s">
        <v>32</v>
      </c>
      <c r="BK210" s="163">
        <f>ROUND(I210*H210,2)</f>
        <v>0</v>
      </c>
      <c r="BL210" s="18" t="s">
        <v>175</v>
      </c>
      <c r="BM210" s="162" t="s">
        <v>273</v>
      </c>
    </row>
    <row r="211" spans="2:51" s="14" customFormat="1" ht="12">
      <c r="B211" s="172"/>
      <c r="D211" s="165" t="s">
        <v>177</v>
      </c>
      <c r="E211" s="173" t="s">
        <v>1</v>
      </c>
      <c r="F211" s="174" t="s">
        <v>923</v>
      </c>
      <c r="H211" s="175">
        <v>89.98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3" t="s">
        <v>177</v>
      </c>
      <c r="AU211" s="173" t="s">
        <v>85</v>
      </c>
      <c r="AV211" s="14" t="s">
        <v>85</v>
      </c>
      <c r="AW211" s="14" t="s">
        <v>31</v>
      </c>
      <c r="AX211" s="14" t="s">
        <v>32</v>
      </c>
      <c r="AY211" s="173" t="s">
        <v>167</v>
      </c>
    </row>
    <row r="212" spans="1:65" s="2" customFormat="1" ht="16.5" customHeight="1">
      <c r="A212" s="33"/>
      <c r="B212" s="150"/>
      <c r="C212" s="151" t="s">
        <v>295</v>
      </c>
      <c r="D212" s="151" t="s">
        <v>170</v>
      </c>
      <c r="E212" s="152" t="s">
        <v>924</v>
      </c>
      <c r="F212" s="153" t="s">
        <v>925</v>
      </c>
      <c r="G212" s="154" t="s">
        <v>233</v>
      </c>
      <c r="H212" s="155">
        <v>132.768</v>
      </c>
      <c r="I212" s="156"/>
      <c r="J212" s="157">
        <f>ROUND(I212*H212,2)</f>
        <v>0</v>
      </c>
      <c r="K212" s="153" t="s">
        <v>174</v>
      </c>
      <c r="L212" s="34"/>
      <c r="M212" s="158" t="s">
        <v>1</v>
      </c>
      <c r="N212" s="159" t="s">
        <v>42</v>
      </c>
      <c r="O212" s="59"/>
      <c r="P212" s="160">
        <f>O212*H212</f>
        <v>0</v>
      </c>
      <c r="Q212" s="160">
        <v>0</v>
      </c>
      <c r="R212" s="160">
        <f>Q212*H212</f>
        <v>0</v>
      </c>
      <c r="S212" s="160">
        <v>0.44</v>
      </c>
      <c r="T212" s="161">
        <f>S212*H212</f>
        <v>58.41792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2" t="s">
        <v>175</v>
      </c>
      <c r="AT212" s="162" t="s">
        <v>170</v>
      </c>
      <c r="AU212" s="162" t="s">
        <v>85</v>
      </c>
      <c r="AY212" s="18" t="s">
        <v>167</v>
      </c>
      <c r="BE212" s="163">
        <f>IF(N212="základní",J212,0)</f>
        <v>0</v>
      </c>
      <c r="BF212" s="163">
        <f>IF(N212="snížená",J212,0)</f>
        <v>0</v>
      </c>
      <c r="BG212" s="163">
        <f>IF(N212="zákl. přenesená",J212,0)</f>
        <v>0</v>
      </c>
      <c r="BH212" s="163">
        <f>IF(N212="sníž. přenesená",J212,0)</f>
        <v>0</v>
      </c>
      <c r="BI212" s="163">
        <f>IF(N212="nulová",J212,0)</f>
        <v>0</v>
      </c>
      <c r="BJ212" s="18" t="s">
        <v>32</v>
      </c>
      <c r="BK212" s="163">
        <f>ROUND(I212*H212,2)</f>
        <v>0</v>
      </c>
      <c r="BL212" s="18" t="s">
        <v>175</v>
      </c>
      <c r="BM212" s="162" t="s">
        <v>276</v>
      </c>
    </row>
    <row r="213" spans="2:51" s="14" customFormat="1" ht="12">
      <c r="B213" s="172"/>
      <c r="D213" s="165" t="s">
        <v>177</v>
      </c>
      <c r="E213" s="173" t="s">
        <v>1</v>
      </c>
      <c r="F213" s="174" t="s">
        <v>926</v>
      </c>
      <c r="H213" s="175">
        <v>4.72</v>
      </c>
      <c r="I213" s="176"/>
      <c r="L213" s="172"/>
      <c r="M213" s="177"/>
      <c r="N213" s="178"/>
      <c r="O213" s="178"/>
      <c r="P213" s="178"/>
      <c r="Q213" s="178"/>
      <c r="R213" s="178"/>
      <c r="S213" s="178"/>
      <c r="T213" s="179"/>
      <c r="AT213" s="173" t="s">
        <v>177</v>
      </c>
      <c r="AU213" s="173" t="s">
        <v>85</v>
      </c>
      <c r="AV213" s="14" t="s">
        <v>85</v>
      </c>
      <c r="AW213" s="14" t="s">
        <v>31</v>
      </c>
      <c r="AX213" s="14" t="s">
        <v>77</v>
      </c>
      <c r="AY213" s="173" t="s">
        <v>167</v>
      </c>
    </row>
    <row r="214" spans="2:51" s="14" customFormat="1" ht="12">
      <c r="B214" s="172"/>
      <c r="D214" s="165" t="s">
        <v>177</v>
      </c>
      <c r="E214" s="173" t="s">
        <v>1</v>
      </c>
      <c r="F214" s="174" t="s">
        <v>927</v>
      </c>
      <c r="H214" s="175">
        <v>128.048</v>
      </c>
      <c r="I214" s="176"/>
      <c r="L214" s="172"/>
      <c r="M214" s="177"/>
      <c r="N214" s="178"/>
      <c r="O214" s="178"/>
      <c r="P214" s="178"/>
      <c r="Q214" s="178"/>
      <c r="R214" s="178"/>
      <c r="S214" s="178"/>
      <c r="T214" s="179"/>
      <c r="AT214" s="173" t="s">
        <v>177</v>
      </c>
      <c r="AU214" s="173" t="s">
        <v>85</v>
      </c>
      <c r="AV214" s="14" t="s">
        <v>85</v>
      </c>
      <c r="AW214" s="14" t="s">
        <v>31</v>
      </c>
      <c r="AX214" s="14" t="s">
        <v>77</v>
      </c>
      <c r="AY214" s="173" t="s">
        <v>167</v>
      </c>
    </row>
    <row r="215" spans="2:51" s="15" customFormat="1" ht="12">
      <c r="B215" s="180"/>
      <c r="D215" s="165" t="s">
        <v>177</v>
      </c>
      <c r="E215" s="181" t="s">
        <v>1</v>
      </c>
      <c r="F215" s="182" t="s">
        <v>192</v>
      </c>
      <c r="H215" s="183">
        <v>132.768</v>
      </c>
      <c r="I215" s="184"/>
      <c r="L215" s="180"/>
      <c r="M215" s="185"/>
      <c r="N215" s="186"/>
      <c r="O215" s="186"/>
      <c r="P215" s="186"/>
      <c r="Q215" s="186"/>
      <c r="R215" s="186"/>
      <c r="S215" s="186"/>
      <c r="T215" s="187"/>
      <c r="AT215" s="181" t="s">
        <v>177</v>
      </c>
      <c r="AU215" s="181" t="s">
        <v>85</v>
      </c>
      <c r="AV215" s="15" t="s">
        <v>175</v>
      </c>
      <c r="AW215" s="15" t="s">
        <v>31</v>
      </c>
      <c r="AX215" s="15" t="s">
        <v>32</v>
      </c>
      <c r="AY215" s="181" t="s">
        <v>167</v>
      </c>
    </row>
    <row r="216" spans="1:65" s="2" customFormat="1" ht="21.75" customHeight="1">
      <c r="A216" s="33"/>
      <c r="B216" s="150"/>
      <c r="C216" s="151" t="s">
        <v>300</v>
      </c>
      <c r="D216" s="151" t="s">
        <v>170</v>
      </c>
      <c r="E216" s="152" t="s">
        <v>803</v>
      </c>
      <c r="F216" s="153" t="s">
        <v>804</v>
      </c>
      <c r="G216" s="154" t="s">
        <v>233</v>
      </c>
      <c r="H216" s="155">
        <v>261.41</v>
      </c>
      <c r="I216" s="156"/>
      <c r="J216" s="157">
        <f>ROUND(I216*H216,2)</f>
        <v>0</v>
      </c>
      <c r="K216" s="153" t="s">
        <v>174</v>
      </c>
      <c r="L216" s="34"/>
      <c r="M216" s="158" t="s">
        <v>1</v>
      </c>
      <c r="N216" s="159" t="s">
        <v>42</v>
      </c>
      <c r="O216" s="59"/>
      <c r="P216" s="160">
        <f>O216*H216</f>
        <v>0</v>
      </c>
      <c r="Q216" s="160">
        <v>0</v>
      </c>
      <c r="R216" s="160">
        <f>Q216*H216</f>
        <v>0</v>
      </c>
      <c r="S216" s="160">
        <v>0.44</v>
      </c>
      <c r="T216" s="161">
        <f>S216*H216</f>
        <v>115.02040000000001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2" t="s">
        <v>175</v>
      </c>
      <c r="AT216" s="162" t="s">
        <v>170</v>
      </c>
      <c r="AU216" s="162" t="s">
        <v>85</v>
      </c>
      <c r="AY216" s="18" t="s">
        <v>167</v>
      </c>
      <c r="BE216" s="163">
        <f>IF(N216="základní",J216,0)</f>
        <v>0</v>
      </c>
      <c r="BF216" s="163">
        <f>IF(N216="snížená",J216,0)</f>
        <v>0</v>
      </c>
      <c r="BG216" s="163">
        <f>IF(N216="zákl. přenesená",J216,0)</f>
        <v>0</v>
      </c>
      <c r="BH216" s="163">
        <f>IF(N216="sníž. přenesená",J216,0)</f>
        <v>0</v>
      </c>
      <c r="BI216" s="163">
        <f>IF(N216="nulová",J216,0)</f>
        <v>0</v>
      </c>
      <c r="BJ216" s="18" t="s">
        <v>32</v>
      </c>
      <c r="BK216" s="163">
        <f>ROUND(I216*H216,2)</f>
        <v>0</v>
      </c>
      <c r="BL216" s="18" t="s">
        <v>175</v>
      </c>
      <c r="BM216" s="162" t="s">
        <v>928</v>
      </c>
    </row>
    <row r="217" spans="2:51" s="14" customFormat="1" ht="12">
      <c r="B217" s="172"/>
      <c r="D217" s="165" t="s">
        <v>177</v>
      </c>
      <c r="E217" s="173" t="s">
        <v>1</v>
      </c>
      <c r="F217" s="174" t="s">
        <v>929</v>
      </c>
      <c r="H217" s="175">
        <v>261.41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177</v>
      </c>
      <c r="AU217" s="173" t="s">
        <v>85</v>
      </c>
      <c r="AV217" s="14" t="s">
        <v>85</v>
      </c>
      <c r="AW217" s="14" t="s">
        <v>31</v>
      </c>
      <c r="AX217" s="14" t="s">
        <v>32</v>
      </c>
      <c r="AY217" s="173" t="s">
        <v>167</v>
      </c>
    </row>
    <row r="218" spans="1:65" s="2" customFormat="1" ht="16.5" customHeight="1">
      <c r="A218" s="33"/>
      <c r="B218" s="150"/>
      <c r="C218" s="151" t="s">
        <v>305</v>
      </c>
      <c r="D218" s="151" t="s">
        <v>170</v>
      </c>
      <c r="E218" s="152" t="s">
        <v>279</v>
      </c>
      <c r="F218" s="153" t="s">
        <v>280</v>
      </c>
      <c r="G218" s="154" t="s">
        <v>260</v>
      </c>
      <c r="H218" s="155">
        <v>340.808</v>
      </c>
      <c r="I218" s="156"/>
      <c r="J218" s="157">
        <f>ROUND(I218*H218,2)</f>
        <v>0</v>
      </c>
      <c r="K218" s="153" t="s">
        <v>174</v>
      </c>
      <c r="L218" s="34"/>
      <c r="M218" s="158" t="s">
        <v>1</v>
      </c>
      <c r="N218" s="159" t="s">
        <v>42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175</v>
      </c>
      <c r="AT218" s="162" t="s">
        <v>170</v>
      </c>
      <c r="AU218" s="162" t="s">
        <v>85</v>
      </c>
      <c r="AY218" s="18" t="s">
        <v>167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8" t="s">
        <v>32</v>
      </c>
      <c r="BK218" s="163">
        <f>ROUND(I218*H218,2)</f>
        <v>0</v>
      </c>
      <c r="BL218" s="18" t="s">
        <v>175</v>
      </c>
      <c r="BM218" s="162" t="s">
        <v>281</v>
      </c>
    </row>
    <row r="219" spans="1:65" s="2" customFormat="1" ht="16.5" customHeight="1">
      <c r="A219" s="33"/>
      <c r="B219" s="150"/>
      <c r="C219" s="151" t="s">
        <v>310</v>
      </c>
      <c r="D219" s="151" t="s">
        <v>170</v>
      </c>
      <c r="E219" s="152" t="s">
        <v>282</v>
      </c>
      <c r="F219" s="153" t="s">
        <v>283</v>
      </c>
      <c r="G219" s="154" t="s">
        <v>260</v>
      </c>
      <c r="H219" s="155">
        <v>2385.656</v>
      </c>
      <c r="I219" s="156"/>
      <c r="J219" s="157">
        <f>ROUND(I219*H219,2)</f>
        <v>0</v>
      </c>
      <c r="K219" s="153" t="s">
        <v>174</v>
      </c>
      <c r="L219" s="34"/>
      <c r="M219" s="158" t="s">
        <v>1</v>
      </c>
      <c r="N219" s="159" t="s">
        <v>42</v>
      </c>
      <c r="O219" s="59"/>
      <c r="P219" s="160">
        <f>O219*H219</f>
        <v>0</v>
      </c>
      <c r="Q219" s="160">
        <v>0</v>
      </c>
      <c r="R219" s="160">
        <f>Q219*H219</f>
        <v>0</v>
      </c>
      <c r="S219" s="160">
        <v>0</v>
      </c>
      <c r="T219" s="16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2" t="s">
        <v>175</v>
      </c>
      <c r="AT219" s="162" t="s">
        <v>170</v>
      </c>
      <c r="AU219" s="162" t="s">
        <v>85</v>
      </c>
      <c r="AY219" s="18" t="s">
        <v>167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18" t="s">
        <v>32</v>
      </c>
      <c r="BK219" s="163">
        <f>ROUND(I219*H219,2)</f>
        <v>0</v>
      </c>
      <c r="BL219" s="18" t="s">
        <v>175</v>
      </c>
      <c r="BM219" s="162" t="s">
        <v>284</v>
      </c>
    </row>
    <row r="220" spans="2:51" s="14" customFormat="1" ht="12">
      <c r="B220" s="172"/>
      <c r="D220" s="165" t="s">
        <v>177</v>
      </c>
      <c r="F220" s="174" t="s">
        <v>930</v>
      </c>
      <c r="H220" s="175">
        <v>2385.656</v>
      </c>
      <c r="I220" s="176"/>
      <c r="L220" s="172"/>
      <c r="M220" s="177"/>
      <c r="N220" s="178"/>
      <c r="O220" s="178"/>
      <c r="P220" s="178"/>
      <c r="Q220" s="178"/>
      <c r="R220" s="178"/>
      <c r="S220" s="178"/>
      <c r="T220" s="179"/>
      <c r="AT220" s="173" t="s">
        <v>177</v>
      </c>
      <c r="AU220" s="173" t="s">
        <v>85</v>
      </c>
      <c r="AV220" s="14" t="s">
        <v>85</v>
      </c>
      <c r="AW220" s="14" t="s">
        <v>3</v>
      </c>
      <c r="AX220" s="14" t="s">
        <v>32</v>
      </c>
      <c r="AY220" s="173" t="s">
        <v>167</v>
      </c>
    </row>
    <row r="221" spans="1:65" s="2" customFormat="1" ht="16.5" customHeight="1">
      <c r="A221" s="33"/>
      <c r="B221" s="150"/>
      <c r="C221" s="151" t="s">
        <v>314</v>
      </c>
      <c r="D221" s="151" t="s">
        <v>170</v>
      </c>
      <c r="E221" s="152" t="s">
        <v>287</v>
      </c>
      <c r="F221" s="153" t="s">
        <v>288</v>
      </c>
      <c r="G221" s="154" t="s">
        <v>260</v>
      </c>
      <c r="H221" s="155">
        <v>340.808</v>
      </c>
      <c r="I221" s="156"/>
      <c r="J221" s="157">
        <f>ROUND(I221*H221,2)</f>
        <v>0</v>
      </c>
      <c r="K221" s="153" t="s">
        <v>240</v>
      </c>
      <c r="L221" s="34"/>
      <c r="M221" s="158" t="s">
        <v>1</v>
      </c>
      <c r="N221" s="159" t="s">
        <v>42</v>
      </c>
      <c r="O221" s="59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2" t="s">
        <v>175</v>
      </c>
      <c r="AT221" s="162" t="s">
        <v>170</v>
      </c>
      <c r="AU221" s="162" t="s">
        <v>85</v>
      </c>
      <c r="AY221" s="18" t="s">
        <v>167</v>
      </c>
      <c r="BE221" s="163">
        <f>IF(N221="základní",J221,0)</f>
        <v>0</v>
      </c>
      <c r="BF221" s="163">
        <f>IF(N221="snížená",J221,0)</f>
        <v>0</v>
      </c>
      <c r="BG221" s="163">
        <f>IF(N221="zákl. přenesená",J221,0)</f>
        <v>0</v>
      </c>
      <c r="BH221" s="163">
        <f>IF(N221="sníž. přenesená",J221,0)</f>
        <v>0</v>
      </c>
      <c r="BI221" s="163">
        <f>IF(N221="nulová",J221,0)</f>
        <v>0</v>
      </c>
      <c r="BJ221" s="18" t="s">
        <v>32</v>
      </c>
      <c r="BK221" s="163">
        <f>ROUND(I221*H221,2)</f>
        <v>0</v>
      </c>
      <c r="BL221" s="18" t="s">
        <v>175</v>
      </c>
      <c r="BM221" s="162" t="s">
        <v>289</v>
      </c>
    </row>
    <row r="222" spans="1:65" s="2" customFormat="1" ht="16.5" customHeight="1">
      <c r="A222" s="33"/>
      <c r="B222" s="150"/>
      <c r="C222" s="151" t="s">
        <v>316</v>
      </c>
      <c r="D222" s="151" t="s">
        <v>170</v>
      </c>
      <c r="E222" s="152" t="s">
        <v>931</v>
      </c>
      <c r="F222" s="153" t="s">
        <v>932</v>
      </c>
      <c r="G222" s="154" t="s">
        <v>233</v>
      </c>
      <c r="H222" s="155">
        <v>4.72</v>
      </c>
      <c r="I222" s="156"/>
      <c r="J222" s="157">
        <f>ROUND(I222*H222,2)</f>
        <v>0</v>
      </c>
      <c r="K222" s="153" t="s">
        <v>174</v>
      </c>
      <c r="L222" s="34"/>
      <c r="M222" s="158" t="s">
        <v>1</v>
      </c>
      <c r="N222" s="159" t="s">
        <v>42</v>
      </c>
      <c r="O222" s="59"/>
      <c r="P222" s="160">
        <f>O222*H222</f>
        <v>0</v>
      </c>
      <c r="Q222" s="160">
        <v>0</v>
      </c>
      <c r="R222" s="160">
        <f>Q222*H222</f>
        <v>0</v>
      </c>
      <c r="S222" s="160">
        <v>0.098</v>
      </c>
      <c r="T222" s="161">
        <f>S222*H222</f>
        <v>0.46255999999999997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2" t="s">
        <v>175</v>
      </c>
      <c r="AT222" s="162" t="s">
        <v>170</v>
      </c>
      <c r="AU222" s="162" t="s">
        <v>85</v>
      </c>
      <c r="AY222" s="18" t="s">
        <v>167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18" t="s">
        <v>32</v>
      </c>
      <c r="BK222" s="163">
        <f>ROUND(I222*H222,2)</f>
        <v>0</v>
      </c>
      <c r="BL222" s="18" t="s">
        <v>175</v>
      </c>
      <c r="BM222" s="162" t="s">
        <v>303</v>
      </c>
    </row>
    <row r="223" spans="2:51" s="13" customFormat="1" ht="12">
      <c r="B223" s="164"/>
      <c r="D223" s="165" t="s">
        <v>177</v>
      </c>
      <c r="E223" s="166" t="s">
        <v>1</v>
      </c>
      <c r="F223" s="167" t="s">
        <v>933</v>
      </c>
      <c r="H223" s="166" t="s">
        <v>1</v>
      </c>
      <c r="I223" s="168"/>
      <c r="L223" s="164"/>
      <c r="M223" s="169"/>
      <c r="N223" s="170"/>
      <c r="O223" s="170"/>
      <c r="P223" s="170"/>
      <c r="Q223" s="170"/>
      <c r="R223" s="170"/>
      <c r="S223" s="170"/>
      <c r="T223" s="171"/>
      <c r="AT223" s="166" t="s">
        <v>177</v>
      </c>
      <c r="AU223" s="166" t="s">
        <v>85</v>
      </c>
      <c r="AV223" s="13" t="s">
        <v>32</v>
      </c>
      <c r="AW223" s="13" t="s">
        <v>31</v>
      </c>
      <c r="AX223" s="13" t="s">
        <v>77</v>
      </c>
      <c r="AY223" s="166" t="s">
        <v>167</v>
      </c>
    </row>
    <row r="224" spans="2:51" s="14" customFormat="1" ht="12">
      <c r="B224" s="172"/>
      <c r="D224" s="165" t="s">
        <v>177</v>
      </c>
      <c r="E224" s="173" t="s">
        <v>1</v>
      </c>
      <c r="F224" s="174" t="s">
        <v>934</v>
      </c>
      <c r="H224" s="175">
        <v>4.72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177</v>
      </c>
      <c r="AU224" s="173" t="s">
        <v>85</v>
      </c>
      <c r="AV224" s="14" t="s">
        <v>85</v>
      </c>
      <c r="AW224" s="14" t="s">
        <v>31</v>
      </c>
      <c r="AX224" s="14" t="s">
        <v>32</v>
      </c>
      <c r="AY224" s="173" t="s">
        <v>167</v>
      </c>
    </row>
    <row r="225" spans="1:65" s="2" customFormat="1" ht="16.5" customHeight="1">
      <c r="A225" s="33"/>
      <c r="B225" s="150"/>
      <c r="C225" s="151" t="s">
        <v>319</v>
      </c>
      <c r="D225" s="151" t="s">
        <v>170</v>
      </c>
      <c r="E225" s="152" t="s">
        <v>935</v>
      </c>
      <c r="F225" s="153" t="s">
        <v>936</v>
      </c>
      <c r="G225" s="154" t="s">
        <v>233</v>
      </c>
      <c r="H225" s="155">
        <v>179.96</v>
      </c>
      <c r="I225" s="156"/>
      <c r="J225" s="157">
        <f>ROUND(I225*H225,2)</f>
        <v>0</v>
      </c>
      <c r="K225" s="153" t="s">
        <v>174</v>
      </c>
      <c r="L225" s="34"/>
      <c r="M225" s="158" t="s">
        <v>1</v>
      </c>
      <c r="N225" s="159" t="s">
        <v>42</v>
      </c>
      <c r="O225" s="59"/>
      <c r="P225" s="160">
        <f>O225*H225</f>
        <v>0</v>
      </c>
      <c r="Q225" s="160">
        <v>0</v>
      </c>
      <c r="R225" s="160">
        <f>Q225*H225</f>
        <v>0</v>
      </c>
      <c r="S225" s="160">
        <v>0.709</v>
      </c>
      <c r="T225" s="161">
        <f>S225*H225</f>
        <v>127.59164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2" t="s">
        <v>175</v>
      </c>
      <c r="AT225" s="162" t="s">
        <v>170</v>
      </c>
      <c r="AU225" s="162" t="s">
        <v>85</v>
      </c>
      <c r="AY225" s="18" t="s">
        <v>167</v>
      </c>
      <c r="BE225" s="163">
        <f>IF(N225="základní",J225,0)</f>
        <v>0</v>
      </c>
      <c r="BF225" s="163">
        <f>IF(N225="snížená",J225,0)</f>
        <v>0</v>
      </c>
      <c r="BG225" s="163">
        <f>IF(N225="zákl. přenesená",J225,0)</f>
        <v>0</v>
      </c>
      <c r="BH225" s="163">
        <f>IF(N225="sníž. přenesená",J225,0)</f>
        <v>0</v>
      </c>
      <c r="BI225" s="163">
        <f>IF(N225="nulová",J225,0)</f>
        <v>0</v>
      </c>
      <c r="BJ225" s="18" t="s">
        <v>32</v>
      </c>
      <c r="BK225" s="163">
        <f>ROUND(I225*H225,2)</f>
        <v>0</v>
      </c>
      <c r="BL225" s="18" t="s">
        <v>175</v>
      </c>
      <c r="BM225" s="162" t="s">
        <v>308</v>
      </c>
    </row>
    <row r="226" spans="2:51" s="13" customFormat="1" ht="12">
      <c r="B226" s="164"/>
      <c r="D226" s="165" t="s">
        <v>177</v>
      </c>
      <c r="E226" s="166" t="s">
        <v>1</v>
      </c>
      <c r="F226" s="167" t="s">
        <v>937</v>
      </c>
      <c r="H226" s="166" t="s">
        <v>1</v>
      </c>
      <c r="I226" s="168"/>
      <c r="L226" s="164"/>
      <c r="M226" s="169"/>
      <c r="N226" s="170"/>
      <c r="O226" s="170"/>
      <c r="P226" s="170"/>
      <c r="Q226" s="170"/>
      <c r="R226" s="170"/>
      <c r="S226" s="170"/>
      <c r="T226" s="171"/>
      <c r="AT226" s="166" t="s">
        <v>177</v>
      </c>
      <c r="AU226" s="166" t="s">
        <v>85</v>
      </c>
      <c r="AV226" s="13" t="s">
        <v>32</v>
      </c>
      <c r="AW226" s="13" t="s">
        <v>31</v>
      </c>
      <c r="AX226" s="13" t="s">
        <v>77</v>
      </c>
      <c r="AY226" s="166" t="s">
        <v>167</v>
      </c>
    </row>
    <row r="227" spans="2:51" s="14" customFormat="1" ht="12">
      <c r="B227" s="172"/>
      <c r="D227" s="165" t="s">
        <v>177</v>
      </c>
      <c r="E227" s="173" t="s">
        <v>1</v>
      </c>
      <c r="F227" s="174" t="s">
        <v>938</v>
      </c>
      <c r="H227" s="175">
        <v>179.96</v>
      </c>
      <c r="I227" s="176"/>
      <c r="L227" s="172"/>
      <c r="M227" s="177"/>
      <c r="N227" s="178"/>
      <c r="O227" s="178"/>
      <c r="P227" s="178"/>
      <c r="Q227" s="178"/>
      <c r="R227" s="178"/>
      <c r="S227" s="178"/>
      <c r="T227" s="179"/>
      <c r="AT227" s="173" t="s">
        <v>177</v>
      </c>
      <c r="AU227" s="173" t="s">
        <v>85</v>
      </c>
      <c r="AV227" s="14" t="s">
        <v>85</v>
      </c>
      <c r="AW227" s="14" t="s">
        <v>31</v>
      </c>
      <c r="AX227" s="14" t="s">
        <v>32</v>
      </c>
      <c r="AY227" s="173" t="s">
        <v>167</v>
      </c>
    </row>
    <row r="228" spans="1:65" s="2" customFormat="1" ht="16.5" customHeight="1">
      <c r="A228" s="33"/>
      <c r="B228" s="150"/>
      <c r="C228" s="151" t="s">
        <v>323</v>
      </c>
      <c r="D228" s="151" t="s">
        <v>170</v>
      </c>
      <c r="E228" s="152" t="s">
        <v>939</v>
      </c>
      <c r="F228" s="153" t="s">
        <v>940</v>
      </c>
      <c r="G228" s="154" t="s">
        <v>233</v>
      </c>
      <c r="H228" s="155">
        <v>128.048</v>
      </c>
      <c r="I228" s="156"/>
      <c r="J228" s="157">
        <f>ROUND(I228*H228,2)</f>
        <v>0</v>
      </c>
      <c r="K228" s="153" t="s">
        <v>174</v>
      </c>
      <c r="L228" s="34"/>
      <c r="M228" s="158" t="s">
        <v>1</v>
      </c>
      <c r="N228" s="159" t="s">
        <v>42</v>
      </c>
      <c r="O228" s="59"/>
      <c r="P228" s="160">
        <f>O228*H228</f>
        <v>0</v>
      </c>
      <c r="Q228" s="160">
        <v>0</v>
      </c>
      <c r="R228" s="160">
        <f>Q228*H228</f>
        <v>0</v>
      </c>
      <c r="S228" s="160">
        <v>0.45</v>
      </c>
      <c r="T228" s="161">
        <f>S228*H228</f>
        <v>57.6216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2" t="s">
        <v>175</v>
      </c>
      <c r="AT228" s="162" t="s">
        <v>170</v>
      </c>
      <c r="AU228" s="162" t="s">
        <v>85</v>
      </c>
      <c r="AY228" s="18" t="s">
        <v>167</v>
      </c>
      <c r="BE228" s="163">
        <f>IF(N228="základní",J228,0)</f>
        <v>0</v>
      </c>
      <c r="BF228" s="163">
        <f>IF(N228="snížená",J228,0)</f>
        <v>0</v>
      </c>
      <c r="BG228" s="163">
        <f>IF(N228="zákl. přenesená",J228,0)</f>
        <v>0</v>
      </c>
      <c r="BH228" s="163">
        <f>IF(N228="sníž. přenesená",J228,0)</f>
        <v>0</v>
      </c>
      <c r="BI228" s="163">
        <f>IF(N228="nulová",J228,0)</f>
        <v>0</v>
      </c>
      <c r="BJ228" s="18" t="s">
        <v>32</v>
      </c>
      <c r="BK228" s="163">
        <f>ROUND(I228*H228,2)</f>
        <v>0</v>
      </c>
      <c r="BL228" s="18" t="s">
        <v>175</v>
      </c>
      <c r="BM228" s="162" t="s">
        <v>313</v>
      </c>
    </row>
    <row r="229" spans="2:51" s="13" customFormat="1" ht="12">
      <c r="B229" s="164"/>
      <c r="D229" s="165" t="s">
        <v>177</v>
      </c>
      <c r="E229" s="166" t="s">
        <v>1</v>
      </c>
      <c r="F229" s="167" t="s">
        <v>937</v>
      </c>
      <c r="H229" s="166" t="s">
        <v>1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1"/>
      <c r="AT229" s="166" t="s">
        <v>177</v>
      </c>
      <c r="AU229" s="166" t="s">
        <v>85</v>
      </c>
      <c r="AV229" s="13" t="s">
        <v>32</v>
      </c>
      <c r="AW229" s="13" t="s">
        <v>31</v>
      </c>
      <c r="AX229" s="13" t="s">
        <v>77</v>
      </c>
      <c r="AY229" s="166" t="s">
        <v>167</v>
      </c>
    </row>
    <row r="230" spans="2:51" s="13" customFormat="1" ht="12">
      <c r="B230" s="164"/>
      <c r="D230" s="165" t="s">
        <v>177</v>
      </c>
      <c r="E230" s="166" t="s">
        <v>1</v>
      </c>
      <c r="F230" s="167" t="s">
        <v>941</v>
      </c>
      <c r="H230" s="166" t="s">
        <v>1</v>
      </c>
      <c r="I230" s="168"/>
      <c r="L230" s="164"/>
      <c r="M230" s="169"/>
      <c r="N230" s="170"/>
      <c r="O230" s="170"/>
      <c r="P230" s="170"/>
      <c r="Q230" s="170"/>
      <c r="R230" s="170"/>
      <c r="S230" s="170"/>
      <c r="T230" s="171"/>
      <c r="AT230" s="166" t="s">
        <v>177</v>
      </c>
      <c r="AU230" s="166" t="s">
        <v>85</v>
      </c>
      <c r="AV230" s="13" t="s">
        <v>32</v>
      </c>
      <c r="AW230" s="13" t="s">
        <v>31</v>
      </c>
      <c r="AX230" s="13" t="s">
        <v>77</v>
      </c>
      <c r="AY230" s="166" t="s">
        <v>167</v>
      </c>
    </row>
    <row r="231" spans="2:51" s="14" customFormat="1" ht="12">
      <c r="B231" s="172"/>
      <c r="D231" s="165" t="s">
        <v>177</v>
      </c>
      <c r="E231" s="173" t="s">
        <v>1</v>
      </c>
      <c r="F231" s="174" t="s">
        <v>942</v>
      </c>
      <c r="H231" s="175">
        <v>128.048</v>
      </c>
      <c r="I231" s="176"/>
      <c r="L231" s="172"/>
      <c r="M231" s="177"/>
      <c r="N231" s="178"/>
      <c r="O231" s="178"/>
      <c r="P231" s="178"/>
      <c r="Q231" s="178"/>
      <c r="R231" s="178"/>
      <c r="S231" s="178"/>
      <c r="T231" s="179"/>
      <c r="AT231" s="173" t="s">
        <v>177</v>
      </c>
      <c r="AU231" s="173" t="s">
        <v>85</v>
      </c>
      <c r="AV231" s="14" t="s">
        <v>85</v>
      </c>
      <c r="AW231" s="14" t="s">
        <v>31</v>
      </c>
      <c r="AX231" s="14" t="s">
        <v>32</v>
      </c>
      <c r="AY231" s="173" t="s">
        <v>167</v>
      </c>
    </row>
    <row r="232" spans="1:65" s="2" customFormat="1" ht="16.5" customHeight="1">
      <c r="A232" s="33"/>
      <c r="B232" s="150"/>
      <c r="C232" s="151" t="s">
        <v>328</v>
      </c>
      <c r="D232" s="151" t="s">
        <v>170</v>
      </c>
      <c r="E232" s="152" t="s">
        <v>943</v>
      </c>
      <c r="F232" s="153" t="s">
        <v>944</v>
      </c>
      <c r="G232" s="154" t="s">
        <v>233</v>
      </c>
      <c r="H232" s="155">
        <v>261.41</v>
      </c>
      <c r="I232" s="156"/>
      <c r="J232" s="157">
        <f>ROUND(I232*H232,2)</f>
        <v>0</v>
      </c>
      <c r="K232" s="153" t="s">
        <v>174</v>
      </c>
      <c r="L232" s="34"/>
      <c r="M232" s="158" t="s">
        <v>1</v>
      </c>
      <c r="N232" s="159" t="s">
        <v>42</v>
      </c>
      <c r="O232" s="59"/>
      <c r="P232" s="160">
        <f>O232*H232</f>
        <v>0</v>
      </c>
      <c r="Q232" s="160">
        <v>0</v>
      </c>
      <c r="R232" s="160">
        <f>Q232*H232</f>
        <v>0</v>
      </c>
      <c r="S232" s="160">
        <v>0.45</v>
      </c>
      <c r="T232" s="161">
        <f>S232*H232</f>
        <v>117.63450000000002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2" t="s">
        <v>175</v>
      </c>
      <c r="AT232" s="162" t="s">
        <v>170</v>
      </c>
      <c r="AU232" s="162" t="s">
        <v>85</v>
      </c>
      <c r="AY232" s="18" t="s">
        <v>167</v>
      </c>
      <c r="BE232" s="163">
        <f>IF(N232="základní",J232,0)</f>
        <v>0</v>
      </c>
      <c r="BF232" s="163">
        <f>IF(N232="snížená",J232,0)</f>
        <v>0</v>
      </c>
      <c r="BG232" s="163">
        <f>IF(N232="zákl. přenesená",J232,0)</f>
        <v>0</v>
      </c>
      <c r="BH232" s="163">
        <f>IF(N232="sníž. přenesená",J232,0)</f>
        <v>0</v>
      </c>
      <c r="BI232" s="163">
        <f>IF(N232="nulová",J232,0)</f>
        <v>0</v>
      </c>
      <c r="BJ232" s="18" t="s">
        <v>32</v>
      </c>
      <c r="BK232" s="163">
        <f>ROUND(I232*H232,2)</f>
        <v>0</v>
      </c>
      <c r="BL232" s="18" t="s">
        <v>175</v>
      </c>
      <c r="BM232" s="162" t="s">
        <v>945</v>
      </c>
    </row>
    <row r="233" spans="2:51" s="13" customFormat="1" ht="12">
      <c r="B233" s="164"/>
      <c r="D233" s="165" t="s">
        <v>177</v>
      </c>
      <c r="E233" s="166" t="s">
        <v>1</v>
      </c>
      <c r="F233" s="167" t="s">
        <v>937</v>
      </c>
      <c r="H233" s="166" t="s">
        <v>1</v>
      </c>
      <c r="I233" s="168"/>
      <c r="L233" s="164"/>
      <c r="M233" s="169"/>
      <c r="N233" s="170"/>
      <c r="O233" s="170"/>
      <c r="P233" s="170"/>
      <c r="Q233" s="170"/>
      <c r="R233" s="170"/>
      <c r="S233" s="170"/>
      <c r="T233" s="171"/>
      <c r="AT233" s="166" t="s">
        <v>177</v>
      </c>
      <c r="AU233" s="166" t="s">
        <v>85</v>
      </c>
      <c r="AV233" s="13" t="s">
        <v>32</v>
      </c>
      <c r="AW233" s="13" t="s">
        <v>31</v>
      </c>
      <c r="AX233" s="13" t="s">
        <v>77</v>
      </c>
      <c r="AY233" s="166" t="s">
        <v>167</v>
      </c>
    </row>
    <row r="234" spans="2:51" s="13" customFormat="1" ht="12">
      <c r="B234" s="164"/>
      <c r="D234" s="165" t="s">
        <v>177</v>
      </c>
      <c r="E234" s="166" t="s">
        <v>1</v>
      </c>
      <c r="F234" s="167" t="s">
        <v>941</v>
      </c>
      <c r="H234" s="166" t="s">
        <v>1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66" t="s">
        <v>177</v>
      </c>
      <c r="AU234" s="166" t="s">
        <v>85</v>
      </c>
      <c r="AV234" s="13" t="s">
        <v>32</v>
      </c>
      <c r="AW234" s="13" t="s">
        <v>31</v>
      </c>
      <c r="AX234" s="13" t="s">
        <v>77</v>
      </c>
      <c r="AY234" s="166" t="s">
        <v>167</v>
      </c>
    </row>
    <row r="235" spans="2:51" s="14" customFormat="1" ht="12">
      <c r="B235" s="172"/>
      <c r="D235" s="165" t="s">
        <v>177</v>
      </c>
      <c r="E235" s="173" t="s">
        <v>1</v>
      </c>
      <c r="F235" s="174" t="s">
        <v>946</v>
      </c>
      <c r="H235" s="175">
        <v>261.41</v>
      </c>
      <c r="I235" s="176"/>
      <c r="L235" s="172"/>
      <c r="M235" s="177"/>
      <c r="N235" s="178"/>
      <c r="O235" s="178"/>
      <c r="P235" s="178"/>
      <c r="Q235" s="178"/>
      <c r="R235" s="178"/>
      <c r="S235" s="178"/>
      <c r="T235" s="179"/>
      <c r="AT235" s="173" t="s">
        <v>177</v>
      </c>
      <c r="AU235" s="173" t="s">
        <v>85</v>
      </c>
      <c r="AV235" s="14" t="s">
        <v>85</v>
      </c>
      <c r="AW235" s="14" t="s">
        <v>31</v>
      </c>
      <c r="AX235" s="14" t="s">
        <v>32</v>
      </c>
      <c r="AY235" s="173" t="s">
        <v>167</v>
      </c>
    </row>
    <row r="236" spans="1:65" s="2" customFormat="1" ht="16.5" customHeight="1">
      <c r="A236" s="33"/>
      <c r="B236" s="150"/>
      <c r="C236" s="151" t="s">
        <v>333</v>
      </c>
      <c r="D236" s="151" t="s">
        <v>170</v>
      </c>
      <c r="E236" s="152" t="s">
        <v>947</v>
      </c>
      <c r="F236" s="153" t="s">
        <v>948</v>
      </c>
      <c r="G236" s="154" t="s">
        <v>246</v>
      </c>
      <c r="H236" s="155">
        <v>5.6</v>
      </c>
      <c r="I236" s="156"/>
      <c r="J236" s="157">
        <f>ROUND(I236*H236,2)</f>
        <v>0</v>
      </c>
      <c r="K236" s="153" t="s">
        <v>174</v>
      </c>
      <c r="L236" s="34"/>
      <c r="M236" s="158" t="s">
        <v>1</v>
      </c>
      <c r="N236" s="159" t="s">
        <v>42</v>
      </c>
      <c r="O236" s="59"/>
      <c r="P236" s="160">
        <f>O236*H236</f>
        <v>0</v>
      </c>
      <c r="Q236" s="160">
        <v>0</v>
      </c>
      <c r="R236" s="160">
        <f>Q236*H236</f>
        <v>0</v>
      </c>
      <c r="S236" s="160">
        <v>0</v>
      </c>
      <c r="T236" s="16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2" t="s">
        <v>175</v>
      </c>
      <c r="AT236" s="162" t="s">
        <v>170</v>
      </c>
      <c r="AU236" s="162" t="s">
        <v>85</v>
      </c>
      <c r="AY236" s="18" t="s">
        <v>167</v>
      </c>
      <c r="BE236" s="163">
        <f>IF(N236="základní",J236,0)</f>
        <v>0</v>
      </c>
      <c r="BF236" s="163">
        <f>IF(N236="snížená",J236,0)</f>
        <v>0</v>
      </c>
      <c r="BG236" s="163">
        <f>IF(N236="zákl. přenesená",J236,0)</f>
        <v>0</v>
      </c>
      <c r="BH236" s="163">
        <f>IF(N236="sníž. přenesená",J236,0)</f>
        <v>0</v>
      </c>
      <c r="BI236" s="163">
        <f>IF(N236="nulová",J236,0)</f>
        <v>0</v>
      </c>
      <c r="BJ236" s="18" t="s">
        <v>32</v>
      </c>
      <c r="BK236" s="163">
        <f>ROUND(I236*H236,2)</f>
        <v>0</v>
      </c>
      <c r="BL236" s="18" t="s">
        <v>175</v>
      </c>
      <c r="BM236" s="162" t="s">
        <v>949</v>
      </c>
    </row>
    <row r="237" spans="2:51" s="14" customFormat="1" ht="12">
      <c r="B237" s="172"/>
      <c r="D237" s="165" t="s">
        <v>177</v>
      </c>
      <c r="E237" s="173" t="s">
        <v>1</v>
      </c>
      <c r="F237" s="174" t="s">
        <v>950</v>
      </c>
      <c r="H237" s="175">
        <v>5.6</v>
      </c>
      <c r="I237" s="176"/>
      <c r="L237" s="172"/>
      <c r="M237" s="177"/>
      <c r="N237" s="178"/>
      <c r="O237" s="178"/>
      <c r="P237" s="178"/>
      <c r="Q237" s="178"/>
      <c r="R237" s="178"/>
      <c r="S237" s="178"/>
      <c r="T237" s="179"/>
      <c r="AT237" s="173" t="s">
        <v>177</v>
      </c>
      <c r="AU237" s="173" t="s">
        <v>85</v>
      </c>
      <c r="AV237" s="14" t="s">
        <v>85</v>
      </c>
      <c r="AW237" s="14" t="s">
        <v>31</v>
      </c>
      <c r="AX237" s="14" t="s">
        <v>32</v>
      </c>
      <c r="AY237" s="173" t="s">
        <v>167</v>
      </c>
    </row>
    <row r="238" spans="1:65" s="2" customFormat="1" ht="16.5" customHeight="1">
      <c r="A238" s="33"/>
      <c r="B238" s="150"/>
      <c r="C238" s="151" t="s">
        <v>338</v>
      </c>
      <c r="D238" s="151" t="s">
        <v>170</v>
      </c>
      <c r="E238" s="152" t="s">
        <v>951</v>
      </c>
      <c r="F238" s="153" t="s">
        <v>952</v>
      </c>
      <c r="G238" s="154" t="s">
        <v>246</v>
      </c>
      <c r="H238" s="155">
        <v>5.6</v>
      </c>
      <c r="I238" s="156"/>
      <c r="J238" s="157">
        <f>ROUND(I238*H238,2)</f>
        <v>0</v>
      </c>
      <c r="K238" s="153" t="s">
        <v>174</v>
      </c>
      <c r="L238" s="34"/>
      <c r="M238" s="158" t="s">
        <v>1</v>
      </c>
      <c r="N238" s="159" t="s">
        <v>42</v>
      </c>
      <c r="O238" s="59"/>
      <c r="P238" s="160">
        <f>O238*H238</f>
        <v>0</v>
      </c>
      <c r="Q238" s="160">
        <v>3E-05</v>
      </c>
      <c r="R238" s="160">
        <f>Q238*H238</f>
        <v>0.000168</v>
      </c>
      <c r="S238" s="160">
        <v>0</v>
      </c>
      <c r="T238" s="16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2" t="s">
        <v>175</v>
      </c>
      <c r="AT238" s="162" t="s">
        <v>170</v>
      </c>
      <c r="AU238" s="162" t="s">
        <v>85</v>
      </c>
      <c r="AY238" s="18" t="s">
        <v>167</v>
      </c>
      <c r="BE238" s="163">
        <f>IF(N238="základní",J238,0)</f>
        <v>0</v>
      </c>
      <c r="BF238" s="163">
        <f>IF(N238="snížená",J238,0)</f>
        <v>0</v>
      </c>
      <c r="BG238" s="163">
        <f>IF(N238="zákl. přenesená",J238,0)</f>
        <v>0</v>
      </c>
      <c r="BH238" s="163">
        <f>IF(N238="sníž. přenesená",J238,0)</f>
        <v>0</v>
      </c>
      <c r="BI238" s="163">
        <f>IF(N238="nulová",J238,0)</f>
        <v>0</v>
      </c>
      <c r="BJ238" s="18" t="s">
        <v>32</v>
      </c>
      <c r="BK238" s="163">
        <f>ROUND(I238*H238,2)</f>
        <v>0</v>
      </c>
      <c r="BL238" s="18" t="s">
        <v>175</v>
      </c>
      <c r="BM238" s="162" t="s">
        <v>953</v>
      </c>
    </row>
    <row r="239" spans="2:51" s="14" customFormat="1" ht="12">
      <c r="B239" s="172"/>
      <c r="D239" s="165" t="s">
        <v>177</v>
      </c>
      <c r="E239" s="173" t="s">
        <v>1</v>
      </c>
      <c r="F239" s="174" t="s">
        <v>954</v>
      </c>
      <c r="H239" s="175">
        <v>5.6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177</v>
      </c>
      <c r="AU239" s="173" t="s">
        <v>85</v>
      </c>
      <c r="AV239" s="14" t="s">
        <v>85</v>
      </c>
      <c r="AW239" s="14" t="s">
        <v>31</v>
      </c>
      <c r="AX239" s="14" t="s">
        <v>32</v>
      </c>
      <c r="AY239" s="173" t="s">
        <v>167</v>
      </c>
    </row>
    <row r="240" spans="1:65" s="2" customFormat="1" ht="16.5" customHeight="1">
      <c r="A240" s="33"/>
      <c r="B240" s="150"/>
      <c r="C240" s="151" t="s">
        <v>342</v>
      </c>
      <c r="D240" s="151" t="s">
        <v>170</v>
      </c>
      <c r="E240" s="152" t="s">
        <v>279</v>
      </c>
      <c r="F240" s="153" t="s">
        <v>280</v>
      </c>
      <c r="G240" s="154" t="s">
        <v>260</v>
      </c>
      <c r="H240" s="155">
        <v>303.31</v>
      </c>
      <c r="I240" s="156"/>
      <c r="J240" s="157">
        <f>ROUND(I240*H240,2)</f>
        <v>0</v>
      </c>
      <c r="K240" s="153" t="s">
        <v>174</v>
      </c>
      <c r="L240" s="34"/>
      <c r="M240" s="158" t="s">
        <v>1</v>
      </c>
      <c r="N240" s="159" t="s">
        <v>42</v>
      </c>
      <c r="O240" s="59"/>
      <c r="P240" s="160">
        <f>O240*H240</f>
        <v>0</v>
      </c>
      <c r="Q240" s="160">
        <v>0</v>
      </c>
      <c r="R240" s="160">
        <f>Q240*H240</f>
        <v>0</v>
      </c>
      <c r="S240" s="160">
        <v>0</v>
      </c>
      <c r="T240" s="16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2" t="s">
        <v>175</v>
      </c>
      <c r="AT240" s="162" t="s">
        <v>170</v>
      </c>
      <c r="AU240" s="162" t="s">
        <v>85</v>
      </c>
      <c r="AY240" s="18" t="s">
        <v>167</v>
      </c>
      <c r="BE240" s="163">
        <f>IF(N240="základní",J240,0)</f>
        <v>0</v>
      </c>
      <c r="BF240" s="163">
        <f>IF(N240="snížená",J240,0)</f>
        <v>0</v>
      </c>
      <c r="BG240" s="163">
        <f>IF(N240="zákl. přenesená",J240,0)</f>
        <v>0</v>
      </c>
      <c r="BH240" s="163">
        <f>IF(N240="sníž. přenesená",J240,0)</f>
        <v>0</v>
      </c>
      <c r="BI240" s="163">
        <f>IF(N240="nulová",J240,0)</f>
        <v>0</v>
      </c>
      <c r="BJ240" s="18" t="s">
        <v>32</v>
      </c>
      <c r="BK240" s="163">
        <f>ROUND(I240*H240,2)</f>
        <v>0</v>
      </c>
      <c r="BL240" s="18" t="s">
        <v>175</v>
      </c>
      <c r="BM240" s="162" t="s">
        <v>315</v>
      </c>
    </row>
    <row r="241" spans="1:65" s="2" customFormat="1" ht="16.5" customHeight="1">
      <c r="A241" s="33"/>
      <c r="B241" s="150"/>
      <c r="C241" s="151" t="s">
        <v>347</v>
      </c>
      <c r="D241" s="151" t="s">
        <v>170</v>
      </c>
      <c r="E241" s="152" t="s">
        <v>282</v>
      </c>
      <c r="F241" s="153" t="s">
        <v>283</v>
      </c>
      <c r="G241" s="154" t="s">
        <v>260</v>
      </c>
      <c r="H241" s="155">
        <v>2123.17</v>
      </c>
      <c r="I241" s="156"/>
      <c r="J241" s="157">
        <f>ROUND(I241*H241,2)</f>
        <v>0</v>
      </c>
      <c r="K241" s="153" t="s">
        <v>174</v>
      </c>
      <c r="L241" s="34"/>
      <c r="M241" s="158" t="s">
        <v>1</v>
      </c>
      <c r="N241" s="159" t="s">
        <v>42</v>
      </c>
      <c r="O241" s="59"/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2" t="s">
        <v>175</v>
      </c>
      <c r="AT241" s="162" t="s">
        <v>170</v>
      </c>
      <c r="AU241" s="162" t="s">
        <v>85</v>
      </c>
      <c r="AY241" s="18" t="s">
        <v>167</v>
      </c>
      <c r="BE241" s="163">
        <f>IF(N241="základní",J241,0)</f>
        <v>0</v>
      </c>
      <c r="BF241" s="163">
        <f>IF(N241="snížená",J241,0)</f>
        <v>0</v>
      </c>
      <c r="BG241" s="163">
        <f>IF(N241="zákl. přenesená",J241,0)</f>
        <v>0</v>
      </c>
      <c r="BH241" s="163">
        <f>IF(N241="sníž. přenesená",J241,0)</f>
        <v>0</v>
      </c>
      <c r="BI241" s="163">
        <f>IF(N241="nulová",J241,0)</f>
        <v>0</v>
      </c>
      <c r="BJ241" s="18" t="s">
        <v>32</v>
      </c>
      <c r="BK241" s="163">
        <f>ROUND(I241*H241,2)</f>
        <v>0</v>
      </c>
      <c r="BL241" s="18" t="s">
        <v>175</v>
      </c>
      <c r="BM241" s="162" t="s">
        <v>317</v>
      </c>
    </row>
    <row r="242" spans="2:51" s="14" customFormat="1" ht="12">
      <c r="B242" s="172"/>
      <c r="D242" s="165" t="s">
        <v>177</v>
      </c>
      <c r="F242" s="174" t="s">
        <v>955</v>
      </c>
      <c r="H242" s="175">
        <v>2123.17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177</v>
      </c>
      <c r="AU242" s="173" t="s">
        <v>85</v>
      </c>
      <c r="AV242" s="14" t="s">
        <v>85</v>
      </c>
      <c r="AW242" s="14" t="s">
        <v>3</v>
      </c>
      <c r="AX242" s="14" t="s">
        <v>32</v>
      </c>
      <c r="AY242" s="173" t="s">
        <v>167</v>
      </c>
    </row>
    <row r="243" spans="1:65" s="2" customFormat="1" ht="16.5" customHeight="1">
      <c r="A243" s="33"/>
      <c r="B243" s="150"/>
      <c r="C243" s="151" t="s">
        <v>349</v>
      </c>
      <c r="D243" s="151" t="s">
        <v>170</v>
      </c>
      <c r="E243" s="152" t="s">
        <v>320</v>
      </c>
      <c r="F243" s="153" t="s">
        <v>321</v>
      </c>
      <c r="G243" s="154" t="s">
        <v>260</v>
      </c>
      <c r="H243" s="155">
        <v>303.31</v>
      </c>
      <c r="I243" s="156"/>
      <c r="J243" s="157">
        <f>ROUND(I243*H243,2)</f>
        <v>0</v>
      </c>
      <c r="K243" s="153" t="s">
        <v>240</v>
      </c>
      <c r="L243" s="34"/>
      <c r="M243" s="158" t="s">
        <v>1</v>
      </c>
      <c r="N243" s="159" t="s">
        <v>42</v>
      </c>
      <c r="O243" s="59"/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2" t="s">
        <v>175</v>
      </c>
      <c r="AT243" s="162" t="s">
        <v>170</v>
      </c>
      <c r="AU243" s="162" t="s">
        <v>85</v>
      </c>
      <c r="AY243" s="18" t="s">
        <v>167</v>
      </c>
      <c r="BE243" s="163">
        <f>IF(N243="základní",J243,0)</f>
        <v>0</v>
      </c>
      <c r="BF243" s="163">
        <f>IF(N243="snížená",J243,0)</f>
        <v>0</v>
      </c>
      <c r="BG243" s="163">
        <f>IF(N243="zákl. přenesená",J243,0)</f>
        <v>0</v>
      </c>
      <c r="BH243" s="163">
        <f>IF(N243="sníž. přenesená",J243,0)</f>
        <v>0</v>
      </c>
      <c r="BI243" s="163">
        <f>IF(N243="nulová",J243,0)</f>
        <v>0</v>
      </c>
      <c r="BJ243" s="18" t="s">
        <v>32</v>
      </c>
      <c r="BK243" s="163">
        <f>ROUND(I243*H243,2)</f>
        <v>0</v>
      </c>
      <c r="BL243" s="18" t="s">
        <v>175</v>
      </c>
      <c r="BM243" s="162" t="s">
        <v>322</v>
      </c>
    </row>
    <row r="244" spans="1:65" s="2" customFormat="1" ht="16.5" customHeight="1">
      <c r="A244" s="33"/>
      <c r="B244" s="150"/>
      <c r="C244" s="151" t="s">
        <v>355</v>
      </c>
      <c r="D244" s="151" t="s">
        <v>170</v>
      </c>
      <c r="E244" s="152" t="s">
        <v>956</v>
      </c>
      <c r="F244" s="153" t="s">
        <v>957</v>
      </c>
      <c r="G244" s="154" t="s">
        <v>246</v>
      </c>
      <c r="H244" s="155">
        <v>750.5</v>
      </c>
      <c r="I244" s="156"/>
      <c r="J244" s="157">
        <f>ROUND(I244*H244,2)</f>
        <v>0</v>
      </c>
      <c r="K244" s="153" t="s">
        <v>174</v>
      </c>
      <c r="L244" s="34"/>
      <c r="M244" s="158" t="s">
        <v>1</v>
      </c>
      <c r="N244" s="159" t="s">
        <v>42</v>
      </c>
      <c r="O244" s="59"/>
      <c r="P244" s="160">
        <f>O244*H244</f>
        <v>0</v>
      </c>
      <c r="Q244" s="160">
        <v>0</v>
      </c>
      <c r="R244" s="160">
        <f>Q244*H244</f>
        <v>0</v>
      </c>
      <c r="S244" s="160">
        <v>0.04</v>
      </c>
      <c r="T244" s="161">
        <f>S244*H244</f>
        <v>30.02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2" t="s">
        <v>175</v>
      </c>
      <c r="AT244" s="162" t="s">
        <v>170</v>
      </c>
      <c r="AU244" s="162" t="s">
        <v>85</v>
      </c>
      <c r="AY244" s="18" t="s">
        <v>167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8" t="s">
        <v>32</v>
      </c>
      <c r="BK244" s="163">
        <f>ROUND(I244*H244,2)</f>
        <v>0</v>
      </c>
      <c r="BL244" s="18" t="s">
        <v>175</v>
      </c>
      <c r="BM244" s="162" t="s">
        <v>958</v>
      </c>
    </row>
    <row r="245" spans="2:51" s="14" customFormat="1" ht="12">
      <c r="B245" s="172"/>
      <c r="D245" s="165" t="s">
        <v>177</v>
      </c>
      <c r="E245" s="173" t="s">
        <v>1</v>
      </c>
      <c r="F245" s="174" t="s">
        <v>959</v>
      </c>
      <c r="H245" s="175">
        <v>750.5</v>
      </c>
      <c r="I245" s="176"/>
      <c r="L245" s="172"/>
      <c r="M245" s="177"/>
      <c r="N245" s="178"/>
      <c r="O245" s="178"/>
      <c r="P245" s="178"/>
      <c r="Q245" s="178"/>
      <c r="R245" s="178"/>
      <c r="S245" s="178"/>
      <c r="T245" s="179"/>
      <c r="AT245" s="173" t="s">
        <v>177</v>
      </c>
      <c r="AU245" s="173" t="s">
        <v>85</v>
      </c>
      <c r="AV245" s="14" t="s">
        <v>85</v>
      </c>
      <c r="AW245" s="14" t="s">
        <v>31</v>
      </c>
      <c r="AX245" s="14" t="s">
        <v>32</v>
      </c>
      <c r="AY245" s="173" t="s">
        <v>167</v>
      </c>
    </row>
    <row r="246" spans="1:65" s="2" customFormat="1" ht="16.5" customHeight="1">
      <c r="A246" s="33"/>
      <c r="B246" s="150"/>
      <c r="C246" s="151" t="s">
        <v>378</v>
      </c>
      <c r="D246" s="151" t="s">
        <v>170</v>
      </c>
      <c r="E246" s="152" t="s">
        <v>324</v>
      </c>
      <c r="F246" s="153" t="s">
        <v>325</v>
      </c>
      <c r="G246" s="154" t="s">
        <v>246</v>
      </c>
      <c r="H246" s="155">
        <v>44.46</v>
      </c>
      <c r="I246" s="156"/>
      <c r="J246" s="157">
        <f>ROUND(I246*H246,2)</f>
        <v>0</v>
      </c>
      <c r="K246" s="153" t="s">
        <v>174</v>
      </c>
      <c r="L246" s="34"/>
      <c r="M246" s="158" t="s">
        <v>1</v>
      </c>
      <c r="N246" s="159" t="s">
        <v>42</v>
      </c>
      <c r="O246" s="59"/>
      <c r="P246" s="160">
        <f>O246*H246</f>
        <v>0</v>
      </c>
      <c r="Q246" s="160">
        <v>0</v>
      </c>
      <c r="R246" s="160">
        <f>Q246*H246</f>
        <v>0</v>
      </c>
      <c r="S246" s="160">
        <v>0.29</v>
      </c>
      <c r="T246" s="161">
        <f>S246*H246</f>
        <v>12.8934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2" t="s">
        <v>175</v>
      </c>
      <c r="AT246" s="162" t="s">
        <v>170</v>
      </c>
      <c r="AU246" s="162" t="s">
        <v>85</v>
      </c>
      <c r="AY246" s="18" t="s">
        <v>167</v>
      </c>
      <c r="BE246" s="163">
        <f>IF(N246="základní",J246,0)</f>
        <v>0</v>
      </c>
      <c r="BF246" s="163">
        <f>IF(N246="snížená",J246,0)</f>
        <v>0</v>
      </c>
      <c r="BG246" s="163">
        <f>IF(N246="zákl. přenesená",J246,0)</f>
        <v>0</v>
      </c>
      <c r="BH246" s="163">
        <f>IF(N246="sníž. přenesená",J246,0)</f>
        <v>0</v>
      </c>
      <c r="BI246" s="163">
        <f>IF(N246="nulová",J246,0)</f>
        <v>0</v>
      </c>
      <c r="BJ246" s="18" t="s">
        <v>32</v>
      </c>
      <c r="BK246" s="163">
        <f>ROUND(I246*H246,2)</f>
        <v>0</v>
      </c>
      <c r="BL246" s="18" t="s">
        <v>175</v>
      </c>
      <c r="BM246" s="162" t="s">
        <v>326</v>
      </c>
    </row>
    <row r="247" spans="2:51" s="14" customFormat="1" ht="12">
      <c r="B247" s="172"/>
      <c r="D247" s="165" t="s">
        <v>177</v>
      </c>
      <c r="E247" s="173" t="s">
        <v>1</v>
      </c>
      <c r="F247" s="174" t="s">
        <v>960</v>
      </c>
      <c r="H247" s="175">
        <v>44.46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177</v>
      </c>
      <c r="AU247" s="173" t="s">
        <v>85</v>
      </c>
      <c r="AV247" s="14" t="s">
        <v>85</v>
      </c>
      <c r="AW247" s="14" t="s">
        <v>31</v>
      </c>
      <c r="AX247" s="14" t="s">
        <v>32</v>
      </c>
      <c r="AY247" s="173" t="s">
        <v>167</v>
      </c>
    </row>
    <row r="248" spans="1:65" s="2" customFormat="1" ht="16.5" customHeight="1">
      <c r="A248" s="33"/>
      <c r="B248" s="150"/>
      <c r="C248" s="151" t="s">
        <v>360</v>
      </c>
      <c r="D248" s="151" t="s">
        <v>170</v>
      </c>
      <c r="E248" s="152" t="s">
        <v>329</v>
      </c>
      <c r="F248" s="153" t="s">
        <v>330</v>
      </c>
      <c r="G248" s="154" t="s">
        <v>246</v>
      </c>
      <c r="H248" s="155">
        <v>198.92</v>
      </c>
      <c r="I248" s="156"/>
      <c r="J248" s="157">
        <f>ROUND(I248*H248,2)</f>
        <v>0</v>
      </c>
      <c r="K248" s="153" t="s">
        <v>174</v>
      </c>
      <c r="L248" s="34"/>
      <c r="M248" s="158" t="s">
        <v>1</v>
      </c>
      <c r="N248" s="159" t="s">
        <v>42</v>
      </c>
      <c r="O248" s="59"/>
      <c r="P248" s="160">
        <f>O248*H248</f>
        <v>0</v>
      </c>
      <c r="Q248" s="160">
        <v>0</v>
      </c>
      <c r="R248" s="160">
        <f>Q248*H248</f>
        <v>0</v>
      </c>
      <c r="S248" s="160">
        <v>0.205</v>
      </c>
      <c r="T248" s="161">
        <f>S248*H248</f>
        <v>40.7786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2" t="s">
        <v>175</v>
      </c>
      <c r="AT248" s="162" t="s">
        <v>170</v>
      </c>
      <c r="AU248" s="162" t="s">
        <v>85</v>
      </c>
      <c r="AY248" s="18" t="s">
        <v>167</v>
      </c>
      <c r="BE248" s="163">
        <f>IF(N248="základní",J248,0)</f>
        <v>0</v>
      </c>
      <c r="BF248" s="163">
        <f>IF(N248="snížená",J248,0)</f>
        <v>0</v>
      </c>
      <c r="BG248" s="163">
        <f>IF(N248="zákl. přenesená",J248,0)</f>
        <v>0</v>
      </c>
      <c r="BH248" s="163">
        <f>IF(N248="sníž. přenesená",J248,0)</f>
        <v>0</v>
      </c>
      <c r="BI248" s="163">
        <f>IF(N248="nulová",J248,0)</f>
        <v>0</v>
      </c>
      <c r="BJ248" s="18" t="s">
        <v>32</v>
      </c>
      <c r="BK248" s="163">
        <f>ROUND(I248*H248,2)</f>
        <v>0</v>
      </c>
      <c r="BL248" s="18" t="s">
        <v>175</v>
      </c>
      <c r="BM248" s="162" t="s">
        <v>331</v>
      </c>
    </row>
    <row r="249" spans="2:51" s="14" customFormat="1" ht="12">
      <c r="B249" s="172"/>
      <c r="D249" s="165" t="s">
        <v>177</v>
      </c>
      <c r="E249" s="173" t="s">
        <v>1</v>
      </c>
      <c r="F249" s="174" t="s">
        <v>961</v>
      </c>
      <c r="H249" s="175">
        <v>198.92</v>
      </c>
      <c r="I249" s="176"/>
      <c r="L249" s="172"/>
      <c r="M249" s="177"/>
      <c r="N249" s="178"/>
      <c r="O249" s="178"/>
      <c r="P249" s="178"/>
      <c r="Q249" s="178"/>
      <c r="R249" s="178"/>
      <c r="S249" s="178"/>
      <c r="T249" s="179"/>
      <c r="AT249" s="173" t="s">
        <v>177</v>
      </c>
      <c r="AU249" s="173" t="s">
        <v>85</v>
      </c>
      <c r="AV249" s="14" t="s">
        <v>85</v>
      </c>
      <c r="AW249" s="14" t="s">
        <v>31</v>
      </c>
      <c r="AX249" s="14" t="s">
        <v>32</v>
      </c>
      <c r="AY249" s="173" t="s">
        <v>167</v>
      </c>
    </row>
    <row r="250" spans="1:65" s="2" customFormat="1" ht="16.5" customHeight="1">
      <c r="A250" s="33"/>
      <c r="B250" s="150"/>
      <c r="C250" s="151" t="s">
        <v>367</v>
      </c>
      <c r="D250" s="151" t="s">
        <v>170</v>
      </c>
      <c r="E250" s="152" t="s">
        <v>334</v>
      </c>
      <c r="F250" s="153" t="s">
        <v>335</v>
      </c>
      <c r="G250" s="154" t="s">
        <v>246</v>
      </c>
      <c r="H250" s="155">
        <v>35.74</v>
      </c>
      <c r="I250" s="156"/>
      <c r="J250" s="157">
        <f>ROUND(I250*H250,2)</f>
        <v>0</v>
      </c>
      <c r="K250" s="153" t="s">
        <v>240</v>
      </c>
      <c r="L250" s="34"/>
      <c r="M250" s="158" t="s">
        <v>1</v>
      </c>
      <c r="N250" s="159" t="s">
        <v>42</v>
      </c>
      <c r="O250" s="59"/>
      <c r="P250" s="160">
        <f>O250*H250</f>
        <v>0</v>
      </c>
      <c r="Q250" s="160">
        <v>0</v>
      </c>
      <c r="R250" s="160">
        <f>Q250*H250</f>
        <v>0</v>
      </c>
      <c r="S250" s="160">
        <v>0.0295</v>
      </c>
      <c r="T250" s="161">
        <f>S250*H250</f>
        <v>1.05433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175</v>
      </c>
      <c r="AT250" s="162" t="s">
        <v>170</v>
      </c>
      <c r="AU250" s="162" t="s">
        <v>85</v>
      </c>
      <c r="AY250" s="18" t="s">
        <v>167</v>
      </c>
      <c r="BE250" s="163">
        <f>IF(N250="základní",J250,0)</f>
        <v>0</v>
      </c>
      <c r="BF250" s="163">
        <f>IF(N250="snížená",J250,0)</f>
        <v>0</v>
      </c>
      <c r="BG250" s="163">
        <f>IF(N250="zákl. přenesená",J250,0)</f>
        <v>0</v>
      </c>
      <c r="BH250" s="163">
        <f>IF(N250="sníž. přenesená",J250,0)</f>
        <v>0</v>
      </c>
      <c r="BI250" s="163">
        <f>IF(N250="nulová",J250,0)</f>
        <v>0</v>
      </c>
      <c r="BJ250" s="18" t="s">
        <v>32</v>
      </c>
      <c r="BK250" s="163">
        <f>ROUND(I250*H250,2)</f>
        <v>0</v>
      </c>
      <c r="BL250" s="18" t="s">
        <v>175</v>
      </c>
      <c r="BM250" s="162" t="s">
        <v>336</v>
      </c>
    </row>
    <row r="251" spans="2:51" s="14" customFormat="1" ht="12">
      <c r="B251" s="172"/>
      <c r="D251" s="165" t="s">
        <v>177</v>
      </c>
      <c r="E251" s="173" t="s">
        <v>1</v>
      </c>
      <c r="F251" s="174" t="s">
        <v>962</v>
      </c>
      <c r="H251" s="175">
        <v>35.74</v>
      </c>
      <c r="I251" s="176"/>
      <c r="L251" s="172"/>
      <c r="M251" s="177"/>
      <c r="N251" s="178"/>
      <c r="O251" s="178"/>
      <c r="P251" s="178"/>
      <c r="Q251" s="178"/>
      <c r="R251" s="178"/>
      <c r="S251" s="178"/>
      <c r="T251" s="179"/>
      <c r="AT251" s="173" t="s">
        <v>177</v>
      </c>
      <c r="AU251" s="173" t="s">
        <v>85</v>
      </c>
      <c r="AV251" s="14" t="s">
        <v>85</v>
      </c>
      <c r="AW251" s="14" t="s">
        <v>31</v>
      </c>
      <c r="AX251" s="14" t="s">
        <v>32</v>
      </c>
      <c r="AY251" s="173" t="s">
        <v>167</v>
      </c>
    </row>
    <row r="252" spans="1:65" s="2" customFormat="1" ht="16.5" customHeight="1">
      <c r="A252" s="33"/>
      <c r="B252" s="150"/>
      <c r="C252" s="151" t="s">
        <v>373</v>
      </c>
      <c r="D252" s="151" t="s">
        <v>170</v>
      </c>
      <c r="E252" s="152" t="s">
        <v>339</v>
      </c>
      <c r="F252" s="153" t="s">
        <v>340</v>
      </c>
      <c r="G252" s="154" t="s">
        <v>260</v>
      </c>
      <c r="H252" s="155">
        <v>84.746</v>
      </c>
      <c r="I252" s="156"/>
      <c r="J252" s="157">
        <f>ROUND(I252*H252,2)</f>
        <v>0</v>
      </c>
      <c r="K252" s="153" t="s">
        <v>174</v>
      </c>
      <c r="L252" s="34"/>
      <c r="M252" s="158" t="s">
        <v>1</v>
      </c>
      <c r="N252" s="159" t="s">
        <v>42</v>
      </c>
      <c r="O252" s="59"/>
      <c r="P252" s="160">
        <f>O252*H252</f>
        <v>0</v>
      </c>
      <c r="Q252" s="160">
        <v>0</v>
      </c>
      <c r="R252" s="160">
        <f>Q252*H252</f>
        <v>0</v>
      </c>
      <c r="S252" s="160">
        <v>0</v>
      </c>
      <c r="T252" s="161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2" t="s">
        <v>175</v>
      </c>
      <c r="AT252" s="162" t="s">
        <v>170</v>
      </c>
      <c r="AU252" s="162" t="s">
        <v>85</v>
      </c>
      <c r="AY252" s="18" t="s">
        <v>167</v>
      </c>
      <c r="BE252" s="163">
        <f>IF(N252="základní",J252,0)</f>
        <v>0</v>
      </c>
      <c r="BF252" s="163">
        <f>IF(N252="snížená",J252,0)</f>
        <v>0</v>
      </c>
      <c r="BG252" s="163">
        <f>IF(N252="zákl. přenesená",J252,0)</f>
        <v>0</v>
      </c>
      <c r="BH252" s="163">
        <f>IF(N252="sníž. přenesená",J252,0)</f>
        <v>0</v>
      </c>
      <c r="BI252" s="163">
        <f>IF(N252="nulová",J252,0)</f>
        <v>0</v>
      </c>
      <c r="BJ252" s="18" t="s">
        <v>32</v>
      </c>
      <c r="BK252" s="163">
        <f>ROUND(I252*H252,2)</f>
        <v>0</v>
      </c>
      <c r="BL252" s="18" t="s">
        <v>175</v>
      </c>
      <c r="BM252" s="162" t="s">
        <v>341</v>
      </c>
    </row>
    <row r="253" spans="1:65" s="2" customFormat="1" ht="16.5" customHeight="1">
      <c r="A253" s="33"/>
      <c r="B253" s="150"/>
      <c r="C253" s="151" t="s">
        <v>384</v>
      </c>
      <c r="D253" s="151" t="s">
        <v>170</v>
      </c>
      <c r="E253" s="152" t="s">
        <v>343</v>
      </c>
      <c r="F253" s="153" t="s">
        <v>344</v>
      </c>
      <c r="G253" s="154" t="s">
        <v>260</v>
      </c>
      <c r="H253" s="155">
        <v>593.222</v>
      </c>
      <c r="I253" s="156"/>
      <c r="J253" s="157">
        <f>ROUND(I253*H253,2)</f>
        <v>0</v>
      </c>
      <c r="K253" s="153" t="s">
        <v>174</v>
      </c>
      <c r="L253" s="34"/>
      <c r="M253" s="158" t="s">
        <v>1</v>
      </c>
      <c r="N253" s="159" t="s">
        <v>42</v>
      </c>
      <c r="O253" s="59"/>
      <c r="P253" s="160">
        <f>O253*H253</f>
        <v>0</v>
      </c>
      <c r="Q253" s="160">
        <v>0</v>
      </c>
      <c r="R253" s="160">
        <f>Q253*H253</f>
        <v>0</v>
      </c>
      <c r="S253" s="160">
        <v>0</v>
      </c>
      <c r="T253" s="16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2" t="s">
        <v>175</v>
      </c>
      <c r="AT253" s="162" t="s">
        <v>170</v>
      </c>
      <c r="AU253" s="162" t="s">
        <v>85</v>
      </c>
      <c r="AY253" s="18" t="s">
        <v>167</v>
      </c>
      <c r="BE253" s="163">
        <f>IF(N253="základní",J253,0)</f>
        <v>0</v>
      </c>
      <c r="BF253" s="163">
        <f>IF(N253="snížená",J253,0)</f>
        <v>0</v>
      </c>
      <c r="BG253" s="163">
        <f>IF(N253="zákl. přenesená",J253,0)</f>
        <v>0</v>
      </c>
      <c r="BH253" s="163">
        <f>IF(N253="sníž. přenesená",J253,0)</f>
        <v>0</v>
      </c>
      <c r="BI253" s="163">
        <f>IF(N253="nulová",J253,0)</f>
        <v>0</v>
      </c>
      <c r="BJ253" s="18" t="s">
        <v>32</v>
      </c>
      <c r="BK253" s="163">
        <f>ROUND(I253*H253,2)</f>
        <v>0</v>
      </c>
      <c r="BL253" s="18" t="s">
        <v>175</v>
      </c>
      <c r="BM253" s="162" t="s">
        <v>345</v>
      </c>
    </row>
    <row r="254" spans="2:51" s="14" customFormat="1" ht="12">
      <c r="B254" s="172"/>
      <c r="D254" s="165" t="s">
        <v>177</v>
      </c>
      <c r="F254" s="174" t="s">
        <v>963</v>
      </c>
      <c r="H254" s="175">
        <v>593.222</v>
      </c>
      <c r="I254" s="176"/>
      <c r="L254" s="172"/>
      <c r="M254" s="177"/>
      <c r="N254" s="178"/>
      <c r="O254" s="178"/>
      <c r="P254" s="178"/>
      <c r="Q254" s="178"/>
      <c r="R254" s="178"/>
      <c r="S254" s="178"/>
      <c r="T254" s="179"/>
      <c r="AT254" s="173" t="s">
        <v>177</v>
      </c>
      <c r="AU254" s="173" t="s">
        <v>85</v>
      </c>
      <c r="AV254" s="14" t="s">
        <v>85</v>
      </c>
      <c r="AW254" s="14" t="s">
        <v>3</v>
      </c>
      <c r="AX254" s="14" t="s">
        <v>32</v>
      </c>
      <c r="AY254" s="173" t="s">
        <v>167</v>
      </c>
    </row>
    <row r="255" spans="1:65" s="2" customFormat="1" ht="16.5" customHeight="1">
      <c r="A255" s="33"/>
      <c r="B255" s="150"/>
      <c r="C255" s="151" t="s">
        <v>389</v>
      </c>
      <c r="D255" s="151" t="s">
        <v>170</v>
      </c>
      <c r="E255" s="152" t="s">
        <v>287</v>
      </c>
      <c r="F255" s="153" t="s">
        <v>288</v>
      </c>
      <c r="G255" s="154" t="s">
        <v>260</v>
      </c>
      <c r="H255" s="155">
        <v>84.746</v>
      </c>
      <c r="I255" s="156"/>
      <c r="J255" s="157">
        <f>ROUND(I255*H255,2)</f>
        <v>0</v>
      </c>
      <c r="K255" s="153" t="s">
        <v>240</v>
      </c>
      <c r="L255" s="34"/>
      <c r="M255" s="158" t="s">
        <v>1</v>
      </c>
      <c r="N255" s="159" t="s">
        <v>42</v>
      </c>
      <c r="O255" s="59"/>
      <c r="P255" s="160">
        <f>O255*H255</f>
        <v>0</v>
      </c>
      <c r="Q255" s="160">
        <v>0</v>
      </c>
      <c r="R255" s="160">
        <f>Q255*H255</f>
        <v>0</v>
      </c>
      <c r="S255" s="160">
        <v>0</v>
      </c>
      <c r="T255" s="161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2" t="s">
        <v>175</v>
      </c>
      <c r="AT255" s="162" t="s">
        <v>170</v>
      </c>
      <c r="AU255" s="162" t="s">
        <v>85</v>
      </c>
      <c r="AY255" s="18" t="s">
        <v>167</v>
      </c>
      <c r="BE255" s="163">
        <f>IF(N255="základní",J255,0)</f>
        <v>0</v>
      </c>
      <c r="BF255" s="163">
        <f>IF(N255="snížená",J255,0)</f>
        <v>0</v>
      </c>
      <c r="BG255" s="163">
        <f>IF(N255="zákl. přenesená",J255,0)</f>
        <v>0</v>
      </c>
      <c r="BH255" s="163">
        <f>IF(N255="sníž. přenesená",J255,0)</f>
        <v>0</v>
      </c>
      <c r="BI255" s="163">
        <f>IF(N255="nulová",J255,0)</f>
        <v>0</v>
      </c>
      <c r="BJ255" s="18" t="s">
        <v>32</v>
      </c>
      <c r="BK255" s="163">
        <f>ROUND(I255*H255,2)</f>
        <v>0</v>
      </c>
      <c r="BL255" s="18" t="s">
        <v>175</v>
      </c>
      <c r="BM255" s="162" t="s">
        <v>348</v>
      </c>
    </row>
    <row r="256" spans="2:63" s="12" customFormat="1" ht="22.9" customHeight="1">
      <c r="B256" s="137"/>
      <c r="D256" s="138" t="s">
        <v>76</v>
      </c>
      <c r="E256" s="148" t="s">
        <v>237</v>
      </c>
      <c r="F256" s="148" t="s">
        <v>964</v>
      </c>
      <c r="I256" s="140"/>
      <c r="J256" s="149">
        <f>BK256</f>
        <v>0</v>
      </c>
      <c r="L256" s="137"/>
      <c r="M256" s="142"/>
      <c r="N256" s="143"/>
      <c r="O256" s="143"/>
      <c r="P256" s="144">
        <f>SUM(P257:P319)</f>
        <v>0</v>
      </c>
      <c r="Q256" s="143"/>
      <c r="R256" s="144">
        <f>SUM(R257:R319)</f>
        <v>0</v>
      </c>
      <c r="S256" s="143"/>
      <c r="T256" s="145">
        <f>SUM(T257:T319)</f>
        <v>812.8575999999999</v>
      </c>
      <c r="AR256" s="138" t="s">
        <v>32</v>
      </c>
      <c r="AT256" s="146" t="s">
        <v>76</v>
      </c>
      <c r="AU256" s="146" t="s">
        <v>32</v>
      </c>
      <c r="AY256" s="138" t="s">
        <v>167</v>
      </c>
      <c r="BK256" s="147">
        <f>SUM(BK257:BK319)</f>
        <v>0</v>
      </c>
    </row>
    <row r="257" spans="1:65" s="2" customFormat="1" ht="16.5" customHeight="1">
      <c r="A257" s="33"/>
      <c r="B257" s="150"/>
      <c r="C257" s="151" t="s">
        <v>394</v>
      </c>
      <c r="D257" s="151" t="s">
        <v>170</v>
      </c>
      <c r="E257" s="152" t="s">
        <v>931</v>
      </c>
      <c r="F257" s="153" t="s">
        <v>932</v>
      </c>
      <c r="G257" s="154" t="s">
        <v>233</v>
      </c>
      <c r="H257" s="155">
        <v>42</v>
      </c>
      <c r="I257" s="156"/>
      <c r="J257" s="157">
        <f>ROUND(I257*H257,2)</f>
        <v>0</v>
      </c>
      <c r="K257" s="153" t="s">
        <v>174</v>
      </c>
      <c r="L257" s="34"/>
      <c r="M257" s="158" t="s">
        <v>1</v>
      </c>
      <c r="N257" s="159" t="s">
        <v>42</v>
      </c>
      <c r="O257" s="59"/>
      <c r="P257" s="160">
        <f>O257*H257</f>
        <v>0</v>
      </c>
      <c r="Q257" s="160">
        <v>0</v>
      </c>
      <c r="R257" s="160">
        <f>Q257*H257</f>
        <v>0</v>
      </c>
      <c r="S257" s="160">
        <v>0.098</v>
      </c>
      <c r="T257" s="161">
        <f>S257*H257</f>
        <v>4.1160000000000005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2" t="s">
        <v>175</v>
      </c>
      <c r="AT257" s="162" t="s">
        <v>170</v>
      </c>
      <c r="AU257" s="162" t="s">
        <v>85</v>
      </c>
      <c r="AY257" s="18" t="s">
        <v>167</v>
      </c>
      <c r="BE257" s="163">
        <f>IF(N257="základní",J257,0)</f>
        <v>0</v>
      </c>
      <c r="BF257" s="163">
        <f>IF(N257="snížená",J257,0)</f>
        <v>0</v>
      </c>
      <c r="BG257" s="163">
        <f>IF(N257="zákl. přenesená",J257,0)</f>
        <v>0</v>
      </c>
      <c r="BH257" s="163">
        <f>IF(N257="sníž. přenesená",J257,0)</f>
        <v>0</v>
      </c>
      <c r="BI257" s="163">
        <f>IF(N257="nulová",J257,0)</f>
        <v>0</v>
      </c>
      <c r="BJ257" s="18" t="s">
        <v>32</v>
      </c>
      <c r="BK257" s="163">
        <f>ROUND(I257*H257,2)</f>
        <v>0</v>
      </c>
      <c r="BL257" s="18" t="s">
        <v>175</v>
      </c>
      <c r="BM257" s="162" t="s">
        <v>965</v>
      </c>
    </row>
    <row r="258" spans="2:51" s="13" customFormat="1" ht="12">
      <c r="B258" s="164"/>
      <c r="D258" s="165" t="s">
        <v>177</v>
      </c>
      <c r="E258" s="166" t="s">
        <v>1</v>
      </c>
      <c r="F258" s="167" t="s">
        <v>933</v>
      </c>
      <c r="H258" s="166" t="s">
        <v>1</v>
      </c>
      <c r="I258" s="168"/>
      <c r="L258" s="164"/>
      <c r="M258" s="169"/>
      <c r="N258" s="170"/>
      <c r="O258" s="170"/>
      <c r="P258" s="170"/>
      <c r="Q258" s="170"/>
      <c r="R258" s="170"/>
      <c r="S258" s="170"/>
      <c r="T258" s="171"/>
      <c r="AT258" s="166" t="s">
        <v>177</v>
      </c>
      <c r="AU258" s="166" t="s">
        <v>85</v>
      </c>
      <c r="AV258" s="13" t="s">
        <v>32</v>
      </c>
      <c r="AW258" s="13" t="s">
        <v>31</v>
      </c>
      <c r="AX258" s="13" t="s">
        <v>77</v>
      </c>
      <c r="AY258" s="166" t="s">
        <v>167</v>
      </c>
    </row>
    <row r="259" spans="2:51" s="14" customFormat="1" ht="12">
      <c r="B259" s="172"/>
      <c r="D259" s="165" t="s">
        <v>177</v>
      </c>
      <c r="E259" s="173" t="s">
        <v>1</v>
      </c>
      <c r="F259" s="174" t="s">
        <v>966</v>
      </c>
      <c r="H259" s="175">
        <v>42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3" t="s">
        <v>177</v>
      </c>
      <c r="AU259" s="173" t="s">
        <v>85</v>
      </c>
      <c r="AV259" s="14" t="s">
        <v>85</v>
      </c>
      <c r="AW259" s="14" t="s">
        <v>31</v>
      </c>
      <c r="AX259" s="14" t="s">
        <v>32</v>
      </c>
      <c r="AY259" s="173" t="s">
        <v>167</v>
      </c>
    </row>
    <row r="260" spans="1:65" s="2" customFormat="1" ht="16.5" customHeight="1">
      <c r="A260" s="33"/>
      <c r="B260" s="150"/>
      <c r="C260" s="151" t="s">
        <v>399</v>
      </c>
      <c r="D260" s="151" t="s">
        <v>170</v>
      </c>
      <c r="E260" s="152" t="s">
        <v>808</v>
      </c>
      <c r="F260" s="153" t="s">
        <v>809</v>
      </c>
      <c r="G260" s="154" t="s">
        <v>233</v>
      </c>
      <c r="H260" s="155">
        <v>131.5</v>
      </c>
      <c r="I260" s="156"/>
      <c r="J260" s="157">
        <f>ROUND(I260*H260,2)</f>
        <v>0</v>
      </c>
      <c r="K260" s="153" t="s">
        <v>174</v>
      </c>
      <c r="L260" s="34"/>
      <c r="M260" s="158" t="s">
        <v>1</v>
      </c>
      <c r="N260" s="159" t="s">
        <v>42</v>
      </c>
      <c r="O260" s="59"/>
      <c r="P260" s="160">
        <f>O260*H260</f>
        <v>0</v>
      </c>
      <c r="Q260" s="160">
        <v>0</v>
      </c>
      <c r="R260" s="160">
        <f>Q260*H260</f>
        <v>0</v>
      </c>
      <c r="S260" s="160">
        <v>0.098</v>
      </c>
      <c r="T260" s="161">
        <f>S260*H260</f>
        <v>12.887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2" t="s">
        <v>175</v>
      </c>
      <c r="AT260" s="162" t="s">
        <v>170</v>
      </c>
      <c r="AU260" s="162" t="s">
        <v>85</v>
      </c>
      <c r="AY260" s="18" t="s">
        <v>167</v>
      </c>
      <c r="BE260" s="163">
        <f>IF(N260="základní",J260,0)</f>
        <v>0</v>
      </c>
      <c r="BF260" s="163">
        <f>IF(N260="snížená",J260,0)</f>
        <v>0</v>
      </c>
      <c r="BG260" s="163">
        <f>IF(N260="zákl. přenesená",J260,0)</f>
        <v>0</v>
      </c>
      <c r="BH260" s="163">
        <f>IF(N260="sníž. přenesená",J260,0)</f>
        <v>0</v>
      </c>
      <c r="BI260" s="163">
        <f>IF(N260="nulová",J260,0)</f>
        <v>0</v>
      </c>
      <c r="BJ260" s="18" t="s">
        <v>32</v>
      </c>
      <c r="BK260" s="163">
        <f>ROUND(I260*H260,2)</f>
        <v>0</v>
      </c>
      <c r="BL260" s="18" t="s">
        <v>175</v>
      </c>
      <c r="BM260" s="162" t="s">
        <v>967</v>
      </c>
    </row>
    <row r="261" spans="2:51" s="13" customFormat="1" ht="12">
      <c r="B261" s="164"/>
      <c r="D261" s="165" t="s">
        <v>177</v>
      </c>
      <c r="E261" s="166" t="s">
        <v>1</v>
      </c>
      <c r="F261" s="167" t="s">
        <v>933</v>
      </c>
      <c r="H261" s="166" t="s">
        <v>1</v>
      </c>
      <c r="I261" s="168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6" t="s">
        <v>177</v>
      </c>
      <c r="AU261" s="166" t="s">
        <v>85</v>
      </c>
      <c r="AV261" s="13" t="s">
        <v>32</v>
      </c>
      <c r="AW261" s="13" t="s">
        <v>31</v>
      </c>
      <c r="AX261" s="13" t="s">
        <v>77</v>
      </c>
      <c r="AY261" s="166" t="s">
        <v>167</v>
      </c>
    </row>
    <row r="262" spans="2:51" s="14" customFormat="1" ht="12">
      <c r="B262" s="172"/>
      <c r="D262" s="165" t="s">
        <v>177</v>
      </c>
      <c r="E262" s="173" t="s">
        <v>1</v>
      </c>
      <c r="F262" s="174" t="s">
        <v>968</v>
      </c>
      <c r="H262" s="175">
        <v>131.5</v>
      </c>
      <c r="I262" s="176"/>
      <c r="L262" s="172"/>
      <c r="M262" s="177"/>
      <c r="N262" s="178"/>
      <c r="O262" s="178"/>
      <c r="P262" s="178"/>
      <c r="Q262" s="178"/>
      <c r="R262" s="178"/>
      <c r="S262" s="178"/>
      <c r="T262" s="179"/>
      <c r="AT262" s="173" t="s">
        <v>177</v>
      </c>
      <c r="AU262" s="173" t="s">
        <v>85</v>
      </c>
      <c r="AV262" s="14" t="s">
        <v>85</v>
      </c>
      <c r="AW262" s="14" t="s">
        <v>31</v>
      </c>
      <c r="AX262" s="14" t="s">
        <v>32</v>
      </c>
      <c r="AY262" s="173" t="s">
        <v>167</v>
      </c>
    </row>
    <row r="263" spans="1:65" s="2" customFormat="1" ht="16.5" customHeight="1">
      <c r="A263" s="33"/>
      <c r="B263" s="150"/>
      <c r="C263" s="151" t="s">
        <v>404</v>
      </c>
      <c r="D263" s="151" t="s">
        <v>170</v>
      </c>
      <c r="E263" s="152" t="s">
        <v>279</v>
      </c>
      <c r="F263" s="153" t="s">
        <v>280</v>
      </c>
      <c r="G263" s="154" t="s">
        <v>260</v>
      </c>
      <c r="H263" s="155">
        <v>17.003</v>
      </c>
      <c r="I263" s="156"/>
      <c r="J263" s="157">
        <f>ROUND(I263*H263,2)</f>
        <v>0</v>
      </c>
      <c r="K263" s="153" t="s">
        <v>174</v>
      </c>
      <c r="L263" s="34"/>
      <c r="M263" s="158" t="s">
        <v>1</v>
      </c>
      <c r="N263" s="159" t="s">
        <v>42</v>
      </c>
      <c r="O263" s="59"/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2" t="s">
        <v>175</v>
      </c>
      <c r="AT263" s="162" t="s">
        <v>170</v>
      </c>
      <c r="AU263" s="162" t="s">
        <v>85</v>
      </c>
      <c r="AY263" s="18" t="s">
        <v>167</v>
      </c>
      <c r="BE263" s="163">
        <f>IF(N263="základní",J263,0)</f>
        <v>0</v>
      </c>
      <c r="BF263" s="163">
        <f>IF(N263="snížená",J263,0)</f>
        <v>0</v>
      </c>
      <c r="BG263" s="163">
        <f>IF(N263="zákl. přenesená",J263,0)</f>
        <v>0</v>
      </c>
      <c r="BH263" s="163">
        <f>IF(N263="sníž. přenesená",J263,0)</f>
        <v>0</v>
      </c>
      <c r="BI263" s="163">
        <f>IF(N263="nulová",J263,0)</f>
        <v>0</v>
      </c>
      <c r="BJ263" s="18" t="s">
        <v>32</v>
      </c>
      <c r="BK263" s="163">
        <f>ROUND(I263*H263,2)</f>
        <v>0</v>
      </c>
      <c r="BL263" s="18" t="s">
        <v>175</v>
      </c>
      <c r="BM263" s="162" t="s">
        <v>969</v>
      </c>
    </row>
    <row r="264" spans="1:65" s="2" customFormat="1" ht="16.5" customHeight="1">
      <c r="A264" s="33"/>
      <c r="B264" s="150"/>
      <c r="C264" s="151" t="s">
        <v>409</v>
      </c>
      <c r="D264" s="151" t="s">
        <v>170</v>
      </c>
      <c r="E264" s="152" t="s">
        <v>282</v>
      </c>
      <c r="F264" s="153" t="s">
        <v>283</v>
      </c>
      <c r="G264" s="154" t="s">
        <v>260</v>
      </c>
      <c r="H264" s="155">
        <v>119.021</v>
      </c>
      <c r="I264" s="156"/>
      <c r="J264" s="157">
        <f>ROUND(I264*H264,2)</f>
        <v>0</v>
      </c>
      <c r="K264" s="153" t="s">
        <v>174</v>
      </c>
      <c r="L264" s="34"/>
      <c r="M264" s="158" t="s">
        <v>1</v>
      </c>
      <c r="N264" s="159" t="s">
        <v>42</v>
      </c>
      <c r="O264" s="59"/>
      <c r="P264" s="160">
        <f>O264*H264</f>
        <v>0</v>
      </c>
      <c r="Q264" s="160">
        <v>0</v>
      </c>
      <c r="R264" s="160">
        <f>Q264*H264</f>
        <v>0</v>
      </c>
      <c r="S264" s="160">
        <v>0</v>
      </c>
      <c r="T264" s="16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2" t="s">
        <v>175</v>
      </c>
      <c r="AT264" s="162" t="s">
        <v>170</v>
      </c>
      <c r="AU264" s="162" t="s">
        <v>85</v>
      </c>
      <c r="AY264" s="18" t="s">
        <v>167</v>
      </c>
      <c r="BE264" s="163">
        <f>IF(N264="základní",J264,0)</f>
        <v>0</v>
      </c>
      <c r="BF264" s="163">
        <f>IF(N264="snížená",J264,0)</f>
        <v>0</v>
      </c>
      <c r="BG264" s="163">
        <f>IF(N264="zákl. přenesená",J264,0)</f>
        <v>0</v>
      </c>
      <c r="BH264" s="163">
        <f>IF(N264="sníž. přenesená",J264,0)</f>
        <v>0</v>
      </c>
      <c r="BI264" s="163">
        <f>IF(N264="nulová",J264,0)</f>
        <v>0</v>
      </c>
      <c r="BJ264" s="18" t="s">
        <v>32</v>
      </c>
      <c r="BK264" s="163">
        <f>ROUND(I264*H264,2)</f>
        <v>0</v>
      </c>
      <c r="BL264" s="18" t="s">
        <v>175</v>
      </c>
      <c r="BM264" s="162" t="s">
        <v>970</v>
      </c>
    </row>
    <row r="265" spans="2:51" s="14" customFormat="1" ht="12">
      <c r="B265" s="172"/>
      <c r="D265" s="165" t="s">
        <v>177</v>
      </c>
      <c r="F265" s="174" t="s">
        <v>971</v>
      </c>
      <c r="H265" s="175">
        <v>119.021</v>
      </c>
      <c r="I265" s="176"/>
      <c r="L265" s="172"/>
      <c r="M265" s="177"/>
      <c r="N265" s="178"/>
      <c r="O265" s="178"/>
      <c r="P265" s="178"/>
      <c r="Q265" s="178"/>
      <c r="R265" s="178"/>
      <c r="S265" s="178"/>
      <c r="T265" s="179"/>
      <c r="AT265" s="173" t="s">
        <v>177</v>
      </c>
      <c r="AU265" s="173" t="s">
        <v>85</v>
      </c>
      <c r="AV265" s="14" t="s">
        <v>85</v>
      </c>
      <c r="AW265" s="14" t="s">
        <v>3</v>
      </c>
      <c r="AX265" s="14" t="s">
        <v>32</v>
      </c>
      <c r="AY265" s="173" t="s">
        <v>167</v>
      </c>
    </row>
    <row r="266" spans="1:65" s="2" customFormat="1" ht="16.5" customHeight="1">
      <c r="A266" s="33"/>
      <c r="B266" s="150"/>
      <c r="C266" s="151" t="s">
        <v>415</v>
      </c>
      <c r="D266" s="151" t="s">
        <v>170</v>
      </c>
      <c r="E266" s="152" t="s">
        <v>320</v>
      </c>
      <c r="F266" s="153" t="s">
        <v>321</v>
      </c>
      <c r="G266" s="154" t="s">
        <v>260</v>
      </c>
      <c r="H266" s="155">
        <v>17.003</v>
      </c>
      <c r="I266" s="156"/>
      <c r="J266" s="157">
        <f>ROUND(I266*H266,2)</f>
        <v>0</v>
      </c>
      <c r="K266" s="153" t="s">
        <v>240</v>
      </c>
      <c r="L266" s="34"/>
      <c r="M266" s="158" t="s">
        <v>1</v>
      </c>
      <c r="N266" s="159" t="s">
        <v>42</v>
      </c>
      <c r="O266" s="59"/>
      <c r="P266" s="160">
        <f>O266*H266</f>
        <v>0</v>
      </c>
      <c r="Q266" s="160">
        <v>0</v>
      </c>
      <c r="R266" s="160">
        <f>Q266*H266</f>
        <v>0</v>
      </c>
      <c r="S266" s="160">
        <v>0</v>
      </c>
      <c r="T266" s="161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2" t="s">
        <v>175</v>
      </c>
      <c r="AT266" s="162" t="s">
        <v>170</v>
      </c>
      <c r="AU266" s="162" t="s">
        <v>85</v>
      </c>
      <c r="AY266" s="18" t="s">
        <v>167</v>
      </c>
      <c r="BE266" s="163">
        <f>IF(N266="základní",J266,0)</f>
        <v>0</v>
      </c>
      <c r="BF266" s="163">
        <f>IF(N266="snížená",J266,0)</f>
        <v>0</v>
      </c>
      <c r="BG266" s="163">
        <f>IF(N266="zákl. přenesená",J266,0)</f>
        <v>0</v>
      </c>
      <c r="BH266" s="163">
        <f>IF(N266="sníž. přenesená",J266,0)</f>
        <v>0</v>
      </c>
      <c r="BI266" s="163">
        <f>IF(N266="nulová",J266,0)</f>
        <v>0</v>
      </c>
      <c r="BJ266" s="18" t="s">
        <v>32</v>
      </c>
      <c r="BK266" s="163">
        <f>ROUND(I266*H266,2)</f>
        <v>0</v>
      </c>
      <c r="BL266" s="18" t="s">
        <v>175</v>
      </c>
      <c r="BM266" s="162" t="s">
        <v>972</v>
      </c>
    </row>
    <row r="267" spans="1:65" s="2" customFormat="1" ht="16.5" customHeight="1">
      <c r="A267" s="33"/>
      <c r="B267" s="150"/>
      <c r="C267" s="151" t="s">
        <v>421</v>
      </c>
      <c r="D267" s="151" t="s">
        <v>170</v>
      </c>
      <c r="E267" s="152" t="s">
        <v>973</v>
      </c>
      <c r="F267" s="153" t="s">
        <v>974</v>
      </c>
      <c r="G267" s="154" t="s">
        <v>233</v>
      </c>
      <c r="H267" s="155">
        <v>42</v>
      </c>
      <c r="I267" s="156"/>
      <c r="J267" s="157">
        <f>ROUND(I267*H267,2)</f>
        <v>0</v>
      </c>
      <c r="K267" s="153" t="s">
        <v>174</v>
      </c>
      <c r="L267" s="34"/>
      <c r="M267" s="158" t="s">
        <v>1</v>
      </c>
      <c r="N267" s="159" t="s">
        <v>42</v>
      </c>
      <c r="O267" s="59"/>
      <c r="P267" s="160">
        <f>O267*H267</f>
        <v>0</v>
      </c>
      <c r="Q267" s="160">
        <v>0</v>
      </c>
      <c r="R267" s="160">
        <f>Q267*H267</f>
        <v>0</v>
      </c>
      <c r="S267" s="160">
        <v>0.325</v>
      </c>
      <c r="T267" s="161">
        <f>S267*H267</f>
        <v>13.65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2" t="s">
        <v>175</v>
      </c>
      <c r="AT267" s="162" t="s">
        <v>170</v>
      </c>
      <c r="AU267" s="162" t="s">
        <v>85</v>
      </c>
      <c r="AY267" s="18" t="s">
        <v>167</v>
      </c>
      <c r="BE267" s="163">
        <f>IF(N267="základní",J267,0)</f>
        <v>0</v>
      </c>
      <c r="BF267" s="163">
        <f>IF(N267="snížená",J267,0)</f>
        <v>0</v>
      </c>
      <c r="BG267" s="163">
        <f>IF(N267="zákl. přenesená",J267,0)</f>
        <v>0</v>
      </c>
      <c r="BH267" s="163">
        <f>IF(N267="sníž. přenesená",J267,0)</f>
        <v>0</v>
      </c>
      <c r="BI267" s="163">
        <f>IF(N267="nulová",J267,0)</f>
        <v>0</v>
      </c>
      <c r="BJ267" s="18" t="s">
        <v>32</v>
      </c>
      <c r="BK267" s="163">
        <f>ROUND(I267*H267,2)</f>
        <v>0</v>
      </c>
      <c r="BL267" s="18" t="s">
        <v>175</v>
      </c>
      <c r="BM267" s="162" t="s">
        <v>975</v>
      </c>
    </row>
    <row r="268" spans="2:51" s="13" customFormat="1" ht="12">
      <c r="B268" s="164"/>
      <c r="D268" s="165" t="s">
        <v>177</v>
      </c>
      <c r="E268" s="166" t="s">
        <v>1</v>
      </c>
      <c r="F268" s="167" t="s">
        <v>933</v>
      </c>
      <c r="H268" s="166" t="s">
        <v>1</v>
      </c>
      <c r="I268" s="168"/>
      <c r="L268" s="164"/>
      <c r="M268" s="169"/>
      <c r="N268" s="170"/>
      <c r="O268" s="170"/>
      <c r="P268" s="170"/>
      <c r="Q268" s="170"/>
      <c r="R268" s="170"/>
      <c r="S268" s="170"/>
      <c r="T268" s="171"/>
      <c r="AT268" s="166" t="s">
        <v>177</v>
      </c>
      <c r="AU268" s="166" t="s">
        <v>85</v>
      </c>
      <c r="AV268" s="13" t="s">
        <v>32</v>
      </c>
      <c r="AW268" s="13" t="s">
        <v>31</v>
      </c>
      <c r="AX268" s="13" t="s">
        <v>77</v>
      </c>
      <c r="AY268" s="166" t="s">
        <v>167</v>
      </c>
    </row>
    <row r="269" spans="2:51" s="14" customFormat="1" ht="12">
      <c r="B269" s="172"/>
      <c r="D269" s="165" t="s">
        <v>177</v>
      </c>
      <c r="E269" s="173" t="s">
        <v>1</v>
      </c>
      <c r="F269" s="174" t="s">
        <v>966</v>
      </c>
      <c r="H269" s="175">
        <v>42</v>
      </c>
      <c r="I269" s="176"/>
      <c r="L269" s="172"/>
      <c r="M269" s="177"/>
      <c r="N269" s="178"/>
      <c r="O269" s="178"/>
      <c r="P269" s="178"/>
      <c r="Q269" s="178"/>
      <c r="R269" s="178"/>
      <c r="S269" s="178"/>
      <c r="T269" s="179"/>
      <c r="AT269" s="173" t="s">
        <v>177</v>
      </c>
      <c r="AU269" s="173" t="s">
        <v>85</v>
      </c>
      <c r="AV269" s="14" t="s">
        <v>85</v>
      </c>
      <c r="AW269" s="14" t="s">
        <v>31</v>
      </c>
      <c r="AX269" s="14" t="s">
        <v>32</v>
      </c>
      <c r="AY269" s="173" t="s">
        <v>167</v>
      </c>
    </row>
    <row r="270" spans="1:65" s="2" customFormat="1" ht="21.75" customHeight="1">
      <c r="A270" s="33"/>
      <c r="B270" s="150"/>
      <c r="C270" s="151" t="s">
        <v>426</v>
      </c>
      <c r="D270" s="151" t="s">
        <v>170</v>
      </c>
      <c r="E270" s="152" t="s">
        <v>976</v>
      </c>
      <c r="F270" s="153" t="s">
        <v>977</v>
      </c>
      <c r="G270" s="154" t="s">
        <v>233</v>
      </c>
      <c r="H270" s="155">
        <v>131.5</v>
      </c>
      <c r="I270" s="156"/>
      <c r="J270" s="157">
        <f>ROUND(I270*H270,2)</f>
        <v>0</v>
      </c>
      <c r="K270" s="153" t="s">
        <v>174</v>
      </c>
      <c r="L270" s="34"/>
      <c r="M270" s="158" t="s">
        <v>1</v>
      </c>
      <c r="N270" s="159" t="s">
        <v>42</v>
      </c>
      <c r="O270" s="59"/>
      <c r="P270" s="160">
        <f>O270*H270</f>
        <v>0</v>
      </c>
      <c r="Q270" s="160">
        <v>0</v>
      </c>
      <c r="R270" s="160">
        <f>Q270*H270</f>
        <v>0</v>
      </c>
      <c r="S270" s="160">
        <v>0.325</v>
      </c>
      <c r="T270" s="161">
        <f>S270*H270</f>
        <v>42.737500000000004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2" t="s">
        <v>175</v>
      </c>
      <c r="AT270" s="162" t="s">
        <v>170</v>
      </c>
      <c r="AU270" s="162" t="s">
        <v>85</v>
      </c>
      <c r="AY270" s="18" t="s">
        <v>167</v>
      </c>
      <c r="BE270" s="163">
        <f>IF(N270="základní",J270,0)</f>
        <v>0</v>
      </c>
      <c r="BF270" s="163">
        <f>IF(N270="snížená",J270,0)</f>
        <v>0</v>
      </c>
      <c r="BG270" s="163">
        <f>IF(N270="zákl. přenesená",J270,0)</f>
        <v>0</v>
      </c>
      <c r="BH270" s="163">
        <f>IF(N270="sníž. přenesená",J270,0)</f>
        <v>0</v>
      </c>
      <c r="BI270" s="163">
        <f>IF(N270="nulová",J270,0)</f>
        <v>0</v>
      </c>
      <c r="BJ270" s="18" t="s">
        <v>32</v>
      </c>
      <c r="BK270" s="163">
        <f>ROUND(I270*H270,2)</f>
        <v>0</v>
      </c>
      <c r="BL270" s="18" t="s">
        <v>175</v>
      </c>
      <c r="BM270" s="162" t="s">
        <v>978</v>
      </c>
    </row>
    <row r="271" spans="2:51" s="13" customFormat="1" ht="12">
      <c r="B271" s="164"/>
      <c r="D271" s="165" t="s">
        <v>177</v>
      </c>
      <c r="E271" s="166" t="s">
        <v>1</v>
      </c>
      <c r="F271" s="167" t="s">
        <v>933</v>
      </c>
      <c r="H271" s="166" t="s">
        <v>1</v>
      </c>
      <c r="I271" s="168"/>
      <c r="L271" s="164"/>
      <c r="M271" s="169"/>
      <c r="N271" s="170"/>
      <c r="O271" s="170"/>
      <c r="P271" s="170"/>
      <c r="Q271" s="170"/>
      <c r="R271" s="170"/>
      <c r="S271" s="170"/>
      <c r="T271" s="171"/>
      <c r="AT271" s="166" t="s">
        <v>177</v>
      </c>
      <c r="AU271" s="166" t="s">
        <v>85</v>
      </c>
      <c r="AV271" s="13" t="s">
        <v>32</v>
      </c>
      <c r="AW271" s="13" t="s">
        <v>31</v>
      </c>
      <c r="AX271" s="13" t="s">
        <v>77</v>
      </c>
      <c r="AY271" s="166" t="s">
        <v>167</v>
      </c>
    </row>
    <row r="272" spans="2:51" s="14" customFormat="1" ht="12">
      <c r="B272" s="172"/>
      <c r="D272" s="165" t="s">
        <v>177</v>
      </c>
      <c r="E272" s="173" t="s">
        <v>1</v>
      </c>
      <c r="F272" s="174" t="s">
        <v>968</v>
      </c>
      <c r="H272" s="175">
        <v>131.5</v>
      </c>
      <c r="I272" s="176"/>
      <c r="L272" s="172"/>
      <c r="M272" s="177"/>
      <c r="N272" s="178"/>
      <c r="O272" s="178"/>
      <c r="P272" s="178"/>
      <c r="Q272" s="178"/>
      <c r="R272" s="178"/>
      <c r="S272" s="178"/>
      <c r="T272" s="179"/>
      <c r="AT272" s="173" t="s">
        <v>177</v>
      </c>
      <c r="AU272" s="173" t="s">
        <v>85</v>
      </c>
      <c r="AV272" s="14" t="s">
        <v>85</v>
      </c>
      <c r="AW272" s="14" t="s">
        <v>31</v>
      </c>
      <c r="AX272" s="14" t="s">
        <v>32</v>
      </c>
      <c r="AY272" s="173" t="s">
        <v>167</v>
      </c>
    </row>
    <row r="273" spans="1:65" s="2" customFormat="1" ht="16.5" customHeight="1">
      <c r="A273" s="33"/>
      <c r="B273" s="150"/>
      <c r="C273" s="151" t="s">
        <v>432</v>
      </c>
      <c r="D273" s="151" t="s">
        <v>170</v>
      </c>
      <c r="E273" s="152" t="s">
        <v>979</v>
      </c>
      <c r="F273" s="153" t="s">
        <v>980</v>
      </c>
      <c r="G273" s="154" t="s">
        <v>233</v>
      </c>
      <c r="H273" s="155">
        <v>42</v>
      </c>
      <c r="I273" s="156"/>
      <c r="J273" s="157">
        <f>ROUND(I273*H273,2)</f>
        <v>0</v>
      </c>
      <c r="K273" s="153" t="s">
        <v>174</v>
      </c>
      <c r="L273" s="34"/>
      <c r="M273" s="158" t="s">
        <v>1</v>
      </c>
      <c r="N273" s="159" t="s">
        <v>42</v>
      </c>
      <c r="O273" s="59"/>
      <c r="P273" s="160">
        <f>O273*H273</f>
        <v>0</v>
      </c>
      <c r="Q273" s="160">
        <v>0</v>
      </c>
      <c r="R273" s="160">
        <f>Q273*H273</f>
        <v>0</v>
      </c>
      <c r="S273" s="160">
        <v>0.29</v>
      </c>
      <c r="T273" s="161">
        <f>S273*H273</f>
        <v>12.18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2" t="s">
        <v>175</v>
      </c>
      <c r="AT273" s="162" t="s">
        <v>170</v>
      </c>
      <c r="AU273" s="162" t="s">
        <v>85</v>
      </c>
      <c r="AY273" s="18" t="s">
        <v>167</v>
      </c>
      <c r="BE273" s="163">
        <f>IF(N273="základní",J273,0)</f>
        <v>0</v>
      </c>
      <c r="BF273" s="163">
        <f>IF(N273="snížená",J273,0)</f>
        <v>0</v>
      </c>
      <c r="BG273" s="163">
        <f>IF(N273="zákl. přenesená",J273,0)</f>
        <v>0</v>
      </c>
      <c r="BH273" s="163">
        <f>IF(N273="sníž. přenesená",J273,0)</f>
        <v>0</v>
      </c>
      <c r="BI273" s="163">
        <f>IF(N273="nulová",J273,0)</f>
        <v>0</v>
      </c>
      <c r="BJ273" s="18" t="s">
        <v>32</v>
      </c>
      <c r="BK273" s="163">
        <f>ROUND(I273*H273,2)</f>
        <v>0</v>
      </c>
      <c r="BL273" s="18" t="s">
        <v>175</v>
      </c>
      <c r="BM273" s="162" t="s">
        <v>981</v>
      </c>
    </row>
    <row r="274" spans="2:51" s="13" customFormat="1" ht="12">
      <c r="B274" s="164"/>
      <c r="D274" s="165" t="s">
        <v>177</v>
      </c>
      <c r="E274" s="166" t="s">
        <v>1</v>
      </c>
      <c r="F274" s="167" t="s">
        <v>933</v>
      </c>
      <c r="H274" s="166" t="s">
        <v>1</v>
      </c>
      <c r="I274" s="168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6" t="s">
        <v>177</v>
      </c>
      <c r="AU274" s="166" t="s">
        <v>85</v>
      </c>
      <c r="AV274" s="13" t="s">
        <v>32</v>
      </c>
      <c r="AW274" s="13" t="s">
        <v>31</v>
      </c>
      <c r="AX274" s="13" t="s">
        <v>77</v>
      </c>
      <c r="AY274" s="166" t="s">
        <v>167</v>
      </c>
    </row>
    <row r="275" spans="2:51" s="14" customFormat="1" ht="12">
      <c r="B275" s="172"/>
      <c r="D275" s="165" t="s">
        <v>177</v>
      </c>
      <c r="E275" s="173" t="s">
        <v>1</v>
      </c>
      <c r="F275" s="174" t="s">
        <v>966</v>
      </c>
      <c r="H275" s="175">
        <v>42</v>
      </c>
      <c r="I275" s="176"/>
      <c r="L275" s="172"/>
      <c r="M275" s="177"/>
      <c r="N275" s="178"/>
      <c r="O275" s="178"/>
      <c r="P275" s="178"/>
      <c r="Q275" s="178"/>
      <c r="R275" s="178"/>
      <c r="S275" s="178"/>
      <c r="T275" s="179"/>
      <c r="AT275" s="173" t="s">
        <v>177</v>
      </c>
      <c r="AU275" s="173" t="s">
        <v>85</v>
      </c>
      <c r="AV275" s="14" t="s">
        <v>85</v>
      </c>
      <c r="AW275" s="14" t="s">
        <v>31</v>
      </c>
      <c r="AX275" s="14" t="s">
        <v>32</v>
      </c>
      <c r="AY275" s="173" t="s">
        <v>167</v>
      </c>
    </row>
    <row r="276" spans="1:65" s="2" customFormat="1" ht="21.75" customHeight="1">
      <c r="A276" s="33"/>
      <c r="B276" s="150"/>
      <c r="C276" s="151" t="s">
        <v>437</v>
      </c>
      <c r="D276" s="151" t="s">
        <v>170</v>
      </c>
      <c r="E276" s="152" t="s">
        <v>982</v>
      </c>
      <c r="F276" s="153" t="s">
        <v>983</v>
      </c>
      <c r="G276" s="154" t="s">
        <v>233</v>
      </c>
      <c r="H276" s="155">
        <v>131.5</v>
      </c>
      <c r="I276" s="156"/>
      <c r="J276" s="157">
        <f>ROUND(I276*H276,2)</f>
        <v>0</v>
      </c>
      <c r="K276" s="153" t="s">
        <v>174</v>
      </c>
      <c r="L276" s="34"/>
      <c r="M276" s="158" t="s">
        <v>1</v>
      </c>
      <c r="N276" s="159" t="s">
        <v>42</v>
      </c>
      <c r="O276" s="59"/>
      <c r="P276" s="160">
        <f>O276*H276</f>
        <v>0</v>
      </c>
      <c r="Q276" s="160">
        <v>0</v>
      </c>
      <c r="R276" s="160">
        <f>Q276*H276</f>
        <v>0</v>
      </c>
      <c r="S276" s="160">
        <v>0.29</v>
      </c>
      <c r="T276" s="161">
        <f>S276*H276</f>
        <v>38.135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2" t="s">
        <v>175</v>
      </c>
      <c r="AT276" s="162" t="s">
        <v>170</v>
      </c>
      <c r="AU276" s="162" t="s">
        <v>85</v>
      </c>
      <c r="AY276" s="18" t="s">
        <v>167</v>
      </c>
      <c r="BE276" s="163">
        <f>IF(N276="základní",J276,0)</f>
        <v>0</v>
      </c>
      <c r="BF276" s="163">
        <f>IF(N276="snížená",J276,0)</f>
        <v>0</v>
      </c>
      <c r="BG276" s="163">
        <f>IF(N276="zákl. přenesená",J276,0)</f>
        <v>0</v>
      </c>
      <c r="BH276" s="163">
        <f>IF(N276="sníž. přenesená",J276,0)</f>
        <v>0</v>
      </c>
      <c r="BI276" s="163">
        <f>IF(N276="nulová",J276,0)</f>
        <v>0</v>
      </c>
      <c r="BJ276" s="18" t="s">
        <v>32</v>
      </c>
      <c r="BK276" s="163">
        <f>ROUND(I276*H276,2)</f>
        <v>0</v>
      </c>
      <c r="BL276" s="18" t="s">
        <v>175</v>
      </c>
      <c r="BM276" s="162" t="s">
        <v>984</v>
      </c>
    </row>
    <row r="277" spans="2:51" s="13" customFormat="1" ht="12">
      <c r="B277" s="164"/>
      <c r="D277" s="165" t="s">
        <v>177</v>
      </c>
      <c r="E277" s="166" t="s">
        <v>1</v>
      </c>
      <c r="F277" s="167" t="s">
        <v>933</v>
      </c>
      <c r="H277" s="166" t="s">
        <v>1</v>
      </c>
      <c r="I277" s="168"/>
      <c r="L277" s="164"/>
      <c r="M277" s="169"/>
      <c r="N277" s="170"/>
      <c r="O277" s="170"/>
      <c r="P277" s="170"/>
      <c r="Q277" s="170"/>
      <c r="R277" s="170"/>
      <c r="S277" s="170"/>
      <c r="T277" s="171"/>
      <c r="AT277" s="166" t="s">
        <v>177</v>
      </c>
      <c r="AU277" s="166" t="s">
        <v>85</v>
      </c>
      <c r="AV277" s="13" t="s">
        <v>32</v>
      </c>
      <c r="AW277" s="13" t="s">
        <v>31</v>
      </c>
      <c r="AX277" s="13" t="s">
        <v>77</v>
      </c>
      <c r="AY277" s="166" t="s">
        <v>167</v>
      </c>
    </row>
    <row r="278" spans="2:51" s="14" customFormat="1" ht="12">
      <c r="B278" s="172"/>
      <c r="D278" s="165" t="s">
        <v>177</v>
      </c>
      <c r="E278" s="173" t="s">
        <v>1</v>
      </c>
      <c r="F278" s="174" t="s">
        <v>968</v>
      </c>
      <c r="H278" s="175">
        <v>131.5</v>
      </c>
      <c r="I278" s="176"/>
      <c r="L278" s="172"/>
      <c r="M278" s="177"/>
      <c r="N278" s="178"/>
      <c r="O278" s="178"/>
      <c r="P278" s="178"/>
      <c r="Q278" s="178"/>
      <c r="R278" s="178"/>
      <c r="S278" s="178"/>
      <c r="T278" s="179"/>
      <c r="AT278" s="173" t="s">
        <v>177</v>
      </c>
      <c r="AU278" s="173" t="s">
        <v>85</v>
      </c>
      <c r="AV278" s="14" t="s">
        <v>85</v>
      </c>
      <c r="AW278" s="14" t="s">
        <v>31</v>
      </c>
      <c r="AX278" s="14" t="s">
        <v>32</v>
      </c>
      <c r="AY278" s="173" t="s">
        <v>167</v>
      </c>
    </row>
    <row r="279" spans="1:65" s="2" customFormat="1" ht="21.75" customHeight="1">
      <c r="A279" s="33"/>
      <c r="B279" s="150"/>
      <c r="C279" s="151" t="s">
        <v>442</v>
      </c>
      <c r="D279" s="151" t="s">
        <v>170</v>
      </c>
      <c r="E279" s="152" t="s">
        <v>985</v>
      </c>
      <c r="F279" s="153" t="s">
        <v>986</v>
      </c>
      <c r="G279" s="154" t="s">
        <v>233</v>
      </c>
      <c r="H279" s="155">
        <v>213</v>
      </c>
      <c r="I279" s="156"/>
      <c r="J279" s="157">
        <f>ROUND(I279*H279,2)</f>
        <v>0</v>
      </c>
      <c r="K279" s="153" t="s">
        <v>174</v>
      </c>
      <c r="L279" s="34"/>
      <c r="M279" s="158" t="s">
        <v>1</v>
      </c>
      <c r="N279" s="159" t="s">
        <v>42</v>
      </c>
      <c r="O279" s="59"/>
      <c r="P279" s="160">
        <f>O279*H279</f>
        <v>0</v>
      </c>
      <c r="Q279" s="160">
        <v>0</v>
      </c>
      <c r="R279" s="160">
        <f>Q279*H279</f>
        <v>0</v>
      </c>
      <c r="S279" s="160">
        <v>0.255</v>
      </c>
      <c r="T279" s="161">
        <f>S279*H279</f>
        <v>54.315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2" t="s">
        <v>175</v>
      </c>
      <c r="AT279" s="162" t="s">
        <v>170</v>
      </c>
      <c r="AU279" s="162" t="s">
        <v>85</v>
      </c>
      <c r="AY279" s="18" t="s">
        <v>167</v>
      </c>
      <c r="BE279" s="163">
        <f>IF(N279="základní",J279,0)</f>
        <v>0</v>
      </c>
      <c r="BF279" s="163">
        <f>IF(N279="snížená",J279,0)</f>
        <v>0</v>
      </c>
      <c r="BG279" s="163">
        <f>IF(N279="zákl. přenesená",J279,0)</f>
        <v>0</v>
      </c>
      <c r="BH279" s="163">
        <f>IF(N279="sníž. přenesená",J279,0)</f>
        <v>0</v>
      </c>
      <c r="BI279" s="163">
        <f>IF(N279="nulová",J279,0)</f>
        <v>0</v>
      </c>
      <c r="BJ279" s="18" t="s">
        <v>32</v>
      </c>
      <c r="BK279" s="163">
        <f>ROUND(I279*H279,2)</f>
        <v>0</v>
      </c>
      <c r="BL279" s="18" t="s">
        <v>175</v>
      </c>
      <c r="BM279" s="162" t="s">
        <v>987</v>
      </c>
    </row>
    <row r="280" spans="2:51" s="13" customFormat="1" ht="12">
      <c r="B280" s="164"/>
      <c r="D280" s="165" t="s">
        <v>177</v>
      </c>
      <c r="E280" s="166" t="s">
        <v>1</v>
      </c>
      <c r="F280" s="167" t="s">
        <v>933</v>
      </c>
      <c r="H280" s="166" t="s">
        <v>1</v>
      </c>
      <c r="I280" s="168"/>
      <c r="L280" s="164"/>
      <c r="M280" s="169"/>
      <c r="N280" s="170"/>
      <c r="O280" s="170"/>
      <c r="P280" s="170"/>
      <c r="Q280" s="170"/>
      <c r="R280" s="170"/>
      <c r="S280" s="170"/>
      <c r="T280" s="171"/>
      <c r="AT280" s="166" t="s">
        <v>177</v>
      </c>
      <c r="AU280" s="166" t="s">
        <v>85</v>
      </c>
      <c r="AV280" s="13" t="s">
        <v>32</v>
      </c>
      <c r="AW280" s="13" t="s">
        <v>31</v>
      </c>
      <c r="AX280" s="13" t="s">
        <v>77</v>
      </c>
      <c r="AY280" s="166" t="s">
        <v>167</v>
      </c>
    </row>
    <row r="281" spans="2:51" s="14" customFormat="1" ht="12">
      <c r="B281" s="172"/>
      <c r="D281" s="165" t="s">
        <v>177</v>
      </c>
      <c r="E281" s="173" t="s">
        <v>1</v>
      </c>
      <c r="F281" s="174" t="s">
        <v>988</v>
      </c>
      <c r="H281" s="175">
        <v>213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3" t="s">
        <v>177</v>
      </c>
      <c r="AU281" s="173" t="s">
        <v>85</v>
      </c>
      <c r="AV281" s="14" t="s">
        <v>85</v>
      </c>
      <c r="AW281" s="14" t="s">
        <v>31</v>
      </c>
      <c r="AX281" s="14" t="s">
        <v>32</v>
      </c>
      <c r="AY281" s="173" t="s">
        <v>167</v>
      </c>
    </row>
    <row r="282" spans="1:65" s="2" customFormat="1" ht="21.75" customHeight="1">
      <c r="A282" s="33"/>
      <c r="B282" s="150"/>
      <c r="C282" s="151" t="s">
        <v>447</v>
      </c>
      <c r="D282" s="151" t="s">
        <v>170</v>
      </c>
      <c r="E282" s="152" t="s">
        <v>989</v>
      </c>
      <c r="F282" s="153" t="s">
        <v>990</v>
      </c>
      <c r="G282" s="154" t="s">
        <v>233</v>
      </c>
      <c r="H282" s="155">
        <v>564.2</v>
      </c>
      <c r="I282" s="156"/>
      <c r="J282" s="157">
        <f>ROUND(I282*H282,2)</f>
        <v>0</v>
      </c>
      <c r="K282" s="153" t="s">
        <v>174</v>
      </c>
      <c r="L282" s="34"/>
      <c r="M282" s="158" t="s">
        <v>1</v>
      </c>
      <c r="N282" s="159" t="s">
        <v>42</v>
      </c>
      <c r="O282" s="59"/>
      <c r="P282" s="160">
        <f>O282*H282</f>
        <v>0</v>
      </c>
      <c r="Q282" s="160">
        <v>0</v>
      </c>
      <c r="R282" s="160">
        <f>Q282*H282</f>
        <v>0</v>
      </c>
      <c r="S282" s="160">
        <v>0.255</v>
      </c>
      <c r="T282" s="161">
        <f>S282*H282</f>
        <v>143.871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2" t="s">
        <v>175</v>
      </c>
      <c r="AT282" s="162" t="s">
        <v>170</v>
      </c>
      <c r="AU282" s="162" t="s">
        <v>85</v>
      </c>
      <c r="AY282" s="18" t="s">
        <v>167</v>
      </c>
      <c r="BE282" s="163">
        <f>IF(N282="základní",J282,0)</f>
        <v>0</v>
      </c>
      <c r="BF282" s="163">
        <f>IF(N282="snížená",J282,0)</f>
        <v>0</v>
      </c>
      <c r="BG282" s="163">
        <f>IF(N282="zákl. přenesená",J282,0)</f>
        <v>0</v>
      </c>
      <c r="BH282" s="163">
        <f>IF(N282="sníž. přenesená",J282,0)</f>
        <v>0</v>
      </c>
      <c r="BI282" s="163">
        <f>IF(N282="nulová",J282,0)</f>
        <v>0</v>
      </c>
      <c r="BJ282" s="18" t="s">
        <v>32</v>
      </c>
      <c r="BK282" s="163">
        <f>ROUND(I282*H282,2)</f>
        <v>0</v>
      </c>
      <c r="BL282" s="18" t="s">
        <v>175</v>
      </c>
      <c r="BM282" s="162" t="s">
        <v>991</v>
      </c>
    </row>
    <row r="283" spans="2:51" s="13" customFormat="1" ht="12">
      <c r="B283" s="164"/>
      <c r="D283" s="165" t="s">
        <v>177</v>
      </c>
      <c r="E283" s="166" t="s">
        <v>1</v>
      </c>
      <c r="F283" s="167" t="s">
        <v>933</v>
      </c>
      <c r="H283" s="166" t="s">
        <v>1</v>
      </c>
      <c r="I283" s="168"/>
      <c r="L283" s="164"/>
      <c r="M283" s="169"/>
      <c r="N283" s="170"/>
      <c r="O283" s="170"/>
      <c r="P283" s="170"/>
      <c r="Q283" s="170"/>
      <c r="R283" s="170"/>
      <c r="S283" s="170"/>
      <c r="T283" s="171"/>
      <c r="AT283" s="166" t="s">
        <v>177</v>
      </c>
      <c r="AU283" s="166" t="s">
        <v>85</v>
      </c>
      <c r="AV283" s="13" t="s">
        <v>32</v>
      </c>
      <c r="AW283" s="13" t="s">
        <v>31</v>
      </c>
      <c r="AX283" s="13" t="s">
        <v>77</v>
      </c>
      <c r="AY283" s="166" t="s">
        <v>167</v>
      </c>
    </row>
    <row r="284" spans="2:51" s="14" customFormat="1" ht="12">
      <c r="B284" s="172"/>
      <c r="D284" s="165" t="s">
        <v>177</v>
      </c>
      <c r="E284" s="173" t="s">
        <v>1</v>
      </c>
      <c r="F284" s="174" t="s">
        <v>992</v>
      </c>
      <c r="H284" s="175">
        <v>564.2</v>
      </c>
      <c r="I284" s="176"/>
      <c r="L284" s="172"/>
      <c r="M284" s="177"/>
      <c r="N284" s="178"/>
      <c r="O284" s="178"/>
      <c r="P284" s="178"/>
      <c r="Q284" s="178"/>
      <c r="R284" s="178"/>
      <c r="S284" s="178"/>
      <c r="T284" s="179"/>
      <c r="AT284" s="173" t="s">
        <v>177</v>
      </c>
      <c r="AU284" s="173" t="s">
        <v>85</v>
      </c>
      <c r="AV284" s="14" t="s">
        <v>85</v>
      </c>
      <c r="AW284" s="14" t="s">
        <v>31</v>
      </c>
      <c r="AX284" s="14" t="s">
        <v>32</v>
      </c>
      <c r="AY284" s="173" t="s">
        <v>167</v>
      </c>
    </row>
    <row r="285" spans="1:65" s="2" customFormat="1" ht="16.5" customHeight="1">
      <c r="A285" s="33"/>
      <c r="B285" s="150"/>
      <c r="C285" s="151" t="s">
        <v>452</v>
      </c>
      <c r="D285" s="151" t="s">
        <v>170</v>
      </c>
      <c r="E285" s="152" t="s">
        <v>979</v>
      </c>
      <c r="F285" s="153" t="s">
        <v>980</v>
      </c>
      <c r="G285" s="154" t="s">
        <v>233</v>
      </c>
      <c r="H285" s="155">
        <v>213</v>
      </c>
      <c r="I285" s="156"/>
      <c r="J285" s="157">
        <f>ROUND(I285*H285,2)</f>
        <v>0</v>
      </c>
      <c r="K285" s="153" t="s">
        <v>174</v>
      </c>
      <c r="L285" s="34"/>
      <c r="M285" s="158" t="s">
        <v>1</v>
      </c>
      <c r="N285" s="159" t="s">
        <v>42</v>
      </c>
      <c r="O285" s="59"/>
      <c r="P285" s="160">
        <f>O285*H285</f>
        <v>0</v>
      </c>
      <c r="Q285" s="160">
        <v>0</v>
      </c>
      <c r="R285" s="160">
        <f>Q285*H285</f>
        <v>0</v>
      </c>
      <c r="S285" s="160">
        <v>0.29</v>
      </c>
      <c r="T285" s="161">
        <f>S285*H285</f>
        <v>61.769999999999996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2" t="s">
        <v>175</v>
      </c>
      <c r="AT285" s="162" t="s">
        <v>170</v>
      </c>
      <c r="AU285" s="162" t="s">
        <v>85</v>
      </c>
      <c r="AY285" s="18" t="s">
        <v>167</v>
      </c>
      <c r="BE285" s="163">
        <f>IF(N285="základní",J285,0)</f>
        <v>0</v>
      </c>
      <c r="BF285" s="163">
        <f>IF(N285="snížená",J285,0)</f>
        <v>0</v>
      </c>
      <c r="BG285" s="163">
        <f>IF(N285="zákl. přenesená",J285,0)</f>
        <v>0</v>
      </c>
      <c r="BH285" s="163">
        <f>IF(N285="sníž. přenesená",J285,0)</f>
        <v>0</v>
      </c>
      <c r="BI285" s="163">
        <f>IF(N285="nulová",J285,0)</f>
        <v>0</v>
      </c>
      <c r="BJ285" s="18" t="s">
        <v>32</v>
      </c>
      <c r="BK285" s="163">
        <f>ROUND(I285*H285,2)</f>
        <v>0</v>
      </c>
      <c r="BL285" s="18" t="s">
        <v>175</v>
      </c>
      <c r="BM285" s="162" t="s">
        <v>993</v>
      </c>
    </row>
    <row r="286" spans="2:51" s="13" customFormat="1" ht="12">
      <c r="B286" s="164"/>
      <c r="D286" s="165" t="s">
        <v>177</v>
      </c>
      <c r="E286" s="166" t="s">
        <v>1</v>
      </c>
      <c r="F286" s="167" t="s">
        <v>933</v>
      </c>
      <c r="H286" s="166" t="s">
        <v>1</v>
      </c>
      <c r="I286" s="168"/>
      <c r="L286" s="164"/>
      <c r="M286" s="169"/>
      <c r="N286" s="170"/>
      <c r="O286" s="170"/>
      <c r="P286" s="170"/>
      <c r="Q286" s="170"/>
      <c r="R286" s="170"/>
      <c r="S286" s="170"/>
      <c r="T286" s="171"/>
      <c r="AT286" s="166" t="s">
        <v>177</v>
      </c>
      <c r="AU286" s="166" t="s">
        <v>85</v>
      </c>
      <c r="AV286" s="13" t="s">
        <v>32</v>
      </c>
      <c r="AW286" s="13" t="s">
        <v>31</v>
      </c>
      <c r="AX286" s="13" t="s">
        <v>77</v>
      </c>
      <c r="AY286" s="166" t="s">
        <v>167</v>
      </c>
    </row>
    <row r="287" spans="2:51" s="14" customFormat="1" ht="12">
      <c r="B287" s="172"/>
      <c r="D287" s="165" t="s">
        <v>177</v>
      </c>
      <c r="E287" s="173" t="s">
        <v>1</v>
      </c>
      <c r="F287" s="174" t="s">
        <v>994</v>
      </c>
      <c r="H287" s="175">
        <v>213</v>
      </c>
      <c r="I287" s="176"/>
      <c r="L287" s="172"/>
      <c r="M287" s="177"/>
      <c r="N287" s="178"/>
      <c r="O287" s="178"/>
      <c r="P287" s="178"/>
      <c r="Q287" s="178"/>
      <c r="R287" s="178"/>
      <c r="S287" s="178"/>
      <c r="T287" s="179"/>
      <c r="AT287" s="173" t="s">
        <v>177</v>
      </c>
      <c r="AU287" s="173" t="s">
        <v>85</v>
      </c>
      <c r="AV287" s="14" t="s">
        <v>85</v>
      </c>
      <c r="AW287" s="14" t="s">
        <v>31</v>
      </c>
      <c r="AX287" s="14" t="s">
        <v>32</v>
      </c>
      <c r="AY287" s="173" t="s">
        <v>167</v>
      </c>
    </row>
    <row r="288" spans="1:65" s="2" customFormat="1" ht="21.75" customHeight="1">
      <c r="A288" s="33"/>
      <c r="B288" s="150"/>
      <c r="C288" s="151" t="s">
        <v>458</v>
      </c>
      <c r="D288" s="151" t="s">
        <v>170</v>
      </c>
      <c r="E288" s="152" t="s">
        <v>982</v>
      </c>
      <c r="F288" s="153" t="s">
        <v>983</v>
      </c>
      <c r="G288" s="154" t="s">
        <v>233</v>
      </c>
      <c r="H288" s="155">
        <v>315.5</v>
      </c>
      <c r="I288" s="156"/>
      <c r="J288" s="157">
        <f>ROUND(I288*H288,2)</f>
        <v>0</v>
      </c>
      <c r="K288" s="153" t="s">
        <v>174</v>
      </c>
      <c r="L288" s="34"/>
      <c r="M288" s="158" t="s">
        <v>1</v>
      </c>
      <c r="N288" s="159" t="s">
        <v>42</v>
      </c>
      <c r="O288" s="59"/>
      <c r="P288" s="160">
        <f>O288*H288</f>
        <v>0</v>
      </c>
      <c r="Q288" s="160">
        <v>0</v>
      </c>
      <c r="R288" s="160">
        <f>Q288*H288</f>
        <v>0</v>
      </c>
      <c r="S288" s="160">
        <v>0.29</v>
      </c>
      <c r="T288" s="161">
        <f>S288*H288</f>
        <v>91.49499999999999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2" t="s">
        <v>175</v>
      </c>
      <c r="AT288" s="162" t="s">
        <v>170</v>
      </c>
      <c r="AU288" s="162" t="s">
        <v>85</v>
      </c>
      <c r="AY288" s="18" t="s">
        <v>167</v>
      </c>
      <c r="BE288" s="163">
        <f>IF(N288="základní",J288,0)</f>
        <v>0</v>
      </c>
      <c r="BF288" s="163">
        <f>IF(N288="snížená",J288,0)</f>
        <v>0</v>
      </c>
      <c r="BG288" s="163">
        <f>IF(N288="zákl. přenesená",J288,0)</f>
        <v>0</v>
      </c>
      <c r="BH288" s="163">
        <f>IF(N288="sníž. přenesená",J288,0)</f>
        <v>0</v>
      </c>
      <c r="BI288" s="163">
        <f>IF(N288="nulová",J288,0)</f>
        <v>0</v>
      </c>
      <c r="BJ288" s="18" t="s">
        <v>32</v>
      </c>
      <c r="BK288" s="163">
        <f>ROUND(I288*H288,2)</f>
        <v>0</v>
      </c>
      <c r="BL288" s="18" t="s">
        <v>175</v>
      </c>
      <c r="BM288" s="162" t="s">
        <v>995</v>
      </c>
    </row>
    <row r="289" spans="2:51" s="13" customFormat="1" ht="12">
      <c r="B289" s="164"/>
      <c r="D289" s="165" t="s">
        <v>177</v>
      </c>
      <c r="E289" s="166" t="s">
        <v>1</v>
      </c>
      <c r="F289" s="167" t="s">
        <v>933</v>
      </c>
      <c r="H289" s="166" t="s">
        <v>1</v>
      </c>
      <c r="I289" s="168"/>
      <c r="L289" s="164"/>
      <c r="M289" s="169"/>
      <c r="N289" s="170"/>
      <c r="O289" s="170"/>
      <c r="P289" s="170"/>
      <c r="Q289" s="170"/>
      <c r="R289" s="170"/>
      <c r="S289" s="170"/>
      <c r="T289" s="171"/>
      <c r="AT289" s="166" t="s">
        <v>177</v>
      </c>
      <c r="AU289" s="166" t="s">
        <v>85</v>
      </c>
      <c r="AV289" s="13" t="s">
        <v>32</v>
      </c>
      <c r="AW289" s="13" t="s">
        <v>31</v>
      </c>
      <c r="AX289" s="13" t="s">
        <v>77</v>
      </c>
      <c r="AY289" s="166" t="s">
        <v>167</v>
      </c>
    </row>
    <row r="290" spans="2:51" s="14" customFormat="1" ht="12">
      <c r="B290" s="172"/>
      <c r="D290" s="165" t="s">
        <v>177</v>
      </c>
      <c r="E290" s="173" t="s">
        <v>1</v>
      </c>
      <c r="F290" s="174" t="s">
        <v>996</v>
      </c>
      <c r="H290" s="175">
        <v>315.5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3" t="s">
        <v>177</v>
      </c>
      <c r="AU290" s="173" t="s">
        <v>85</v>
      </c>
      <c r="AV290" s="14" t="s">
        <v>85</v>
      </c>
      <c r="AW290" s="14" t="s">
        <v>31</v>
      </c>
      <c r="AX290" s="14" t="s">
        <v>32</v>
      </c>
      <c r="AY290" s="173" t="s">
        <v>167</v>
      </c>
    </row>
    <row r="291" spans="1:65" s="2" customFormat="1" ht="16.5" customHeight="1">
      <c r="A291" s="33"/>
      <c r="B291" s="150"/>
      <c r="C291" s="151" t="s">
        <v>463</v>
      </c>
      <c r="D291" s="151" t="s">
        <v>170</v>
      </c>
      <c r="E291" s="152" t="s">
        <v>997</v>
      </c>
      <c r="F291" s="153" t="s">
        <v>998</v>
      </c>
      <c r="G291" s="154" t="s">
        <v>233</v>
      </c>
      <c r="H291" s="155">
        <v>248.7</v>
      </c>
      <c r="I291" s="156"/>
      <c r="J291" s="157">
        <f>ROUND(I291*H291,2)</f>
        <v>0</v>
      </c>
      <c r="K291" s="153" t="s">
        <v>174</v>
      </c>
      <c r="L291" s="34"/>
      <c r="M291" s="158" t="s">
        <v>1</v>
      </c>
      <c r="N291" s="159" t="s">
        <v>42</v>
      </c>
      <c r="O291" s="59"/>
      <c r="P291" s="160">
        <f>O291*H291</f>
        <v>0</v>
      </c>
      <c r="Q291" s="160">
        <v>0</v>
      </c>
      <c r="R291" s="160">
        <f>Q291*H291</f>
        <v>0</v>
      </c>
      <c r="S291" s="160">
        <v>0.29</v>
      </c>
      <c r="T291" s="161">
        <f>S291*H291</f>
        <v>72.12299999999999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2" t="s">
        <v>175</v>
      </c>
      <c r="AT291" s="162" t="s">
        <v>170</v>
      </c>
      <c r="AU291" s="162" t="s">
        <v>85</v>
      </c>
      <c r="AY291" s="18" t="s">
        <v>167</v>
      </c>
      <c r="BE291" s="163">
        <f>IF(N291="základní",J291,0)</f>
        <v>0</v>
      </c>
      <c r="BF291" s="163">
        <f>IF(N291="snížená",J291,0)</f>
        <v>0</v>
      </c>
      <c r="BG291" s="163">
        <f>IF(N291="zákl. přenesená",J291,0)</f>
        <v>0</v>
      </c>
      <c r="BH291" s="163">
        <f>IF(N291="sníž. přenesená",J291,0)</f>
        <v>0</v>
      </c>
      <c r="BI291" s="163">
        <f>IF(N291="nulová",J291,0)</f>
        <v>0</v>
      </c>
      <c r="BJ291" s="18" t="s">
        <v>32</v>
      </c>
      <c r="BK291" s="163">
        <f>ROUND(I291*H291,2)</f>
        <v>0</v>
      </c>
      <c r="BL291" s="18" t="s">
        <v>175</v>
      </c>
      <c r="BM291" s="162" t="s">
        <v>999</v>
      </c>
    </row>
    <row r="292" spans="2:51" s="13" customFormat="1" ht="12">
      <c r="B292" s="164"/>
      <c r="D292" s="165" t="s">
        <v>177</v>
      </c>
      <c r="E292" s="166" t="s">
        <v>1</v>
      </c>
      <c r="F292" s="167" t="s">
        <v>933</v>
      </c>
      <c r="H292" s="166" t="s">
        <v>1</v>
      </c>
      <c r="I292" s="168"/>
      <c r="L292" s="164"/>
      <c r="M292" s="169"/>
      <c r="N292" s="170"/>
      <c r="O292" s="170"/>
      <c r="P292" s="170"/>
      <c r="Q292" s="170"/>
      <c r="R292" s="170"/>
      <c r="S292" s="170"/>
      <c r="T292" s="171"/>
      <c r="AT292" s="166" t="s">
        <v>177</v>
      </c>
      <c r="AU292" s="166" t="s">
        <v>85</v>
      </c>
      <c r="AV292" s="13" t="s">
        <v>32</v>
      </c>
      <c r="AW292" s="13" t="s">
        <v>31</v>
      </c>
      <c r="AX292" s="13" t="s">
        <v>77</v>
      </c>
      <c r="AY292" s="166" t="s">
        <v>167</v>
      </c>
    </row>
    <row r="293" spans="2:51" s="14" customFormat="1" ht="12">
      <c r="B293" s="172"/>
      <c r="D293" s="165" t="s">
        <v>177</v>
      </c>
      <c r="E293" s="173" t="s">
        <v>1</v>
      </c>
      <c r="F293" s="174" t="s">
        <v>1000</v>
      </c>
      <c r="H293" s="175">
        <v>248.7</v>
      </c>
      <c r="I293" s="176"/>
      <c r="L293" s="172"/>
      <c r="M293" s="177"/>
      <c r="N293" s="178"/>
      <c r="O293" s="178"/>
      <c r="P293" s="178"/>
      <c r="Q293" s="178"/>
      <c r="R293" s="178"/>
      <c r="S293" s="178"/>
      <c r="T293" s="179"/>
      <c r="AT293" s="173" t="s">
        <v>177</v>
      </c>
      <c r="AU293" s="173" t="s">
        <v>85</v>
      </c>
      <c r="AV293" s="14" t="s">
        <v>85</v>
      </c>
      <c r="AW293" s="14" t="s">
        <v>31</v>
      </c>
      <c r="AX293" s="14" t="s">
        <v>32</v>
      </c>
      <c r="AY293" s="173" t="s">
        <v>167</v>
      </c>
    </row>
    <row r="294" spans="1:65" s="2" customFormat="1" ht="16.5" customHeight="1">
      <c r="A294" s="33"/>
      <c r="B294" s="150"/>
      <c r="C294" s="151" t="s">
        <v>467</v>
      </c>
      <c r="D294" s="151" t="s">
        <v>170</v>
      </c>
      <c r="E294" s="152" t="s">
        <v>1001</v>
      </c>
      <c r="F294" s="153" t="s">
        <v>1002</v>
      </c>
      <c r="G294" s="154" t="s">
        <v>233</v>
      </c>
      <c r="H294" s="155">
        <v>132</v>
      </c>
      <c r="I294" s="156"/>
      <c r="J294" s="157">
        <f>ROUND(I294*H294,2)</f>
        <v>0</v>
      </c>
      <c r="K294" s="153" t="s">
        <v>174</v>
      </c>
      <c r="L294" s="34"/>
      <c r="M294" s="158" t="s">
        <v>1</v>
      </c>
      <c r="N294" s="159" t="s">
        <v>42</v>
      </c>
      <c r="O294" s="59"/>
      <c r="P294" s="160">
        <f>O294*H294</f>
        <v>0</v>
      </c>
      <c r="Q294" s="160">
        <v>0</v>
      </c>
      <c r="R294" s="160">
        <f>Q294*H294</f>
        <v>0</v>
      </c>
      <c r="S294" s="160">
        <v>0.295</v>
      </c>
      <c r="T294" s="161">
        <f>S294*H294</f>
        <v>38.94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2" t="s">
        <v>175</v>
      </c>
      <c r="AT294" s="162" t="s">
        <v>170</v>
      </c>
      <c r="AU294" s="162" t="s">
        <v>85</v>
      </c>
      <c r="AY294" s="18" t="s">
        <v>167</v>
      </c>
      <c r="BE294" s="163">
        <f>IF(N294="základní",J294,0)</f>
        <v>0</v>
      </c>
      <c r="BF294" s="163">
        <f>IF(N294="snížená",J294,0)</f>
        <v>0</v>
      </c>
      <c r="BG294" s="163">
        <f>IF(N294="zákl. přenesená",J294,0)</f>
        <v>0</v>
      </c>
      <c r="BH294" s="163">
        <f>IF(N294="sníž. přenesená",J294,0)</f>
        <v>0</v>
      </c>
      <c r="BI294" s="163">
        <f>IF(N294="nulová",J294,0)</f>
        <v>0</v>
      </c>
      <c r="BJ294" s="18" t="s">
        <v>32</v>
      </c>
      <c r="BK294" s="163">
        <f>ROUND(I294*H294,2)</f>
        <v>0</v>
      </c>
      <c r="BL294" s="18" t="s">
        <v>175</v>
      </c>
      <c r="BM294" s="162" t="s">
        <v>1003</v>
      </c>
    </row>
    <row r="295" spans="2:51" s="14" customFormat="1" ht="12">
      <c r="B295" s="172"/>
      <c r="D295" s="165" t="s">
        <v>177</v>
      </c>
      <c r="E295" s="173" t="s">
        <v>1</v>
      </c>
      <c r="F295" s="174" t="s">
        <v>1004</v>
      </c>
      <c r="H295" s="175">
        <v>132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3" t="s">
        <v>177</v>
      </c>
      <c r="AU295" s="173" t="s">
        <v>85</v>
      </c>
      <c r="AV295" s="14" t="s">
        <v>85</v>
      </c>
      <c r="AW295" s="14" t="s">
        <v>31</v>
      </c>
      <c r="AX295" s="14" t="s">
        <v>32</v>
      </c>
      <c r="AY295" s="173" t="s">
        <v>167</v>
      </c>
    </row>
    <row r="296" spans="1:65" s="2" customFormat="1" ht="21.75" customHeight="1">
      <c r="A296" s="33"/>
      <c r="B296" s="150"/>
      <c r="C296" s="151" t="s">
        <v>472</v>
      </c>
      <c r="D296" s="151" t="s">
        <v>170</v>
      </c>
      <c r="E296" s="152" t="s">
        <v>1005</v>
      </c>
      <c r="F296" s="153" t="s">
        <v>1006</v>
      </c>
      <c r="G296" s="154" t="s">
        <v>233</v>
      </c>
      <c r="H296" s="155">
        <v>144</v>
      </c>
      <c r="I296" s="156"/>
      <c r="J296" s="157">
        <f>ROUND(I296*H296,2)</f>
        <v>0</v>
      </c>
      <c r="K296" s="153" t="s">
        <v>174</v>
      </c>
      <c r="L296" s="34"/>
      <c r="M296" s="158" t="s">
        <v>1</v>
      </c>
      <c r="N296" s="159" t="s">
        <v>42</v>
      </c>
      <c r="O296" s="59"/>
      <c r="P296" s="160">
        <f>O296*H296</f>
        <v>0</v>
      </c>
      <c r="Q296" s="160">
        <v>0</v>
      </c>
      <c r="R296" s="160">
        <f>Q296*H296</f>
        <v>0</v>
      </c>
      <c r="S296" s="160">
        <v>0.295</v>
      </c>
      <c r="T296" s="161">
        <f>S296*H296</f>
        <v>42.48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2" t="s">
        <v>175</v>
      </c>
      <c r="AT296" s="162" t="s">
        <v>170</v>
      </c>
      <c r="AU296" s="162" t="s">
        <v>85</v>
      </c>
      <c r="AY296" s="18" t="s">
        <v>167</v>
      </c>
      <c r="BE296" s="163">
        <f>IF(N296="základní",J296,0)</f>
        <v>0</v>
      </c>
      <c r="BF296" s="163">
        <f>IF(N296="snížená",J296,0)</f>
        <v>0</v>
      </c>
      <c r="BG296" s="163">
        <f>IF(N296="zákl. přenesená",J296,0)</f>
        <v>0</v>
      </c>
      <c r="BH296" s="163">
        <f>IF(N296="sníž. přenesená",J296,0)</f>
        <v>0</v>
      </c>
      <c r="BI296" s="163">
        <f>IF(N296="nulová",J296,0)</f>
        <v>0</v>
      </c>
      <c r="BJ296" s="18" t="s">
        <v>32</v>
      </c>
      <c r="BK296" s="163">
        <f>ROUND(I296*H296,2)</f>
        <v>0</v>
      </c>
      <c r="BL296" s="18" t="s">
        <v>175</v>
      </c>
      <c r="BM296" s="162" t="s">
        <v>1007</v>
      </c>
    </row>
    <row r="297" spans="2:51" s="14" customFormat="1" ht="12">
      <c r="B297" s="172"/>
      <c r="D297" s="165" t="s">
        <v>177</v>
      </c>
      <c r="E297" s="173" t="s">
        <v>1</v>
      </c>
      <c r="F297" s="174" t="s">
        <v>1008</v>
      </c>
      <c r="H297" s="175">
        <v>144</v>
      </c>
      <c r="I297" s="176"/>
      <c r="L297" s="172"/>
      <c r="M297" s="177"/>
      <c r="N297" s="178"/>
      <c r="O297" s="178"/>
      <c r="P297" s="178"/>
      <c r="Q297" s="178"/>
      <c r="R297" s="178"/>
      <c r="S297" s="178"/>
      <c r="T297" s="179"/>
      <c r="AT297" s="173" t="s">
        <v>177</v>
      </c>
      <c r="AU297" s="173" t="s">
        <v>85</v>
      </c>
      <c r="AV297" s="14" t="s">
        <v>85</v>
      </c>
      <c r="AW297" s="14" t="s">
        <v>31</v>
      </c>
      <c r="AX297" s="14" t="s">
        <v>32</v>
      </c>
      <c r="AY297" s="173" t="s">
        <v>167</v>
      </c>
    </row>
    <row r="298" spans="1:65" s="2" customFormat="1" ht="16.5" customHeight="1">
      <c r="A298" s="33"/>
      <c r="B298" s="150"/>
      <c r="C298" s="151" t="s">
        <v>478</v>
      </c>
      <c r="D298" s="151" t="s">
        <v>170</v>
      </c>
      <c r="E298" s="152" t="s">
        <v>979</v>
      </c>
      <c r="F298" s="153" t="s">
        <v>980</v>
      </c>
      <c r="G298" s="154" t="s">
        <v>233</v>
      </c>
      <c r="H298" s="155">
        <v>132</v>
      </c>
      <c r="I298" s="156"/>
      <c r="J298" s="157">
        <f>ROUND(I298*H298,2)</f>
        <v>0</v>
      </c>
      <c r="K298" s="153" t="s">
        <v>174</v>
      </c>
      <c r="L298" s="34"/>
      <c r="M298" s="158" t="s">
        <v>1</v>
      </c>
      <c r="N298" s="159" t="s">
        <v>42</v>
      </c>
      <c r="O298" s="59"/>
      <c r="P298" s="160">
        <f>O298*H298</f>
        <v>0</v>
      </c>
      <c r="Q298" s="160">
        <v>0</v>
      </c>
      <c r="R298" s="160">
        <f>Q298*H298</f>
        <v>0</v>
      </c>
      <c r="S298" s="160">
        <v>0.29</v>
      </c>
      <c r="T298" s="161">
        <f>S298*H298</f>
        <v>38.279999999999994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2" t="s">
        <v>175</v>
      </c>
      <c r="AT298" s="162" t="s">
        <v>170</v>
      </c>
      <c r="AU298" s="162" t="s">
        <v>85</v>
      </c>
      <c r="AY298" s="18" t="s">
        <v>167</v>
      </c>
      <c r="BE298" s="163">
        <f>IF(N298="základní",J298,0)</f>
        <v>0</v>
      </c>
      <c r="BF298" s="163">
        <f>IF(N298="snížená",J298,0)</f>
        <v>0</v>
      </c>
      <c r="BG298" s="163">
        <f>IF(N298="zákl. přenesená",J298,0)</f>
        <v>0</v>
      </c>
      <c r="BH298" s="163">
        <f>IF(N298="sníž. přenesená",J298,0)</f>
        <v>0</v>
      </c>
      <c r="BI298" s="163">
        <f>IF(N298="nulová",J298,0)</f>
        <v>0</v>
      </c>
      <c r="BJ298" s="18" t="s">
        <v>32</v>
      </c>
      <c r="BK298" s="163">
        <f>ROUND(I298*H298,2)</f>
        <v>0</v>
      </c>
      <c r="BL298" s="18" t="s">
        <v>175</v>
      </c>
      <c r="BM298" s="162" t="s">
        <v>1009</v>
      </c>
    </row>
    <row r="299" spans="2:51" s="13" customFormat="1" ht="12">
      <c r="B299" s="164"/>
      <c r="D299" s="165" t="s">
        <v>177</v>
      </c>
      <c r="E299" s="166" t="s">
        <v>1</v>
      </c>
      <c r="F299" s="167" t="s">
        <v>933</v>
      </c>
      <c r="H299" s="166" t="s">
        <v>1</v>
      </c>
      <c r="I299" s="168"/>
      <c r="L299" s="164"/>
      <c r="M299" s="169"/>
      <c r="N299" s="170"/>
      <c r="O299" s="170"/>
      <c r="P299" s="170"/>
      <c r="Q299" s="170"/>
      <c r="R299" s="170"/>
      <c r="S299" s="170"/>
      <c r="T299" s="171"/>
      <c r="AT299" s="166" t="s">
        <v>177</v>
      </c>
      <c r="AU299" s="166" t="s">
        <v>85</v>
      </c>
      <c r="AV299" s="13" t="s">
        <v>32</v>
      </c>
      <c r="AW299" s="13" t="s">
        <v>31</v>
      </c>
      <c r="AX299" s="13" t="s">
        <v>77</v>
      </c>
      <c r="AY299" s="166" t="s">
        <v>167</v>
      </c>
    </row>
    <row r="300" spans="2:51" s="14" customFormat="1" ht="12">
      <c r="B300" s="172"/>
      <c r="D300" s="165" t="s">
        <v>177</v>
      </c>
      <c r="E300" s="173" t="s">
        <v>1</v>
      </c>
      <c r="F300" s="174" t="s">
        <v>1010</v>
      </c>
      <c r="H300" s="175">
        <v>132</v>
      </c>
      <c r="I300" s="176"/>
      <c r="L300" s="172"/>
      <c r="M300" s="177"/>
      <c r="N300" s="178"/>
      <c r="O300" s="178"/>
      <c r="P300" s="178"/>
      <c r="Q300" s="178"/>
      <c r="R300" s="178"/>
      <c r="S300" s="178"/>
      <c r="T300" s="179"/>
      <c r="AT300" s="173" t="s">
        <v>177</v>
      </c>
      <c r="AU300" s="173" t="s">
        <v>85</v>
      </c>
      <c r="AV300" s="14" t="s">
        <v>85</v>
      </c>
      <c r="AW300" s="14" t="s">
        <v>31</v>
      </c>
      <c r="AX300" s="14" t="s">
        <v>32</v>
      </c>
      <c r="AY300" s="173" t="s">
        <v>167</v>
      </c>
    </row>
    <row r="301" spans="1:65" s="2" customFormat="1" ht="21.75" customHeight="1">
      <c r="A301" s="33"/>
      <c r="B301" s="150"/>
      <c r="C301" s="151" t="s">
        <v>483</v>
      </c>
      <c r="D301" s="151" t="s">
        <v>170</v>
      </c>
      <c r="E301" s="152" t="s">
        <v>982</v>
      </c>
      <c r="F301" s="153" t="s">
        <v>983</v>
      </c>
      <c r="G301" s="154" t="s">
        <v>233</v>
      </c>
      <c r="H301" s="155">
        <v>144</v>
      </c>
      <c r="I301" s="156"/>
      <c r="J301" s="157">
        <f>ROUND(I301*H301,2)</f>
        <v>0</v>
      </c>
      <c r="K301" s="153" t="s">
        <v>174</v>
      </c>
      <c r="L301" s="34"/>
      <c r="M301" s="158" t="s">
        <v>1</v>
      </c>
      <c r="N301" s="159" t="s">
        <v>42</v>
      </c>
      <c r="O301" s="59"/>
      <c r="P301" s="160">
        <f>O301*H301</f>
        <v>0</v>
      </c>
      <c r="Q301" s="160">
        <v>0</v>
      </c>
      <c r="R301" s="160">
        <f>Q301*H301</f>
        <v>0</v>
      </c>
      <c r="S301" s="160">
        <v>0.29</v>
      </c>
      <c r="T301" s="161">
        <f>S301*H301</f>
        <v>41.76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2" t="s">
        <v>175</v>
      </c>
      <c r="AT301" s="162" t="s">
        <v>170</v>
      </c>
      <c r="AU301" s="162" t="s">
        <v>85</v>
      </c>
      <c r="AY301" s="18" t="s">
        <v>167</v>
      </c>
      <c r="BE301" s="163">
        <f>IF(N301="základní",J301,0)</f>
        <v>0</v>
      </c>
      <c r="BF301" s="163">
        <f>IF(N301="snížená",J301,0)</f>
        <v>0</v>
      </c>
      <c r="BG301" s="163">
        <f>IF(N301="zákl. přenesená",J301,0)</f>
        <v>0</v>
      </c>
      <c r="BH301" s="163">
        <f>IF(N301="sníž. přenesená",J301,0)</f>
        <v>0</v>
      </c>
      <c r="BI301" s="163">
        <f>IF(N301="nulová",J301,0)</f>
        <v>0</v>
      </c>
      <c r="BJ301" s="18" t="s">
        <v>32</v>
      </c>
      <c r="BK301" s="163">
        <f>ROUND(I301*H301,2)</f>
        <v>0</v>
      </c>
      <c r="BL301" s="18" t="s">
        <v>175</v>
      </c>
      <c r="BM301" s="162" t="s">
        <v>1011</v>
      </c>
    </row>
    <row r="302" spans="2:51" s="13" customFormat="1" ht="12">
      <c r="B302" s="164"/>
      <c r="D302" s="165" t="s">
        <v>177</v>
      </c>
      <c r="E302" s="166" t="s">
        <v>1</v>
      </c>
      <c r="F302" s="167" t="s">
        <v>933</v>
      </c>
      <c r="H302" s="166" t="s">
        <v>1</v>
      </c>
      <c r="I302" s="168"/>
      <c r="L302" s="164"/>
      <c r="M302" s="169"/>
      <c r="N302" s="170"/>
      <c r="O302" s="170"/>
      <c r="P302" s="170"/>
      <c r="Q302" s="170"/>
      <c r="R302" s="170"/>
      <c r="S302" s="170"/>
      <c r="T302" s="171"/>
      <c r="AT302" s="166" t="s">
        <v>177</v>
      </c>
      <c r="AU302" s="166" t="s">
        <v>85</v>
      </c>
      <c r="AV302" s="13" t="s">
        <v>32</v>
      </c>
      <c r="AW302" s="13" t="s">
        <v>31</v>
      </c>
      <c r="AX302" s="13" t="s">
        <v>77</v>
      </c>
      <c r="AY302" s="166" t="s">
        <v>167</v>
      </c>
    </row>
    <row r="303" spans="2:51" s="14" customFormat="1" ht="12">
      <c r="B303" s="172"/>
      <c r="D303" s="165" t="s">
        <v>177</v>
      </c>
      <c r="E303" s="173" t="s">
        <v>1</v>
      </c>
      <c r="F303" s="174" t="s">
        <v>1012</v>
      </c>
      <c r="H303" s="175">
        <v>144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177</v>
      </c>
      <c r="AU303" s="173" t="s">
        <v>85</v>
      </c>
      <c r="AV303" s="14" t="s">
        <v>85</v>
      </c>
      <c r="AW303" s="14" t="s">
        <v>31</v>
      </c>
      <c r="AX303" s="14" t="s">
        <v>32</v>
      </c>
      <c r="AY303" s="173" t="s">
        <v>167</v>
      </c>
    </row>
    <row r="304" spans="1:65" s="2" customFormat="1" ht="16.5" customHeight="1">
      <c r="A304" s="33"/>
      <c r="B304" s="150"/>
      <c r="C304" s="151" t="s">
        <v>488</v>
      </c>
      <c r="D304" s="151" t="s">
        <v>170</v>
      </c>
      <c r="E304" s="152" t="s">
        <v>909</v>
      </c>
      <c r="F304" s="153" t="s">
        <v>910</v>
      </c>
      <c r="G304" s="154" t="s">
        <v>233</v>
      </c>
      <c r="H304" s="155">
        <v>29.9</v>
      </c>
      <c r="I304" s="156"/>
      <c r="J304" s="157">
        <f>ROUND(I304*H304,2)</f>
        <v>0</v>
      </c>
      <c r="K304" s="153" t="s">
        <v>174</v>
      </c>
      <c r="L304" s="34"/>
      <c r="M304" s="158" t="s">
        <v>1</v>
      </c>
      <c r="N304" s="159" t="s">
        <v>42</v>
      </c>
      <c r="O304" s="59"/>
      <c r="P304" s="160">
        <f>O304*H304</f>
        <v>0</v>
      </c>
      <c r="Q304" s="160">
        <v>0</v>
      </c>
      <c r="R304" s="160">
        <f>Q304*H304</f>
        <v>0</v>
      </c>
      <c r="S304" s="160">
        <v>0.32</v>
      </c>
      <c r="T304" s="161">
        <f>S304*H304</f>
        <v>9.568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2" t="s">
        <v>175</v>
      </c>
      <c r="AT304" s="162" t="s">
        <v>170</v>
      </c>
      <c r="AU304" s="162" t="s">
        <v>85</v>
      </c>
      <c r="AY304" s="18" t="s">
        <v>167</v>
      </c>
      <c r="BE304" s="163">
        <f>IF(N304="základní",J304,0)</f>
        <v>0</v>
      </c>
      <c r="BF304" s="163">
        <f>IF(N304="snížená",J304,0)</f>
        <v>0</v>
      </c>
      <c r="BG304" s="163">
        <f>IF(N304="zákl. přenesená",J304,0)</f>
        <v>0</v>
      </c>
      <c r="BH304" s="163">
        <f>IF(N304="sníž. přenesená",J304,0)</f>
        <v>0</v>
      </c>
      <c r="BI304" s="163">
        <f>IF(N304="nulová",J304,0)</f>
        <v>0</v>
      </c>
      <c r="BJ304" s="18" t="s">
        <v>32</v>
      </c>
      <c r="BK304" s="163">
        <f>ROUND(I304*H304,2)</f>
        <v>0</v>
      </c>
      <c r="BL304" s="18" t="s">
        <v>175</v>
      </c>
      <c r="BM304" s="162" t="s">
        <v>1013</v>
      </c>
    </row>
    <row r="305" spans="2:51" s="14" customFormat="1" ht="12">
      <c r="B305" s="172"/>
      <c r="D305" s="165" t="s">
        <v>177</v>
      </c>
      <c r="E305" s="173" t="s">
        <v>1</v>
      </c>
      <c r="F305" s="174" t="s">
        <v>1014</v>
      </c>
      <c r="H305" s="175">
        <v>29.9</v>
      </c>
      <c r="I305" s="176"/>
      <c r="L305" s="172"/>
      <c r="M305" s="177"/>
      <c r="N305" s="178"/>
      <c r="O305" s="178"/>
      <c r="P305" s="178"/>
      <c r="Q305" s="178"/>
      <c r="R305" s="178"/>
      <c r="S305" s="178"/>
      <c r="T305" s="179"/>
      <c r="AT305" s="173" t="s">
        <v>177</v>
      </c>
      <c r="AU305" s="173" t="s">
        <v>85</v>
      </c>
      <c r="AV305" s="14" t="s">
        <v>85</v>
      </c>
      <c r="AW305" s="14" t="s">
        <v>31</v>
      </c>
      <c r="AX305" s="14" t="s">
        <v>32</v>
      </c>
      <c r="AY305" s="173" t="s">
        <v>167</v>
      </c>
    </row>
    <row r="306" spans="1:65" s="2" customFormat="1" ht="16.5" customHeight="1">
      <c r="A306" s="33"/>
      <c r="B306" s="150"/>
      <c r="C306" s="151" t="s">
        <v>493</v>
      </c>
      <c r="D306" s="151" t="s">
        <v>170</v>
      </c>
      <c r="E306" s="152" t="s">
        <v>973</v>
      </c>
      <c r="F306" s="153" t="s">
        <v>974</v>
      </c>
      <c r="G306" s="154" t="s">
        <v>233</v>
      </c>
      <c r="H306" s="155">
        <v>29.9</v>
      </c>
      <c r="I306" s="156"/>
      <c r="J306" s="157">
        <f>ROUND(I306*H306,2)</f>
        <v>0</v>
      </c>
      <c r="K306" s="153" t="s">
        <v>174</v>
      </c>
      <c r="L306" s="34"/>
      <c r="M306" s="158" t="s">
        <v>1</v>
      </c>
      <c r="N306" s="159" t="s">
        <v>42</v>
      </c>
      <c r="O306" s="59"/>
      <c r="P306" s="160">
        <f>O306*H306</f>
        <v>0</v>
      </c>
      <c r="Q306" s="160">
        <v>0</v>
      </c>
      <c r="R306" s="160">
        <f>Q306*H306</f>
        <v>0</v>
      </c>
      <c r="S306" s="160">
        <v>0.325</v>
      </c>
      <c r="T306" s="161">
        <f>S306*H306</f>
        <v>9.7175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2" t="s">
        <v>175</v>
      </c>
      <c r="AT306" s="162" t="s">
        <v>170</v>
      </c>
      <c r="AU306" s="162" t="s">
        <v>85</v>
      </c>
      <c r="AY306" s="18" t="s">
        <v>167</v>
      </c>
      <c r="BE306" s="163">
        <f>IF(N306="základní",J306,0)</f>
        <v>0</v>
      </c>
      <c r="BF306" s="163">
        <f>IF(N306="snížená",J306,0)</f>
        <v>0</v>
      </c>
      <c r="BG306" s="163">
        <f>IF(N306="zákl. přenesená",J306,0)</f>
        <v>0</v>
      </c>
      <c r="BH306" s="163">
        <f>IF(N306="sníž. přenesená",J306,0)</f>
        <v>0</v>
      </c>
      <c r="BI306" s="163">
        <f>IF(N306="nulová",J306,0)</f>
        <v>0</v>
      </c>
      <c r="BJ306" s="18" t="s">
        <v>32</v>
      </c>
      <c r="BK306" s="163">
        <f>ROUND(I306*H306,2)</f>
        <v>0</v>
      </c>
      <c r="BL306" s="18" t="s">
        <v>175</v>
      </c>
      <c r="BM306" s="162" t="s">
        <v>1015</v>
      </c>
    </row>
    <row r="307" spans="2:51" s="14" customFormat="1" ht="12">
      <c r="B307" s="172"/>
      <c r="D307" s="165" t="s">
        <v>177</v>
      </c>
      <c r="E307" s="173" t="s">
        <v>1</v>
      </c>
      <c r="F307" s="174" t="s">
        <v>1014</v>
      </c>
      <c r="H307" s="175">
        <v>29.9</v>
      </c>
      <c r="I307" s="176"/>
      <c r="L307" s="172"/>
      <c r="M307" s="177"/>
      <c r="N307" s="178"/>
      <c r="O307" s="178"/>
      <c r="P307" s="178"/>
      <c r="Q307" s="178"/>
      <c r="R307" s="178"/>
      <c r="S307" s="178"/>
      <c r="T307" s="179"/>
      <c r="AT307" s="173" t="s">
        <v>177</v>
      </c>
      <c r="AU307" s="173" t="s">
        <v>85</v>
      </c>
      <c r="AV307" s="14" t="s">
        <v>85</v>
      </c>
      <c r="AW307" s="14" t="s">
        <v>31</v>
      </c>
      <c r="AX307" s="14" t="s">
        <v>32</v>
      </c>
      <c r="AY307" s="173" t="s">
        <v>167</v>
      </c>
    </row>
    <row r="308" spans="1:65" s="2" customFormat="1" ht="16.5" customHeight="1">
      <c r="A308" s="33"/>
      <c r="B308" s="150"/>
      <c r="C308" s="151" t="s">
        <v>499</v>
      </c>
      <c r="D308" s="151" t="s">
        <v>170</v>
      </c>
      <c r="E308" s="152" t="s">
        <v>979</v>
      </c>
      <c r="F308" s="153" t="s">
        <v>980</v>
      </c>
      <c r="G308" s="154" t="s">
        <v>233</v>
      </c>
      <c r="H308" s="155">
        <v>29.9</v>
      </c>
      <c r="I308" s="156"/>
      <c r="J308" s="157">
        <f>ROUND(I308*H308,2)</f>
        <v>0</v>
      </c>
      <c r="K308" s="153" t="s">
        <v>174</v>
      </c>
      <c r="L308" s="34"/>
      <c r="M308" s="158" t="s">
        <v>1</v>
      </c>
      <c r="N308" s="159" t="s">
        <v>42</v>
      </c>
      <c r="O308" s="59"/>
      <c r="P308" s="160">
        <f>O308*H308</f>
        <v>0</v>
      </c>
      <c r="Q308" s="160">
        <v>0</v>
      </c>
      <c r="R308" s="160">
        <f>Q308*H308</f>
        <v>0</v>
      </c>
      <c r="S308" s="160">
        <v>0.29</v>
      </c>
      <c r="T308" s="161">
        <f>S308*H308</f>
        <v>8.671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2" t="s">
        <v>175</v>
      </c>
      <c r="AT308" s="162" t="s">
        <v>170</v>
      </c>
      <c r="AU308" s="162" t="s">
        <v>85</v>
      </c>
      <c r="AY308" s="18" t="s">
        <v>167</v>
      </c>
      <c r="BE308" s="163">
        <f>IF(N308="základní",J308,0)</f>
        <v>0</v>
      </c>
      <c r="BF308" s="163">
        <f>IF(N308="snížená",J308,0)</f>
        <v>0</v>
      </c>
      <c r="BG308" s="163">
        <f>IF(N308="zákl. přenesená",J308,0)</f>
        <v>0</v>
      </c>
      <c r="BH308" s="163">
        <f>IF(N308="sníž. přenesená",J308,0)</f>
        <v>0</v>
      </c>
      <c r="BI308" s="163">
        <f>IF(N308="nulová",J308,0)</f>
        <v>0</v>
      </c>
      <c r="BJ308" s="18" t="s">
        <v>32</v>
      </c>
      <c r="BK308" s="163">
        <f>ROUND(I308*H308,2)</f>
        <v>0</v>
      </c>
      <c r="BL308" s="18" t="s">
        <v>175</v>
      </c>
      <c r="BM308" s="162" t="s">
        <v>1016</v>
      </c>
    </row>
    <row r="309" spans="2:51" s="14" customFormat="1" ht="12">
      <c r="B309" s="172"/>
      <c r="D309" s="165" t="s">
        <v>177</v>
      </c>
      <c r="E309" s="173" t="s">
        <v>1</v>
      </c>
      <c r="F309" s="174" t="s">
        <v>1014</v>
      </c>
      <c r="H309" s="175">
        <v>29.9</v>
      </c>
      <c r="I309" s="176"/>
      <c r="L309" s="172"/>
      <c r="M309" s="177"/>
      <c r="N309" s="178"/>
      <c r="O309" s="178"/>
      <c r="P309" s="178"/>
      <c r="Q309" s="178"/>
      <c r="R309" s="178"/>
      <c r="S309" s="178"/>
      <c r="T309" s="179"/>
      <c r="AT309" s="173" t="s">
        <v>177</v>
      </c>
      <c r="AU309" s="173" t="s">
        <v>85</v>
      </c>
      <c r="AV309" s="14" t="s">
        <v>85</v>
      </c>
      <c r="AW309" s="14" t="s">
        <v>31</v>
      </c>
      <c r="AX309" s="14" t="s">
        <v>32</v>
      </c>
      <c r="AY309" s="173" t="s">
        <v>167</v>
      </c>
    </row>
    <row r="310" spans="1:65" s="2" customFormat="1" ht="16.5" customHeight="1">
      <c r="A310" s="33"/>
      <c r="B310" s="150"/>
      <c r="C310" s="151" t="s">
        <v>504</v>
      </c>
      <c r="D310" s="151" t="s">
        <v>170</v>
      </c>
      <c r="E310" s="152" t="s">
        <v>1017</v>
      </c>
      <c r="F310" s="153" t="s">
        <v>1018</v>
      </c>
      <c r="G310" s="154" t="s">
        <v>233</v>
      </c>
      <c r="H310" s="155">
        <v>73.8</v>
      </c>
      <c r="I310" s="156"/>
      <c r="J310" s="157">
        <f>ROUND(I310*H310,2)</f>
        <v>0</v>
      </c>
      <c r="K310" s="153" t="s">
        <v>174</v>
      </c>
      <c r="L310" s="34"/>
      <c r="M310" s="158" t="s">
        <v>1</v>
      </c>
      <c r="N310" s="159" t="s">
        <v>42</v>
      </c>
      <c r="O310" s="59"/>
      <c r="P310" s="160">
        <f>O310*H310</f>
        <v>0</v>
      </c>
      <c r="Q310" s="160">
        <v>0</v>
      </c>
      <c r="R310" s="160">
        <f>Q310*H310</f>
        <v>0</v>
      </c>
      <c r="S310" s="160">
        <v>0.417</v>
      </c>
      <c r="T310" s="161">
        <f>S310*H310</f>
        <v>30.774599999999996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2" t="s">
        <v>175</v>
      </c>
      <c r="AT310" s="162" t="s">
        <v>170</v>
      </c>
      <c r="AU310" s="162" t="s">
        <v>85</v>
      </c>
      <c r="AY310" s="18" t="s">
        <v>167</v>
      </c>
      <c r="BE310" s="163">
        <f>IF(N310="základní",J310,0)</f>
        <v>0</v>
      </c>
      <c r="BF310" s="163">
        <f>IF(N310="snížená",J310,0)</f>
        <v>0</v>
      </c>
      <c r="BG310" s="163">
        <f>IF(N310="zákl. přenesená",J310,0)</f>
        <v>0</v>
      </c>
      <c r="BH310" s="163">
        <f>IF(N310="sníž. přenesená",J310,0)</f>
        <v>0</v>
      </c>
      <c r="BI310" s="163">
        <f>IF(N310="nulová",J310,0)</f>
        <v>0</v>
      </c>
      <c r="BJ310" s="18" t="s">
        <v>32</v>
      </c>
      <c r="BK310" s="163">
        <f>ROUND(I310*H310,2)</f>
        <v>0</v>
      </c>
      <c r="BL310" s="18" t="s">
        <v>175</v>
      </c>
      <c r="BM310" s="162" t="s">
        <v>1019</v>
      </c>
    </row>
    <row r="311" spans="2:51" s="14" customFormat="1" ht="12">
      <c r="B311" s="172"/>
      <c r="D311" s="165" t="s">
        <v>177</v>
      </c>
      <c r="E311" s="173" t="s">
        <v>1</v>
      </c>
      <c r="F311" s="174" t="s">
        <v>1020</v>
      </c>
      <c r="H311" s="175">
        <v>73.8</v>
      </c>
      <c r="I311" s="176"/>
      <c r="L311" s="172"/>
      <c r="M311" s="177"/>
      <c r="N311" s="178"/>
      <c r="O311" s="178"/>
      <c r="P311" s="178"/>
      <c r="Q311" s="178"/>
      <c r="R311" s="178"/>
      <c r="S311" s="178"/>
      <c r="T311" s="179"/>
      <c r="AT311" s="173" t="s">
        <v>177</v>
      </c>
      <c r="AU311" s="173" t="s">
        <v>85</v>
      </c>
      <c r="AV311" s="14" t="s">
        <v>85</v>
      </c>
      <c r="AW311" s="14" t="s">
        <v>31</v>
      </c>
      <c r="AX311" s="14" t="s">
        <v>32</v>
      </c>
      <c r="AY311" s="173" t="s">
        <v>167</v>
      </c>
    </row>
    <row r="312" spans="1:65" s="2" customFormat="1" ht="21.75" customHeight="1">
      <c r="A312" s="33"/>
      <c r="B312" s="150"/>
      <c r="C312" s="151" t="s">
        <v>509</v>
      </c>
      <c r="D312" s="151" t="s">
        <v>170</v>
      </c>
      <c r="E312" s="152" t="s">
        <v>976</v>
      </c>
      <c r="F312" s="153" t="s">
        <v>977</v>
      </c>
      <c r="G312" s="154" t="s">
        <v>233</v>
      </c>
      <c r="H312" s="155">
        <v>73.8</v>
      </c>
      <c r="I312" s="156"/>
      <c r="J312" s="157">
        <f>ROUND(I312*H312,2)</f>
        <v>0</v>
      </c>
      <c r="K312" s="153" t="s">
        <v>174</v>
      </c>
      <c r="L312" s="34"/>
      <c r="M312" s="158" t="s">
        <v>1</v>
      </c>
      <c r="N312" s="159" t="s">
        <v>42</v>
      </c>
      <c r="O312" s="59"/>
      <c r="P312" s="160">
        <f>O312*H312</f>
        <v>0</v>
      </c>
      <c r="Q312" s="160">
        <v>0</v>
      </c>
      <c r="R312" s="160">
        <f>Q312*H312</f>
        <v>0</v>
      </c>
      <c r="S312" s="160">
        <v>0.325</v>
      </c>
      <c r="T312" s="161">
        <f>S312*H312</f>
        <v>23.985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2" t="s">
        <v>175</v>
      </c>
      <c r="AT312" s="162" t="s">
        <v>170</v>
      </c>
      <c r="AU312" s="162" t="s">
        <v>85</v>
      </c>
      <c r="AY312" s="18" t="s">
        <v>167</v>
      </c>
      <c r="BE312" s="163">
        <f>IF(N312="základní",J312,0)</f>
        <v>0</v>
      </c>
      <c r="BF312" s="163">
        <f>IF(N312="snížená",J312,0)</f>
        <v>0</v>
      </c>
      <c r="BG312" s="163">
        <f>IF(N312="zákl. přenesená",J312,0)</f>
        <v>0</v>
      </c>
      <c r="BH312" s="163">
        <f>IF(N312="sníž. přenesená",J312,0)</f>
        <v>0</v>
      </c>
      <c r="BI312" s="163">
        <f>IF(N312="nulová",J312,0)</f>
        <v>0</v>
      </c>
      <c r="BJ312" s="18" t="s">
        <v>32</v>
      </c>
      <c r="BK312" s="163">
        <f>ROUND(I312*H312,2)</f>
        <v>0</v>
      </c>
      <c r="BL312" s="18" t="s">
        <v>175</v>
      </c>
      <c r="BM312" s="162" t="s">
        <v>1021</v>
      </c>
    </row>
    <row r="313" spans="2:51" s="14" customFormat="1" ht="12">
      <c r="B313" s="172"/>
      <c r="D313" s="165" t="s">
        <v>177</v>
      </c>
      <c r="E313" s="173" t="s">
        <v>1</v>
      </c>
      <c r="F313" s="174" t="s">
        <v>1020</v>
      </c>
      <c r="H313" s="175">
        <v>73.8</v>
      </c>
      <c r="I313" s="176"/>
      <c r="L313" s="172"/>
      <c r="M313" s="177"/>
      <c r="N313" s="178"/>
      <c r="O313" s="178"/>
      <c r="P313" s="178"/>
      <c r="Q313" s="178"/>
      <c r="R313" s="178"/>
      <c r="S313" s="178"/>
      <c r="T313" s="179"/>
      <c r="AT313" s="173" t="s">
        <v>177</v>
      </c>
      <c r="AU313" s="173" t="s">
        <v>85</v>
      </c>
      <c r="AV313" s="14" t="s">
        <v>85</v>
      </c>
      <c r="AW313" s="14" t="s">
        <v>31</v>
      </c>
      <c r="AX313" s="14" t="s">
        <v>32</v>
      </c>
      <c r="AY313" s="173" t="s">
        <v>167</v>
      </c>
    </row>
    <row r="314" spans="1:65" s="2" customFormat="1" ht="21.75" customHeight="1">
      <c r="A314" s="33"/>
      <c r="B314" s="150"/>
      <c r="C314" s="151" t="s">
        <v>513</v>
      </c>
      <c r="D314" s="151" t="s">
        <v>170</v>
      </c>
      <c r="E314" s="152" t="s">
        <v>982</v>
      </c>
      <c r="F314" s="153" t="s">
        <v>983</v>
      </c>
      <c r="G314" s="154" t="s">
        <v>233</v>
      </c>
      <c r="H314" s="155">
        <v>73.8</v>
      </c>
      <c r="I314" s="156"/>
      <c r="J314" s="157">
        <f>ROUND(I314*H314,2)</f>
        <v>0</v>
      </c>
      <c r="K314" s="153" t="s">
        <v>174</v>
      </c>
      <c r="L314" s="34"/>
      <c r="M314" s="158" t="s">
        <v>1</v>
      </c>
      <c r="N314" s="159" t="s">
        <v>42</v>
      </c>
      <c r="O314" s="59"/>
      <c r="P314" s="160">
        <f>O314*H314</f>
        <v>0</v>
      </c>
      <c r="Q314" s="160">
        <v>0</v>
      </c>
      <c r="R314" s="160">
        <f>Q314*H314</f>
        <v>0</v>
      </c>
      <c r="S314" s="160">
        <v>0.29</v>
      </c>
      <c r="T314" s="161">
        <f>S314*H314</f>
        <v>21.401999999999997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2" t="s">
        <v>175</v>
      </c>
      <c r="AT314" s="162" t="s">
        <v>170</v>
      </c>
      <c r="AU314" s="162" t="s">
        <v>85</v>
      </c>
      <c r="AY314" s="18" t="s">
        <v>167</v>
      </c>
      <c r="BE314" s="163">
        <f>IF(N314="základní",J314,0)</f>
        <v>0</v>
      </c>
      <c r="BF314" s="163">
        <f>IF(N314="snížená",J314,0)</f>
        <v>0</v>
      </c>
      <c r="BG314" s="163">
        <f>IF(N314="zákl. přenesená",J314,0)</f>
        <v>0</v>
      </c>
      <c r="BH314" s="163">
        <f>IF(N314="sníž. přenesená",J314,0)</f>
        <v>0</v>
      </c>
      <c r="BI314" s="163">
        <f>IF(N314="nulová",J314,0)</f>
        <v>0</v>
      </c>
      <c r="BJ314" s="18" t="s">
        <v>32</v>
      </c>
      <c r="BK314" s="163">
        <f>ROUND(I314*H314,2)</f>
        <v>0</v>
      </c>
      <c r="BL314" s="18" t="s">
        <v>175</v>
      </c>
      <c r="BM314" s="162" t="s">
        <v>1022</v>
      </c>
    </row>
    <row r="315" spans="2:51" s="14" customFormat="1" ht="12">
      <c r="B315" s="172"/>
      <c r="D315" s="165" t="s">
        <v>177</v>
      </c>
      <c r="E315" s="173" t="s">
        <v>1</v>
      </c>
      <c r="F315" s="174" t="s">
        <v>1020</v>
      </c>
      <c r="H315" s="175">
        <v>73.8</v>
      </c>
      <c r="I315" s="176"/>
      <c r="L315" s="172"/>
      <c r="M315" s="177"/>
      <c r="N315" s="178"/>
      <c r="O315" s="178"/>
      <c r="P315" s="178"/>
      <c r="Q315" s="178"/>
      <c r="R315" s="178"/>
      <c r="S315" s="178"/>
      <c r="T315" s="179"/>
      <c r="AT315" s="173" t="s">
        <v>177</v>
      </c>
      <c r="AU315" s="173" t="s">
        <v>85</v>
      </c>
      <c r="AV315" s="14" t="s">
        <v>85</v>
      </c>
      <c r="AW315" s="14" t="s">
        <v>31</v>
      </c>
      <c r="AX315" s="14" t="s">
        <v>32</v>
      </c>
      <c r="AY315" s="173" t="s">
        <v>167</v>
      </c>
    </row>
    <row r="316" spans="1:65" s="2" customFormat="1" ht="16.5" customHeight="1">
      <c r="A316" s="33"/>
      <c r="B316" s="150"/>
      <c r="C316" s="151" t="s">
        <v>518</v>
      </c>
      <c r="D316" s="151" t="s">
        <v>170</v>
      </c>
      <c r="E316" s="152" t="s">
        <v>279</v>
      </c>
      <c r="F316" s="153" t="s">
        <v>280</v>
      </c>
      <c r="G316" s="154" t="s">
        <v>260</v>
      </c>
      <c r="H316" s="155">
        <v>795.855</v>
      </c>
      <c r="I316" s="156"/>
      <c r="J316" s="157">
        <f>ROUND(I316*H316,2)</f>
        <v>0</v>
      </c>
      <c r="K316" s="153" t="s">
        <v>174</v>
      </c>
      <c r="L316" s="34"/>
      <c r="M316" s="158" t="s">
        <v>1</v>
      </c>
      <c r="N316" s="159" t="s">
        <v>42</v>
      </c>
      <c r="O316" s="59"/>
      <c r="P316" s="160">
        <f>O316*H316</f>
        <v>0</v>
      </c>
      <c r="Q316" s="160">
        <v>0</v>
      </c>
      <c r="R316" s="160">
        <f>Q316*H316</f>
        <v>0</v>
      </c>
      <c r="S316" s="160">
        <v>0</v>
      </c>
      <c r="T316" s="161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2" t="s">
        <v>175</v>
      </c>
      <c r="AT316" s="162" t="s">
        <v>170</v>
      </c>
      <c r="AU316" s="162" t="s">
        <v>85</v>
      </c>
      <c r="AY316" s="18" t="s">
        <v>167</v>
      </c>
      <c r="BE316" s="163">
        <f>IF(N316="základní",J316,0)</f>
        <v>0</v>
      </c>
      <c r="BF316" s="163">
        <f>IF(N316="snížená",J316,0)</f>
        <v>0</v>
      </c>
      <c r="BG316" s="163">
        <f>IF(N316="zákl. přenesená",J316,0)</f>
        <v>0</v>
      </c>
      <c r="BH316" s="163">
        <f>IF(N316="sníž. přenesená",J316,0)</f>
        <v>0</v>
      </c>
      <c r="BI316" s="163">
        <f>IF(N316="nulová",J316,0)</f>
        <v>0</v>
      </c>
      <c r="BJ316" s="18" t="s">
        <v>32</v>
      </c>
      <c r="BK316" s="163">
        <f>ROUND(I316*H316,2)</f>
        <v>0</v>
      </c>
      <c r="BL316" s="18" t="s">
        <v>175</v>
      </c>
      <c r="BM316" s="162" t="s">
        <v>1023</v>
      </c>
    </row>
    <row r="317" spans="1:65" s="2" customFormat="1" ht="16.5" customHeight="1">
      <c r="A317" s="33"/>
      <c r="B317" s="150"/>
      <c r="C317" s="151" t="s">
        <v>522</v>
      </c>
      <c r="D317" s="151" t="s">
        <v>170</v>
      </c>
      <c r="E317" s="152" t="s">
        <v>282</v>
      </c>
      <c r="F317" s="153" t="s">
        <v>283</v>
      </c>
      <c r="G317" s="154" t="s">
        <v>260</v>
      </c>
      <c r="H317" s="155">
        <v>5570.985</v>
      </c>
      <c r="I317" s="156"/>
      <c r="J317" s="157">
        <f>ROUND(I317*H317,2)</f>
        <v>0</v>
      </c>
      <c r="K317" s="153" t="s">
        <v>174</v>
      </c>
      <c r="L317" s="34"/>
      <c r="M317" s="158" t="s">
        <v>1</v>
      </c>
      <c r="N317" s="159" t="s">
        <v>42</v>
      </c>
      <c r="O317" s="59"/>
      <c r="P317" s="160">
        <f>O317*H317</f>
        <v>0</v>
      </c>
      <c r="Q317" s="160">
        <v>0</v>
      </c>
      <c r="R317" s="160">
        <f>Q317*H317</f>
        <v>0</v>
      </c>
      <c r="S317" s="160">
        <v>0</v>
      </c>
      <c r="T317" s="161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2" t="s">
        <v>175</v>
      </c>
      <c r="AT317" s="162" t="s">
        <v>170</v>
      </c>
      <c r="AU317" s="162" t="s">
        <v>85</v>
      </c>
      <c r="AY317" s="18" t="s">
        <v>167</v>
      </c>
      <c r="BE317" s="163">
        <f>IF(N317="základní",J317,0)</f>
        <v>0</v>
      </c>
      <c r="BF317" s="163">
        <f>IF(N317="snížená",J317,0)</f>
        <v>0</v>
      </c>
      <c r="BG317" s="163">
        <f>IF(N317="zákl. přenesená",J317,0)</f>
        <v>0</v>
      </c>
      <c r="BH317" s="163">
        <f>IF(N317="sníž. přenesená",J317,0)</f>
        <v>0</v>
      </c>
      <c r="BI317" s="163">
        <f>IF(N317="nulová",J317,0)</f>
        <v>0</v>
      </c>
      <c r="BJ317" s="18" t="s">
        <v>32</v>
      </c>
      <c r="BK317" s="163">
        <f>ROUND(I317*H317,2)</f>
        <v>0</v>
      </c>
      <c r="BL317" s="18" t="s">
        <v>175</v>
      </c>
      <c r="BM317" s="162" t="s">
        <v>1024</v>
      </c>
    </row>
    <row r="318" spans="2:51" s="14" customFormat="1" ht="12">
      <c r="B318" s="172"/>
      <c r="D318" s="165" t="s">
        <v>177</v>
      </c>
      <c r="F318" s="174" t="s">
        <v>1025</v>
      </c>
      <c r="H318" s="175">
        <v>5570.985</v>
      </c>
      <c r="I318" s="176"/>
      <c r="L318" s="172"/>
      <c r="M318" s="177"/>
      <c r="N318" s="178"/>
      <c r="O318" s="178"/>
      <c r="P318" s="178"/>
      <c r="Q318" s="178"/>
      <c r="R318" s="178"/>
      <c r="S318" s="178"/>
      <c r="T318" s="179"/>
      <c r="AT318" s="173" t="s">
        <v>177</v>
      </c>
      <c r="AU318" s="173" t="s">
        <v>85</v>
      </c>
      <c r="AV318" s="14" t="s">
        <v>85</v>
      </c>
      <c r="AW318" s="14" t="s">
        <v>3</v>
      </c>
      <c r="AX318" s="14" t="s">
        <v>32</v>
      </c>
      <c r="AY318" s="173" t="s">
        <v>167</v>
      </c>
    </row>
    <row r="319" spans="1:65" s="2" customFormat="1" ht="16.5" customHeight="1">
      <c r="A319" s="33"/>
      <c r="B319" s="150"/>
      <c r="C319" s="151" t="s">
        <v>527</v>
      </c>
      <c r="D319" s="151" t="s">
        <v>170</v>
      </c>
      <c r="E319" s="152" t="s">
        <v>287</v>
      </c>
      <c r="F319" s="153" t="s">
        <v>288</v>
      </c>
      <c r="G319" s="154" t="s">
        <v>260</v>
      </c>
      <c r="H319" s="155">
        <v>795.855</v>
      </c>
      <c r="I319" s="156"/>
      <c r="J319" s="157">
        <f>ROUND(I319*H319,2)</f>
        <v>0</v>
      </c>
      <c r="K319" s="153" t="s">
        <v>240</v>
      </c>
      <c r="L319" s="34"/>
      <c r="M319" s="158" t="s">
        <v>1</v>
      </c>
      <c r="N319" s="159" t="s">
        <v>42</v>
      </c>
      <c r="O319" s="59"/>
      <c r="P319" s="160">
        <f>O319*H319</f>
        <v>0</v>
      </c>
      <c r="Q319" s="160">
        <v>0</v>
      </c>
      <c r="R319" s="160">
        <f>Q319*H319</f>
        <v>0</v>
      </c>
      <c r="S319" s="160">
        <v>0</v>
      </c>
      <c r="T319" s="16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2" t="s">
        <v>175</v>
      </c>
      <c r="AT319" s="162" t="s">
        <v>170</v>
      </c>
      <c r="AU319" s="162" t="s">
        <v>85</v>
      </c>
      <c r="AY319" s="18" t="s">
        <v>167</v>
      </c>
      <c r="BE319" s="163">
        <f>IF(N319="základní",J319,0)</f>
        <v>0</v>
      </c>
      <c r="BF319" s="163">
        <f>IF(N319="snížená",J319,0)</f>
        <v>0</v>
      </c>
      <c r="BG319" s="163">
        <f>IF(N319="zákl. přenesená",J319,0)</f>
        <v>0</v>
      </c>
      <c r="BH319" s="163">
        <f>IF(N319="sníž. přenesená",J319,0)</f>
        <v>0</v>
      </c>
      <c r="BI319" s="163">
        <f>IF(N319="nulová",J319,0)</f>
        <v>0</v>
      </c>
      <c r="BJ319" s="18" t="s">
        <v>32</v>
      </c>
      <c r="BK319" s="163">
        <f>ROUND(I319*H319,2)</f>
        <v>0</v>
      </c>
      <c r="BL319" s="18" t="s">
        <v>175</v>
      </c>
      <c r="BM319" s="162" t="s">
        <v>1026</v>
      </c>
    </row>
    <row r="320" spans="2:63" s="12" customFormat="1" ht="22.9" customHeight="1">
      <c r="B320" s="137"/>
      <c r="D320" s="138" t="s">
        <v>76</v>
      </c>
      <c r="E320" s="148" t="s">
        <v>200</v>
      </c>
      <c r="F320" s="148" t="s">
        <v>383</v>
      </c>
      <c r="I320" s="140"/>
      <c r="J320" s="149">
        <f>BK320</f>
        <v>0</v>
      </c>
      <c r="L320" s="137"/>
      <c r="M320" s="142"/>
      <c r="N320" s="143"/>
      <c r="O320" s="143"/>
      <c r="P320" s="144">
        <f>SUM(P321:P389)</f>
        <v>0</v>
      </c>
      <c r="Q320" s="143"/>
      <c r="R320" s="144">
        <f>SUM(R321:R389)</f>
        <v>1510.9510958099995</v>
      </c>
      <c r="S320" s="143"/>
      <c r="T320" s="145">
        <f>SUM(T321:T389)</f>
        <v>0</v>
      </c>
      <c r="AR320" s="138" t="s">
        <v>32</v>
      </c>
      <c r="AT320" s="146" t="s">
        <v>76</v>
      </c>
      <c r="AU320" s="146" t="s">
        <v>32</v>
      </c>
      <c r="AY320" s="138" t="s">
        <v>167</v>
      </c>
      <c r="BK320" s="147">
        <f>SUM(BK321:BK389)</f>
        <v>0</v>
      </c>
    </row>
    <row r="321" spans="1:65" s="2" customFormat="1" ht="16.5" customHeight="1">
      <c r="A321" s="33"/>
      <c r="B321" s="150"/>
      <c r="C321" s="151" t="s">
        <v>532</v>
      </c>
      <c r="D321" s="151" t="s">
        <v>170</v>
      </c>
      <c r="E321" s="152" t="s">
        <v>1027</v>
      </c>
      <c r="F321" s="153" t="s">
        <v>1028</v>
      </c>
      <c r="G321" s="154" t="s">
        <v>233</v>
      </c>
      <c r="H321" s="155">
        <v>258.266</v>
      </c>
      <c r="I321" s="156"/>
      <c r="J321" s="157">
        <f>ROUND(I321*H321,2)</f>
        <v>0</v>
      </c>
      <c r="K321" s="153" t="s">
        <v>174</v>
      </c>
      <c r="L321" s="34"/>
      <c r="M321" s="158" t="s">
        <v>1</v>
      </c>
      <c r="N321" s="159" t="s">
        <v>42</v>
      </c>
      <c r="O321" s="59"/>
      <c r="P321" s="160">
        <f>O321*H321</f>
        <v>0</v>
      </c>
      <c r="Q321" s="160">
        <v>0.08922</v>
      </c>
      <c r="R321" s="160">
        <f>Q321*H321</f>
        <v>23.04249252</v>
      </c>
      <c r="S321" s="160">
        <v>0</v>
      </c>
      <c r="T321" s="16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2" t="s">
        <v>175</v>
      </c>
      <c r="AT321" s="162" t="s">
        <v>170</v>
      </c>
      <c r="AU321" s="162" t="s">
        <v>85</v>
      </c>
      <c r="AY321" s="18" t="s">
        <v>167</v>
      </c>
      <c r="BE321" s="163">
        <f>IF(N321="základní",J321,0)</f>
        <v>0</v>
      </c>
      <c r="BF321" s="163">
        <f>IF(N321="snížená",J321,0)</f>
        <v>0</v>
      </c>
      <c r="BG321" s="163">
        <f>IF(N321="zákl. přenesená",J321,0)</f>
        <v>0</v>
      </c>
      <c r="BH321" s="163">
        <f>IF(N321="sníž. přenesená",J321,0)</f>
        <v>0</v>
      </c>
      <c r="BI321" s="163">
        <f>IF(N321="nulová",J321,0)</f>
        <v>0</v>
      </c>
      <c r="BJ321" s="18" t="s">
        <v>32</v>
      </c>
      <c r="BK321" s="163">
        <f>ROUND(I321*H321,2)</f>
        <v>0</v>
      </c>
      <c r="BL321" s="18" t="s">
        <v>175</v>
      </c>
      <c r="BM321" s="162" t="s">
        <v>1029</v>
      </c>
    </row>
    <row r="322" spans="2:51" s="14" customFormat="1" ht="12">
      <c r="B322" s="172"/>
      <c r="D322" s="165" t="s">
        <v>177</v>
      </c>
      <c r="E322" s="173" t="s">
        <v>1</v>
      </c>
      <c r="F322" s="174" t="s">
        <v>1030</v>
      </c>
      <c r="H322" s="175">
        <v>1402.559</v>
      </c>
      <c r="I322" s="176"/>
      <c r="L322" s="172"/>
      <c r="M322" s="177"/>
      <c r="N322" s="178"/>
      <c r="O322" s="178"/>
      <c r="P322" s="178"/>
      <c r="Q322" s="178"/>
      <c r="R322" s="178"/>
      <c r="S322" s="178"/>
      <c r="T322" s="179"/>
      <c r="AT322" s="173" t="s">
        <v>177</v>
      </c>
      <c r="AU322" s="173" t="s">
        <v>85</v>
      </c>
      <c r="AV322" s="14" t="s">
        <v>85</v>
      </c>
      <c r="AW322" s="14" t="s">
        <v>31</v>
      </c>
      <c r="AX322" s="14" t="s">
        <v>77</v>
      </c>
      <c r="AY322" s="173" t="s">
        <v>167</v>
      </c>
    </row>
    <row r="323" spans="2:51" s="14" customFormat="1" ht="12">
      <c r="B323" s="172"/>
      <c r="D323" s="165" t="s">
        <v>177</v>
      </c>
      <c r="E323" s="173" t="s">
        <v>1</v>
      </c>
      <c r="F323" s="174" t="s">
        <v>1031</v>
      </c>
      <c r="H323" s="175">
        <v>-1144.293</v>
      </c>
      <c r="I323" s="176"/>
      <c r="L323" s="172"/>
      <c r="M323" s="177"/>
      <c r="N323" s="178"/>
      <c r="O323" s="178"/>
      <c r="P323" s="178"/>
      <c r="Q323" s="178"/>
      <c r="R323" s="178"/>
      <c r="S323" s="178"/>
      <c r="T323" s="179"/>
      <c r="AT323" s="173" t="s">
        <v>177</v>
      </c>
      <c r="AU323" s="173" t="s">
        <v>85</v>
      </c>
      <c r="AV323" s="14" t="s">
        <v>85</v>
      </c>
      <c r="AW323" s="14" t="s">
        <v>31</v>
      </c>
      <c r="AX323" s="14" t="s">
        <v>77</v>
      </c>
      <c r="AY323" s="173" t="s">
        <v>167</v>
      </c>
    </row>
    <row r="324" spans="2:51" s="15" customFormat="1" ht="12">
      <c r="B324" s="180"/>
      <c r="D324" s="165" t="s">
        <v>177</v>
      </c>
      <c r="E324" s="181" t="s">
        <v>1</v>
      </c>
      <c r="F324" s="182" t="s">
        <v>192</v>
      </c>
      <c r="H324" s="183">
        <v>258.266</v>
      </c>
      <c r="I324" s="184"/>
      <c r="L324" s="180"/>
      <c r="M324" s="185"/>
      <c r="N324" s="186"/>
      <c r="O324" s="186"/>
      <c r="P324" s="186"/>
      <c r="Q324" s="186"/>
      <c r="R324" s="186"/>
      <c r="S324" s="186"/>
      <c r="T324" s="187"/>
      <c r="AT324" s="181" t="s">
        <v>177</v>
      </c>
      <c r="AU324" s="181" t="s">
        <v>85</v>
      </c>
      <c r="AV324" s="15" t="s">
        <v>175</v>
      </c>
      <c r="AW324" s="15" t="s">
        <v>31</v>
      </c>
      <c r="AX324" s="15" t="s">
        <v>32</v>
      </c>
      <c r="AY324" s="181" t="s">
        <v>167</v>
      </c>
    </row>
    <row r="325" spans="1:65" s="2" customFormat="1" ht="21.75" customHeight="1">
      <c r="A325" s="33"/>
      <c r="B325" s="150"/>
      <c r="C325" s="151" t="s">
        <v>537</v>
      </c>
      <c r="D325" s="151" t="s">
        <v>170</v>
      </c>
      <c r="E325" s="152" t="s">
        <v>1032</v>
      </c>
      <c r="F325" s="153" t="s">
        <v>1033</v>
      </c>
      <c r="G325" s="154" t="s">
        <v>233</v>
      </c>
      <c r="H325" s="155">
        <v>329.066</v>
      </c>
      <c r="I325" s="156"/>
      <c r="J325" s="157">
        <f>ROUND(I325*H325,2)</f>
        <v>0</v>
      </c>
      <c r="K325" s="153" t="s">
        <v>174</v>
      </c>
      <c r="L325" s="34"/>
      <c r="M325" s="158" t="s">
        <v>1</v>
      </c>
      <c r="N325" s="159" t="s">
        <v>42</v>
      </c>
      <c r="O325" s="59"/>
      <c r="P325" s="160">
        <f>O325*H325</f>
        <v>0</v>
      </c>
      <c r="Q325" s="160">
        <v>0.08922</v>
      </c>
      <c r="R325" s="160">
        <f>Q325*H325</f>
        <v>29.359268519999997</v>
      </c>
      <c r="S325" s="160">
        <v>0</v>
      </c>
      <c r="T325" s="16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2" t="s">
        <v>175</v>
      </c>
      <c r="AT325" s="162" t="s">
        <v>170</v>
      </c>
      <c r="AU325" s="162" t="s">
        <v>85</v>
      </c>
      <c r="AY325" s="18" t="s">
        <v>167</v>
      </c>
      <c r="BE325" s="163">
        <f>IF(N325="základní",J325,0)</f>
        <v>0</v>
      </c>
      <c r="BF325" s="163">
        <f>IF(N325="snížená",J325,0)</f>
        <v>0</v>
      </c>
      <c r="BG325" s="163">
        <f>IF(N325="zákl. přenesená",J325,0)</f>
        <v>0</v>
      </c>
      <c r="BH325" s="163">
        <f>IF(N325="sníž. přenesená",J325,0)</f>
        <v>0</v>
      </c>
      <c r="BI325" s="163">
        <f>IF(N325="nulová",J325,0)</f>
        <v>0</v>
      </c>
      <c r="BJ325" s="18" t="s">
        <v>32</v>
      </c>
      <c r="BK325" s="163">
        <f>ROUND(I325*H325,2)</f>
        <v>0</v>
      </c>
      <c r="BL325" s="18" t="s">
        <v>175</v>
      </c>
      <c r="BM325" s="162" t="s">
        <v>1034</v>
      </c>
    </row>
    <row r="326" spans="2:51" s="13" customFormat="1" ht="12">
      <c r="B326" s="164"/>
      <c r="D326" s="165" t="s">
        <v>177</v>
      </c>
      <c r="E326" s="166" t="s">
        <v>1</v>
      </c>
      <c r="F326" s="167" t="s">
        <v>1035</v>
      </c>
      <c r="H326" s="166" t="s">
        <v>1</v>
      </c>
      <c r="I326" s="168"/>
      <c r="L326" s="164"/>
      <c r="M326" s="169"/>
      <c r="N326" s="170"/>
      <c r="O326" s="170"/>
      <c r="P326" s="170"/>
      <c r="Q326" s="170"/>
      <c r="R326" s="170"/>
      <c r="S326" s="170"/>
      <c r="T326" s="171"/>
      <c r="AT326" s="166" t="s">
        <v>177</v>
      </c>
      <c r="AU326" s="166" t="s">
        <v>85</v>
      </c>
      <c r="AV326" s="13" t="s">
        <v>32</v>
      </c>
      <c r="AW326" s="13" t="s">
        <v>31</v>
      </c>
      <c r="AX326" s="13" t="s">
        <v>77</v>
      </c>
      <c r="AY326" s="166" t="s">
        <v>167</v>
      </c>
    </row>
    <row r="327" spans="2:51" s="14" customFormat="1" ht="12">
      <c r="B327" s="172"/>
      <c r="D327" s="165" t="s">
        <v>177</v>
      </c>
      <c r="E327" s="173" t="s">
        <v>1</v>
      </c>
      <c r="F327" s="174" t="s">
        <v>1036</v>
      </c>
      <c r="H327" s="175">
        <v>329.066</v>
      </c>
      <c r="I327" s="176"/>
      <c r="L327" s="172"/>
      <c r="M327" s="177"/>
      <c r="N327" s="178"/>
      <c r="O327" s="178"/>
      <c r="P327" s="178"/>
      <c r="Q327" s="178"/>
      <c r="R327" s="178"/>
      <c r="S327" s="178"/>
      <c r="T327" s="179"/>
      <c r="AT327" s="173" t="s">
        <v>177</v>
      </c>
      <c r="AU327" s="173" t="s">
        <v>85</v>
      </c>
      <c r="AV327" s="14" t="s">
        <v>85</v>
      </c>
      <c r="AW327" s="14" t="s">
        <v>31</v>
      </c>
      <c r="AX327" s="14" t="s">
        <v>32</v>
      </c>
      <c r="AY327" s="173" t="s">
        <v>167</v>
      </c>
    </row>
    <row r="328" spans="1:65" s="2" customFormat="1" ht="21.75" customHeight="1">
      <c r="A328" s="33"/>
      <c r="B328" s="150"/>
      <c r="C328" s="151" t="s">
        <v>542</v>
      </c>
      <c r="D328" s="151" t="s">
        <v>170</v>
      </c>
      <c r="E328" s="152" t="s">
        <v>1037</v>
      </c>
      <c r="F328" s="153" t="s">
        <v>1038</v>
      </c>
      <c r="G328" s="154" t="s">
        <v>233</v>
      </c>
      <c r="H328" s="155">
        <v>815.227</v>
      </c>
      <c r="I328" s="156"/>
      <c r="J328" s="157">
        <f>ROUND(I328*H328,2)</f>
        <v>0</v>
      </c>
      <c r="K328" s="153" t="s">
        <v>174</v>
      </c>
      <c r="L328" s="34"/>
      <c r="M328" s="158" t="s">
        <v>1</v>
      </c>
      <c r="N328" s="159" t="s">
        <v>42</v>
      </c>
      <c r="O328" s="59"/>
      <c r="P328" s="160">
        <f>O328*H328</f>
        <v>0</v>
      </c>
      <c r="Q328" s="160">
        <v>0.08922</v>
      </c>
      <c r="R328" s="160">
        <f>Q328*H328</f>
        <v>72.73455293999999</v>
      </c>
      <c r="S328" s="160">
        <v>0</v>
      </c>
      <c r="T328" s="16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2" t="s">
        <v>175</v>
      </c>
      <c r="AT328" s="162" t="s">
        <v>170</v>
      </c>
      <c r="AU328" s="162" t="s">
        <v>85</v>
      </c>
      <c r="AY328" s="18" t="s">
        <v>167</v>
      </c>
      <c r="BE328" s="163">
        <f>IF(N328="základní",J328,0)</f>
        <v>0</v>
      </c>
      <c r="BF328" s="163">
        <f>IF(N328="snížená",J328,0)</f>
        <v>0</v>
      </c>
      <c r="BG328" s="163">
        <f>IF(N328="zákl. přenesená",J328,0)</f>
        <v>0</v>
      </c>
      <c r="BH328" s="163">
        <f>IF(N328="sníž. přenesená",J328,0)</f>
        <v>0</v>
      </c>
      <c r="BI328" s="163">
        <f>IF(N328="nulová",J328,0)</f>
        <v>0</v>
      </c>
      <c r="BJ328" s="18" t="s">
        <v>32</v>
      </c>
      <c r="BK328" s="163">
        <f>ROUND(I328*H328,2)</f>
        <v>0</v>
      </c>
      <c r="BL328" s="18" t="s">
        <v>175</v>
      </c>
      <c r="BM328" s="162" t="s">
        <v>1039</v>
      </c>
    </row>
    <row r="329" spans="2:51" s="13" customFormat="1" ht="12">
      <c r="B329" s="164"/>
      <c r="D329" s="165" t="s">
        <v>177</v>
      </c>
      <c r="E329" s="166" t="s">
        <v>1</v>
      </c>
      <c r="F329" s="167" t="s">
        <v>1035</v>
      </c>
      <c r="H329" s="166" t="s">
        <v>1</v>
      </c>
      <c r="I329" s="168"/>
      <c r="L329" s="164"/>
      <c r="M329" s="169"/>
      <c r="N329" s="170"/>
      <c r="O329" s="170"/>
      <c r="P329" s="170"/>
      <c r="Q329" s="170"/>
      <c r="R329" s="170"/>
      <c r="S329" s="170"/>
      <c r="T329" s="171"/>
      <c r="AT329" s="166" t="s">
        <v>177</v>
      </c>
      <c r="AU329" s="166" t="s">
        <v>85</v>
      </c>
      <c r="AV329" s="13" t="s">
        <v>32</v>
      </c>
      <c r="AW329" s="13" t="s">
        <v>31</v>
      </c>
      <c r="AX329" s="13" t="s">
        <v>77</v>
      </c>
      <c r="AY329" s="166" t="s">
        <v>167</v>
      </c>
    </row>
    <row r="330" spans="2:51" s="14" customFormat="1" ht="12">
      <c r="B330" s="172"/>
      <c r="D330" s="165" t="s">
        <v>177</v>
      </c>
      <c r="E330" s="173" t="s">
        <v>1</v>
      </c>
      <c r="F330" s="174" t="s">
        <v>1040</v>
      </c>
      <c r="H330" s="175">
        <v>815.227</v>
      </c>
      <c r="I330" s="176"/>
      <c r="L330" s="172"/>
      <c r="M330" s="177"/>
      <c r="N330" s="178"/>
      <c r="O330" s="178"/>
      <c r="P330" s="178"/>
      <c r="Q330" s="178"/>
      <c r="R330" s="178"/>
      <c r="S330" s="178"/>
      <c r="T330" s="179"/>
      <c r="AT330" s="173" t="s">
        <v>177</v>
      </c>
      <c r="AU330" s="173" t="s">
        <v>85</v>
      </c>
      <c r="AV330" s="14" t="s">
        <v>85</v>
      </c>
      <c r="AW330" s="14" t="s">
        <v>31</v>
      </c>
      <c r="AX330" s="14" t="s">
        <v>32</v>
      </c>
      <c r="AY330" s="173" t="s">
        <v>167</v>
      </c>
    </row>
    <row r="331" spans="1:65" s="2" customFormat="1" ht="16.5" customHeight="1">
      <c r="A331" s="33"/>
      <c r="B331" s="150"/>
      <c r="C331" s="193" t="s">
        <v>547</v>
      </c>
      <c r="D331" s="193" t="s">
        <v>453</v>
      </c>
      <c r="E331" s="194" t="s">
        <v>1041</v>
      </c>
      <c r="F331" s="195" t="s">
        <v>1042</v>
      </c>
      <c r="G331" s="196" t="s">
        <v>233</v>
      </c>
      <c r="H331" s="197">
        <v>1436.484</v>
      </c>
      <c r="I331" s="198"/>
      <c r="J331" s="199">
        <f>ROUND(I331*H331,2)</f>
        <v>0</v>
      </c>
      <c r="K331" s="195" t="s">
        <v>174</v>
      </c>
      <c r="L331" s="200"/>
      <c r="M331" s="201" t="s">
        <v>1</v>
      </c>
      <c r="N331" s="202" t="s">
        <v>42</v>
      </c>
      <c r="O331" s="59"/>
      <c r="P331" s="160">
        <f>O331*H331</f>
        <v>0</v>
      </c>
      <c r="Q331" s="160">
        <v>0.131</v>
      </c>
      <c r="R331" s="160">
        <f>Q331*H331</f>
        <v>188.179404</v>
      </c>
      <c r="S331" s="160">
        <v>0</v>
      </c>
      <c r="T331" s="16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2" t="s">
        <v>216</v>
      </c>
      <c r="AT331" s="162" t="s">
        <v>453</v>
      </c>
      <c r="AU331" s="162" t="s">
        <v>85</v>
      </c>
      <c r="AY331" s="18" t="s">
        <v>167</v>
      </c>
      <c r="BE331" s="163">
        <f>IF(N331="základní",J331,0)</f>
        <v>0</v>
      </c>
      <c r="BF331" s="163">
        <f>IF(N331="snížená",J331,0)</f>
        <v>0</v>
      </c>
      <c r="BG331" s="163">
        <f>IF(N331="zákl. přenesená",J331,0)</f>
        <v>0</v>
      </c>
      <c r="BH331" s="163">
        <f>IF(N331="sníž. přenesená",J331,0)</f>
        <v>0</v>
      </c>
      <c r="BI331" s="163">
        <f>IF(N331="nulová",J331,0)</f>
        <v>0</v>
      </c>
      <c r="BJ331" s="18" t="s">
        <v>32</v>
      </c>
      <c r="BK331" s="163">
        <f>ROUND(I331*H331,2)</f>
        <v>0</v>
      </c>
      <c r="BL331" s="18" t="s">
        <v>175</v>
      </c>
      <c r="BM331" s="162" t="s">
        <v>1043</v>
      </c>
    </row>
    <row r="332" spans="2:51" s="13" customFormat="1" ht="12">
      <c r="B332" s="164"/>
      <c r="D332" s="165" t="s">
        <v>177</v>
      </c>
      <c r="E332" s="166" t="s">
        <v>1</v>
      </c>
      <c r="F332" s="167" t="s">
        <v>1035</v>
      </c>
      <c r="H332" s="166" t="s">
        <v>1</v>
      </c>
      <c r="I332" s="168"/>
      <c r="L332" s="164"/>
      <c r="M332" s="169"/>
      <c r="N332" s="170"/>
      <c r="O332" s="170"/>
      <c r="P332" s="170"/>
      <c r="Q332" s="170"/>
      <c r="R332" s="170"/>
      <c r="S332" s="170"/>
      <c r="T332" s="171"/>
      <c r="AT332" s="166" t="s">
        <v>177</v>
      </c>
      <c r="AU332" s="166" t="s">
        <v>85</v>
      </c>
      <c r="AV332" s="13" t="s">
        <v>32</v>
      </c>
      <c r="AW332" s="13" t="s">
        <v>31</v>
      </c>
      <c r="AX332" s="13" t="s">
        <v>77</v>
      </c>
      <c r="AY332" s="166" t="s">
        <v>167</v>
      </c>
    </row>
    <row r="333" spans="2:51" s="14" customFormat="1" ht="12">
      <c r="B333" s="172"/>
      <c r="D333" s="165" t="s">
        <v>177</v>
      </c>
      <c r="E333" s="173" t="s">
        <v>1</v>
      </c>
      <c r="F333" s="174" t="s">
        <v>1044</v>
      </c>
      <c r="H333" s="175">
        <v>831.532</v>
      </c>
      <c r="I333" s="176"/>
      <c r="L333" s="172"/>
      <c r="M333" s="177"/>
      <c r="N333" s="178"/>
      <c r="O333" s="178"/>
      <c r="P333" s="178"/>
      <c r="Q333" s="178"/>
      <c r="R333" s="178"/>
      <c r="S333" s="178"/>
      <c r="T333" s="179"/>
      <c r="AT333" s="173" t="s">
        <v>177</v>
      </c>
      <c r="AU333" s="173" t="s">
        <v>85</v>
      </c>
      <c r="AV333" s="14" t="s">
        <v>85</v>
      </c>
      <c r="AW333" s="14" t="s">
        <v>31</v>
      </c>
      <c r="AX333" s="14" t="s">
        <v>77</v>
      </c>
      <c r="AY333" s="173" t="s">
        <v>167</v>
      </c>
    </row>
    <row r="334" spans="2:51" s="14" customFormat="1" ht="12">
      <c r="B334" s="172"/>
      <c r="D334" s="165" t="s">
        <v>177</v>
      </c>
      <c r="E334" s="173" t="s">
        <v>1</v>
      </c>
      <c r="F334" s="174" t="s">
        <v>1045</v>
      </c>
      <c r="H334" s="175">
        <v>604.952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177</v>
      </c>
      <c r="AU334" s="173" t="s">
        <v>85</v>
      </c>
      <c r="AV334" s="14" t="s">
        <v>85</v>
      </c>
      <c r="AW334" s="14" t="s">
        <v>31</v>
      </c>
      <c r="AX334" s="14" t="s">
        <v>77</v>
      </c>
      <c r="AY334" s="173" t="s">
        <v>167</v>
      </c>
    </row>
    <row r="335" spans="2:51" s="15" customFormat="1" ht="12">
      <c r="B335" s="180"/>
      <c r="D335" s="165" t="s">
        <v>177</v>
      </c>
      <c r="E335" s="181" t="s">
        <v>1</v>
      </c>
      <c r="F335" s="182" t="s">
        <v>192</v>
      </c>
      <c r="H335" s="183">
        <v>1436.484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177</v>
      </c>
      <c r="AU335" s="181" t="s">
        <v>85</v>
      </c>
      <c r="AV335" s="15" t="s">
        <v>175</v>
      </c>
      <c r="AW335" s="15" t="s">
        <v>31</v>
      </c>
      <c r="AX335" s="15" t="s">
        <v>32</v>
      </c>
      <c r="AY335" s="181" t="s">
        <v>167</v>
      </c>
    </row>
    <row r="336" spans="1:65" s="2" customFormat="1" ht="16.5" customHeight="1">
      <c r="A336" s="33"/>
      <c r="B336" s="150"/>
      <c r="C336" s="151" t="s">
        <v>552</v>
      </c>
      <c r="D336" s="151" t="s">
        <v>170</v>
      </c>
      <c r="E336" s="152" t="s">
        <v>1046</v>
      </c>
      <c r="F336" s="153" t="s">
        <v>1047</v>
      </c>
      <c r="G336" s="154" t="s">
        <v>233</v>
      </c>
      <c r="H336" s="155">
        <v>1402.559</v>
      </c>
      <c r="I336" s="156"/>
      <c r="J336" s="157">
        <f>ROUND(I336*H336,2)</f>
        <v>0</v>
      </c>
      <c r="K336" s="153" t="s">
        <v>240</v>
      </c>
      <c r="L336" s="34"/>
      <c r="M336" s="158" t="s">
        <v>1</v>
      </c>
      <c r="N336" s="159" t="s">
        <v>42</v>
      </c>
      <c r="O336" s="59"/>
      <c r="P336" s="160">
        <f>O336*H336</f>
        <v>0</v>
      </c>
      <c r="Q336" s="160">
        <v>0.23</v>
      </c>
      <c r="R336" s="160">
        <f>Q336*H336</f>
        <v>322.58857</v>
      </c>
      <c r="S336" s="160">
        <v>0</v>
      </c>
      <c r="T336" s="16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2" t="s">
        <v>175</v>
      </c>
      <c r="AT336" s="162" t="s">
        <v>170</v>
      </c>
      <c r="AU336" s="162" t="s">
        <v>85</v>
      </c>
      <c r="AY336" s="18" t="s">
        <v>167</v>
      </c>
      <c r="BE336" s="163">
        <f>IF(N336="základní",J336,0)</f>
        <v>0</v>
      </c>
      <c r="BF336" s="163">
        <f>IF(N336="snížená",J336,0)</f>
        <v>0</v>
      </c>
      <c r="BG336" s="163">
        <f>IF(N336="zákl. přenesená",J336,0)</f>
        <v>0</v>
      </c>
      <c r="BH336" s="163">
        <f>IF(N336="sníž. přenesená",J336,0)</f>
        <v>0</v>
      </c>
      <c r="BI336" s="163">
        <f>IF(N336="nulová",J336,0)</f>
        <v>0</v>
      </c>
      <c r="BJ336" s="18" t="s">
        <v>32</v>
      </c>
      <c r="BK336" s="163">
        <f>ROUND(I336*H336,2)</f>
        <v>0</v>
      </c>
      <c r="BL336" s="18" t="s">
        <v>175</v>
      </c>
      <c r="BM336" s="162" t="s">
        <v>1048</v>
      </c>
    </row>
    <row r="337" spans="2:51" s="14" customFormat="1" ht="12">
      <c r="B337" s="172"/>
      <c r="D337" s="165" t="s">
        <v>177</v>
      </c>
      <c r="E337" s="173" t="s">
        <v>1</v>
      </c>
      <c r="F337" s="174" t="s">
        <v>1049</v>
      </c>
      <c r="H337" s="175">
        <v>1402.559</v>
      </c>
      <c r="I337" s="176"/>
      <c r="L337" s="172"/>
      <c r="M337" s="177"/>
      <c r="N337" s="178"/>
      <c r="O337" s="178"/>
      <c r="P337" s="178"/>
      <c r="Q337" s="178"/>
      <c r="R337" s="178"/>
      <c r="S337" s="178"/>
      <c r="T337" s="179"/>
      <c r="AT337" s="173" t="s">
        <v>177</v>
      </c>
      <c r="AU337" s="173" t="s">
        <v>85</v>
      </c>
      <c r="AV337" s="14" t="s">
        <v>85</v>
      </c>
      <c r="AW337" s="14" t="s">
        <v>31</v>
      </c>
      <c r="AX337" s="14" t="s">
        <v>32</v>
      </c>
      <c r="AY337" s="173" t="s">
        <v>167</v>
      </c>
    </row>
    <row r="338" spans="1:65" s="2" customFormat="1" ht="16.5" customHeight="1">
      <c r="A338" s="33"/>
      <c r="B338" s="150"/>
      <c r="C338" s="151" t="s">
        <v>557</v>
      </c>
      <c r="D338" s="151" t="s">
        <v>170</v>
      </c>
      <c r="E338" s="152" t="s">
        <v>828</v>
      </c>
      <c r="F338" s="153" t="s">
        <v>829</v>
      </c>
      <c r="G338" s="154" t="s">
        <v>233</v>
      </c>
      <c r="H338" s="155">
        <v>1402.559</v>
      </c>
      <c r="I338" s="156"/>
      <c r="J338" s="157">
        <f>ROUND(I338*H338,2)</f>
        <v>0</v>
      </c>
      <c r="K338" s="153" t="s">
        <v>174</v>
      </c>
      <c r="L338" s="34"/>
      <c r="M338" s="158" t="s">
        <v>1</v>
      </c>
      <c r="N338" s="159" t="s">
        <v>42</v>
      </c>
      <c r="O338" s="59"/>
      <c r="P338" s="160">
        <f>O338*H338</f>
        <v>0</v>
      </c>
      <c r="Q338" s="160">
        <v>0.345</v>
      </c>
      <c r="R338" s="160">
        <f>Q338*H338</f>
        <v>483.88285499999995</v>
      </c>
      <c r="S338" s="160">
        <v>0</v>
      </c>
      <c r="T338" s="161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2" t="s">
        <v>175</v>
      </c>
      <c r="AT338" s="162" t="s">
        <v>170</v>
      </c>
      <c r="AU338" s="162" t="s">
        <v>85</v>
      </c>
      <c r="AY338" s="18" t="s">
        <v>167</v>
      </c>
      <c r="BE338" s="163">
        <f>IF(N338="základní",J338,0)</f>
        <v>0</v>
      </c>
      <c r="BF338" s="163">
        <f>IF(N338="snížená",J338,0)</f>
        <v>0</v>
      </c>
      <c r="BG338" s="163">
        <f>IF(N338="zákl. přenesená",J338,0)</f>
        <v>0</v>
      </c>
      <c r="BH338" s="163">
        <f>IF(N338="sníž. přenesená",J338,0)</f>
        <v>0</v>
      </c>
      <c r="BI338" s="163">
        <f>IF(N338="nulová",J338,0)</f>
        <v>0</v>
      </c>
      <c r="BJ338" s="18" t="s">
        <v>32</v>
      </c>
      <c r="BK338" s="163">
        <f>ROUND(I338*H338,2)</f>
        <v>0</v>
      </c>
      <c r="BL338" s="18" t="s">
        <v>175</v>
      </c>
      <c r="BM338" s="162" t="s">
        <v>1050</v>
      </c>
    </row>
    <row r="339" spans="2:51" s="14" customFormat="1" ht="12">
      <c r="B339" s="172"/>
      <c r="D339" s="165" t="s">
        <v>177</v>
      </c>
      <c r="E339" s="173" t="s">
        <v>1</v>
      </c>
      <c r="F339" s="174" t="s">
        <v>1051</v>
      </c>
      <c r="H339" s="175">
        <v>1402.559</v>
      </c>
      <c r="I339" s="176"/>
      <c r="L339" s="172"/>
      <c r="M339" s="177"/>
      <c r="N339" s="178"/>
      <c r="O339" s="178"/>
      <c r="P339" s="178"/>
      <c r="Q339" s="178"/>
      <c r="R339" s="178"/>
      <c r="S339" s="178"/>
      <c r="T339" s="179"/>
      <c r="AT339" s="173" t="s">
        <v>177</v>
      </c>
      <c r="AU339" s="173" t="s">
        <v>85</v>
      </c>
      <c r="AV339" s="14" t="s">
        <v>85</v>
      </c>
      <c r="AW339" s="14" t="s">
        <v>31</v>
      </c>
      <c r="AX339" s="14" t="s">
        <v>32</v>
      </c>
      <c r="AY339" s="173" t="s">
        <v>167</v>
      </c>
    </row>
    <row r="340" spans="1:65" s="2" customFormat="1" ht="16.5" customHeight="1">
      <c r="A340" s="33"/>
      <c r="B340" s="150"/>
      <c r="C340" s="151" t="s">
        <v>562</v>
      </c>
      <c r="D340" s="151" t="s">
        <v>170</v>
      </c>
      <c r="E340" s="152" t="s">
        <v>427</v>
      </c>
      <c r="F340" s="153" t="s">
        <v>428</v>
      </c>
      <c r="G340" s="154" t="s">
        <v>233</v>
      </c>
      <c r="H340" s="155">
        <v>197.814</v>
      </c>
      <c r="I340" s="156"/>
      <c r="J340" s="157">
        <f>ROUND(I340*H340,2)</f>
        <v>0</v>
      </c>
      <c r="K340" s="153" t="s">
        <v>174</v>
      </c>
      <c r="L340" s="34"/>
      <c r="M340" s="158" t="s">
        <v>1</v>
      </c>
      <c r="N340" s="159" t="s">
        <v>42</v>
      </c>
      <c r="O340" s="59"/>
      <c r="P340" s="160">
        <f>O340*H340</f>
        <v>0</v>
      </c>
      <c r="Q340" s="160">
        <v>0.11162</v>
      </c>
      <c r="R340" s="160">
        <f>Q340*H340</f>
        <v>22.07999868</v>
      </c>
      <c r="S340" s="160">
        <v>0</v>
      </c>
      <c r="T340" s="16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2" t="s">
        <v>175</v>
      </c>
      <c r="AT340" s="162" t="s">
        <v>170</v>
      </c>
      <c r="AU340" s="162" t="s">
        <v>85</v>
      </c>
      <c r="AY340" s="18" t="s">
        <v>167</v>
      </c>
      <c r="BE340" s="163">
        <f>IF(N340="základní",J340,0)</f>
        <v>0</v>
      </c>
      <c r="BF340" s="163">
        <f>IF(N340="snížená",J340,0)</f>
        <v>0</v>
      </c>
      <c r="BG340" s="163">
        <f>IF(N340="zákl. přenesená",J340,0)</f>
        <v>0</v>
      </c>
      <c r="BH340" s="163">
        <f>IF(N340="sníž. přenesená",J340,0)</f>
        <v>0</v>
      </c>
      <c r="BI340" s="163">
        <f>IF(N340="nulová",J340,0)</f>
        <v>0</v>
      </c>
      <c r="BJ340" s="18" t="s">
        <v>32</v>
      </c>
      <c r="BK340" s="163">
        <f>ROUND(I340*H340,2)</f>
        <v>0</v>
      </c>
      <c r="BL340" s="18" t="s">
        <v>175</v>
      </c>
      <c r="BM340" s="162" t="s">
        <v>429</v>
      </c>
    </row>
    <row r="341" spans="2:51" s="14" customFormat="1" ht="12">
      <c r="B341" s="172"/>
      <c r="D341" s="165" t="s">
        <v>177</v>
      </c>
      <c r="E341" s="173" t="s">
        <v>1</v>
      </c>
      <c r="F341" s="174" t="s">
        <v>1052</v>
      </c>
      <c r="H341" s="175">
        <v>197.814</v>
      </c>
      <c r="I341" s="176"/>
      <c r="L341" s="172"/>
      <c r="M341" s="177"/>
      <c r="N341" s="178"/>
      <c r="O341" s="178"/>
      <c r="P341" s="178"/>
      <c r="Q341" s="178"/>
      <c r="R341" s="178"/>
      <c r="S341" s="178"/>
      <c r="T341" s="179"/>
      <c r="AT341" s="173" t="s">
        <v>177</v>
      </c>
      <c r="AU341" s="173" t="s">
        <v>85</v>
      </c>
      <c r="AV341" s="14" t="s">
        <v>85</v>
      </c>
      <c r="AW341" s="14" t="s">
        <v>31</v>
      </c>
      <c r="AX341" s="14" t="s">
        <v>32</v>
      </c>
      <c r="AY341" s="173" t="s">
        <v>167</v>
      </c>
    </row>
    <row r="342" spans="1:65" s="2" customFormat="1" ht="16.5" customHeight="1">
      <c r="A342" s="33"/>
      <c r="B342" s="150"/>
      <c r="C342" s="151" t="s">
        <v>567</v>
      </c>
      <c r="D342" s="151" t="s">
        <v>170</v>
      </c>
      <c r="E342" s="152" t="s">
        <v>1053</v>
      </c>
      <c r="F342" s="153" t="s">
        <v>1054</v>
      </c>
      <c r="G342" s="154" t="s">
        <v>233</v>
      </c>
      <c r="H342" s="155">
        <v>7.787</v>
      </c>
      <c r="I342" s="156"/>
      <c r="J342" s="157">
        <f>ROUND(I342*H342,2)</f>
        <v>0</v>
      </c>
      <c r="K342" s="153" t="s">
        <v>174</v>
      </c>
      <c r="L342" s="34"/>
      <c r="M342" s="158" t="s">
        <v>1</v>
      </c>
      <c r="N342" s="159" t="s">
        <v>42</v>
      </c>
      <c r="O342" s="59"/>
      <c r="P342" s="160">
        <f>O342*H342</f>
        <v>0</v>
      </c>
      <c r="Q342" s="160">
        <v>0.11162</v>
      </c>
      <c r="R342" s="160">
        <f>Q342*H342</f>
        <v>0.86918494</v>
      </c>
      <c r="S342" s="160">
        <v>0</v>
      </c>
      <c r="T342" s="16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2" t="s">
        <v>175</v>
      </c>
      <c r="AT342" s="162" t="s">
        <v>170</v>
      </c>
      <c r="AU342" s="162" t="s">
        <v>85</v>
      </c>
      <c r="AY342" s="18" t="s">
        <v>167</v>
      </c>
      <c r="BE342" s="163">
        <f>IF(N342="základní",J342,0)</f>
        <v>0</v>
      </c>
      <c r="BF342" s="163">
        <f>IF(N342="snížená",J342,0)</f>
        <v>0</v>
      </c>
      <c r="BG342" s="163">
        <f>IF(N342="zákl. přenesená",J342,0)</f>
        <v>0</v>
      </c>
      <c r="BH342" s="163">
        <f>IF(N342="sníž. přenesená",J342,0)</f>
        <v>0</v>
      </c>
      <c r="BI342" s="163">
        <f>IF(N342="nulová",J342,0)</f>
        <v>0</v>
      </c>
      <c r="BJ342" s="18" t="s">
        <v>32</v>
      </c>
      <c r="BK342" s="163">
        <f>ROUND(I342*H342,2)</f>
        <v>0</v>
      </c>
      <c r="BL342" s="18" t="s">
        <v>175</v>
      </c>
      <c r="BM342" s="162" t="s">
        <v>1055</v>
      </c>
    </row>
    <row r="343" spans="2:51" s="14" customFormat="1" ht="12">
      <c r="B343" s="172"/>
      <c r="D343" s="165" t="s">
        <v>177</v>
      </c>
      <c r="E343" s="173" t="s">
        <v>1</v>
      </c>
      <c r="F343" s="174" t="s">
        <v>1056</v>
      </c>
      <c r="H343" s="175">
        <v>7.787</v>
      </c>
      <c r="I343" s="176"/>
      <c r="L343" s="172"/>
      <c r="M343" s="177"/>
      <c r="N343" s="178"/>
      <c r="O343" s="178"/>
      <c r="P343" s="178"/>
      <c r="Q343" s="178"/>
      <c r="R343" s="178"/>
      <c r="S343" s="178"/>
      <c r="T343" s="179"/>
      <c r="AT343" s="173" t="s">
        <v>177</v>
      </c>
      <c r="AU343" s="173" t="s">
        <v>85</v>
      </c>
      <c r="AV343" s="14" t="s">
        <v>85</v>
      </c>
      <c r="AW343" s="14" t="s">
        <v>31</v>
      </c>
      <c r="AX343" s="14" t="s">
        <v>32</v>
      </c>
      <c r="AY343" s="173" t="s">
        <v>167</v>
      </c>
    </row>
    <row r="344" spans="1:65" s="2" customFormat="1" ht="16.5" customHeight="1">
      <c r="A344" s="33"/>
      <c r="B344" s="150"/>
      <c r="C344" s="193" t="s">
        <v>574</v>
      </c>
      <c r="D344" s="193" t="s">
        <v>453</v>
      </c>
      <c r="E344" s="194" t="s">
        <v>538</v>
      </c>
      <c r="F344" s="195" t="s">
        <v>539</v>
      </c>
      <c r="G344" s="196" t="s">
        <v>233</v>
      </c>
      <c r="H344" s="197">
        <v>207.759</v>
      </c>
      <c r="I344" s="198"/>
      <c r="J344" s="199">
        <f>ROUND(I344*H344,2)</f>
        <v>0</v>
      </c>
      <c r="K344" s="195" t="s">
        <v>174</v>
      </c>
      <c r="L344" s="200"/>
      <c r="M344" s="201" t="s">
        <v>1</v>
      </c>
      <c r="N344" s="202" t="s">
        <v>42</v>
      </c>
      <c r="O344" s="59"/>
      <c r="P344" s="160">
        <f>O344*H344</f>
        <v>0</v>
      </c>
      <c r="Q344" s="160">
        <v>0.176</v>
      </c>
      <c r="R344" s="160">
        <f>Q344*H344</f>
        <v>36.565583999999994</v>
      </c>
      <c r="S344" s="160">
        <v>0</v>
      </c>
      <c r="T344" s="161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2" t="s">
        <v>216</v>
      </c>
      <c r="AT344" s="162" t="s">
        <v>453</v>
      </c>
      <c r="AU344" s="162" t="s">
        <v>85</v>
      </c>
      <c r="AY344" s="18" t="s">
        <v>167</v>
      </c>
      <c r="BE344" s="163">
        <f>IF(N344="základní",J344,0)</f>
        <v>0</v>
      </c>
      <c r="BF344" s="163">
        <f>IF(N344="snížená",J344,0)</f>
        <v>0</v>
      </c>
      <c r="BG344" s="163">
        <f>IF(N344="zákl. přenesená",J344,0)</f>
        <v>0</v>
      </c>
      <c r="BH344" s="163">
        <f>IF(N344="sníž. přenesená",J344,0)</f>
        <v>0</v>
      </c>
      <c r="BI344" s="163">
        <f>IF(N344="nulová",J344,0)</f>
        <v>0</v>
      </c>
      <c r="BJ344" s="18" t="s">
        <v>32</v>
      </c>
      <c r="BK344" s="163">
        <f>ROUND(I344*H344,2)</f>
        <v>0</v>
      </c>
      <c r="BL344" s="18" t="s">
        <v>175</v>
      </c>
      <c r="BM344" s="162" t="s">
        <v>1057</v>
      </c>
    </row>
    <row r="345" spans="2:51" s="14" customFormat="1" ht="12">
      <c r="B345" s="172"/>
      <c r="D345" s="165" t="s">
        <v>177</v>
      </c>
      <c r="E345" s="173" t="s">
        <v>1</v>
      </c>
      <c r="F345" s="174" t="s">
        <v>1058</v>
      </c>
      <c r="H345" s="175">
        <v>207.759</v>
      </c>
      <c r="I345" s="176"/>
      <c r="L345" s="172"/>
      <c r="M345" s="177"/>
      <c r="N345" s="178"/>
      <c r="O345" s="178"/>
      <c r="P345" s="178"/>
      <c r="Q345" s="178"/>
      <c r="R345" s="178"/>
      <c r="S345" s="178"/>
      <c r="T345" s="179"/>
      <c r="AT345" s="173" t="s">
        <v>177</v>
      </c>
      <c r="AU345" s="173" t="s">
        <v>85</v>
      </c>
      <c r="AV345" s="14" t="s">
        <v>85</v>
      </c>
      <c r="AW345" s="14" t="s">
        <v>31</v>
      </c>
      <c r="AX345" s="14" t="s">
        <v>32</v>
      </c>
      <c r="AY345" s="173" t="s">
        <v>167</v>
      </c>
    </row>
    <row r="346" spans="1:65" s="2" customFormat="1" ht="16.5" customHeight="1">
      <c r="A346" s="33"/>
      <c r="B346" s="150"/>
      <c r="C346" s="193" t="s">
        <v>1059</v>
      </c>
      <c r="D346" s="193" t="s">
        <v>453</v>
      </c>
      <c r="E346" s="194" t="s">
        <v>1060</v>
      </c>
      <c r="F346" s="195" t="s">
        <v>1061</v>
      </c>
      <c r="G346" s="196" t="s">
        <v>233</v>
      </c>
      <c r="H346" s="197">
        <v>4.011</v>
      </c>
      <c r="I346" s="198"/>
      <c r="J346" s="199">
        <f>ROUND(I346*H346,2)</f>
        <v>0</v>
      </c>
      <c r="K346" s="195" t="s">
        <v>240</v>
      </c>
      <c r="L346" s="200"/>
      <c r="M346" s="201" t="s">
        <v>1</v>
      </c>
      <c r="N346" s="202" t="s">
        <v>42</v>
      </c>
      <c r="O346" s="59"/>
      <c r="P346" s="160">
        <f>O346*H346</f>
        <v>0</v>
      </c>
      <c r="Q346" s="160">
        <v>0.175</v>
      </c>
      <c r="R346" s="160">
        <f>Q346*H346</f>
        <v>0.701925</v>
      </c>
      <c r="S346" s="160">
        <v>0</v>
      </c>
      <c r="T346" s="161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2" t="s">
        <v>216</v>
      </c>
      <c r="AT346" s="162" t="s">
        <v>453</v>
      </c>
      <c r="AU346" s="162" t="s">
        <v>85</v>
      </c>
      <c r="AY346" s="18" t="s">
        <v>167</v>
      </c>
      <c r="BE346" s="163">
        <f>IF(N346="základní",J346,0)</f>
        <v>0</v>
      </c>
      <c r="BF346" s="163">
        <f>IF(N346="snížená",J346,0)</f>
        <v>0</v>
      </c>
      <c r="BG346" s="163">
        <f>IF(N346="zákl. přenesená",J346,0)</f>
        <v>0</v>
      </c>
      <c r="BH346" s="163">
        <f>IF(N346="sníž. přenesená",J346,0)</f>
        <v>0</v>
      </c>
      <c r="BI346" s="163">
        <f>IF(N346="nulová",J346,0)</f>
        <v>0</v>
      </c>
      <c r="BJ346" s="18" t="s">
        <v>32</v>
      </c>
      <c r="BK346" s="163">
        <f>ROUND(I346*H346,2)</f>
        <v>0</v>
      </c>
      <c r="BL346" s="18" t="s">
        <v>175</v>
      </c>
      <c r="BM346" s="162" t="s">
        <v>1062</v>
      </c>
    </row>
    <row r="347" spans="2:51" s="14" customFormat="1" ht="12">
      <c r="B347" s="172"/>
      <c r="D347" s="165" t="s">
        <v>177</v>
      </c>
      <c r="E347" s="173" t="s">
        <v>1</v>
      </c>
      <c r="F347" s="174" t="s">
        <v>1063</v>
      </c>
      <c r="H347" s="175">
        <v>4.011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177</v>
      </c>
      <c r="AU347" s="173" t="s">
        <v>85</v>
      </c>
      <c r="AV347" s="14" t="s">
        <v>85</v>
      </c>
      <c r="AW347" s="14" t="s">
        <v>31</v>
      </c>
      <c r="AX347" s="14" t="s">
        <v>32</v>
      </c>
      <c r="AY347" s="173" t="s">
        <v>167</v>
      </c>
    </row>
    <row r="348" spans="1:65" s="2" customFormat="1" ht="21.75" customHeight="1">
      <c r="A348" s="33"/>
      <c r="B348" s="150"/>
      <c r="C348" s="151" t="s">
        <v>1064</v>
      </c>
      <c r="D348" s="151" t="s">
        <v>170</v>
      </c>
      <c r="E348" s="152" t="s">
        <v>433</v>
      </c>
      <c r="F348" s="153" t="s">
        <v>434</v>
      </c>
      <c r="G348" s="154" t="s">
        <v>233</v>
      </c>
      <c r="H348" s="155">
        <v>7.787</v>
      </c>
      <c r="I348" s="156"/>
      <c r="J348" s="157">
        <f>ROUND(I348*H348,2)</f>
        <v>0</v>
      </c>
      <c r="K348" s="153" t="s">
        <v>174</v>
      </c>
      <c r="L348" s="34"/>
      <c r="M348" s="158" t="s">
        <v>1</v>
      </c>
      <c r="N348" s="159" t="s">
        <v>42</v>
      </c>
      <c r="O348" s="59"/>
      <c r="P348" s="160">
        <f>O348*H348</f>
        <v>0</v>
      </c>
      <c r="Q348" s="160">
        <v>0</v>
      </c>
      <c r="R348" s="160">
        <f>Q348*H348</f>
        <v>0</v>
      </c>
      <c r="S348" s="160">
        <v>0</v>
      </c>
      <c r="T348" s="161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2" t="s">
        <v>175</v>
      </c>
      <c r="AT348" s="162" t="s">
        <v>170</v>
      </c>
      <c r="AU348" s="162" t="s">
        <v>85</v>
      </c>
      <c r="AY348" s="18" t="s">
        <v>167</v>
      </c>
      <c r="BE348" s="163">
        <f>IF(N348="základní",J348,0)</f>
        <v>0</v>
      </c>
      <c r="BF348" s="163">
        <f>IF(N348="snížená",J348,0)</f>
        <v>0</v>
      </c>
      <c r="BG348" s="163">
        <f>IF(N348="zákl. přenesená",J348,0)</f>
        <v>0</v>
      </c>
      <c r="BH348" s="163">
        <f>IF(N348="sníž. přenesená",J348,0)</f>
        <v>0</v>
      </c>
      <c r="BI348" s="163">
        <f>IF(N348="nulová",J348,0)</f>
        <v>0</v>
      </c>
      <c r="BJ348" s="18" t="s">
        <v>32</v>
      </c>
      <c r="BK348" s="163">
        <f>ROUND(I348*H348,2)</f>
        <v>0</v>
      </c>
      <c r="BL348" s="18" t="s">
        <v>175</v>
      </c>
      <c r="BM348" s="162" t="s">
        <v>435</v>
      </c>
    </row>
    <row r="349" spans="2:51" s="14" customFormat="1" ht="12">
      <c r="B349" s="172"/>
      <c r="D349" s="165" t="s">
        <v>177</v>
      </c>
      <c r="E349" s="173" t="s">
        <v>1</v>
      </c>
      <c r="F349" s="174" t="s">
        <v>1065</v>
      </c>
      <c r="H349" s="175">
        <v>7.787</v>
      </c>
      <c r="I349" s="176"/>
      <c r="L349" s="172"/>
      <c r="M349" s="177"/>
      <c r="N349" s="178"/>
      <c r="O349" s="178"/>
      <c r="P349" s="178"/>
      <c r="Q349" s="178"/>
      <c r="R349" s="178"/>
      <c r="S349" s="178"/>
      <c r="T349" s="179"/>
      <c r="AT349" s="173" t="s">
        <v>177</v>
      </c>
      <c r="AU349" s="173" t="s">
        <v>85</v>
      </c>
      <c r="AV349" s="14" t="s">
        <v>85</v>
      </c>
      <c r="AW349" s="14" t="s">
        <v>31</v>
      </c>
      <c r="AX349" s="14" t="s">
        <v>32</v>
      </c>
      <c r="AY349" s="173" t="s">
        <v>167</v>
      </c>
    </row>
    <row r="350" spans="1:65" s="2" customFormat="1" ht="16.5" customHeight="1">
      <c r="A350" s="33"/>
      <c r="B350" s="150"/>
      <c r="C350" s="151" t="s">
        <v>1066</v>
      </c>
      <c r="D350" s="151" t="s">
        <v>170</v>
      </c>
      <c r="E350" s="152" t="s">
        <v>1067</v>
      </c>
      <c r="F350" s="153" t="s">
        <v>1068</v>
      </c>
      <c r="G350" s="154" t="s">
        <v>233</v>
      </c>
      <c r="H350" s="155">
        <v>205.602</v>
      </c>
      <c r="I350" s="156"/>
      <c r="J350" s="157">
        <f>ROUND(I350*H350,2)</f>
        <v>0</v>
      </c>
      <c r="K350" s="153" t="s">
        <v>174</v>
      </c>
      <c r="L350" s="34"/>
      <c r="M350" s="158" t="s">
        <v>1</v>
      </c>
      <c r="N350" s="159" t="s">
        <v>42</v>
      </c>
      <c r="O350" s="59"/>
      <c r="P350" s="160">
        <f>O350*H350</f>
        <v>0</v>
      </c>
      <c r="Q350" s="160">
        <v>0.38314</v>
      </c>
      <c r="R350" s="160">
        <f>Q350*H350</f>
        <v>78.77435028</v>
      </c>
      <c r="S350" s="160">
        <v>0</v>
      </c>
      <c r="T350" s="161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2" t="s">
        <v>175</v>
      </c>
      <c r="AT350" s="162" t="s">
        <v>170</v>
      </c>
      <c r="AU350" s="162" t="s">
        <v>85</v>
      </c>
      <c r="AY350" s="18" t="s">
        <v>167</v>
      </c>
      <c r="BE350" s="163">
        <f>IF(N350="základní",J350,0)</f>
        <v>0</v>
      </c>
      <c r="BF350" s="163">
        <f>IF(N350="snížená",J350,0)</f>
        <v>0</v>
      </c>
      <c r="BG350" s="163">
        <f>IF(N350="zákl. přenesená",J350,0)</f>
        <v>0</v>
      </c>
      <c r="BH350" s="163">
        <f>IF(N350="sníž. přenesená",J350,0)</f>
        <v>0</v>
      </c>
      <c r="BI350" s="163">
        <f>IF(N350="nulová",J350,0)</f>
        <v>0</v>
      </c>
      <c r="BJ350" s="18" t="s">
        <v>32</v>
      </c>
      <c r="BK350" s="163">
        <f>ROUND(I350*H350,2)</f>
        <v>0</v>
      </c>
      <c r="BL350" s="18" t="s">
        <v>175</v>
      </c>
      <c r="BM350" s="162" t="s">
        <v>1069</v>
      </c>
    </row>
    <row r="351" spans="2:51" s="14" customFormat="1" ht="12">
      <c r="B351" s="172"/>
      <c r="D351" s="165" t="s">
        <v>177</v>
      </c>
      <c r="E351" s="173" t="s">
        <v>1</v>
      </c>
      <c r="F351" s="174" t="s">
        <v>1070</v>
      </c>
      <c r="H351" s="175">
        <v>205.602</v>
      </c>
      <c r="I351" s="176"/>
      <c r="L351" s="172"/>
      <c r="M351" s="177"/>
      <c r="N351" s="178"/>
      <c r="O351" s="178"/>
      <c r="P351" s="178"/>
      <c r="Q351" s="178"/>
      <c r="R351" s="178"/>
      <c r="S351" s="178"/>
      <c r="T351" s="179"/>
      <c r="AT351" s="173" t="s">
        <v>177</v>
      </c>
      <c r="AU351" s="173" t="s">
        <v>85</v>
      </c>
      <c r="AV351" s="14" t="s">
        <v>85</v>
      </c>
      <c r="AW351" s="14" t="s">
        <v>31</v>
      </c>
      <c r="AX351" s="14" t="s">
        <v>32</v>
      </c>
      <c r="AY351" s="173" t="s">
        <v>167</v>
      </c>
    </row>
    <row r="352" spans="1:65" s="2" customFormat="1" ht="21.75" customHeight="1">
      <c r="A352" s="33"/>
      <c r="B352" s="150"/>
      <c r="C352" s="151" t="s">
        <v>1071</v>
      </c>
      <c r="D352" s="151" t="s">
        <v>170</v>
      </c>
      <c r="E352" s="152" t="s">
        <v>410</v>
      </c>
      <c r="F352" s="153" t="s">
        <v>411</v>
      </c>
      <c r="G352" s="154" t="s">
        <v>246</v>
      </c>
      <c r="H352" s="155">
        <v>75</v>
      </c>
      <c r="I352" s="156"/>
      <c r="J352" s="157">
        <f>ROUND(I352*H352,2)</f>
        <v>0</v>
      </c>
      <c r="K352" s="153" t="s">
        <v>174</v>
      </c>
      <c r="L352" s="34"/>
      <c r="M352" s="158" t="s">
        <v>1</v>
      </c>
      <c r="N352" s="159" t="s">
        <v>42</v>
      </c>
      <c r="O352" s="59"/>
      <c r="P352" s="160">
        <f>O352*H352</f>
        <v>0</v>
      </c>
      <c r="Q352" s="160">
        <v>1E-05</v>
      </c>
      <c r="R352" s="160">
        <f>Q352*H352</f>
        <v>0.00075</v>
      </c>
      <c r="S352" s="160">
        <v>0</v>
      </c>
      <c r="T352" s="161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2" t="s">
        <v>175</v>
      </c>
      <c r="AT352" s="162" t="s">
        <v>170</v>
      </c>
      <c r="AU352" s="162" t="s">
        <v>85</v>
      </c>
      <c r="AY352" s="18" t="s">
        <v>167</v>
      </c>
      <c r="BE352" s="163">
        <f>IF(N352="základní",J352,0)</f>
        <v>0</v>
      </c>
      <c r="BF352" s="163">
        <f>IF(N352="snížená",J352,0)</f>
        <v>0</v>
      </c>
      <c r="BG352" s="163">
        <f>IF(N352="zákl. přenesená",J352,0)</f>
        <v>0</v>
      </c>
      <c r="BH352" s="163">
        <f>IF(N352="sníž. přenesená",J352,0)</f>
        <v>0</v>
      </c>
      <c r="BI352" s="163">
        <f>IF(N352="nulová",J352,0)</f>
        <v>0</v>
      </c>
      <c r="BJ352" s="18" t="s">
        <v>32</v>
      </c>
      <c r="BK352" s="163">
        <f>ROUND(I352*H352,2)</f>
        <v>0</v>
      </c>
      <c r="BL352" s="18" t="s">
        <v>175</v>
      </c>
      <c r="BM352" s="162" t="s">
        <v>1072</v>
      </c>
    </row>
    <row r="353" spans="2:51" s="14" customFormat="1" ht="12">
      <c r="B353" s="172"/>
      <c r="D353" s="165" t="s">
        <v>177</v>
      </c>
      <c r="E353" s="173" t="s">
        <v>1</v>
      </c>
      <c r="F353" s="174" t="s">
        <v>1073</v>
      </c>
      <c r="H353" s="175">
        <v>75</v>
      </c>
      <c r="I353" s="176"/>
      <c r="L353" s="172"/>
      <c r="M353" s="177"/>
      <c r="N353" s="178"/>
      <c r="O353" s="178"/>
      <c r="P353" s="178"/>
      <c r="Q353" s="178"/>
      <c r="R353" s="178"/>
      <c r="S353" s="178"/>
      <c r="T353" s="179"/>
      <c r="AT353" s="173" t="s">
        <v>177</v>
      </c>
      <c r="AU353" s="173" t="s">
        <v>85</v>
      </c>
      <c r="AV353" s="14" t="s">
        <v>85</v>
      </c>
      <c r="AW353" s="14" t="s">
        <v>31</v>
      </c>
      <c r="AX353" s="14" t="s">
        <v>32</v>
      </c>
      <c r="AY353" s="173" t="s">
        <v>167</v>
      </c>
    </row>
    <row r="354" spans="1:65" s="2" customFormat="1" ht="16.5" customHeight="1">
      <c r="A354" s="33"/>
      <c r="B354" s="150"/>
      <c r="C354" s="151" t="s">
        <v>1074</v>
      </c>
      <c r="D354" s="151" t="s">
        <v>170</v>
      </c>
      <c r="E354" s="152" t="s">
        <v>828</v>
      </c>
      <c r="F354" s="153" t="s">
        <v>829</v>
      </c>
      <c r="G354" s="154" t="s">
        <v>233</v>
      </c>
      <c r="H354" s="155">
        <v>205.602</v>
      </c>
      <c r="I354" s="156"/>
      <c r="J354" s="157">
        <f>ROUND(I354*H354,2)</f>
        <v>0</v>
      </c>
      <c r="K354" s="153" t="s">
        <v>174</v>
      </c>
      <c r="L354" s="34"/>
      <c r="M354" s="158" t="s">
        <v>1</v>
      </c>
      <c r="N354" s="159" t="s">
        <v>42</v>
      </c>
      <c r="O354" s="59"/>
      <c r="P354" s="160">
        <f>O354*H354</f>
        <v>0</v>
      </c>
      <c r="Q354" s="160">
        <v>0.345</v>
      </c>
      <c r="R354" s="160">
        <f>Q354*H354</f>
        <v>70.93269</v>
      </c>
      <c r="S354" s="160">
        <v>0</v>
      </c>
      <c r="T354" s="161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2" t="s">
        <v>175</v>
      </c>
      <c r="AT354" s="162" t="s">
        <v>170</v>
      </c>
      <c r="AU354" s="162" t="s">
        <v>85</v>
      </c>
      <c r="AY354" s="18" t="s">
        <v>167</v>
      </c>
      <c r="BE354" s="163">
        <f>IF(N354="základní",J354,0)</f>
        <v>0</v>
      </c>
      <c r="BF354" s="163">
        <f>IF(N354="snížená",J354,0)</f>
        <v>0</v>
      </c>
      <c r="BG354" s="163">
        <f>IF(N354="zákl. přenesená",J354,0)</f>
        <v>0</v>
      </c>
      <c r="BH354" s="163">
        <f>IF(N354="sníž. přenesená",J354,0)</f>
        <v>0</v>
      </c>
      <c r="BI354" s="163">
        <f>IF(N354="nulová",J354,0)</f>
        <v>0</v>
      </c>
      <c r="BJ354" s="18" t="s">
        <v>32</v>
      </c>
      <c r="BK354" s="163">
        <f>ROUND(I354*H354,2)</f>
        <v>0</v>
      </c>
      <c r="BL354" s="18" t="s">
        <v>175</v>
      </c>
      <c r="BM354" s="162" t="s">
        <v>1075</v>
      </c>
    </row>
    <row r="355" spans="2:51" s="14" customFormat="1" ht="12">
      <c r="B355" s="172"/>
      <c r="D355" s="165" t="s">
        <v>177</v>
      </c>
      <c r="E355" s="173" t="s">
        <v>1</v>
      </c>
      <c r="F355" s="174" t="s">
        <v>1076</v>
      </c>
      <c r="H355" s="175">
        <v>205.602</v>
      </c>
      <c r="I355" s="176"/>
      <c r="L355" s="172"/>
      <c r="M355" s="177"/>
      <c r="N355" s="178"/>
      <c r="O355" s="178"/>
      <c r="P355" s="178"/>
      <c r="Q355" s="178"/>
      <c r="R355" s="178"/>
      <c r="S355" s="178"/>
      <c r="T355" s="179"/>
      <c r="AT355" s="173" t="s">
        <v>177</v>
      </c>
      <c r="AU355" s="173" t="s">
        <v>85</v>
      </c>
      <c r="AV355" s="14" t="s">
        <v>85</v>
      </c>
      <c r="AW355" s="14" t="s">
        <v>31</v>
      </c>
      <c r="AX355" s="14" t="s">
        <v>32</v>
      </c>
      <c r="AY355" s="173" t="s">
        <v>167</v>
      </c>
    </row>
    <row r="356" spans="1:65" s="2" customFormat="1" ht="16.5" customHeight="1">
      <c r="A356" s="33"/>
      <c r="B356" s="150"/>
      <c r="C356" s="151" t="s">
        <v>1077</v>
      </c>
      <c r="D356" s="151" t="s">
        <v>170</v>
      </c>
      <c r="E356" s="152" t="s">
        <v>427</v>
      </c>
      <c r="F356" s="153" t="s">
        <v>428</v>
      </c>
      <c r="G356" s="154" t="s">
        <v>233</v>
      </c>
      <c r="H356" s="155">
        <v>50.187</v>
      </c>
      <c r="I356" s="156"/>
      <c r="J356" s="157">
        <f>ROUND(I356*H356,2)</f>
        <v>0</v>
      </c>
      <c r="K356" s="153" t="s">
        <v>174</v>
      </c>
      <c r="L356" s="34"/>
      <c r="M356" s="158" t="s">
        <v>1</v>
      </c>
      <c r="N356" s="159" t="s">
        <v>42</v>
      </c>
      <c r="O356" s="59"/>
      <c r="P356" s="160">
        <f>O356*H356</f>
        <v>0</v>
      </c>
      <c r="Q356" s="160">
        <v>0.11162</v>
      </c>
      <c r="R356" s="160">
        <f>Q356*H356</f>
        <v>5.60187294</v>
      </c>
      <c r="S356" s="160">
        <v>0</v>
      </c>
      <c r="T356" s="16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2" t="s">
        <v>175</v>
      </c>
      <c r="AT356" s="162" t="s">
        <v>170</v>
      </c>
      <c r="AU356" s="162" t="s">
        <v>85</v>
      </c>
      <c r="AY356" s="18" t="s">
        <v>167</v>
      </c>
      <c r="BE356" s="163">
        <f>IF(N356="základní",J356,0)</f>
        <v>0</v>
      </c>
      <c r="BF356" s="163">
        <f>IF(N356="snížená",J356,0)</f>
        <v>0</v>
      </c>
      <c r="BG356" s="163">
        <f>IF(N356="zákl. přenesená",J356,0)</f>
        <v>0</v>
      </c>
      <c r="BH356" s="163">
        <f>IF(N356="sníž. přenesená",J356,0)</f>
        <v>0</v>
      </c>
      <c r="BI356" s="163">
        <f>IF(N356="nulová",J356,0)</f>
        <v>0</v>
      </c>
      <c r="BJ356" s="18" t="s">
        <v>32</v>
      </c>
      <c r="BK356" s="163">
        <f>ROUND(I356*H356,2)</f>
        <v>0</v>
      </c>
      <c r="BL356" s="18" t="s">
        <v>175</v>
      </c>
      <c r="BM356" s="162" t="s">
        <v>1078</v>
      </c>
    </row>
    <row r="357" spans="2:51" s="14" customFormat="1" ht="12">
      <c r="B357" s="172"/>
      <c r="D357" s="165" t="s">
        <v>177</v>
      </c>
      <c r="E357" s="173" t="s">
        <v>1</v>
      </c>
      <c r="F357" s="174" t="s">
        <v>1079</v>
      </c>
      <c r="H357" s="175">
        <v>50.187</v>
      </c>
      <c r="I357" s="176"/>
      <c r="L357" s="172"/>
      <c r="M357" s="177"/>
      <c r="N357" s="178"/>
      <c r="O357" s="178"/>
      <c r="P357" s="178"/>
      <c r="Q357" s="178"/>
      <c r="R357" s="178"/>
      <c r="S357" s="178"/>
      <c r="T357" s="179"/>
      <c r="AT357" s="173" t="s">
        <v>177</v>
      </c>
      <c r="AU357" s="173" t="s">
        <v>85</v>
      </c>
      <c r="AV357" s="14" t="s">
        <v>85</v>
      </c>
      <c r="AW357" s="14" t="s">
        <v>31</v>
      </c>
      <c r="AX357" s="14" t="s">
        <v>32</v>
      </c>
      <c r="AY357" s="173" t="s">
        <v>167</v>
      </c>
    </row>
    <row r="358" spans="1:65" s="2" customFormat="1" ht="16.5" customHeight="1">
      <c r="A358" s="33"/>
      <c r="B358" s="150"/>
      <c r="C358" s="193" t="s">
        <v>1080</v>
      </c>
      <c r="D358" s="193" t="s">
        <v>453</v>
      </c>
      <c r="E358" s="194" t="s">
        <v>538</v>
      </c>
      <c r="F358" s="195" t="s">
        <v>539</v>
      </c>
      <c r="G358" s="196" t="s">
        <v>233</v>
      </c>
      <c r="H358" s="197">
        <v>51.692</v>
      </c>
      <c r="I358" s="198"/>
      <c r="J358" s="199">
        <f>ROUND(I358*H358,2)</f>
        <v>0</v>
      </c>
      <c r="K358" s="195" t="s">
        <v>174</v>
      </c>
      <c r="L358" s="200"/>
      <c r="M358" s="201" t="s">
        <v>1</v>
      </c>
      <c r="N358" s="202" t="s">
        <v>42</v>
      </c>
      <c r="O358" s="59"/>
      <c r="P358" s="160">
        <f>O358*H358</f>
        <v>0</v>
      </c>
      <c r="Q358" s="160">
        <v>0.176</v>
      </c>
      <c r="R358" s="160">
        <f>Q358*H358</f>
        <v>9.097792</v>
      </c>
      <c r="S358" s="160">
        <v>0</v>
      </c>
      <c r="T358" s="161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2" t="s">
        <v>216</v>
      </c>
      <c r="AT358" s="162" t="s">
        <v>453</v>
      </c>
      <c r="AU358" s="162" t="s">
        <v>85</v>
      </c>
      <c r="AY358" s="18" t="s">
        <v>167</v>
      </c>
      <c r="BE358" s="163">
        <f>IF(N358="základní",J358,0)</f>
        <v>0</v>
      </c>
      <c r="BF358" s="163">
        <f>IF(N358="snížená",J358,0)</f>
        <v>0</v>
      </c>
      <c r="BG358" s="163">
        <f>IF(N358="zákl. přenesená",J358,0)</f>
        <v>0</v>
      </c>
      <c r="BH358" s="163">
        <f>IF(N358="sníž. přenesená",J358,0)</f>
        <v>0</v>
      </c>
      <c r="BI358" s="163">
        <f>IF(N358="nulová",J358,0)</f>
        <v>0</v>
      </c>
      <c r="BJ358" s="18" t="s">
        <v>32</v>
      </c>
      <c r="BK358" s="163">
        <f>ROUND(I358*H358,2)</f>
        <v>0</v>
      </c>
      <c r="BL358" s="18" t="s">
        <v>175</v>
      </c>
      <c r="BM358" s="162" t="s">
        <v>1081</v>
      </c>
    </row>
    <row r="359" spans="2:51" s="14" customFormat="1" ht="12">
      <c r="B359" s="172"/>
      <c r="D359" s="165" t="s">
        <v>177</v>
      </c>
      <c r="E359" s="173" t="s">
        <v>1</v>
      </c>
      <c r="F359" s="174" t="s">
        <v>1082</v>
      </c>
      <c r="H359" s="175">
        <v>51.692</v>
      </c>
      <c r="I359" s="176"/>
      <c r="L359" s="172"/>
      <c r="M359" s="177"/>
      <c r="N359" s="178"/>
      <c r="O359" s="178"/>
      <c r="P359" s="178"/>
      <c r="Q359" s="178"/>
      <c r="R359" s="178"/>
      <c r="S359" s="178"/>
      <c r="T359" s="179"/>
      <c r="AT359" s="173" t="s">
        <v>177</v>
      </c>
      <c r="AU359" s="173" t="s">
        <v>85</v>
      </c>
      <c r="AV359" s="14" t="s">
        <v>85</v>
      </c>
      <c r="AW359" s="14" t="s">
        <v>31</v>
      </c>
      <c r="AX359" s="14" t="s">
        <v>32</v>
      </c>
      <c r="AY359" s="173" t="s">
        <v>167</v>
      </c>
    </row>
    <row r="360" spans="1:65" s="2" customFormat="1" ht="16.5" customHeight="1">
      <c r="A360" s="33"/>
      <c r="B360" s="150"/>
      <c r="C360" s="151" t="s">
        <v>1083</v>
      </c>
      <c r="D360" s="151" t="s">
        <v>170</v>
      </c>
      <c r="E360" s="152" t="s">
        <v>405</v>
      </c>
      <c r="F360" s="153" t="s">
        <v>406</v>
      </c>
      <c r="G360" s="154" t="s">
        <v>233</v>
      </c>
      <c r="H360" s="155">
        <v>50.187</v>
      </c>
      <c r="I360" s="156"/>
      <c r="J360" s="157">
        <f>ROUND(I360*H360,2)</f>
        <v>0</v>
      </c>
      <c r="K360" s="153" t="s">
        <v>174</v>
      </c>
      <c r="L360" s="34"/>
      <c r="M360" s="158" t="s">
        <v>1</v>
      </c>
      <c r="N360" s="159" t="s">
        <v>42</v>
      </c>
      <c r="O360" s="59"/>
      <c r="P360" s="160">
        <f>O360*H360</f>
        <v>0</v>
      </c>
      <c r="Q360" s="160">
        <v>0.45977</v>
      </c>
      <c r="R360" s="160">
        <f>Q360*H360</f>
        <v>23.07447699</v>
      </c>
      <c r="S360" s="160">
        <v>0</v>
      </c>
      <c r="T360" s="16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2" t="s">
        <v>175</v>
      </c>
      <c r="AT360" s="162" t="s">
        <v>170</v>
      </c>
      <c r="AU360" s="162" t="s">
        <v>85</v>
      </c>
      <c r="AY360" s="18" t="s">
        <v>167</v>
      </c>
      <c r="BE360" s="163">
        <f>IF(N360="základní",J360,0)</f>
        <v>0</v>
      </c>
      <c r="BF360" s="163">
        <f>IF(N360="snížená",J360,0)</f>
        <v>0</v>
      </c>
      <c r="BG360" s="163">
        <f>IF(N360="zákl. přenesená",J360,0)</f>
        <v>0</v>
      </c>
      <c r="BH360" s="163">
        <f>IF(N360="sníž. přenesená",J360,0)</f>
        <v>0</v>
      </c>
      <c r="BI360" s="163">
        <f>IF(N360="nulová",J360,0)</f>
        <v>0</v>
      </c>
      <c r="BJ360" s="18" t="s">
        <v>32</v>
      </c>
      <c r="BK360" s="163">
        <f>ROUND(I360*H360,2)</f>
        <v>0</v>
      </c>
      <c r="BL360" s="18" t="s">
        <v>175</v>
      </c>
      <c r="BM360" s="162" t="s">
        <v>1084</v>
      </c>
    </row>
    <row r="361" spans="2:51" s="14" customFormat="1" ht="12">
      <c r="B361" s="172"/>
      <c r="D361" s="165" t="s">
        <v>177</v>
      </c>
      <c r="E361" s="173" t="s">
        <v>1</v>
      </c>
      <c r="F361" s="174" t="s">
        <v>1085</v>
      </c>
      <c r="H361" s="175">
        <v>50.187</v>
      </c>
      <c r="I361" s="176"/>
      <c r="L361" s="172"/>
      <c r="M361" s="177"/>
      <c r="N361" s="178"/>
      <c r="O361" s="178"/>
      <c r="P361" s="178"/>
      <c r="Q361" s="178"/>
      <c r="R361" s="178"/>
      <c r="S361" s="178"/>
      <c r="T361" s="179"/>
      <c r="AT361" s="173" t="s">
        <v>177</v>
      </c>
      <c r="AU361" s="173" t="s">
        <v>85</v>
      </c>
      <c r="AV361" s="14" t="s">
        <v>85</v>
      </c>
      <c r="AW361" s="14" t="s">
        <v>31</v>
      </c>
      <c r="AX361" s="14" t="s">
        <v>32</v>
      </c>
      <c r="AY361" s="173" t="s">
        <v>167</v>
      </c>
    </row>
    <row r="362" spans="1:65" s="2" customFormat="1" ht="16.5" customHeight="1">
      <c r="A362" s="33"/>
      <c r="B362" s="150"/>
      <c r="C362" s="151" t="s">
        <v>1086</v>
      </c>
      <c r="D362" s="151" t="s">
        <v>170</v>
      </c>
      <c r="E362" s="152" t="s">
        <v>416</v>
      </c>
      <c r="F362" s="153" t="s">
        <v>417</v>
      </c>
      <c r="G362" s="154" t="s">
        <v>233</v>
      </c>
      <c r="H362" s="155">
        <v>150.56</v>
      </c>
      <c r="I362" s="156"/>
      <c r="J362" s="157">
        <f>ROUND(I362*H362,2)</f>
        <v>0</v>
      </c>
      <c r="K362" s="153" t="s">
        <v>174</v>
      </c>
      <c r="L362" s="34"/>
      <c r="M362" s="158" t="s">
        <v>1</v>
      </c>
      <c r="N362" s="159" t="s">
        <v>42</v>
      </c>
      <c r="O362" s="59"/>
      <c r="P362" s="160">
        <f>O362*H362</f>
        <v>0</v>
      </c>
      <c r="Q362" s="160">
        <v>0.46</v>
      </c>
      <c r="R362" s="160">
        <f>Q362*H362</f>
        <v>69.25760000000001</v>
      </c>
      <c r="S362" s="160">
        <v>0</v>
      </c>
      <c r="T362" s="161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2" t="s">
        <v>175</v>
      </c>
      <c r="AT362" s="162" t="s">
        <v>170</v>
      </c>
      <c r="AU362" s="162" t="s">
        <v>85</v>
      </c>
      <c r="AY362" s="18" t="s">
        <v>167</v>
      </c>
      <c r="BE362" s="163">
        <f>IF(N362="základní",J362,0)</f>
        <v>0</v>
      </c>
      <c r="BF362" s="163">
        <f>IF(N362="snížená",J362,0)</f>
        <v>0</v>
      </c>
      <c r="BG362" s="163">
        <f>IF(N362="zákl. přenesená",J362,0)</f>
        <v>0</v>
      </c>
      <c r="BH362" s="163">
        <f>IF(N362="sníž. přenesená",J362,0)</f>
        <v>0</v>
      </c>
      <c r="BI362" s="163">
        <f>IF(N362="nulová",J362,0)</f>
        <v>0</v>
      </c>
      <c r="BJ362" s="18" t="s">
        <v>32</v>
      </c>
      <c r="BK362" s="163">
        <f>ROUND(I362*H362,2)</f>
        <v>0</v>
      </c>
      <c r="BL362" s="18" t="s">
        <v>175</v>
      </c>
      <c r="BM362" s="162" t="s">
        <v>1087</v>
      </c>
    </row>
    <row r="363" spans="2:51" s="14" customFormat="1" ht="12">
      <c r="B363" s="172"/>
      <c r="D363" s="165" t="s">
        <v>177</v>
      </c>
      <c r="E363" s="173" t="s">
        <v>1</v>
      </c>
      <c r="F363" s="174" t="s">
        <v>1088</v>
      </c>
      <c r="H363" s="175">
        <v>150.56</v>
      </c>
      <c r="I363" s="176"/>
      <c r="L363" s="172"/>
      <c r="M363" s="177"/>
      <c r="N363" s="178"/>
      <c r="O363" s="178"/>
      <c r="P363" s="178"/>
      <c r="Q363" s="178"/>
      <c r="R363" s="178"/>
      <c r="S363" s="178"/>
      <c r="T363" s="179"/>
      <c r="AT363" s="173" t="s">
        <v>177</v>
      </c>
      <c r="AU363" s="173" t="s">
        <v>85</v>
      </c>
      <c r="AV363" s="14" t="s">
        <v>85</v>
      </c>
      <c r="AW363" s="14" t="s">
        <v>31</v>
      </c>
      <c r="AX363" s="14" t="s">
        <v>32</v>
      </c>
      <c r="AY363" s="173" t="s">
        <v>167</v>
      </c>
    </row>
    <row r="364" spans="1:65" s="2" customFormat="1" ht="16.5" customHeight="1">
      <c r="A364" s="33"/>
      <c r="B364" s="150"/>
      <c r="C364" s="151" t="s">
        <v>1089</v>
      </c>
      <c r="D364" s="151" t="s">
        <v>170</v>
      </c>
      <c r="E364" s="152" t="s">
        <v>1090</v>
      </c>
      <c r="F364" s="153" t="s">
        <v>1091</v>
      </c>
      <c r="G364" s="154" t="s">
        <v>233</v>
      </c>
      <c r="H364" s="155">
        <v>276.2</v>
      </c>
      <c r="I364" s="156"/>
      <c r="J364" s="157">
        <f>ROUND(I364*H364,2)</f>
        <v>0</v>
      </c>
      <c r="K364" s="153" t="s">
        <v>174</v>
      </c>
      <c r="L364" s="34"/>
      <c r="M364" s="158" t="s">
        <v>1</v>
      </c>
      <c r="N364" s="159" t="s">
        <v>42</v>
      </c>
      <c r="O364" s="59"/>
      <c r="P364" s="160">
        <f>O364*H364</f>
        <v>0</v>
      </c>
      <c r="Q364" s="160">
        <v>0.08922</v>
      </c>
      <c r="R364" s="160">
        <f>Q364*H364</f>
        <v>24.642563999999997</v>
      </c>
      <c r="S364" s="160">
        <v>0</v>
      </c>
      <c r="T364" s="16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2" t="s">
        <v>175</v>
      </c>
      <c r="AT364" s="162" t="s">
        <v>170</v>
      </c>
      <c r="AU364" s="162" t="s">
        <v>85</v>
      </c>
      <c r="AY364" s="18" t="s">
        <v>167</v>
      </c>
      <c r="BE364" s="163">
        <f>IF(N364="základní",J364,0)</f>
        <v>0</v>
      </c>
      <c r="BF364" s="163">
        <f>IF(N364="snížená",J364,0)</f>
        <v>0</v>
      </c>
      <c r="BG364" s="163">
        <f>IF(N364="zákl. přenesená",J364,0)</f>
        <v>0</v>
      </c>
      <c r="BH364" s="163">
        <f>IF(N364="sníž. přenesená",J364,0)</f>
        <v>0</v>
      </c>
      <c r="BI364" s="163">
        <f>IF(N364="nulová",J364,0)</f>
        <v>0</v>
      </c>
      <c r="BJ364" s="18" t="s">
        <v>32</v>
      </c>
      <c r="BK364" s="163">
        <f>ROUND(I364*H364,2)</f>
        <v>0</v>
      </c>
      <c r="BL364" s="18" t="s">
        <v>175</v>
      </c>
      <c r="BM364" s="162" t="s">
        <v>1092</v>
      </c>
    </row>
    <row r="365" spans="2:51" s="14" customFormat="1" ht="12">
      <c r="B365" s="172"/>
      <c r="D365" s="165" t="s">
        <v>177</v>
      </c>
      <c r="E365" s="173" t="s">
        <v>1</v>
      </c>
      <c r="F365" s="174" t="s">
        <v>1093</v>
      </c>
      <c r="H365" s="175">
        <v>114</v>
      </c>
      <c r="I365" s="176"/>
      <c r="L365" s="172"/>
      <c r="M365" s="177"/>
      <c r="N365" s="178"/>
      <c r="O365" s="178"/>
      <c r="P365" s="178"/>
      <c r="Q365" s="178"/>
      <c r="R365" s="178"/>
      <c r="S365" s="178"/>
      <c r="T365" s="179"/>
      <c r="AT365" s="173" t="s">
        <v>177</v>
      </c>
      <c r="AU365" s="173" t="s">
        <v>85</v>
      </c>
      <c r="AV365" s="14" t="s">
        <v>85</v>
      </c>
      <c r="AW365" s="14" t="s">
        <v>31</v>
      </c>
      <c r="AX365" s="14" t="s">
        <v>77</v>
      </c>
      <c r="AY365" s="173" t="s">
        <v>167</v>
      </c>
    </row>
    <row r="366" spans="2:51" s="14" customFormat="1" ht="12">
      <c r="B366" s="172"/>
      <c r="D366" s="165" t="s">
        <v>177</v>
      </c>
      <c r="E366" s="173" t="s">
        <v>1</v>
      </c>
      <c r="F366" s="174" t="s">
        <v>1094</v>
      </c>
      <c r="H366" s="175">
        <v>48.2</v>
      </c>
      <c r="I366" s="176"/>
      <c r="L366" s="172"/>
      <c r="M366" s="177"/>
      <c r="N366" s="178"/>
      <c r="O366" s="178"/>
      <c r="P366" s="178"/>
      <c r="Q366" s="178"/>
      <c r="R366" s="178"/>
      <c r="S366" s="178"/>
      <c r="T366" s="179"/>
      <c r="AT366" s="173" t="s">
        <v>177</v>
      </c>
      <c r="AU366" s="173" t="s">
        <v>85</v>
      </c>
      <c r="AV366" s="14" t="s">
        <v>85</v>
      </c>
      <c r="AW366" s="14" t="s">
        <v>31</v>
      </c>
      <c r="AX366" s="14" t="s">
        <v>77</v>
      </c>
      <c r="AY366" s="173" t="s">
        <v>167</v>
      </c>
    </row>
    <row r="367" spans="2:51" s="14" customFormat="1" ht="12">
      <c r="B367" s="172"/>
      <c r="D367" s="165" t="s">
        <v>177</v>
      </c>
      <c r="E367" s="173" t="s">
        <v>1</v>
      </c>
      <c r="F367" s="174" t="s">
        <v>1095</v>
      </c>
      <c r="H367" s="175">
        <v>114</v>
      </c>
      <c r="I367" s="176"/>
      <c r="L367" s="172"/>
      <c r="M367" s="177"/>
      <c r="N367" s="178"/>
      <c r="O367" s="178"/>
      <c r="P367" s="178"/>
      <c r="Q367" s="178"/>
      <c r="R367" s="178"/>
      <c r="S367" s="178"/>
      <c r="T367" s="179"/>
      <c r="AT367" s="173" t="s">
        <v>177</v>
      </c>
      <c r="AU367" s="173" t="s">
        <v>85</v>
      </c>
      <c r="AV367" s="14" t="s">
        <v>85</v>
      </c>
      <c r="AW367" s="14" t="s">
        <v>31</v>
      </c>
      <c r="AX367" s="14" t="s">
        <v>77</v>
      </c>
      <c r="AY367" s="173" t="s">
        <v>167</v>
      </c>
    </row>
    <row r="368" spans="2:51" s="15" customFormat="1" ht="12">
      <c r="B368" s="180"/>
      <c r="D368" s="165" t="s">
        <v>177</v>
      </c>
      <c r="E368" s="181" t="s">
        <v>1</v>
      </c>
      <c r="F368" s="182" t="s">
        <v>192</v>
      </c>
      <c r="H368" s="183">
        <v>276.2</v>
      </c>
      <c r="I368" s="184"/>
      <c r="L368" s="180"/>
      <c r="M368" s="185"/>
      <c r="N368" s="186"/>
      <c r="O368" s="186"/>
      <c r="P368" s="186"/>
      <c r="Q368" s="186"/>
      <c r="R368" s="186"/>
      <c r="S368" s="186"/>
      <c r="T368" s="187"/>
      <c r="AT368" s="181" t="s">
        <v>177</v>
      </c>
      <c r="AU368" s="181" t="s">
        <v>85</v>
      </c>
      <c r="AV368" s="15" t="s">
        <v>175</v>
      </c>
      <c r="AW368" s="15" t="s">
        <v>31</v>
      </c>
      <c r="AX368" s="15" t="s">
        <v>32</v>
      </c>
      <c r="AY368" s="181" t="s">
        <v>167</v>
      </c>
    </row>
    <row r="369" spans="1:65" s="2" customFormat="1" ht="21.75" customHeight="1">
      <c r="A369" s="33"/>
      <c r="B369" s="150"/>
      <c r="C369" s="151" t="s">
        <v>1096</v>
      </c>
      <c r="D369" s="151" t="s">
        <v>170</v>
      </c>
      <c r="E369" s="152" t="s">
        <v>1097</v>
      </c>
      <c r="F369" s="153" t="s">
        <v>1098</v>
      </c>
      <c r="G369" s="154" t="s">
        <v>233</v>
      </c>
      <c r="H369" s="155">
        <v>276.2</v>
      </c>
      <c r="I369" s="156"/>
      <c r="J369" s="157">
        <f>ROUND(I369*H369,2)</f>
        <v>0</v>
      </c>
      <c r="K369" s="153" t="s">
        <v>174</v>
      </c>
      <c r="L369" s="34"/>
      <c r="M369" s="158" t="s">
        <v>1</v>
      </c>
      <c r="N369" s="159" t="s">
        <v>42</v>
      </c>
      <c r="O369" s="59"/>
      <c r="P369" s="160">
        <f>O369*H369</f>
        <v>0</v>
      </c>
      <c r="Q369" s="160">
        <v>0</v>
      </c>
      <c r="R369" s="160">
        <f>Q369*H369</f>
        <v>0</v>
      </c>
      <c r="S369" s="160">
        <v>0</v>
      </c>
      <c r="T369" s="161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2" t="s">
        <v>175</v>
      </c>
      <c r="AT369" s="162" t="s">
        <v>170</v>
      </c>
      <c r="AU369" s="162" t="s">
        <v>85</v>
      </c>
      <c r="AY369" s="18" t="s">
        <v>167</v>
      </c>
      <c r="BE369" s="163">
        <f>IF(N369="základní",J369,0)</f>
        <v>0</v>
      </c>
      <c r="BF369" s="163">
        <f>IF(N369="snížená",J369,0)</f>
        <v>0</v>
      </c>
      <c r="BG369" s="163">
        <f>IF(N369="zákl. přenesená",J369,0)</f>
        <v>0</v>
      </c>
      <c r="BH369" s="163">
        <f>IF(N369="sníž. přenesená",J369,0)</f>
        <v>0</v>
      </c>
      <c r="BI369" s="163">
        <f>IF(N369="nulová",J369,0)</f>
        <v>0</v>
      </c>
      <c r="BJ369" s="18" t="s">
        <v>32</v>
      </c>
      <c r="BK369" s="163">
        <f>ROUND(I369*H369,2)</f>
        <v>0</v>
      </c>
      <c r="BL369" s="18" t="s">
        <v>175</v>
      </c>
      <c r="BM369" s="162" t="s">
        <v>1099</v>
      </c>
    </row>
    <row r="370" spans="1:65" s="2" customFormat="1" ht="16.5" customHeight="1">
      <c r="A370" s="33"/>
      <c r="B370" s="150"/>
      <c r="C370" s="193" t="s">
        <v>1100</v>
      </c>
      <c r="D370" s="193" t="s">
        <v>453</v>
      </c>
      <c r="E370" s="194" t="s">
        <v>1101</v>
      </c>
      <c r="F370" s="195" t="s">
        <v>1102</v>
      </c>
      <c r="G370" s="196" t="s">
        <v>233</v>
      </c>
      <c r="H370" s="197">
        <v>117.42</v>
      </c>
      <c r="I370" s="198"/>
      <c r="J370" s="199">
        <f>ROUND(I370*H370,2)</f>
        <v>0</v>
      </c>
      <c r="K370" s="195" t="s">
        <v>174</v>
      </c>
      <c r="L370" s="200"/>
      <c r="M370" s="201" t="s">
        <v>1</v>
      </c>
      <c r="N370" s="202" t="s">
        <v>42</v>
      </c>
      <c r="O370" s="59"/>
      <c r="P370" s="160">
        <f>O370*H370</f>
        <v>0</v>
      </c>
      <c r="Q370" s="160">
        <v>0.131</v>
      </c>
      <c r="R370" s="160">
        <f>Q370*H370</f>
        <v>15.38202</v>
      </c>
      <c r="S370" s="160">
        <v>0</v>
      </c>
      <c r="T370" s="161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2" t="s">
        <v>216</v>
      </c>
      <c r="AT370" s="162" t="s">
        <v>453</v>
      </c>
      <c r="AU370" s="162" t="s">
        <v>85</v>
      </c>
      <c r="AY370" s="18" t="s">
        <v>167</v>
      </c>
      <c r="BE370" s="163">
        <f>IF(N370="základní",J370,0)</f>
        <v>0</v>
      </c>
      <c r="BF370" s="163">
        <f>IF(N370="snížená",J370,0)</f>
        <v>0</v>
      </c>
      <c r="BG370" s="163">
        <f>IF(N370="zákl. přenesená",J370,0)</f>
        <v>0</v>
      </c>
      <c r="BH370" s="163">
        <f>IF(N370="sníž. přenesená",J370,0)</f>
        <v>0</v>
      </c>
      <c r="BI370" s="163">
        <f>IF(N370="nulová",J370,0)</f>
        <v>0</v>
      </c>
      <c r="BJ370" s="18" t="s">
        <v>32</v>
      </c>
      <c r="BK370" s="163">
        <f>ROUND(I370*H370,2)</f>
        <v>0</v>
      </c>
      <c r="BL370" s="18" t="s">
        <v>175</v>
      </c>
      <c r="BM370" s="162" t="s">
        <v>1103</v>
      </c>
    </row>
    <row r="371" spans="2:51" s="14" customFormat="1" ht="12">
      <c r="B371" s="172"/>
      <c r="D371" s="165" t="s">
        <v>177</v>
      </c>
      <c r="E371" s="173" t="s">
        <v>1</v>
      </c>
      <c r="F371" s="174" t="s">
        <v>1093</v>
      </c>
      <c r="H371" s="175">
        <v>114</v>
      </c>
      <c r="I371" s="176"/>
      <c r="L371" s="172"/>
      <c r="M371" s="177"/>
      <c r="N371" s="178"/>
      <c r="O371" s="178"/>
      <c r="P371" s="178"/>
      <c r="Q371" s="178"/>
      <c r="R371" s="178"/>
      <c r="S371" s="178"/>
      <c r="T371" s="179"/>
      <c r="AT371" s="173" t="s">
        <v>177</v>
      </c>
      <c r="AU371" s="173" t="s">
        <v>85</v>
      </c>
      <c r="AV371" s="14" t="s">
        <v>85</v>
      </c>
      <c r="AW371" s="14" t="s">
        <v>31</v>
      </c>
      <c r="AX371" s="14" t="s">
        <v>32</v>
      </c>
      <c r="AY371" s="173" t="s">
        <v>167</v>
      </c>
    </row>
    <row r="372" spans="2:51" s="14" customFormat="1" ht="12">
      <c r="B372" s="172"/>
      <c r="D372" s="165" t="s">
        <v>177</v>
      </c>
      <c r="F372" s="174" t="s">
        <v>1104</v>
      </c>
      <c r="H372" s="175">
        <v>117.42</v>
      </c>
      <c r="I372" s="176"/>
      <c r="L372" s="172"/>
      <c r="M372" s="177"/>
      <c r="N372" s="178"/>
      <c r="O372" s="178"/>
      <c r="P372" s="178"/>
      <c r="Q372" s="178"/>
      <c r="R372" s="178"/>
      <c r="S372" s="178"/>
      <c r="T372" s="179"/>
      <c r="AT372" s="173" t="s">
        <v>177</v>
      </c>
      <c r="AU372" s="173" t="s">
        <v>85</v>
      </c>
      <c r="AV372" s="14" t="s">
        <v>85</v>
      </c>
      <c r="AW372" s="14" t="s">
        <v>3</v>
      </c>
      <c r="AX372" s="14" t="s">
        <v>32</v>
      </c>
      <c r="AY372" s="173" t="s">
        <v>167</v>
      </c>
    </row>
    <row r="373" spans="1:65" s="2" customFormat="1" ht="16.5" customHeight="1">
      <c r="A373" s="33"/>
      <c r="B373" s="150"/>
      <c r="C373" s="193" t="s">
        <v>1105</v>
      </c>
      <c r="D373" s="193" t="s">
        <v>453</v>
      </c>
      <c r="E373" s="194" t="s">
        <v>1106</v>
      </c>
      <c r="F373" s="195" t="s">
        <v>1107</v>
      </c>
      <c r="G373" s="196" t="s">
        <v>233</v>
      </c>
      <c r="H373" s="197">
        <v>49.646</v>
      </c>
      <c r="I373" s="198"/>
      <c r="J373" s="199">
        <f>ROUND(I373*H373,2)</f>
        <v>0</v>
      </c>
      <c r="K373" s="195" t="s">
        <v>240</v>
      </c>
      <c r="L373" s="200"/>
      <c r="M373" s="201" t="s">
        <v>1</v>
      </c>
      <c r="N373" s="202" t="s">
        <v>42</v>
      </c>
      <c r="O373" s="59"/>
      <c r="P373" s="160">
        <f>O373*H373</f>
        <v>0</v>
      </c>
      <c r="Q373" s="160">
        <v>0.131</v>
      </c>
      <c r="R373" s="160">
        <f>Q373*H373</f>
        <v>6.503626000000001</v>
      </c>
      <c r="S373" s="160">
        <v>0</v>
      </c>
      <c r="T373" s="161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2" t="s">
        <v>216</v>
      </c>
      <c r="AT373" s="162" t="s">
        <v>453</v>
      </c>
      <c r="AU373" s="162" t="s">
        <v>85</v>
      </c>
      <c r="AY373" s="18" t="s">
        <v>167</v>
      </c>
      <c r="BE373" s="163">
        <f>IF(N373="základní",J373,0)</f>
        <v>0</v>
      </c>
      <c r="BF373" s="163">
        <f>IF(N373="snížená",J373,0)</f>
        <v>0</v>
      </c>
      <c r="BG373" s="163">
        <f>IF(N373="zákl. přenesená",J373,0)</f>
        <v>0</v>
      </c>
      <c r="BH373" s="163">
        <f>IF(N373="sníž. přenesená",J373,0)</f>
        <v>0</v>
      </c>
      <c r="BI373" s="163">
        <f>IF(N373="nulová",J373,0)</f>
        <v>0</v>
      </c>
      <c r="BJ373" s="18" t="s">
        <v>32</v>
      </c>
      <c r="BK373" s="163">
        <f>ROUND(I373*H373,2)</f>
        <v>0</v>
      </c>
      <c r="BL373" s="18" t="s">
        <v>175</v>
      </c>
      <c r="BM373" s="162" t="s">
        <v>1108</v>
      </c>
    </row>
    <row r="374" spans="2:51" s="14" customFormat="1" ht="12">
      <c r="B374" s="172"/>
      <c r="D374" s="165" t="s">
        <v>177</v>
      </c>
      <c r="E374" s="173" t="s">
        <v>1</v>
      </c>
      <c r="F374" s="174" t="s">
        <v>1094</v>
      </c>
      <c r="H374" s="175">
        <v>48.2</v>
      </c>
      <c r="I374" s="176"/>
      <c r="L374" s="172"/>
      <c r="M374" s="177"/>
      <c r="N374" s="178"/>
      <c r="O374" s="178"/>
      <c r="P374" s="178"/>
      <c r="Q374" s="178"/>
      <c r="R374" s="178"/>
      <c r="S374" s="178"/>
      <c r="T374" s="179"/>
      <c r="AT374" s="173" t="s">
        <v>177</v>
      </c>
      <c r="AU374" s="173" t="s">
        <v>85</v>
      </c>
      <c r="AV374" s="14" t="s">
        <v>85</v>
      </c>
      <c r="AW374" s="14" t="s">
        <v>31</v>
      </c>
      <c r="AX374" s="14" t="s">
        <v>32</v>
      </c>
      <c r="AY374" s="173" t="s">
        <v>167</v>
      </c>
    </row>
    <row r="375" spans="2:51" s="14" customFormat="1" ht="12">
      <c r="B375" s="172"/>
      <c r="D375" s="165" t="s">
        <v>177</v>
      </c>
      <c r="F375" s="174" t="s">
        <v>1109</v>
      </c>
      <c r="H375" s="175">
        <v>49.646</v>
      </c>
      <c r="I375" s="176"/>
      <c r="L375" s="172"/>
      <c r="M375" s="177"/>
      <c r="N375" s="178"/>
      <c r="O375" s="178"/>
      <c r="P375" s="178"/>
      <c r="Q375" s="178"/>
      <c r="R375" s="178"/>
      <c r="S375" s="178"/>
      <c r="T375" s="179"/>
      <c r="AT375" s="173" t="s">
        <v>177</v>
      </c>
      <c r="AU375" s="173" t="s">
        <v>85</v>
      </c>
      <c r="AV375" s="14" t="s">
        <v>85</v>
      </c>
      <c r="AW375" s="14" t="s">
        <v>3</v>
      </c>
      <c r="AX375" s="14" t="s">
        <v>32</v>
      </c>
      <c r="AY375" s="173" t="s">
        <v>167</v>
      </c>
    </row>
    <row r="376" spans="1:65" s="2" customFormat="1" ht="16.5" customHeight="1">
      <c r="A376" s="33"/>
      <c r="B376" s="150"/>
      <c r="C376" s="193" t="s">
        <v>1110</v>
      </c>
      <c r="D376" s="193" t="s">
        <v>453</v>
      </c>
      <c r="E376" s="194" t="s">
        <v>1111</v>
      </c>
      <c r="F376" s="195" t="s">
        <v>1112</v>
      </c>
      <c r="G376" s="196" t="s">
        <v>233</v>
      </c>
      <c r="H376" s="197">
        <v>117.42</v>
      </c>
      <c r="I376" s="198"/>
      <c r="J376" s="199">
        <f>ROUND(I376*H376,2)</f>
        <v>0</v>
      </c>
      <c r="K376" s="195" t="s">
        <v>240</v>
      </c>
      <c r="L376" s="200"/>
      <c r="M376" s="201" t="s">
        <v>1</v>
      </c>
      <c r="N376" s="202" t="s">
        <v>42</v>
      </c>
      <c r="O376" s="59"/>
      <c r="P376" s="160">
        <f>O376*H376</f>
        <v>0</v>
      </c>
      <c r="Q376" s="160">
        <v>0.131</v>
      </c>
      <c r="R376" s="160">
        <f>Q376*H376</f>
        <v>15.38202</v>
      </c>
      <c r="S376" s="160">
        <v>0</v>
      </c>
      <c r="T376" s="161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2" t="s">
        <v>216</v>
      </c>
      <c r="AT376" s="162" t="s">
        <v>453</v>
      </c>
      <c r="AU376" s="162" t="s">
        <v>85</v>
      </c>
      <c r="AY376" s="18" t="s">
        <v>167</v>
      </c>
      <c r="BE376" s="163">
        <f>IF(N376="základní",J376,0)</f>
        <v>0</v>
      </c>
      <c r="BF376" s="163">
        <f>IF(N376="snížená",J376,0)</f>
        <v>0</v>
      </c>
      <c r="BG376" s="163">
        <f>IF(N376="zákl. přenesená",J376,0)</f>
        <v>0</v>
      </c>
      <c r="BH376" s="163">
        <f>IF(N376="sníž. přenesená",J376,0)</f>
        <v>0</v>
      </c>
      <c r="BI376" s="163">
        <f>IF(N376="nulová",J376,0)</f>
        <v>0</v>
      </c>
      <c r="BJ376" s="18" t="s">
        <v>32</v>
      </c>
      <c r="BK376" s="163">
        <f>ROUND(I376*H376,2)</f>
        <v>0</v>
      </c>
      <c r="BL376" s="18" t="s">
        <v>175</v>
      </c>
      <c r="BM376" s="162" t="s">
        <v>1113</v>
      </c>
    </row>
    <row r="377" spans="2:51" s="14" customFormat="1" ht="12">
      <c r="B377" s="172"/>
      <c r="D377" s="165" t="s">
        <v>177</v>
      </c>
      <c r="E377" s="173" t="s">
        <v>1</v>
      </c>
      <c r="F377" s="174" t="s">
        <v>1095</v>
      </c>
      <c r="H377" s="175">
        <v>114</v>
      </c>
      <c r="I377" s="176"/>
      <c r="L377" s="172"/>
      <c r="M377" s="177"/>
      <c r="N377" s="178"/>
      <c r="O377" s="178"/>
      <c r="P377" s="178"/>
      <c r="Q377" s="178"/>
      <c r="R377" s="178"/>
      <c r="S377" s="178"/>
      <c r="T377" s="179"/>
      <c r="AT377" s="173" t="s">
        <v>177</v>
      </c>
      <c r="AU377" s="173" t="s">
        <v>85</v>
      </c>
      <c r="AV377" s="14" t="s">
        <v>85</v>
      </c>
      <c r="AW377" s="14" t="s">
        <v>31</v>
      </c>
      <c r="AX377" s="14" t="s">
        <v>32</v>
      </c>
      <c r="AY377" s="173" t="s">
        <v>167</v>
      </c>
    </row>
    <row r="378" spans="2:51" s="14" customFormat="1" ht="12">
      <c r="B378" s="172"/>
      <c r="D378" s="165" t="s">
        <v>177</v>
      </c>
      <c r="F378" s="174" t="s">
        <v>1104</v>
      </c>
      <c r="H378" s="175">
        <v>117.42</v>
      </c>
      <c r="I378" s="176"/>
      <c r="L378" s="172"/>
      <c r="M378" s="177"/>
      <c r="N378" s="178"/>
      <c r="O378" s="178"/>
      <c r="P378" s="178"/>
      <c r="Q378" s="178"/>
      <c r="R378" s="178"/>
      <c r="S378" s="178"/>
      <c r="T378" s="179"/>
      <c r="AT378" s="173" t="s">
        <v>177</v>
      </c>
      <c r="AU378" s="173" t="s">
        <v>85</v>
      </c>
      <c r="AV378" s="14" t="s">
        <v>85</v>
      </c>
      <c r="AW378" s="14" t="s">
        <v>3</v>
      </c>
      <c r="AX378" s="14" t="s">
        <v>32</v>
      </c>
      <c r="AY378" s="173" t="s">
        <v>167</v>
      </c>
    </row>
    <row r="379" spans="1:65" s="2" customFormat="1" ht="16.5" customHeight="1">
      <c r="A379" s="33"/>
      <c r="B379" s="150"/>
      <c r="C379" s="151" t="s">
        <v>1114</v>
      </c>
      <c r="D379" s="151" t="s">
        <v>170</v>
      </c>
      <c r="E379" s="152" t="s">
        <v>1115</v>
      </c>
      <c r="F379" s="153" t="s">
        <v>1116</v>
      </c>
      <c r="G379" s="154" t="s">
        <v>233</v>
      </c>
      <c r="H379" s="155">
        <v>45.4</v>
      </c>
      <c r="I379" s="156"/>
      <c r="J379" s="157">
        <f>ROUND(I379*H379,2)</f>
        <v>0</v>
      </c>
      <c r="K379" s="153" t="s">
        <v>174</v>
      </c>
      <c r="L379" s="34"/>
      <c r="M379" s="158" t="s">
        <v>1</v>
      </c>
      <c r="N379" s="159" t="s">
        <v>42</v>
      </c>
      <c r="O379" s="59"/>
      <c r="P379" s="160">
        <f>O379*H379</f>
        <v>0</v>
      </c>
      <c r="Q379" s="160">
        <v>0.09062</v>
      </c>
      <c r="R379" s="160">
        <f>Q379*H379</f>
        <v>4.114148</v>
      </c>
      <c r="S379" s="160">
        <v>0</v>
      </c>
      <c r="T379" s="161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2" t="s">
        <v>175</v>
      </c>
      <c r="AT379" s="162" t="s">
        <v>170</v>
      </c>
      <c r="AU379" s="162" t="s">
        <v>85</v>
      </c>
      <c r="AY379" s="18" t="s">
        <v>167</v>
      </c>
      <c r="BE379" s="163">
        <f>IF(N379="základní",J379,0)</f>
        <v>0</v>
      </c>
      <c r="BF379" s="163">
        <f>IF(N379="snížená",J379,0)</f>
        <v>0</v>
      </c>
      <c r="BG379" s="163">
        <f>IF(N379="zákl. přenesená",J379,0)</f>
        <v>0</v>
      </c>
      <c r="BH379" s="163">
        <f>IF(N379="sníž. přenesená",J379,0)</f>
        <v>0</v>
      </c>
      <c r="BI379" s="163">
        <f>IF(N379="nulová",J379,0)</f>
        <v>0</v>
      </c>
      <c r="BJ379" s="18" t="s">
        <v>32</v>
      </c>
      <c r="BK379" s="163">
        <f>ROUND(I379*H379,2)</f>
        <v>0</v>
      </c>
      <c r="BL379" s="18" t="s">
        <v>175</v>
      </c>
      <c r="BM379" s="162" t="s">
        <v>1117</v>
      </c>
    </row>
    <row r="380" spans="2:51" s="14" customFormat="1" ht="12">
      <c r="B380" s="172"/>
      <c r="D380" s="165" t="s">
        <v>177</v>
      </c>
      <c r="E380" s="173" t="s">
        <v>1</v>
      </c>
      <c r="F380" s="174" t="s">
        <v>1118</v>
      </c>
      <c r="H380" s="175">
        <v>22.7</v>
      </c>
      <c r="I380" s="176"/>
      <c r="L380" s="172"/>
      <c r="M380" s="177"/>
      <c r="N380" s="178"/>
      <c r="O380" s="178"/>
      <c r="P380" s="178"/>
      <c r="Q380" s="178"/>
      <c r="R380" s="178"/>
      <c r="S380" s="178"/>
      <c r="T380" s="179"/>
      <c r="AT380" s="173" t="s">
        <v>177</v>
      </c>
      <c r="AU380" s="173" t="s">
        <v>85</v>
      </c>
      <c r="AV380" s="14" t="s">
        <v>85</v>
      </c>
      <c r="AW380" s="14" t="s">
        <v>31</v>
      </c>
      <c r="AX380" s="14" t="s">
        <v>77</v>
      </c>
      <c r="AY380" s="173" t="s">
        <v>167</v>
      </c>
    </row>
    <row r="381" spans="2:51" s="14" customFormat="1" ht="12">
      <c r="B381" s="172"/>
      <c r="D381" s="165" t="s">
        <v>177</v>
      </c>
      <c r="E381" s="173" t="s">
        <v>1</v>
      </c>
      <c r="F381" s="174" t="s">
        <v>1119</v>
      </c>
      <c r="H381" s="175">
        <v>22.7</v>
      </c>
      <c r="I381" s="176"/>
      <c r="L381" s="172"/>
      <c r="M381" s="177"/>
      <c r="N381" s="178"/>
      <c r="O381" s="178"/>
      <c r="P381" s="178"/>
      <c r="Q381" s="178"/>
      <c r="R381" s="178"/>
      <c r="S381" s="178"/>
      <c r="T381" s="179"/>
      <c r="AT381" s="173" t="s">
        <v>177</v>
      </c>
      <c r="AU381" s="173" t="s">
        <v>85</v>
      </c>
      <c r="AV381" s="14" t="s">
        <v>85</v>
      </c>
      <c r="AW381" s="14" t="s">
        <v>31</v>
      </c>
      <c r="AX381" s="14" t="s">
        <v>77</v>
      </c>
      <c r="AY381" s="173" t="s">
        <v>167</v>
      </c>
    </row>
    <row r="382" spans="2:51" s="15" customFormat="1" ht="12">
      <c r="B382" s="180"/>
      <c r="D382" s="165" t="s">
        <v>177</v>
      </c>
      <c r="E382" s="181" t="s">
        <v>1</v>
      </c>
      <c r="F382" s="182" t="s">
        <v>192</v>
      </c>
      <c r="H382" s="183">
        <v>45.4</v>
      </c>
      <c r="I382" s="184"/>
      <c r="L382" s="180"/>
      <c r="M382" s="185"/>
      <c r="N382" s="186"/>
      <c r="O382" s="186"/>
      <c r="P382" s="186"/>
      <c r="Q382" s="186"/>
      <c r="R382" s="186"/>
      <c r="S382" s="186"/>
      <c r="T382" s="187"/>
      <c r="AT382" s="181" t="s">
        <v>177</v>
      </c>
      <c r="AU382" s="181" t="s">
        <v>85</v>
      </c>
      <c r="AV382" s="15" t="s">
        <v>175</v>
      </c>
      <c r="AW382" s="15" t="s">
        <v>31</v>
      </c>
      <c r="AX382" s="15" t="s">
        <v>32</v>
      </c>
      <c r="AY382" s="181" t="s">
        <v>167</v>
      </c>
    </row>
    <row r="383" spans="1:65" s="2" customFormat="1" ht="21.75" customHeight="1">
      <c r="A383" s="33"/>
      <c r="B383" s="150"/>
      <c r="C383" s="151" t="s">
        <v>1120</v>
      </c>
      <c r="D383" s="151" t="s">
        <v>170</v>
      </c>
      <c r="E383" s="152" t="s">
        <v>1121</v>
      </c>
      <c r="F383" s="153" t="s">
        <v>1122</v>
      </c>
      <c r="G383" s="154" t="s">
        <v>233</v>
      </c>
      <c r="H383" s="155">
        <v>45.4</v>
      </c>
      <c r="I383" s="156"/>
      <c r="J383" s="157">
        <f>ROUND(I383*H383,2)</f>
        <v>0</v>
      </c>
      <c r="K383" s="153" t="s">
        <v>174</v>
      </c>
      <c r="L383" s="34"/>
      <c r="M383" s="158" t="s">
        <v>1</v>
      </c>
      <c r="N383" s="159" t="s">
        <v>42</v>
      </c>
      <c r="O383" s="59"/>
      <c r="P383" s="160">
        <f>O383*H383</f>
        <v>0</v>
      </c>
      <c r="Q383" s="160">
        <v>0</v>
      </c>
      <c r="R383" s="160">
        <f>Q383*H383</f>
        <v>0</v>
      </c>
      <c r="S383" s="160">
        <v>0</v>
      </c>
      <c r="T383" s="161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2" t="s">
        <v>175</v>
      </c>
      <c r="AT383" s="162" t="s">
        <v>170</v>
      </c>
      <c r="AU383" s="162" t="s">
        <v>85</v>
      </c>
      <c r="AY383" s="18" t="s">
        <v>167</v>
      </c>
      <c r="BE383" s="163">
        <f>IF(N383="základní",J383,0)</f>
        <v>0</v>
      </c>
      <c r="BF383" s="163">
        <f>IF(N383="snížená",J383,0)</f>
        <v>0</v>
      </c>
      <c r="BG383" s="163">
        <f>IF(N383="zákl. přenesená",J383,0)</f>
        <v>0</v>
      </c>
      <c r="BH383" s="163">
        <f>IF(N383="sníž. přenesená",J383,0)</f>
        <v>0</v>
      </c>
      <c r="BI383" s="163">
        <f>IF(N383="nulová",J383,0)</f>
        <v>0</v>
      </c>
      <c r="BJ383" s="18" t="s">
        <v>32</v>
      </c>
      <c r="BK383" s="163">
        <f>ROUND(I383*H383,2)</f>
        <v>0</v>
      </c>
      <c r="BL383" s="18" t="s">
        <v>175</v>
      </c>
      <c r="BM383" s="162" t="s">
        <v>1123</v>
      </c>
    </row>
    <row r="384" spans="1:65" s="2" customFormat="1" ht="16.5" customHeight="1">
      <c r="A384" s="33"/>
      <c r="B384" s="150"/>
      <c r="C384" s="193" t="s">
        <v>1124</v>
      </c>
      <c r="D384" s="193" t="s">
        <v>453</v>
      </c>
      <c r="E384" s="194" t="s">
        <v>1125</v>
      </c>
      <c r="F384" s="195" t="s">
        <v>1126</v>
      </c>
      <c r="G384" s="196" t="s">
        <v>233</v>
      </c>
      <c r="H384" s="197">
        <v>23.381</v>
      </c>
      <c r="I384" s="198"/>
      <c r="J384" s="199">
        <f>ROUND(I384*H384,2)</f>
        <v>0</v>
      </c>
      <c r="K384" s="195" t="s">
        <v>174</v>
      </c>
      <c r="L384" s="200"/>
      <c r="M384" s="201" t="s">
        <v>1</v>
      </c>
      <c r="N384" s="202" t="s">
        <v>42</v>
      </c>
      <c r="O384" s="59"/>
      <c r="P384" s="160">
        <f>O384*H384</f>
        <v>0</v>
      </c>
      <c r="Q384" s="160">
        <v>0.175</v>
      </c>
      <c r="R384" s="160">
        <f>Q384*H384</f>
        <v>4.0916749999999995</v>
      </c>
      <c r="S384" s="160">
        <v>0</v>
      </c>
      <c r="T384" s="161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2" t="s">
        <v>216</v>
      </c>
      <c r="AT384" s="162" t="s">
        <v>453</v>
      </c>
      <c r="AU384" s="162" t="s">
        <v>85</v>
      </c>
      <c r="AY384" s="18" t="s">
        <v>167</v>
      </c>
      <c r="BE384" s="163">
        <f>IF(N384="základní",J384,0)</f>
        <v>0</v>
      </c>
      <c r="BF384" s="163">
        <f>IF(N384="snížená",J384,0)</f>
        <v>0</v>
      </c>
      <c r="BG384" s="163">
        <f>IF(N384="zákl. přenesená",J384,0)</f>
        <v>0</v>
      </c>
      <c r="BH384" s="163">
        <f>IF(N384="sníž. přenesená",J384,0)</f>
        <v>0</v>
      </c>
      <c r="BI384" s="163">
        <f>IF(N384="nulová",J384,0)</f>
        <v>0</v>
      </c>
      <c r="BJ384" s="18" t="s">
        <v>32</v>
      </c>
      <c r="BK384" s="163">
        <f>ROUND(I384*H384,2)</f>
        <v>0</v>
      </c>
      <c r="BL384" s="18" t="s">
        <v>175</v>
      </c>
      <c r="BM384" s="162" t="s">
        <v>1127</v>
      </c>
    </row>
    <row r="385" spans="2:51" s="14" customFormat="1" ht="12">
      <c r="B385" s="172"/>
      <c r="D385" s="165" t="s">
        <v>177</v>
      </c>
      <c r="E385" s="173" t="s">
        <v>1</v>
      </c>
      <c r="F385" s="174" t="s">
        <v>1118</v>
      </c>
      <c r="H385" s="175">
        <v>22.7</v>
      </c>
      <c r="I385" s="176"/>
      <c r="L385" s="172"/>
      <c r="M385" s="177"/>
      <c r="N385" s="178"/>
      <c r="O385" s="178"/>
      <c r="P385" s="178"/>
      <c r="Q385" s="178"/>
      <c r="R385" s="178"/>
      <c r="S385" s="178"/>
      <c r="T385" s="179"/>
      <c r="AT385" s="173" t="s">
        <v>177</v>
      </c>
      <c r="AU385" s="173" t="s">
        <v>85</v>
      </c>
      <c r="AV385" s="14" t="s">
        <v>85</v>
      </c>
      <c r="AW385" s="14" t="s">
        <v>31</v>
      </c>
      <c r="AX385" s="14" t="s">
        <v>32</v>
      </c>
      <c r="AY385" s="173" t="s">
        <v>167</v>
      </c>
    </row>
    <row r="386" spans="2:51" s="14" customFormat="1" ht="12">
      <c r="B386" s="172"/>
      <c r="D386" s="165" t="s">
        <v>177</v>
      </c>
      <c r="F386" s="174" t="s">
        <v>1128</v>
      </c>
      <c r="H386" s="175">
        <v>23.381</v>
      </c>
      <c r="I386" s="176"/>
      <c r="L386" s="172"/>
      <c r="M386" s="177"/>
      <c r="N386" s="178"/>
      <c r="O386" s="178"/>
      <c r="P386" s="178"/>
      <c r="Q386" s="178"/>
      <c r="R386" s="178"/>
      <c r="S386" s="178"/>
      <c r="T386" s="179"/>
      <c r="AT386" s="173" t="s">
        <v>177</v>
      </c>
      <c r="AU386" s="173" t="s">
        <v>85</v>
      </c>
      <c r="AV386" s="14" t="s">
        <v>85</v>
      </c>
      <c r="AW386" s="14" t="s">
        <v>3</v>
      </c>
      <c r="AX386" s="14" t="s">
        <v>32</v>
      </c>
      <c r="AY386" s="173" t="s">
        <v>167</v>
      </c>
    </row>
    <row r="387" spans="1:65" s="2" customFormat="1" ht="16.5" customHeight="1">
      <c r="A387" s="33"/>
      <c r="B387" s="150"/>
      <c r="C387" s="193" t="s">
        <v>1129</v>
      </c>
      <c r="D387" s="193" t="s">
        <v>453</v>
      </c>
      <c r="E387" s="194" t="s">
        <v>1130</v>
      </c>
      <c r="F387" s="195" t="s">
        <v>1131</v>
      </c>
      <c r="G387" s="196" t="s">
        <v>233</v>
      </c>
      <c r="H387" s="197">
        <v>23.381</v>
      </c>
      <c r="I387" s="198"/>
      <c r="J387" s="199">
        <f>ROUND(I387*H387,2)</f>
        <v>0</v>
      </c>
      <c r="K387" s="195" t="s">
        <v>240</v>
      </c>
      <c r="L387" s="200"/>
      <c r="M387" s="201" t="s">
        <v>1</v>
      </c>
      <c r="N387" s="202" t="s">
        <v>42</v>
      </c>
      <c r="O387" s="59"/>
      <c r="P387" s="160">
        <f>O387*H387</f>
        <v>0</v>
      </c>
      <c r="Q387" s="160">
        <v>0.175</v>
      </c>
      <c r="R387" s="160">
        <f>Q387*H387</f>
        <v>4.0916749999999995</v>
      </c>
      <c r="S387" s="160">
        <v>0</v>
      </c>
      <c r="T387" s="161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2" t="s">
        <v>216</v>
      </c>
      <c r="AT387" s="162" t="s">
        <v>453</v>
      </c>
      <c r="AU387" s="162" t="s">
        <v>85</v>
      </c>
      <c r="AY387" s="18" t="s">
        <v>167</v>
      </c>
      <c r="BE387" s="163">
        <f>IF(N387="základní",J387,0)</f>
        <v>0</v>
      </c>
      <c r="BF387" s="163">
        <f>IF(N387="snížená",J387,0)</f>
        <v>0</v>
      </c>
      <c r="BG387" s="163">
        <f>IF(N387="zákl. přenesená",J387,0)</f>
        <v>0</v>
      </c>
      <c r="BH387" s="163">
        <f>IF(N387="sníž. přenesená",J387,0)</f>
        <v>0</v>
      </c>
      <c r="BI387" s="163">
        <f>IF(N387="nulová",J387,0)</f>
        <v>0</v>
      </c>
      <c r="BJ387" s="18" t="s">
        <v>32</v>
      </c>
      <c r="BK387" s="163">
        <f>ROUND(I387*H387,2)</f>
        <v>0</v>
      </c>
      <c r="BL387" s="18" t="s">
        <v>175</v>
      </c>
      <c r="BM387" s="162" t="s">
        <v>1132</v>
      </c>
    </row>
    <row r="388" spans="2:51" s="14" customFormat="1" ht="12">
      <c r="B388" s="172"/>
      <c r="D388" s="165" t="s">
        <v>177</v>
      </c>
      <c r="E388" s="173" t="s">
        <v>1</v>
      </c>
      <c r="F388" s="174" t="s">
        <v>1119</v>
      </c>
      <c r="H388" s="175">
        <v>22.7</v>
      </c>
      <c r="I388" s="176"/>
      <c r="L388" s="172"/>
      <c r="M388" s="177"/>
      <c r="N388" s="178"/>
      <c r="O388" s="178"/>
      <c r="P388" s="178"/>
      <c r="Q388" s="178"/>
      <c r="R388" s="178"/>
      <c r="S388" s="178"/>
      <c r="T388" s="179"/>
      <c r="AT388" s="173" t="s">
        <v>177</v>
      </c>
      <c r="AU388" s="173" t="s">
        <v>85</v>
      </c>
      <c r="AV388" s="14" t="s">
        <v>85</v>
      </c>
      <c r="AW388" s="14" t="s">
        <v>31</v>
      </c>
      <c r="AX388" s="14" t="s">
        <v>32</v>
      </c>
      <c r="AY388" s="173" t="s">
        <v>167</v>
      </c>
    </row>
    <row r="389" spans="2:51" s="14" customFormat="1" ht="12">
      <c r="B389" s="172"/>
      <c r="D389" s="165" t="s">
        <v>177</v>
      </c>
      <c r="F389" s="174" t="s">
        <v>1128</v>
      </c>
      <c r="H389" s="175">
        <v>23.381</v>
      </c>
      <c r="I389" s="176"/>
      <c r="L389" s="172"/>
      <c r="M389" s="177"/>
      <c r="N389" s="178"/>
      <c r="O389" s="178"/>
      <c r="P389" s="178"/>
      <c r="Q389" s="178"/>
      <c r="R389" s="178"/>
      <c r="S389" s="178"/>
      <c r="T389" s="179"/>
      <c r="AT389" s="173" t="s">
        <v>177</v>
      </c>
      <c r="AU389" s="173" t="s">
        <v>85</v>
      </c>
      <c r="AV389" s="14" t="s">
        <v>85</v>
      </c>
      <c r="AW389" s="14" t="s">
        <v>3</v>
      </c>
      <c r="AX389" s="14" t="s">
        <v>32</v>
      </c>
      <c r="AY389" s="173" t="s">
        <v>167</v>
      </c>
    </row>
    <row r="390" spans="2:63" s="12" customFormat="1" ht="22.9" customHeight="1">
      <c r="B390" s="137"/>
      <c r="D390" s="138" t="s">
        <v>76</v>
      </c>
      <c r="E390" s="148" t="s">
        <v>216</v>
      </c>
      <c r="F390" s="148" t="s">
        <v>471</v>
      </c>
      <c r="I390" s="140"/>
      <c r="J390" s="149">
        <f>BK390</f>
        <v>0</v>
      </c>
      <c r="L390" s="137"/>
      <c r="M390" s="142"/>
      <c r="N390" s="143"/>
      <c r="O390" s="143"/>
      <c r="P390" s="144">
        <f>SUM(P391:P394)</f>
        <v>0</v>
      </c>
      <c r="Q390" s="143"/>
      <c r="R390" s="144">
        <f>SUM(R391:R394)</f>
        <v>1.6651200000000002</v>
      </c>
      <c r="S390" s="143"/>
      <c r="T390" s="145">
        <f>SUM(T391:T394)</f>
        <v>0</v>
      </c>
      <c r="AR390" s="138" t="s">
        <v>32</v>
      </c>
      <c r="AT390" s="146" t="s">
        <v>76</v>
      </c>
      <c r="AU390" s="146" t="s">
        <v>32</v>
      </c>
      <c r="AY390" s="138" t="s">
        <v>167</v>
      </c>
      <c r="BK390" s="147">
        <f>SUM(BK391:BK394)</f>
        <v>0</v>
      </c>
    </row>
    <row r="391" spans="1:65" s="2" customFormat="1" ht="16.5" customHeight="1">
      <c r="A391" s="33"/>
      <c r="B391" s="150"/>
      <c r="C391" s="151" t="s">
        <v>118</v>
      </c>
      <c r="D391" s="151" t="s">
        <v>170</v>
      </c>
      <c r="E391" s="152" t="s">
        <v>479</v>
      </c>
      <c r="F391" s="153" t="s">
        <v>480</v>
      </c>
      <c r="G391" s="154" t="s">
        <v>475</v>
      </c>
      <c r="H391" s="155">
        <v>1</v>
      </c>
      <c r="I391" s="156"/>
      <c r="J391" s="157">
        <f>ROUND(I391*H391,2)</f>
        <v>0</v>
      </c>
      <c r="K391" s="153" t="s">
        <v>1</v>
      </c>
      <c r="L391" s="34"/>
      <c r="M391" s="158" t="s">
        <v>1</v>
      </c>
      <c r="N391" s="159" t="s">
        <v>42</v>
      </c>
      <c r="O391" s="59"/>
      <c r="P391" s="160">
        <f>O391*H391</f>
        <v>0</v>
      </c>
      <c r="Q391" s="160">
        <v>0.4208</v>
      </c>
      <c r="R391" s="160">
        <f>Q391*H391</f>
        <v>0.4208</v>
      </c>
      <c r="S391" s="160">
        <v>0</v>
      </c>
      <c r="T391" s="161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2" t="s">
        <v>175</v>
      </c>
      <c r="AT391" s="162" t="s">
        <v>170</v>
      </c>
      <c r="AU391" s="162" t="s">
        <v>85</v>
      </c>
      <c r="AY391" s="18" t="s">
        <v>167</v>
      </c>
      <c r="BE391" s="163">
        <f>IF(N391="základní",J391,0)</f>
        <v>0</v>
      </c>
      <c r="BF391" s="163">
        <f>IF(N391="snížená",J391,0)</f>
        <v>0</v>
      </c>
      <c r="BG391" s="163">
        <f>IF(N391="zákl. přenesená",J391,0)</f>
        <v>0</v>
      </c>
      <c r="BH391" s="163">
        <f>IF(N391="sníž. přenesená",J391,0)</f>
        <v>0</v>
      </c>
      <c r="BI391" s="163">
        <f>IF(N391="nulová",J391,0)</f>
        <v>0</v>
      </c>
      <c r="BJ391" s="18" t="s">
        <v>32</v>
      </c>
      <c r="BK391" s="163">
        <f>ROUND(I391*H391,2)</f>
        <v>0</v>
      </c>
      <c r="BL391" s="18" t="s">
        <v>175</v>
      </c>
      <c r="BM391" s="162" t="s">
        <v>481</v>
      </c>
    </row>
    <row r="392" spans="2:51" s="14" customFormat="1" ht="12">
      <c r="B392" s="172"/>
      <c r="D392" s="165" t="s">
        <v>177</v>
      </c>
      <c r="E392" s="173" t="s">
        <v>1</v>
      </c>
      <c r="F392" s="174" t="s">
        <v>1133</v>
      </c>
      <c r="H392" s="175">
        <v>1</v>
      </c>
      <c r="I392" s="176"/>
      <c r="L392" s="172"/>
      <c r="M392" s="177"/>
      <c r="N392" s="178"/>
      <c r="O392" s="178"/>
      <c r="P392" s="178"/>
      <c r="Q392" s="178"/>
      <c r="R392" s="178"/>
      <c r="S392" s="178"/>
      <c r="T392" s="179"/>
      <c r="AT392" s="173" t="s">
        <v>177</v>
      </c>
      <c r="AU392" s="173" t="s">
        <v>85</v>
      </c>
      <c r="AV392" s="14" t="s">
        <v>85</v>
      </c>
      <c r="AW392" s="14" t="s">
        <v>31</v>
      </c>
      <c r="AX392" s="14" t="s">
        <v>32</v>
      </c>
      <c r="AY392" s="173" t="s">
        <v>167</v>
      </c>
    </row>
    <row r="393" spans="1:65" s="2" customFormat="1" ht="21.75" customHeight="1">
      <c r="A393" s="33"/>
      <c r="B393" s="150"/>
      <c r="C393" s="151" t="s">
        <v>1134</v>
      </c>
      <c r="D393" s="151" t="s">
        <v>170</v>
      </c>
      <c r="E393" s="152" t="s">
        <v>494</v>
      </c>
      <c r="F393" s="153" t="s">
        <v>495</v>
      </c>
      <c r="G393" s="154" t="s">
        <v>475</v>
      </c>
      <c r="H393" s="155">
        <v>4</v>
      </c>
      <c r="I393" s="156"/>
      <c r="J393" s="157">
        <f>ROUND(I393*H393,2)</f>
        <v>0</v>
      </c>
      <c r="K393" s="153" t="s">
        <v>1</v>
      </c>
      <c r="L393" s="34"/>
      <c r="M393" s="158" t="s">
        <v>1</v>
      </c>
      <c r="N393" s="159" t="s">
        <v>42</v>
      </c>
      <c r="O393" s="59"/>
      <c r="P393" s="160">
        <f>O393*H393</f>
        <v>0</v>
      </c>
      <c r="Q393" s="160">
        <v>0.31108</v>
      </c>
      <c r="R393" s="160">
        <f>Q393*H393</f>
        <v>1.24432</v>
      </c>
      <c r="S393" s="160">
        <v>0</v>
      </c>
      <c r="T393" s="161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2" t="s">
        <v>175</v>
      </c>
      <c r="AT393" s="162" t="s">
        <v>170</v>
      </c>
      <c r="AU393" s="162" t="s">
        <v>85</v>
      </c>
      <c r="AY393" s="18" t="s">
        <v>167</v>
      </c>
      <c r="BE393" s="163">
        <f>IF(N393="základní",J393,0)</f>
        <v>0</v>
      </c>
      <c r="BF393" s="163">
        <f>IF(N393="snížená",J393,0)</f>
        <v>0</v>
      </c>
      <c r="BG393" s="163">
        <f>IF(N393="zákl. přenesená",J393,0)</f>
        <v>0</v>
      </c>
      <c r="BH393" s="163">
        <f>IF(N393="sníž. přenesená",J393,0)</f>
        <v>0</v>
      </c>
      <c r="BI393" s="163">
        <f>IF(N393="nulová",J393,0)</f>
        <v>0</v>
      </c>
      <c r="BJ393" s="18" t="s">
        <v>32</v>
      </c>
      <c r="BK393" s="163">
        <f>ROUND(I393*H393,2)</f>
        <v>0</v>
      </c>
      <c r="BL393" s="18" t="s">
        <v>175</v>
      </c>
      <c r="BM393" s="162" t="s">
        <v>496</v>
      </c>
    </row>
    <row r="394" spans="2:51" s="14" customFormat="1" ht="12">
      <c r="B394" s="172"/>
      <c r="D394" s="165" t="s">
        <v>177</v>
      </c>
      <c r="E394" s="173" t="s">
        <v>1</v>
      </c>
      <c r="F394" s="174" t="s">
        <v>1135</v>
      </c>
      <c r="H394" s="175">
        <v>4</v>
      </c>
      <c r="I394" s="176"/>
      <c r="L394" s="172"/>
      <c r="M394" s="177"/>
      <c r="N394" s="178"/>
      <c r="O394" s="178"/>
      <c r="P394" s="178"/>
      <c r="Q394" s="178"/>
      <c r="R394" s="178"/>
      <c r="S394" s="178"/>
      <c r="T394" s="179"/>
      <c r="AT394" s="173" t="s">
        <v>177</v>
      </c>
      <c r="AU394" s="173" t="s">
        <v>85</v>
      </c>
      <c r="AV394" s="14" t="s">
        <v>85</v>
      </c>
      <c r="AW394" s="14" t="s">
        <v>31</v>
      </c>
      <c r="AX394" s="14" t="s">
        <v>32</v>
      </c>
      <c r="AY394" s="173" t="s">
        <v>167</v>
      </c>
    </row>
    <row r="395" spans="2:63" s="12" customFormat="1" ht="22.9" customHeight="1">
      <c r="B395" s="137"/>
      <c r="D395" s="138" t="s">
        <v>76</v>
      </c>
      <c r="E395" s="148" t="s">
        <v>221</v>
      </c>
      <c r="F395" s="148" t="s">
        <v>1136</v>
      </c>
      <c r="I395" s="140"/>
      <c r="J395" s="149">
        <f>BK395</f>
        <v>0</v>
      </c>
      <c r="L395" s="137"/>
      <c r="M395" s="142"/>
      <c r="N395" s="143"/>
      <c r="O395" s="143"/>
      <c r="P395" s="144">
        <f>SUM(P396:P416)</f>
        <v>0</v>
      </c>
      <c r="Q395" s="143"/>
      <c r="R395" s="144">
        <f>SUM(R396:R416)</f>
        <v>209.43982640000002</v>
      </c>
      <c r="S395" s="143"/>
      <c r="T395" s="145">
        <f>SUM(T396:T416)</f>
        <v>0.182</v>
      </c>
      <c r="AR395" s="138" t="s">
        <v>32</v>
      </c>
      <c r="AT395" s="146" t="s">
        <v>76</v>
      </c>
      <c r="AU395" s="146" t="s">
        <v>32</v>
      </c>
      <c r="AY395" s="138" t="s">
        <v>167</v>
      </c>
      <c r="BK395" s="147">
        <f>SUM(BK396:BK416)</f>
        <v>0</v>
      </c>
    </row>
    <row r="396" spans="1:65" s="2" customFormat="1" ht="16.5" customHeight="1">
      <c r="A396" s="33"/>
      <c r="B396" s="150"/>
      <c r="C396" s="151" t="s">
        <v>1137</v>
      </c>
      <c r="D396" s="151" t="s">
        <v>170</v>
      </c>
      <c r="E396" s="152" t="s">
        <v>1138</v>
      </c>
      <c r="F396" s="153" t="s">
        <v>1139</v>
      </c>
      <c r="G396" s="154" t="s">
        <v>475</v>
      </c>
      <c r="H396" s="155">
        <v>28</v>
      </c>
      <c r="I396" s="156"/>
      <c r="J396" s="157">
        <f>ROUND(I396*H396,2)</f>
        <v>0</v>
      </c>
      <c r="K396" s="153" t="s">
        <v>240</v>
      </c>
      <c r="L396" s="34"/>
      <c r="M396" s="158" t="s">
        <v>1</v>
      </c>
      <c r="N396" s="159" t="s">
        <v>42</v>
      </c>
      <c r="O396" s="59"/>
      <c r="P396" s="160">
        <f>O396*H396</f>
        <v>0</v>
      </c>
      <c r="Q396" s="160">
        <v>0.02811</v>
      </c>
      <c r="R396" s="160">
        <f>Q396*H396</f>
        <v>0.78708</v>
      </c>
      <c r="S396" s="160">
        <v>0</v>
      </c>
      <c r="T396" s="161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2" t="s">
        <v>175</v>
      </c>
      <c r="AT396" s="162" t="s">
        <v>170</v>
      </c>
      <c r="AU396" s="162" t="s">
        <v>85</v>
      </c>
      <c r="AY396" s="18" t="s">
        <v>167</v>
      </c>
      <c r="BE396" s="163">
        <f>IF(N396="základní",J396,0)</f>
        <v>0</v>
      </c>
      <c r="BF396" s="163">
        <f>IF(N396="snížená",J396,0)</f>
        <v>0</v>
      </c>
      <c r="BG396" s="163">
        <f>IF(N396="zákl. přenesená",J396,0)</f>
        <v>0</v>
      </c>
      <c r="BH396" s="163">
        <f>IF(N396="sníž. přenesená",J396,0)</f>
        <v>0</v>
      </c>
      <c r="BI396" s="163">
        <f>IF(N396="nulová",J396,0)</f>
        <v>0</v>
      </c>
      <c r="BJ396" s="18" t="s">
        <v>32</v>
      </c>
      <c r="BK396" s="163">
        <f>ROUND(I396*H396,2)</f>
        <v>0</v>
      </c>
      <c r="BL396" s="18" t="s">
        <v>175</v>
      </c>
      <c r="BM396" s="162" t="s">
        <v>1140</v>
      </c>
    </row>
    <row r="397" spans="2:51" s="14" customFormat="1" ht="12">
      <c r="B397" s="172"/>
      <c r="D397" s="165" t="s">
        <v>177</v>
      </c>
      <c r="E397" s="173" t="s">
        <v>1</v>
      </c>
      <c r="F397" s="174" t="s">
        <v>1141</v>
      </c>
      <c r="H397" s="175">
        <v>28</v>
      </c>
      <c r="I397" s="176"/>
      <c r="L397" s="172"/>
      <c r="M397" s="177"/>
      <c r="N397" s="178"/>
      <c r="O397" s="178"/>
      <c r="P397" s="178"/>
      <c r="Q397" s="178"/>
      <c r="R397" s="178"/>
      <c r="S397" s="178"/>
      <c r="T397" s="179"/>
      <c r="AT397" s="173" t="s">
        <v>177</v>
      </c>
      <c r="AU397" s="173" t="s">
        <v>85</v>
      </c>
      <c r="AV397" s="14" t="s">
        <v>85</v>
      </c>
      <c r="AW397" s="14" t="s">
        <v>31</v>
      </c>
      <c r="AX397" s="14" t="s">
        <v>32</v>
      </c>
      <c r="AY397" s="173" t="s">
        <v>167</v>
      </c>
    </row>
    <row r="398" spans="1:65" s="2" customFormat="1" ht="16.5" customHeight="1">
      <c r="A398" s="33"/>
      <c r="B398" s="150"/>
      <c r="C398" s="151" t="s">
        <v>1142</v>
      </c>
      <c r="D398" s="151" t="s">
        <v>170</v>
      </c>
      <c r="E398" s="152" t="s">
        <v>1143</v>
      </c>
      <c r="F398" s="153" t="s">
        <v>1144</v>
      </c>
      <c r="G398" s="154" t="s">
        <v>475</v>
      </c>
      <c r="H398" s="155">
        <v>2</v>
      </c>
      <c r="I398" s="156"/>
      <c r="J398" s="157">
        <f>ROUND(I398*H398,2)</f>
        <v>0</v>
      </c>
      <c r="K398" s="153" t="s">
        <v>240</v>
      </c>
      <c r="L398" s="34"/>
      <c r="M398" s="158" t="s">
        <v>1</v>
      </c>
      <c r="N398" s="159" t="s">
        <v>42</v>
      </c>
      <c r="O398" s="59"/>
      <c r="P398" s="160">
        <f>O398*H398</f>
        <v>0</v>
      </c>
      <c r="Q398" s="160">
        <v>0.048</v>
      </c>
      <c r="R398" s="160">
        <f>Q398*H398</f>
        <v>0.096</v>
      </c>
      <c r="S398" s="160">
        <v>0</v>
      </c>
      <c r="T398" s="161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2" t="s">
        <v>175</v>
      </c>
      <c r="AT398" s="162" t="s">
        <v>170</v>
      </c>
      <c r="AU398" s="162" t="s">
        <v>85</v>
      </c>
      <c r="AY398" s="18" t="s">
        <v>167</v>
      </c>
      <c r="BE398" s="163">
        <f>IF(N398="základní",J398,0)</f>
        <v>0</v>
      </c>
      <c r="BF398" s="163">
        <f>IF(N398="snížená",J398,0)</f>
        <v>0</v>
      </c>
      <c r="BG398" s="163">
        <f>IF(N398="zákl. přenesená",J398,0)</f>
        <v>0</v>
      </c>
      <c r="BH398" s="163">
        <f>IF(N398="sníž. přenesená",J398,0)</f>
        <v>0</v>
      </c>
      <c r="BI398" s="163">
        <f>IF(N398="nulová",J398,0)</f>
        <v>0</v>
      </c>
      <c r="BJ398" s="18" t="s">
        <v>32</v>
      </c>
      <c r="BK398" s="163">
        <f>ROUND(I398*H398,2)</f>
        <v>0</v>
      </c>
      <c r="BL398" s="18" t="s">
        <v>175</v>
      </c>
      <c r="BM398" s="162" t="s">
        <v>1145</v>
      </c>
    </row>
    <row r="399" spans="2:51" s="14" customFormat="1" ht="12">
      <c r="B399" s="172"/>
      <c r="D399" s="165" t="s">
        <v>177</v>
      </c>
      <c r="E399" s="173" t="s">
        <v>1</v>
      </c>
      <c r="F399" s="174" t="s">
        <v>487</v>
      </c>
      <c r="H399" s="175">
        <v>2</v>
      </c>
      <c r="I399" s="176"/>
      <c r="L399" s="172"/>
      <c r="M399" s="177"/>
      <c r="N399" s="178"/>
      <c r="O399" s="178"/>
      <c r="P399" s="178"/>
      <c r="Q399" s="178"/>
      <c r="R399" s="178"/>
      <c r="S399" s="178"/>
      <c r="T399" s="179"/>
      <c r="AT399" s="173" t="s">
        <v>177</v>
      </c>
      <c r="AU399" s="173" t="s">
        <v>85</v>
      </c>
      <c r="AV399" s="14" t="s">
        <v>85</v>
      </c>
      <c r="AW399" s="14" t="s">
        <v>31</v>
      </c>
      <c r="AX399" s="14" t="s">
        <v>32</v>
      </c>
      <c r="AY399" s="173" t="s">
        <v>167</v>
      </c>
    </row>
    <row r="400" spans="1:65" s="2" customFormat="1" ht="24.2" customHeight="1">
      <c r="A400" s="33"/>
      <c r="B400" s="150"/>
      <c r="C400" s="151" t="s">
        <v>1146</v>
      </c>
      <c r="D400" s="151" t="s">
        <v>170</v>
      </c>
      <c r="E400" s="152" t="s">
        <v>1147</v>
      </c>
      <c r="F400" s="153" t="s">
        <v>1148</v>
      </c>
      <c r="G400" s="154" t="s">
        <v>246</v>
      </c>
      <c r="H400" s="155">
        <v>314</v>
      </c>
      <c r="I400" s="156"/>
      <c r="J400" s="157">
        <f>ROUND(I400*H400,2)</f>
        <v>0</v>
      </c>
      <c r="K400" s="153" t="s">
        <v>240</v>
      </c>
      <c r="L400" s="34"/>
      <c r="M400" s="158" t="s">
        <v>1</v>
      </c>
      <c r="N400" s="159" t="s">
        <v>42</v>
      </c>
      <c r="O400" s="59"/>
      <c r="P400" s="160">
        <f>O400*H400</f>
        <v>0</v>
      </c>
      <c r="Q400" s="160">
        <v>0.00081</v>
      </c>
      <c r="R400" s="160">
        <f>Q400*H400</f>
        <v>0.25434</v>
      </c>
      <c r="S400" s="160">
        <v>0</v>
      </c>
      <c r="T400" s="161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2" t="s">
        <v>175</v>
      </c>
      <c r="AT400" s="162" t="s">
        <v>170</v>
      </c>
      <c r="AU400" s="162" t="s">
        <v>85</v>
      </c>
      <c r="AY400" s="18" t="s">
        <v>167</v>
      </c>
      <c r="BE400" s="163">
        <f>IF(N400="základní",J400,0)</f>
        <v>0</v>
      </c>
      <c r="BF400" s="163">
        <f>IF(N400="snížená",J400,0)</f>
        <v>0</v>
      </c>
      <c r="BG400" s="163">
        <f>IF(N400="zákl. přenesená",J400,0)</f>
        <v>0</v>
      </c>
      <c r="BH400" s="163">
        <f>IF(N400="sníž. přenesená",J400,0)</f>
        <v>0</v>
      </c>
      <c r="BI400" s="163">
        <f>IF(N400="nulová",J400,0)</f>
        <v>0</v>
      </c>
      <c r="BJ400" s="18" t="s">
        <v>32</v>
      </c>
      <c r="BK400" s="163">
        <f>ROUND(I400*H400,2)</f>
        <v>0</v>
      </c>
      <c r="BL400" s="18" t="s">
        <v>175</v>
      </c>
      <c r="BM400" s="162" t="s">
        <v>1149</v>
      </c>
    </row>
    <row r="401" spans="2:51" s="14" customFormat="1" ht="12">
      <c r="B401" s="172"/>
      <c r="D401" s="165" t="s">
        <v>177</v>
      </c>
      <c r="E401" s="173" t="s">
        <v>1</v>
      </c>
      <c r="F401" s="174" t="s">
        <v>1150</v>
      </c>
      <c r="H401" s="175">
        <v>314</v>
      </c>
      <c r="I401" s="176"/>
      <c r="L401" s="172"/>
      <c r="M401" s="177"/>
      <c r="N401" s="178"/>
      <c r="O401" s="178"/>
      <c r="P401" s="178"/>
      <c r="Q401" s="178"/>
      <c r="R401" s="178"/>
      <c r="S401" s="178"/>
      <c r="T401" s="179"/>
      <c r="AT401" s="173" t="s">
        <v>177</v>
      </c>
      <c r="AU401" s="173" t="s">
        <v>85</v>
      </c>
      <c r="AV401" s="14" t="s">
        <v>85</v>
      </c>
      <c r="AW401" s="14" t="s">
        <v>31</v>
      </c>
      <c r="AX401" s="14" t="s">
        <v>32</v>
      </c>
      <c r="AY401" s="173" t="s">
        <v>167</v>
      </c>
    </row>
    <row r="402" spans="1:65" s="2" customFormat="1" ht="16.5" customHeight="1">
      <c r="A402" s="33"/>
      <c r="B402" s="150"/>
      <c r="C402" s="151" t="s">
        <v>1151</v>
      </c>
      <c r="D402" s="151" t="s">
        <v>170</v>
      </c>
      <c r="E402" s="152" t="s">
        <v>543</v>
      </c>
      <c r="F402" s="153" t="s">
        <v>544</v>
      </c>
      <c r="G402" s="154" t="s">
        <v>246</v>
      </c>
      <c r="H402" s="155">
        <v>932</v>
      </c>
      <c r="I402" s="156"/>
      <c r="J402" s="157">
        <f>ROUND(I402*H402,2)</f>
        <v>0</v>
      </c>
      <c r="K402" s="153" t="s">
        <v>174</v>
      </c>
      <c r="L402" s="34"/>
      <c r="M402" s="158" t="s">
        <v>1</v>
      </c>
      <c r="N402" s="159" t="s">
        <v>42</v>
      </c>
      <c r="O402" s="59"/>
      <c r="P402" s="160">
        <f>O402*H402</f>
        <v>0</v>
      </c>
      <c r="Q402" s="160">
        <v>0.1554</v>
      </c>
      <c r="R402" s="160">
        <f>Q402*H402</f>
        <v>144.83280000000002</v>
      </c>
      <c r="S402" s="160">
        <v>0</v>
      </c>
      <c r="T402" s="161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2" t="s">
        <v>175</v>
      </c>
      <c r="AT402" s="162" t="s">
        <v>170</v>
      </c>
      <c r="AU402" s="162" t="s">
        <v>85</v>
      </c>
      <c r="AY402" s="18" t="s">
        <v>167</v>
      </c>
      <c r="BE402" s="163">
        <f>IF(N402="základní",J402,0)</f>
        <v>0</v>
      </c>
      <c r="BF402" s="163">
        <f>IF(N402="snížená",J402,0)</f>
        <v>0</v>
      </c>
      <c r="BG402" s="163">
        <f>IF(N402="zákl. přenesená",J402,0)</f>
        <v>0</v>
      </c>
      <c r="BH402" s="163">
        <f>IF(N402="sníž. přenesená",J402,0)</f>
        <v>0</v>
      </c>
      <c r="BI402" s="163">
        <f>IF(N402="nulová",J402,0)</f>
        <v>0</v>
      </c>
      <c r="BJ402" s="18" t="s">
        <v>32</v>
      </c>
      <c r="BK402" s="163">
        <f>ROUND(I402*H402,2)</f>
        <v>0</v>
      </c>
      <c r="BL402" s="18" t="s">
        <v>175</v>
      </c>
      <c r="BM402" s="162" t="s">
        <v>545</v>
      </c>
    </row>
    <row r="403" spans="2:51" s="14" customFormat="1" ht="12">
      <c r="B403" s="172"/>
      <c r="D403" s="165" t="s">
        <v>177</v>
      </c>
      <c r="E403" s="173" t="s">
        <v>1</v>
      </c>
      <c r="F403" s="174" t="s">
        <v>1152</v>
      </c>
      <c r="H403" s="175">
        <v>932</v>
      </c>
      <c r="I403" s="176"/>
      <c r="L403" s="172"/>
      <c r="M403" s="177"/>
      <c r="N403" s="178"/>
      <c r="O403" s="178"/>
      <c r="P403" s="178"/>
      <c r="Q403" s="178"/>
      <c r="R403" s="178"/>
      <c r="S403" s="178"/>
      <c r="T403" s="179"/>
      <c r="AT403" s="173" t="s">
        <v>177</v>
      </c>
      <c r="AU403" s="173" t="s">
        <v>85</v>
      </c>
      <c r="AV403" s="14" t="s">
        <v>85</v>
      </c>
      <c r="AW403" s="14" t="s">
        <v>31</v>
      </c>
      <c r="AX403" s="14" t="s">
        <v>32</v>
      </c>
      <c r="AY403" s="173" t="s">
        <v>167</v>
      </c>
    </row>
    <row r="404" spans="1:65" s="2" customFormat="1" ht="16.5" customHeight="1">
      <c r="A404" s="33"/>
      <c r="B404" s="150"/>
      <c r="C404" s="151" t="s">
        <v>1153</v>
      </c>
      <c r="D404" s="151" t="s">
        <v>170</v>
      </c>
      <c r="E404" s="152" t="s">
        <v>568</v>
      </c>
      <c r="F404" s="153" t="s">
        <v>569</v>
      </c>
      <c r="G404" s="154" t="s">
        <v>173</v>
      </c>
      <c r="H404" s="155">
        <v>27.96</v>
      </c>
      <c r="I404" s="156"/>
      <c r="J404" s="157">
        <f>ROUND(I404*H404,2)</f>
        <v>0</v>
      </c>
      <c r="K404" s="153" t="s">
        <v>174</v>
      </c>
      <c r="L404" s="34"/>
      <c r="M404" s="158" t="s">
        <v>1</v>
      </c>
      <c r="N404" s="159" t="s">
        <v>42</v>
      </c>
      <c r="O404" s="59"/>
      <c r="P404" s="160">
        <f>O404*H404</f>
        <v>0</v>
      </c>
      <c r="Q404" s="160">
        <v>2.25634</v>
      </c>
      <c r="R404" s="160">
        <f>Q404*H404</f>
        <v>63.0872664</v>
      </c>
      <c r="S404" s="160">
        <v>0</v>
      </c>
      <c r="T404" s="161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2" t="s">
        <v>175</v>
      </c>
      <c r="AT404" s="162" t="s">
        <v>170</v>
      </c>
      <c r="AU404" s="162" t="s">
        <v>85</v>
      </c>
      <c r="AY404" s="18" t="s">
        <v>167</v>
      </c>
      <c r="BE404" s="163">
        <f>IF(N404="základní",J404,0)</f>
        <v>0</v>
      </c>
      <c r="BF404" s="163">
        <f>IF(N404="snížená",J404,0)</f>
        <v>0</v>
      </c>
      <c r="BG404" s="163">
        <f>IF(N404="zákl. přenesená",J404,0)</f>
        <v>0</v>
      </c>
      <c r="BH404" s="163">
        <f>IF(N404="sníž. přenesená",J404,0)</f>
        <v>0</v>
      </c>
      <c r="BI404" s="163">
        <f>IF(N404="nulová",J404,0)</f>
        <v>0</v>
      </c>
      <c r="BJ404" s="18" t="s">
        <v>32</v>
      </c>
      <c r="BK404" s="163">
        <f>ROUND(I404*H404,2)</f>
        <v>0</v>
      </c>
      <c r="BL404" s="18" t="s">
        <v>175</v>
      </c>
      <c r="BM404" s="162" t="s">
        <v>570</v>
      </c>
    </row>
    <row r="405" spans="2:51" s="14" customFormat="1" ht="12">
      <c r="B405" s="172"/>
      <c r="D405" s="165" t="s">
        <v>177</v>
      </c>
      <c r="E405" s="173" t="s">
        <v>1</v>
      </c>
      <c r="F405" s="174" t="s">
        <v>1154</v>
      </c>
      <c r="H405" s="175">
        <v>27.96</v>
      </c>
      <c r="I405" s="176"/>
      <c r="L405" s="172"/>
      <c r="M405" s="177"/>
      <c r="N405" s="178"/>
      <c r="O405" s="178"/>
      <c r="P405" s="178"/>
      <c r="Q405" s="178"/>
      <c r="R405" s="178"/>
      <c r="S405" s="178"/>
      <c r="T405" s="179"/>
      <c r="AT405" s="173" t="s">
        <v>177</v>
      </c>
      <c r="AU405" s="173" t="s">
        <v>85</v>
      </c>
      <c r="AV405" s="14" t="s">
        <v>85</v>
      </c>
      <c r="AW405" s="14" t="s">
        <v>31</v>
      </c>
      <c r="AX405" s="14" t="s">
        <v>32</v>
      </c>
      <c r="AY405" s="173" t="s">
        <v>167</v>
      </c>
    </row>
    <row r="406" spans="1:65" s="2" customFormat="1" ht="37.9" customHeight="1">
      <c r="A406" s="33"/>
      <c r="B406" s="150"/>
      <c r="C406" s="151" t="s">
        <v>1155</v>
      </c>
      <c r="D406" s="151" t="s">
        <v>170</v>
      </c>
      <c r="E406" s="152" t="s">
        <v>1156</v>
      </c>
      <c r="F406" s="153" t="s">
        <v>1157</v>
      </c>
      <c r="G406" s="154" t="s">
        <v>475</v>
      </c>
      <c r="H406" s="155">
        <v>13</v>
      </c>
      <c r="I406" s="156"/>
      <c r="J406" s="157">
        <f>ROUND(I406*H406,2)</f>
        <v>0</v>
      </c>
      <c r="K406" s="153" t="s">
        <v>240</v>
      </c>
      <c r="L406" s="34"/>
      <c r="M406" s="158" t="s">
        <v>1</v>
      </c>
      <c r="N406" s="159" t="s">
        <v>42</v>
      </c>
      <c r="O406" s="59"/>
      <c r="P406" s="160">
        <f>O406*H406</f>
        <v>0</v>
      </c>
      <c r="Q406" s="160">
        <v>0</v>
      </c>
      <c r="R406" s="160">
        <f>Q406*H406</f>
        <v>0</v>
      </c>
      <c r="S406" s="160">
        <v>0.014</v>
      </c>
      <c r="T406" s="161">
        <f>S406*H406</f>
        <v>0.182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2" t="s">
        <v>175</v>
      </c>
      <c r="AT406" s="162" t="s">
        <v>170</v>
      </c>
      <c r="AU406" s="162" t="s">
        <v>85</v>
      </c>
      <c r="AY406" s="18" t="s">
        <v>167</v>
      </c>
      <c r="BE406" s="163">
        <f>IF(N406="základní",J406,0)</f>
        <v>0</v>
      </c>
      <c r="BF406" s="163">
        <f>IF(N406="snížená",J406,0)</f>
        <v>0</v>
      </c>
      <c r="BG406" s="163">
        <f>IF(N406="zákl. přenesená",J406,0)</f>
        <v>0</v>
      </c>
      <c r="BH406" s="163">
        <f>IF(N406="sníž. přenesená",J406,0)</f>
        <v>0</v>
      </c>
      <c r="BI406" s="163">
        <f>IF(N406="nulová",J406,0)</f>
        <v>0</v>
      </c>
      <c r="BJ406" s="18" t="s">
        <v>32</v>
      </c>
      <c r="BK406" s="163">
        <f>ROUND(I406*H406,2)</f>
        <v>0</v>
      </c>
      <c r="BL406" s="18" t="s">
        <v>175</v>
      </c>
      <c r="BM406" s="162" t="s">
        <v>1158</v>
      </c>
    </row>
    <row r="407" spans="2:51" s="14" customFormat="1" ht="12">
      <c r="B407" s="172"/>
      <c r="D407" s="165" t="s">
        <v>177</v>
      </c>
      <c r="E407" s="173" t="s">
        <v>1</v>
      </c>
      <c r="F407" s="174" t="s">
        <v>1159</v>
      </c>
      <c r="H407" s="175">
        <v>13</v>
      </c>
      <c r="I407" s="176"/>
      <c r="L407" s="172"/>
      <c r="M407" s="177"/>
      <c r="N407" s="178"/>
      <c r="O407" s="178"/>
      <c r="P407" s="178"/>
      <c r="Q407" s="178"/>
      <c r="R407" s="178"/>
      <c r="S407" s="178"/>
      <c r="T407" s="179"/>
      <c r="AT407" s="173" t="s">
        <v>177</v>
      </c>
      <c r="AU407" s="173" t="s">
        <v>85</v>
      </c>
      <c r="AV407" s="14" t="s">
        <v>85</v>
      </c>
      <c r="AW407" s="14" t="s">
        <v>31</v>
      </c>
      <c r="AX407" s="14" t="s">
        <v>32</v>
      </c>
      <c r="AY407" s="173" t="s">
        <v>167</v>
      </c>
    </row>
    <row r="408" spans="1:65" s="2" customFormat="1" ht="16.5" customHeight="1">
      <c r="A408" s="33"/>
      <c r="B408" s="150"/>
      <c r="C408" s="151" t="s">
        <v>1160</v>
      </c>
      <c r="D408" s="151" t="s">
        <v>170</v>
      </c>
      <c r="E408" s="152" t="s">
        <v>1161</v>
      </c>
      <c r="F408" s="153" t="s">
        <v>1162</v>
      </c>
      <c r="G408" s="154" t="s">
        <v>246</v>
      </c>
      <c r="H408" s="155">
        <v>172</v>
      </c>
      <c r="I408" s="156"/>
      <c r="J408" s="157">
        <f>ROUND(I408*H408,2)</f>
        <v>0</v>
      </c>
      <c r="K408" s="153" t="s">
        <v>240</v>
      </c>
      <c r="L408" s="34"/>
      <c r="M408" s="158" t="s">
        <v>1</v>
      </c>
      <c r="N408" s="159" t="s">
        <v>42</v>
      </c>
      <c r="O408" s="59"/>
      <c r="P408" s="160">
        <f>O408*H408</f>
        <v>0</v>
      </c>
      <c r="Q408" s="160">
        <v>0.00081</v>
      </c>
      <c r="R408" s="160">
        <f>Q408*H408</f>
        <v>0.13932</v>
      </c>
      <c r="S408" s="160">
        <v>0</v>
      </c>
      <c r="T408" s="161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2" t="s">
        <v>175</v>
      </c>
      <c r="AT408" s="162" t="s">
        <v>170</v>
      </c>
      <c r="AU408" s="162" t="s">
        <v>85</v>
      </c>
      <c r="AY408" s="18" t="s">
        <v>167</v>
      </c>
      <c r="BE408" s="163">
        <f>IF(N408="základní",J408,0)</f>
        <v>0</v>
      </c>
      <c r="BF408" s="163">
        <f>IF(N408="snížená",J408,0)</f>
        <v>0</v>
      </c>
      <c r="BG408" s="163">
        <f>IF(N408="zákl. přenesená",J408,0)</f>
        <v>0</v>
      </c>
      <c r="BH408" s="163">
        <f>IF(N408="sníž. přenesená",J408,0)</f>
        <v>0</v>
      </c>
      <c r="BI408" s="163">
        <f>IF(N408="nulová",J408,0)</f>
        <v>0</v>
      </c>
      <c r="BJ408" s="18" t="s">
        <v>32</v>
      </c>
      <c r="BK408" s="163">
        <f>ROUND(I408*H408,2)</f>
        <v>0</v>
      </c>
      <c r="BL408" s="18" t="s">
        <v>175</v>
      </c>
      <c r="BM408" s="162" t="s">
        <v>1163</v>
      </c>
    </row>
    <row r="409" spans="2:51" s="14" customFormat="1" ht="12">
      <c r="B409" s="172"/>
      <c r="D409" s="165" t="s">
        <v>177</v>
      </c>
      <c r="E409" s="173" t="s">
        <v>1</v>
      </c>
      <c r="F409" s="174" t="s">
        <v>1164</v>
      </c>
      <c r="H409" s="175">
        <v>172</v>
      </c>
      <c r="I409" s="176"/>
      <c r="L409" s="172"/>
      <c r="M409" s="177"/>
      <c r="N409" s="178"/>
      <c r="O409" s="178"/>
      <c r="P409" s="178"/>
      <c r="Q409" s="178"/>
      <c r="R409" s="178"/>
      <c r="S409" s="178"/>
      <c r="T409" s="179"/>
      <c r="AT409" s="173" t="s">
        <v>177</v>
      </c>
      <c r="AU409" s="173" t="s">
        <v>85</v>
      </c>
      <c r="AV409" s="14" t="s">
        <v>85</v>
      </c>
      <c r="AW409" s="14" t="s">
        <v>31</v>
      </c>
      <c r="AX409" s="14" t="s">
        <v>32</v>
      </c>
      <c r="AY409" s="173" t="s">
        <v>167</v>
      </c>
    </row>
    <row r="410" spans="1:65" s="2" customFormat="1" ht="16.5" customHeight="1">
      <c r="A410" s="33"/>
      <c r="B410" s="150"/>
      <c r="C410" s="151" t="s">
        <v>1165</v>
      </c>
      <c r="D410" s="151" t="s">
        <v>170</v>
      </c>
      <c r="E410" s="152" t="s">
        <v>1166</v>
      </c>
      <c r="F410" s="153" t="s">
        <v>1167</v>
      </c>
      <c r="G410" s="154" t="s">
        <v>475</v>
      </c>
      <c r="H410" s="155">
        <v>4</v>
      </c>
      <c r="I410" s="156"/>
      <c r="J410" s="157">
        <f>ROUND(I410*H410,2)</f>
        <v>0</v>
      </c>
      <c r="K410" s="153" t="s">
        <v>174</v>
      </c>
      <c r="L410" s="34"/>
      <c r="M410" s="158" t="s">
        <v>1</v>
      </c>
      <c r="N410" s="159" t="s">
        <v>42</v>
      </c>
      <c r="O410" s="59"/>
      <c r="P410" s="160">
        <f>O410*H410</f>
        <v>0</v>
      </c>
      <c r="Q410" s="160">
        <v>0.0007</v>
      </c>
      <c r="R410" s="160">
        <f>Q410*H410</f>
        <v>0.0028</v>
      </c>
      <c r="S410" s="160">
        <v>0</v>
      </c>
      <c r="T410" s="161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2" t="s">
        <v>175</v>
      </c>
      <c r="AT410" s="162" t="s">
        <v>170</v>
      </c>
      <c r="AU410" s="162" t="s">
        <v>85</v>
      </c>
      <c r="AY410" s="18" t="s">
        <v>167</v>
      </c>
      <c r="BE410" s="163">
        <f>IF(N410="základní",J410,0)</f>
        <v>0</v>
      </c>
      <c r="BF410" s="163">
        <f>IF(N410="snížená",J410,0)</f>
        <v>0</v>
      </c>
      <c r="BG410" s="163">
        <f>IF(N410="zákl. přenesená",J410,0)</f>
        <v>0</v>
      </c>
      <c r="BH410" s="163">
        <f>IF(N410="sníž. přenesená",J410,0)</f>
        <v>0</v>
      </c>
      <c r="BI410" s="163">
        <f>IF(N410="nulová",J410,0)</f>
        <v>0</v>
      </c>
      <c r="BJ410" s="18" t="s">
        <v>32</v>
      </c>
      <c r="BK410" s="163">
        <f>ROUND(I410*H410,2)</f>
        <v>0</v>
      </c>
      <c r="BL410" s="18" t="s">
        <v>175</v>
      </c>
      <c r="BM410" s="162" t="s">
        <v>1168</v>
      </c>
    </row>
    <row r="411" spans="2:51" s="14" customFormat="1" ht="12">
      <c r="B411" s="172"/>
      <c r="D411" s="165" t="s">
        <v>177</v>
      </c>
      <c r="E411" s="173" t="s">
        <v>1</v>
      </c>
      <c r="F411" s="174" t="s">
        <v>1169</v>
      </c>
      <c r="H411" s="175">
        <v>4</v>
      </c>
      <c r="I411" s="176"/>
      <c r="L411" s="172"/>
      <c r="M411" s="177"/>
      <c r="N411" s="178"/>
      <c r="O411" s="178"/>
      <c r="P411" s="178"/>
      <c r="Q411" s="178"/>
      <c r="R411" s="178"/>
      <c r="S411" s="178"/>
      <c r="T411" s="179"/>
      <c r="AT411" s="173" t="s">
        <v>177</v>
      </c>
      <c r="AU411" s="173" t="s">
        <v>85</v>
      </c>
      <c r="AV411" s="14" t="s">
        <v>85</v>
      </c>
      <c r="AW411" s="14" t="s">
        <v>31</v>
      </c>
      <c r="AX411" s="14" t="s">
        <v>32</v>
      </c>
      <c r="AY411" s="173" t="s">
        <v>167</v>
      </c>
    </row>
    <row r="412" spans="1:65" s="2" customFormat="1" ht="16.5" customHeight="1">
      <c r="A412" s="33"/>
      <c r="B412" s="150"/>
      <c r="C412" s="193" t="s">
        <v>1170</v>
      </c>
      <c r="D412" s="193" t="s">
        <v>453</v>
      </c>
      <c r="E412" s="194" t="s">
        <v>1171</v>
      </c>
      <c r="F412" s="195" t="s">
        <v>1172</v>
      </c>
      <c r="G412" s="196" t="s">
        <v>475</v>
      </c>
      <c r="H412" s="197">
        <v>2</v>
      </c>
      <c r="I412" s="198"/>
      <c r="J412" s="199">
        <f>ROUND(I412*H412,2)</f>
        <v>0</v>
      </c>
      <c r="K412" s="195" t="s">
        <v>174</v>
      </c>
      <c r="L412" s="200"/>
      <c r="M412" s="201" t="s">
        <v>1</v>
      </c>
      <c r="N412" s="202" t="s">
        <v>42</v>
      </c>
      <c r="O412" s="59"/>
      <c r="P412" s="160">
        <f>O412*H412</f>
        <v>0</v>
      </c>
      <c r="Q412" s="160">
        <v>0.0017</v>
      </c>
      <c r="R412" s="160">
        <f>Q412*H412</f>
        <v>0.0034</v>
      </c>
      <c r="S412" s="160">
        <v>0</v>
      </c>
      <c r="T412" s="161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2" t="s">
        <v>216</v>
      </c>
      <c r="AT412" s="162" t="s">
        <v>453</v>
      </c>
      <c r="AU412" s="162" t="s">
        <v>85</v>
      </c>
      <c r="AY412" s="18" t="s">
        <v>167</v>
      </c>
      <c r="BE412" s="163">
        <f>IF(N412="základní",J412,0)</f>
        <v>0</v>
      </c>
      <c r="BF412" s="163">
        <f>IF(N412="snížená",J412,0)</f>
        <v>0</v>
      </c>
      <c r="BG412" s="163">
        <f>IF(N412="zákl. přenesená",J412,0)</f>
        <v>0</v>
      </c>
      <c r="BH412" s="163">
        <f>IF(N412="sníž. přenesená",J412,0)</f>
        <v>0</v>
      </c>
      <c r="BI412" s="163">
        <f>IF(N412="nulová",J412,0)</f>
        <v>0</v>
      </c>
      <c r="BJ412" s="18" t="s">
        <v>32</v>
      </c>
      <c r="BK412" s="163">
        <f>ROUND(I412*H412,2)</f>
        <v>0</v>
      </c>
      <c r="BL412" s="18" t="s">
        <v>175</v>
      </c>
      <c r="BM412" s="162" t="s">
        <v>1173</v>
      </c>
    </row>
    <row r="413" spans="1:65" s="2" customFormat="1" ht="16.5" customHeight="1">
      <c r="A413" s="33"/>
      <c r="B413" s="150"/>
      <c r="C413" s="193" t="s">
        <v>1174</v>
      </c>
      <c r="D413" s="193" t="s">
        <v>453</v>
      </c>
      <c r="E413" s="194" t="s">
        <v>1175</v>
      </c>
      <c r="F413" s="195" t="s">
        <v>1176</v>
      </c>
      <c r="G413" s="196" t="s">
        <v>475</v>
      </c>
      <c r="H413" s="197">
        <v>2</v>
      </c>
      <c r="I413" s="198"/>
      <c r="J413" s="199">
        <f>ROUND(I413*H413,2)</f>
        <v>0</v>
      </c>
      <c r="K413" s="195" t="s">
        <v>240</v>
      </c>
      <c r="L413" s="200"/>
      <c r="M413" s="201" t="s">
        <v>1</v>
      </c>
      <c r="N413" s="202" t="s">
        <v>42</v>
      </c>
      <c r="O413" s="59"/>
      <c r="P413" s="160">
        <f>O413*H413</f>
        <v>0</v>
      </c>
      <c r="Q413" s="160">
        <v>0.0035</v>
      </c>
      <c r="R413" s="160">
        <f>Q413*H413</f>
        <v>0.007</v>
      </c>
      <c r="S413" s="160">
        <v>0</v>
      </c>
      <c r="T413" s="161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2" t="s">
        <v>216</v>
      </c>
      <c r="AT413" s="162" t="s">
        <v>453</v>
      </c>
      <c r="AU413" s="162" t="s">
        <v>85</v>
      </c>
      <c r="AY413" s="18" t="s">
        <v>167</v>
      </c>
      <c r="BE413" s="163">
        <f>IF(N413="základní",J413,0)</f>
        <v>0</v>
      </c>
      <c r="BF413" s="163">
        <f>IF(N413="snížená",J413,0)</f>
        <v>0</v>
      </c>
      <c r="BG413" s="163">
        <f>IF(N413="zákl. přenesená",J413,0)</f>
        <v>0</v>
      </c>
      <c r="BH413" s="163">
        <f>IF(N413="sníž. přenesená",J413,0)</f>
        <v>0</v>
      </c>
      <c r="BI413" s="163">
        <f>IF(N413="nulová",J413,0)</f>
        <v>0</v>
      </c>
      <c r="BJ413" s="18" t="s">
        <v>32</v>
      </c>
      <c r="BK413" s="163">
        <f>ROUND(I413*H413,2)</f>
        <v>0</v>
      </c>
      <c r="BL413" s="18" t="s">
        <v>175</v>
      </c>
      <c r="BM413" s="162" t="s">
        <v>1177</v>
      </c>
    </row>
    <row r="414" spans="1:65" s="2" customFormat="1" ht="16.5" customHeight="1">
      <c r="A414" s="33"/>
      <c r="B414" s="150"/>
      <c r="C414" s="151" t="s">
        <v>1178</v>
      </c>
      <c r="D414" s="151" t="s">
        <v>170</v>
      </c>
      <c r="E414" s="152" t="s">
        <v>1179</v>
      </c>
      <c r="F414" s="153" t="s">
        <v>1180</v>
      </c>
      <c r="G414" s="154" t="s">
        <v>475</v>
      </c>
      <c r="H414" s="155">
        <v>2</v>
      </c>
      <c r="I414" s="156"/>
      <c r="J414" s="157">
        <f>ROUND(I414*H414,2)</f>
        <v>0</v>
      </c>
      <c r="K414" s="153" t="s">
        <v>240</v>
      </c>
      <c r="L414" s="34"/>
      <c r="M414" s="158" t="s">
        <v>1</v>
      </c>
      <c r="N414" s="159" t="s">
        <v>42</v>
      </c>
      <c r="O414" s="59"/>
      <c r="P414" s="160">
        <f>O414*H414</f>
        <v>0</v>
      </c>
      <c r="Q414" s="160">
        <v>0.11241</v>
      </c>
      <c r="R414" s="160">
        <f>Q414*H414</f>
        <v>0.22482</v>
      </c>
      <c r="S414" s="160">
        <v>0</v>
      </c>
      <c r="T414" s="161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2" t="s">
        <v>175</v>
      </c>
      <c r="AT414" s="162" t="s">
        <v>170</v>
      </c>
      <c r="AU414" s="162" t="s">
        <v>85</v>
      </c>
      <c r="AY414" s="18" t="s">
        <v>167</v>
      </c>
      <c r="BE414" s="163">
        <f>IF(N414="základní",J414,0)</f>
        <v>0</v>
      </c>
      <c r="BF414" s="163">
        <f>IF(N414="snížená",J414,0)</f>
        <v>0</v>
      </c>
      <c r="BG414" s="163">
        <f>IF(N414="zákl. přenesená",J414,0)</f>
        <v>0</v>
      </c>
      <c r="BH414" s="163">
        <f>IF(N414="sníž. přenesená",J414,0)</f>
        <v>0</v>
      </c>
      <c r="BI414" s="163">
        <f>IF(N414="nulová",J414,0)</f>
        <v>0</v>
      </c>
      <c r="BJ414" s="18" t="s">
        <v>32</v>
      </c>
      <c r="BK414" s="163">
        <f>ROUND(I414*H414,2)</f>
        <v>0</v>
      </c>
      <c r="BL414" s="18" t="s">
        <v>175</v>
      </c>
      <c r="BM414" s="162" t="s">
        <v>1181</v>
      </c>
    </row>
    <row r="415" spans="2:51" s="14" customFormat="1" ht="12">
      <c r="B415" s="172"/>
      <c r="D415" s="165" t="s">
        <v>177</v>
      </c>
      <c r="E415" s="173" t="s">
        <v>1</v>
      </c>
      <c r="F415" s="174" t="s">
        <v>1182</v>
      </c>
      <c r="H415" s="175">
        <v>2</v>
      </c>
      <c r="I415" s="176"/>
      <c r="L415" s="172"/>
      <c r="M415" s="177"/>
      <c r="N415" s="178"/>
      <c r="O415" s="178"/>
      <c r="P415" s="178"/>
      <c r="Q415" s="178"/>
      <c r="R415" s="178"/>
      <c r="S415" s="178"/>
      <c r="T415" s="179"/>
      <c r="AT415" s="173" t="s">
        <v>177</v>
      </c>
      <c r="AU415" s="173" t="s">
        <v>85</v>
      </c>
      <c r="AV415" s="14" t="s">
        <v>85</v>
      </c>
      <c r="AW415" s="14" t="s">
        <v>31</v>
      </c>
      <c r="AX415" s="14" t="s">
        <v>32</v>
      </c>
      <c r="AY415" s="173" t="s">
        <v>167</v>
      </c>
    </row>
    <row r="416" spans="1:65" s="2" customFormat="1" ht="16.5" customHeight="1">
      <c r="A416" s="33"/>
      <c r="B416" s="150"/>
      <c r="C416" s="193" t="s">
        <v>1183</v>
      </c>
      <c r="D416" s="193" t="s">
        <v>453</v>
      </c>
      <c r="E416" s="194" t="s">
        <v>1184</v>
      </c>
      <c r="F416" s="195" t="s">
        <v>1185</v>
      </c>
      <c r="G416" s="196" t="s">
        <v>475</v>
      </c>
      <c r="H416" s="197">
        <v>2</v>
      </c>
      <c r="I416" s="198"/>
      <c r="J416" s="199">
        <f>ROUND(I416*H416,2)</f>
        <v>0</v>
      </c>
      <c r="K416" s="195" t="s">
        <v>174</v>
      </c>
      <c r="L416" s="200"/>
      <c r="M416" s="201" t="s">
        <v>1</v>
      </c>
      <c r="N416" s="202" t="s">
        <v>42</v>
      </c>
      <c r="O416" s="59"/>
      <c r="P416" s="160">
        <f>O416*H416</f>
        <v>0</v>
      </c>
      <c r="Q416" s="160">
        <v>0.0025</v>
      </c>
      <c r="R416" s="160">
        <f>Q416*H416</f>
        <v>0.005</v>
      </c>
      <c r="S416" s="160">
        <v>0</v>
      </c>
      <c r="T416" s="161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2" t="s">
        <v>216</v>
      </c>
      <c r="AT416" s="162" t="s">
        <v>453</v>
      </c>
      <c r="AU416" s="162" t="s">
        <v>85</v>
      </c>
      <c r="AY416" s="18" t="s">
        <v>167</v>
      </c>
      <c r="BE416" s="163">
        <f>IF(N416="základní",J416,0)</f>
        <v>0</v>
      </c>
      <c r="BF416" s="163">
        <f>IF(N416="snížená",J416,0)</f>
        <v>0</v>
      </c>
      <c r="BG416" s="163">
        <f>IF(N416="zákl. přenesená",J416,0)</f>
        <v>0</v>
      </c>
      <c r="BH416" s="163">
        <f>IF(N416="sníž. přenesená",J416,0)</f>
        <v>0</v>
      </c>
      <c r="BI416" s="163">
        <f>IF(N416="nulová",J416,0)</f>
        <v>0</v>
      </c>
      <c r="BJ416" s="18" t="s">
        <v>32</v>
      </c>
      <c r="BK416" s="163">
        <f>ROUND(I416*H416,2)</f>
        <v>0</v>
      </c>
      <c r="BL416" s="18" t="s">
        <v>175</v>
      </c>
      <c r="BM416" s="162" t="s">
        <v>1186</v>
      </c>
    </row>
    <row r="417" spans="2:63" s="12" customFormat="1" ht="22.9" customHeight="1">
      <c r="B417" s="137"/>
      <c r="D417" s="138" t="s">
        <v>76</v>
      </c>
      <c r="E417" s="148" t="s">
        <v>572</v>
      </c>
      <c r="F417" s="148" t="s">
        <v>573</v>
      </c>
      <c r="I417" s="140"/>
      <c r="J417" s="149">
        <f>BK417</f>
        <v>0</v>
      </c>
      <c r="L417" s="137"/>
      <c r="M417" s="142"/>
      <c r="N417" s="143"/>
      <c r="O417" s="143"/>
      <c r="P417" s="144">
        <f>P418</f>
        <v>0</v>
      </c>
      <c r="Q417" s="143"/>
      <c r="R417" s="144">
        <f>R418</f>
        <v>0</v>
      </c>
      <c r="S417" s="143"/>
      <c r="T417" s="145">
        <f>T418</f>
        <v>0</v>
      </c>
      <c r="AR417" s="138" t="s">
        <v>32</v>
      </c>
      <c r="AT417" s="146" t="s">
        <v>76</v>
      </c>
      <c r="AU417" s="146" t="s">
        <v>32</v>
      </c>
      <c r="AY417" s="138" t="s">
        <v>167</v>
      </c>
      <c r="BK417" s="147">
        <f>BK418</f>
        <v>0</v>
      </c>
    </row>
    <row r="418" spans="1:65" s="2" customFormat="1" ht="16.5" customHeight="1">
      <c r="A418" s="33"/>
      <c r="B418" s="150"/>
      <c r="C418" s="151" t="s">
        <v>1187</v>
      </c>
      <c r="D418" s="151" t="s">
        <v>170</v>
      </c>
      <c r="E418" s="152" t="s">
        <v>575</v>
      </c>
      <c r="F418" s="153" t="s">
        <v>576</v>
      </c>
      <c r="G418" s="154" t="s">
        <v>260</v>
      </c>
      <c r="H418" s="155">
        <v>1722.056</v>
      </c>
      <c r="I418" s="156"/>
      <c r="J418" s="157">
        <f>ROUND(I418*H418,2)</f>
        <v>0</v>
      </c>
      <c r="K418" s="153" t="s">
        <v>174</v>
      </c>
      <c r="L418" s="34"/>
      <c r="M418" s="203" t="s">
        <v>1</v>
      </c>
      <c r="N418" s="204" t="s">
        <v>42</v>
      </c>
      <c r="O418" s="205"/>
      <c r="P418" s="206">
        <f>O418*H418</f>
        <v>0</v>
      </c>
      <c r="Q418" s="206">
        <v>0</v>
      </c>
      <c r="R418" s="206">
        <f>Q418*H418</f>
        <v>0</v>
      </c>
      <c r="S418" s="206">
        <v>0</v>
      </c>
      <c r="T418" s="207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2" t="s">
        <v>175</v>
      </c>
      <c r="AT418" s="162" t="s">
        <v>170</v>
      </c>
      <c r="AU418" s="162" t="s">
        <v>85</v>
      </c>
      <c r="AY418" s="18" t="s">
        <v>167</v>
      </c>
      <c r="BE418" s="163">
        <f>IF(N418="základní",J418,0)</f>
        <v>0</v>
      </c>
      <c r="BF418" s="163">
        <f>IF(N418="snížená",J418,0)</f>
        <v>0</v>
      </c>
      <c r="BG418" s="163">
        <f>IF(N418="zákl. přenesená",J418,0)</f>
        <v>0</v>
      </c>
      <c r="BH418" s="163">
        <f>IF(N418="sníž. přenesená",J418,0)</f>
        <v>0</v>
      </c>
      <c r="BI418" s="163">
        <f>IF(N418="nulová",J418,0)</f>
        <v>0</v>
      </c>
      <c r="BJ418" s="18" t="s">
        <v>32</v>
      </c>
      <c r="BK418" s="163">
        <f>ROUND(I418*H418,2)</f>
        <v>0</v>
      </c>
      <c r="BL418" s="18" t="s">
        <v>175</v>
      </c>
      <c r="BM418" s="162" t="s">
        <v>577</v>
      </c>
    </row>
    <row r="419" spans="1:31" s="2" customFormat="1" ht="6.95" customHeight="1">
      <c r="A419" s="33"/>
      <c r="B419" s="48"/>
      <c r="C419" s="49"/>
      <c r="D419" s="49"/>
      <c r="E419" s="49"/>
      <c r="F419" s="49"/>
      <c r="G419" s="49"/>
      <c r="H419" s="49"/>
      <c r="I419" s="49"/>
      <c r="J419" s="49"/>
      <c r="K419" s="49"/>
      <c r="L419" s="34"/>
      <c r="M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</row>
  </sheetData>
  <autoFilter ref="C127:K41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73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107</v>
      </c>
      <c r="AZ2" s="99" t="s">
        <v>1188</v>
      </c>
      <c r="BA2" s="99" t="s">
        <v>1</v>
      </c>
      <c r="BB2" s="99" t="s">
        <v>1</v>
      </c>
      <c r="BC2" s="99" t="s">
        <v>1189</v>
      </c>
      <c r="BD2" s="9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9" t="s">
        <v>1190</v>
      </c>
      <c r="BA3" s="99" t="s">
        <v>1</v>
      </c>
      <c r="BB3" s="99" t="s">
        <v>1</v>
      </c>
      <c r="BC3" s="99" t="s">
        <v>1191</v>
      </c>
      <c r="BD3" s="99" t="s">
        <v>85</v>
      </c>
    </row>
    <row r="4" spans="2:5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  <c r="AZ4" s="99" t="s">
        <v>1192</v>
      </c>
      <c r="BA4" s="99" t="s">
        <v>1</v>
      </c>
      <c r="BB4" s="99" t="s">
        <v>1</v>
      </c>
      <c r="BC4" s="99" t="s">
        <v>1193</v>
      </c>
      <c r="BD4" s="99" t="s">
        <v>85</v>
      </c>
    </row>
    <row r="5" spans="2:56" s="1" customFormat="1" ht="6.95" customHeight="1">
      <c r="B5" s="21"/>
      <c r="L5" s="21"/>
      <c r="AZ5" s="99" t="s">
        <v>1194</v>
      </c>
      <c r="BA5" s="99" t="s">
        <v>1</v>
      </c>
      <c r="BB5" s="99" t="s">
        <v>1</v>
      </c>
      <c r="BC5" s="99" t="s">
        <v>1195</v>
      </c>
      <c r="BD5" s="99" t="s">
        <v>85</v>
      </c>
    </row>
    <row r="6" spans="2:56" s="1" customFormat="1" ht="12" customHeight="1">
      <c r="B6" s="21"/>
      <c r="D6" s="28" t="s">
        <v>16</v>
      </c>
      <c r="L6" s="21"/>
      <c r="AZ6" s="99" t="s">
        <v>1196</v>
      </c>
      <c r="BA6" s="99" t="s">
        <v>1</v>
      </c>
      <c r="BB6" s="99" t="s">
        <v>1</v>
      </c>
      <c r="BC6" s="99" t="s">
        <v>1197</v>
      </c>
      <c r="BD6" s="99" t="s">
        <v>85</v>
      </c>
    </row>
    <row r="7" spans="2:56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  <c r="AZ7" s="99" t="s">
        <v>1198</v>
      </c>
      <c r="BA7" s="99" t="s">
        <v>1</v>
      </c>
      <c r="BB7" s="99" t="s">
        <v>1</v>
      </c>
      <c r="BC7" s="99" t="s">
        <v>1199</v>
      </c>
      <c r="BD7" s="99" t="s">
        <v>85</v>
      </c>
    </row>
    <row r="8" spans="2:56" s="1" customFormat="1" ht="12" customHeight="1">
      <c r="B8" s="21"/>
      <c r="D8" s="28" t="s">
        <v>135</v>
      </c>
      <c r="L8" s="21"/>
      <c r="AZ8" s="99" t="s">
        <v>1200</v>
      </c>
      <c r="BA8" s="99" t="s">
        <v>1</v>
      </c>
      <c r="BB8" s="99" t="s">
        <v>1</v>
      </c>
      <c r="BC8" s="99" t="s">
        <v>1201</v>
      </c>
      <c r="BD8" s="99" t="s">
        <v>85</v>
      </c>
    </row>
    <row r="9" spans="1:56" s="2" customFormat="1" ht="16.5" customHeight="1">
      <c r="A9" s="33"/>
      <c r="B9" s="34"/>
      <c r="C9" s="33"/>
      <c r="D9" s="33"/>
      <c r="E9" s="276" t="s">
        <v>1202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1203</v>
      </c>
      <c r="BA9" s="99" t="s">
        <v>1</v>
      </c>
      <c r="BB9" s="99" t="s">
        <v>1</v>
      </c>
      <c r="BC9" s="99" t="s">
        <v>1204</v>
      </c>
      <c r="BD9" s="99" t="s">
        <v>85</v>
      </c>
    </row>
    <row r="10" spans="1:56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1205</v>
      </c>
      <c r="BA10" s="99" t="s">
        <v>1</v>
      </c>
      <c r="BB10" s="99" t="s">
        <v>1</v>
      </c>
      <c r="BC10" s="99" t="s">
        <v>1206</v>
      </c>
      <c r="BD10" s="99" t="s">
        <v>85</v>
      </c>
    </row>
    <row r="11" spans="1:56" s="2" customFormat="1" ht="16.5" customHeight="1">
      <c r="A11" s="33"/>
      <c r="B11" s="34"/>
      <c r="C11" s="33"/>
      <c r="D11" s="33"/>
      <c r="E11" s="259" t="s">
        <v>1207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1208</v>
      </c>
      <c r="BA11" s="99" t="s">
        <v>1</v>
      </c>
      <c r="BB11" s="99" t="s">
        <v>1</v>
      </c>
      <c r="BC11" s="99" t="s">
        <v>1209</v>
      </c>
      <c r="BD11" s="99" t="s">
        <v>85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9" t="s">
        <v>1210</v>
      </c>
      <c r="BA12" s="99" t="s">
        <v>1</v>
      </c>
      <c r="BB12" s="99" t="s">
        <v>1</v>
      </c>
      <c r="BC12" s="99" t="s">
        <v>1211</v>
      </c>
      <c r="BD12" s="99" t="s">
        <v>85</v>
      </c>
    </row>
    <row r="13" spans="1:56" s="2" customFormat="1" ht="12" customHeight="1">
      <c r="A13" s="33"/>
      <c r="B13" s="34"/>
      <c r="C13" s="33"/>
      <c r="D13" s="28" t="s">
        <v>18</v>
      </c>
      <c r="E13" s="33"/>
      <c r="F13" s="26" t="s">
        <v>108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9" t="s">
        <v>1212</v>
      </c>
      <c r="BA13" s="99" t="s">
        <v>1</v>
      </c>
      <c r="BB13" s="99" t="s">
        <v>1</v>
      </c>
      <c r="BC13" s="99" t="s">
        <v>1213</v>
      </c>
      <c r="BD13" s="99" t="s">
        <v>85</v>
      </c>
    </row>
    <row r="14" spans="1:56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9" t="s">
        <v>1214</v>
      </c>
      <c r="BA14" s="99" t="s">
        <v>1</v>
      </c>
      <c r="BB14" s="99" t="s">
        <v>1</v>
      </c>
      <c r="BC14" s="99" t="s">
        <v>300</v>
      </c>
      <c r="BD14" s="99" t="s">
        <v>85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9" t="s">
        <v>1215</v>
      </c>
      <c r="BA15" s="99" t="s">
        <v>1</v>
      </c>
      <c r="BB15" s="99" t="s">
        <v>1</v>
      </c>
      <c r="BC15" s="99" t="s">
        <v>1216</v>
      </c>
      <c r="BD15" s="99" t="s">
        <v>85</v>
      </c>
    </row>
    <row r="16" spans="1:5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9" t="s">
        <v>1217</v>
      </c>
      <c r="BA16" s="99" t="s">
        <v>1</v>
      </c>
      <c r="BB16" s="99" t="s">
        <v>1</v>
      </c>
      <c r="BC16" s="99" t="s">
        <v>394</v>
      </c>
      <c r="BD16" s="99" t="s">
        <v>85</v>
      </c>
    </row>
    <row r="17" spans="1:56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9" t="s">
        <v>1218</v>
      </c>
      <c r="BA17" s="99" t="s">
        <v>1</v>
      </c>
      <c r="BB17" s="99" t="s">
        <v>1</v>
      </c>
      <c r="BC17" s="99" t="s">
        <v>1219</v>
      </c>
      <c r="BD17" s="99" t="s">
        <v>85</v>
      </c>
    </row>
    <row r="18" spans="1:56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9" t="s">
        <v>580</v>
      </c>
      <c r="BA18" s="99" t="s">
        <v>1</v>
      </c>
      <c r="BB18" s="99" t="s">
        <v>1</v>
      </c>
      <c r="BC18" s="99" t="s">
        <v>1220</v>
      </c>
      <c r="BD18" s="99" t="s">
        <v>85</v>
      </c>
    </row>
    <row r="19" spans="1:56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9" t="s">
        <v>1221</v>
      </c>
      <c r="BA19" s="99" t="s">
        <v>1</v>
      </c>
      <c r="BB19" s="99" t="s">
        <v>1</v>
      </c>
      <c r="BC19" s="99" t="s">
        <v>175</v>
      </c>
      <c r="BD19" s="99" t="s">
        <v>85</v>
      </c>
    </row>
    <row r="20" spans="1:56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9" t="s">
        <v>1222</v>
      </c>
      <c r="BA20" s="99" t="s">
        <v>1</v>
      </c>
      <c r="BB20" s="99" t="s">
        <v>1</v>
      </c>
      <c r="BC20" s="99" t="s">
        <v>85</v>
      </c>
      <c r="BD20" s="99" t="s">
        <v>85</v>
      </c>
    </row>
    <row r="21" spans="1:56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9" t="s">
        <v>1223</v>
      </c>
      <c r="BA21" s="99" t="s">
        <v>1</v>
      </c>
      <c r="BB21" s="99" t="s">
        <v>1</v>
      </c>
      <c r="BC21" s="99" t="s">
        <v>204</v>
      </c>
      <c r="BD21" s="99" t="s">
        <v>85</v>
      </c>
    </row>
    <row r="22" spans="1:56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9" t="s">
        <v>1224</v>
      </c>
      <c r="BA22" s="99" t="s">
        <v>1</v>
      </c>
      <c r="BB22" s="99" t="s">
        <v>1</v>
      </c>
      <c r="BC22" s="99" t="s">
        <v>1225</v>
      </c>
      <c r="BD22" s="99" t="s">
        <v>85</v>
      </c>
    </row>
    <row r="23" spans="1:56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9" t="s">
        <v>582</v>
      </c>
      <c r="BA23" s="99" t="s">
        <v>1</v>
      </c>
      <c r="BB23" s="99" t="s">
        <v>1</v>
      </c>
      <c r="BC23" s="99" t="s">
        <v>1226</v>
      </c>
      <c r="BD23" s="99" t="s">
        <v>85</v>
      </c>
    </row>
    <row r="24" spans="1:56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9" t="s">
        <v>1227</v>
      </c>
      <c r="BA24" s="99" t="s">
        <v>1</v>
      </c>
      <c r="BB24" s="99" t="s">
        <v>1</v>
      </c>
      <c r="BC24" s="99" t="s">
        <v>1228</v>
      </c>
      <c r="BD24" s="99" t="s">
        <v>85</v>
      </c>
    </row>
    <row r="25" spans="1:56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9" t="s">
        <v>131</v>
      </c>
      <c r="BA25" s="99" t="s">
        <v>1</v>
      </c>
      <c r="BB25" s="99" t="s">
        <v>1</v>
      </c>
      <c r="BC25" s="99" t="s">
        <v>1229</v>
      </c>
      <c r="BD25" s="99" t="s">
        <v>85</v>
      </c>
    </row>
    <row r="26" spans="1:56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9" t="s">
        <v>1230</v>
      </c>
      <c r="BA26" s="99" t="s">
        <v>1</v>
      </c>
      <c r="BB26" s="99" t="s">
        <v>1</v>
      </c>
      <c r="BC26" s="99" t="s">
        <v>1231</v>
      </c>
      <c r="BD26" s="99" t="s">
        <v>85</v>
      </c>
    </row>
    <row r="27" spans="1:56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Z27" s="99" t="s">
        <v>594</v>
      </c>
      <c r="BA27" s="99" t="s">
        <v>1</v>
      </c>
      <c r="BB27" s="99" t="s">
        <v>1</v>
      </c>
      <c r="BC27" s="99" t="s">
        <v>1232</v>
      </c>
      <c r="BD27" s="99" t="s">
        <v>85</v>
      </c>
    </row>
    <row r="28" spans="1:56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99" t="s">
        <v>1233</v>
      </c>
      <c r="BA28" s="99" t="s">
        <v>1</v>
      </c>
      <c r="BB28" s="99" t="s">
        <v>1</v>
      </c>
      <c r="BC28" s="99" t="s">
        <v>1234</v>
      </c>
      <c r="BD28" s="99" t="s">
        <v>85</v>
      </c>
    </row>
    <row r="29" spans="1:56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Z29" s="208" t="s">
        <v>1235</v>
      </c>
      <c r="BA29" s="208" t="s">
        <v>1</v>
      </c>
      <c r="BB29" s="208" t="s">
        <v>1</v>
      </c>
      <c r="BC29" s="208" t="s">
        <v>1236</v>
      </c>
      <c r="BD29" s="208" t="s">
        <v>85</v>
      </c>
    </row>
    <row r="30" spans="1:56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99" t="s">
        <v>1237</v>
      </c>
      <c r="BA30" s="99" t="s">
        <v>1</v>
      </c>
      <c r="BB30" s="99" t="s">
        <v>1</v>
      </c>
      <c r="BC30" s="99" t="s">
        <v>1238</v>
      </c>
      <c r="BD30" s="99" t="s">
        <v>85</v>
      </c>
    </row>
    <row r="31" spans="1:56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Z31" s="99" t="s">
        <v>1239</v>
      </c>
      <c r="BA31" s="99" t="s">
        <v>1</v>
      </c>
      <c r="BB31" s="99" t="s">
        <v>1</v>
      </c>
      <c r="BC31" s="99" t="s">
        <v>1240</v>
      </c>
      <c r="BD31" s="99" t="s">
        <v>85</v>
      </c>
    </row>
    <row r="32" spans="1:31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ROUND(J127,0)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ROUND((SUM(BE127:BE972)),0)</f>
        <v>0</v>
      </c>
      <c r="G35" s="33"/>
      <c r="H35" s="33"/>
      <c r="I35" s="107">
        <v>0.21</v>
      </c>
      <c r="J35" s="106">
        <f>ROUND(((SUM(BE127:BE972))*I35),0)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ROUND((SUM(BF127:BF972)),0)</f>
        <v>0</v>
      </c>
      <c r="G36" s="33"/>
      <c r="H36" s="33"/>
      <c r="I36" s="107">
        <v>0.12</v>
      </c>
      <c r="J36" s="106">
        <f>ROUND(((SUM(BF127:BF972))*I36),0)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ROUND((SUM(BG127:BG972)),0)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ROUND((SUM(BH127:BH972)),0)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ROUND((SUM(BI127:BI972)),0)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1202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330 - VODOVOD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144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2:12" s="10" customFormat="1" ht="19.9" customHeight="1">
      <c r="B100" s="123"/>
      <c r="D100" s="124" t="s">
        <v>585</v>
      </c>
      <c r="E100" s="125"/>
      <c r="F100" s="125"/>
      <c r="G100" s="125"/>
      <c r="H100" s="125"/>
      <c r="I100" s="125"/>
      <c r="J100" s="126">
        <f>J129</f>
        <v>0</v>
      </c>
      <c r="L100" s="123"/>
    </row>
    <row r="101" spans="2:12" s="10" customFormat="1" ht="19.9" customHeight="1">
      <c r="B101" s="123"/>
      <c r="D101" s="124" t="s">
        <v>586</v>
      </c>
      <c r="E101" s="125"/>
      <c r="F101" s="125"/>
      <c r="G101" s="125"/>
      <c r="H101" s="125"/>
      <c r="I101" s="125"/>
      <c r="J101" s="126">
        <f>J682</f>
        <v>0</v>
      </c>
      <c r="L101" s="123"/>
    </row>
    <row r="102" spans="2:12" s="10" customFormat="1" ht="19.9" customHeight="1">
      <c r="B102" s="123"/>
      <c r="D102" s="124" t="s">
        <v>587</v>
      </c>
      <c r="E102" s="125"/>
      <c r="F102" s="125"/>
      <c r="G102" s="125"/>
      <c r="H102" s="125"/>
      <c r="I102" s="125"/>
      <c r="J102" s="126">
        <f>J719</f>
        <v>0</v>
      </c>
      <c r="L102" s="123"/>
    </row>
    <row r="103" spans="2:12" s="10" customFormat="1" ht="19.9" customHeight="1">
      <c r="B103" s="123"/>
      <c r="D103" s="124" t="s">
        <v>148</v>
      </c>
      <c r="E103" s="125"/>
      <c r="F103" s="125"/>
      <c r="G103" s="125"/>
      <c r="H103" s="125"/>
      <c r="I103" s="125"/>
      <c r="J103" s="126">
        <f>J751</f>
        <v>0</v>
      </c>
      <c r="L103" s="123"/>
    </row>
    <row r="104" spans="2:12" s="10" customFormat="1" ht="19.9" customHeight="1">
      <c r="B104" s="123"/>
      <c r="D104" s="124" t="s">
        <v>149</v>
      </c>
      <c r="E104" s="125"/>
      <c r="F104" s="125"/>
      <c r="G104" s="125"/>
      <c r="H104" s="125"/>
      <c r="I104" s="125"/>
      <c r="J104" s="126">
        <f>J787</f>
        <v>0</v>
      </c>
      <c r="L104" s="123"/>
    </row>
    <row r="105" spans="2:12" s="10" customFormat="1" ht="19.9" customHeight="1">
      <c r="B105" s="123"/>
      <c r="D105" s="124" t="s">
        <v>1241</v>
      </c>
      <c r="E105" s="125"/>
      <c r="F105" s="125"/>
      <c r="G105" s="125"/>
      <c r="H105" s="125"/>
      <c r="I105" s="125"/>
      <c r="J105" s="126">
        <f>J971</f>
        <v>0</v>
      </c>
      <c r="L105" s="123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152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76" t="str">
        <f>E7</f>
        <v>BRNO, KOSMÁKOVA – REKONSTRUKCE VODOVODU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135</v>
      </c>
      <c r="L116" s="21"/>
    </row>
    <row r="117" spans="1:31" s="2" customFormat="1" ht="16.5" customHeight="1">
      <c r="A117" s="33"/>
      <c r="B117" s="34"/>
      <c r="C117" s="33"/>
      <c r="D117" s="33"/>
      <c r="E117" s="276" t="s">
        <v>1202</v>
      </c>
      <c r="F117" s="275"/>
      <c r="G117" s="275"/>
      <c r="H117" s="275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137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9" t="str">
        <f>E11</f>
        <v>SO 330 - VODOVOD</v>
      </c>
      <c r="F119" s="275"/>
      <c r="G119" s="275"/>
      <c r="H119" s="275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F14</f>
        <v>BRNO</v>
      </c>
      <c r="G121" s="33"/>
      <c r="H121" s="33"/>
      <c r="I121" s="28" t="s">
        <v>22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23</v>
      </c>
      <c r="D123" s="33"/>
      <c r="E123" s="33"/>
      <c r="F123" s="26" t="str">
        <f>E17</f>
        <v>BRNĚNSKÉ VODÁRNY A KANALIZACE, a.s.</v>
      </c>
      <c r="G123" s="33"/>
      <c r="H123" s="33"/>
      <c r="I123" s="28" t="s">
        <v>29</v>
      </c>
      <c r="J123" s="31" t="str">
        <f>E23</f>
        <v>JV PROJEKT VH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33</v>
      </c>
      <c r="J124" s="31" t="str">
        <f>E26</f>
        <v xml:space="preserve"> Obrtel M.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7"/>
      <c r="B126" s="128"/>
      <c r="C126" s="129" t="s">
        <v>153</v>
      </c>
      <c r="D126" s="130" t="s">
        <v>62</v>
      </c>
      <c r="E126" s="130" t="s">
        <v>58</v>
      </c>
      <c r="F126" s="130" t="s">
        <v>59</v>
      </c>
      <c r="G126" s="130" t="s">
        <v>154</v>
      </c>
      <c r="H126" s="130" t="s">
        <v>155</v>
      </c>
      <c r="I126" s="130" t="s">
        <v>156</v>
      </c>
      <c r="J126" s="130" t="s">
        <v>141</v>
      </c>
      <c r="K126" s="131" t="s">
        <v>157</v>
      </c>
      <c r="L126" s="132"/>
      <c r="M126" s="63" t="s">
        <v>1</v>
      </c>
      <c r="N126" s="64" t="s">
        <v>41</v>
      </c>
      <c r="O126" s="64" t="s">
        <v>158</v>
      </c>
      <c r="P126" s="64" t="s">
        <v>159</v>
      </c>
      <c r="Q126" s="64" t="s">
        <v>160</v>
      </c>
      <c r="R126" s="64" t="s">
        <v>161</v>
      </c>
      <c r="S126" s="64" t="s">
        <v>162</v>
      </c>
      <c r="T126" s="65" t="s">
        <v>163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2.9" customHeight="1">
      <c r="A127" s="33"/>
      <c r="B127" s="34"/>
      <c r="C127" s="70" t="s">
        <v>164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</f>
        <v>0</v>
      </c>
      <c r="Q127" s="67"/>
      <c r="R127" s="134">
        <f>R128</f>
        <v>157.03114628</v>
      </c>
      <c r="S127" s="67"/>
      <c r="T127" s="135">
        <f>T128</f>
        <v>323.023278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143</v>
      </c>
      <c r="BK127" s="136">
        <f>BK128</f>
        <v>0</v>
      </c>
    </row>
    <row r="128" spans="2:63" s="12" customFormat="1" ht="25.9" customHeight="1">
      <c r="B128" s="137"/>
      <c r="D128" s="138" t="s">
        <v>76</v>
      </c>
      <c r="E128" s="139" t="s">
        <v>165</v>
      </c>
      <c r="F128" s="139" t="s">
        <v>166</v>
      </c>
      <c r="I128" s="140"/>
      <c r="J128" s="141">
        <f>BK128</f>
        <v>0</v>
      </c>
      <c r="L128" s="137"/>
      <c r="M128" s="142"/>
      <c r="N128" s="143"/>
      <c r="O128" s="143"/>
      <c r="P128" s="144">
        <f>P129+P682+P719+P751+P787+P971</f>
        <v>0</v>
      </c>
      <c r="Q128" s="143"/>
      <c r="R128" s="144">
        <f>R129+R682+R719+R751+R787+R971</f>
        <v>157.03114628</v>
      </c>
      <c r="S128" s="143"/>
      <c r="T128" s="145">
        <f>T129+T682+T719+T751+T787+T971</f>
        <v>323.023278</v>
      </c>
      <c r="AR128" s="138" t="s">
        <v>32</v>
      </c>
      <c r="AT128" s="146" t="s">
        <v>76</v>
      </c>
      <c r="AU128" s="146" t="s">
        <v>77</v>
      </c>
      <c r="AY128" s="138" t="s">
        <v>167</v>
      </c>
      <c r="BK128" s="147">
        <f>BK129+BK682+BK719+BK751+BK787+BK971</f>
        <v>0</v>
      </c>
    </row>
    <row r="129" spans="2:63" s="12" customFormat="1" ht="22.9" customHeight="1">
      <c r="B129" s="137"/>
      <c r="D129" s="138" t="s">
        <v>76</v>
      </c>
      <c r="E129" s="148" t="s">
        <v>32</v>
      </c>
      <c r="F129" s="148" t="s">
        <v>588</v>
      </c>
      <c r="I129" s="140"/>
      <c r="J129" s="149">
        <f>BK129</f>
        <v>0</v>
      </c>
      <c r="L129" s="137"/>
      <c r="M129" s="142"/>
      <c r="N129" s="143"/>
      <c r="O129" s="143"/>
      <c r="P129" s="144">
        <f>SUM(P130:P681)</f>
        <v>0</v>
      </c>
      <c r="Q129" s="143"/>
      <c r="R129" s="144">
        <f>SUM(R130:R681)</f>
        <v>6.622636400000001</v>
      </c>
      <c r="S129" s="143"/>
      <c r="T129" s="145">
        <f>SUM(T130:T681)</f>
        <v>323.023278</v>
      </c>
      <c r="AR129" s="138" t="s">
        <v>32</v>
      </c>
      <c r="AT129" s="146" t="s">
        <v>76</v>
      </c>
      <c r="AU129" s="146" t="s">
        <v>32</v>
      </c>
      <c r="AY129" s="138" t="s">
        <v>167</v>
      </c>
      <c r="BK129" s="147">
        <f>SUM(BK130:BK681)</f>
        <v>0</v>
      </c>
    </row>
    <row r="130" spans="1:65" s="2" customFormat="1" ht="16.5" customHeight="1">
      <c r="A130" s="33"/>
      <c r="B130" s="150"/>
      <c r="C130" s="151" t="s">
        <v>32</v>
      </c>
      <c r="D130" s="151" t="s">
        <v>170</v>
      </c>
      <c r="E130" s="152" t="s">
        <v>1242</v>
      </c>
      <c r="F130" s="153" t="s">
        <v>1243</v>
      </c>
      <c r="G130" s="154" t="s">
        <v>246</v>
      </c>
      <c r="H130" s="155">
        <v>6</v>
      </c>
      <c r="I130" s="156"/>
      <c r="J130" s="157">
        <f>ROUND(I130*H130,2)</f>
        <v>0</v>
      </c>
      <c r="K130" s="153" t="s">
        <v>240</v>
      </c>
      <c r="L130" s="34"/>
      <c r="M130" s="158" t="s">
        <v>1</v>
      </c>
      <c r="N130" s="159" t="s">
        <v>42</v>
      </c>
      <c r="O130" s="59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175</v>
      </c>
      <c r="AT130" s="162" t="s">
        <v>170</v>
      </c>
      <c r="AU130" s="162" t="s">
        <v>85</v>
      </c>
      <c r="AY130" s="18" t="s">
        <v>167</v>
      </c>
      <c r="BE130" s="163">
        <f>IF(N130="základní",J130,0)</f>
        <v>0</v>
      </c>
      <c r="BF130" s="163">
        <f>IF(N130="snížená",J130,0)</f>
        <v>0</v>
      </c>
      <c r="BG130" s="163">
        <f>IF(N130="zákl. přenesená",J130,0)</f>
        <v>0</v>
      </c>
      <c r="BH130" s="163">
        <f>IF(N130="sníž. přenesená",J130,0)</f>
        <v>0</v>
      </c>
      <c r="BI130" s="163">
        <f>IF(N130="nulová",J130,0)</f>
        <v>0</v>
      </c>
      <c r="BJ130" s="18" t="s">
        <v>32</v>
      </c>
      <c r="BK130" s="163">
        <f>ROUND(I130*H130,2)</f>
        <v>0</v>
      </c>
      <c r="BL130" s="18" t="s">
        <v>175</v>
      </c>
      <c r="BM130" s="162" t="s">
        <v>1244</v>
      </c>
    </row>
    <row r="131" spans="2:51" s="14" customFormat="1" ht="12">
      <c r="B131" s="172"/>
      <c r="D131" s="165" t="s">
        <v>177</v>
      </c>
      <c r="E131" s="173" t="s">
        <v>1222</v>
      </c>
      <c r="F131" s="174" t="s">
        <v>1245</v>
      </c>
      <c r="H131" s="175">
        <v>2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177</v>
      </c>
      <c r="AU131" s="173" t="s">
        <v>85</v>
      </c>
      <c r="AV131" s="14" t="s">
        <v>85</v>
      </c>
      <c r="AW131" s="14" t="s">
        <v>31</v>
      </c>
      <c r="AX131" s="14" t="s">
        <v>77</v>
      </c>
      <c r="AY131" s="173" t="s">
        <v>167</v>
      </c>
    </row>
    <row r="132" spans="2:51" s="14" customFormat="1" ht="12">
      <c r="B132" s="172"/>
      <c r="D132" s="165" t="s">
        <v>177</v>
      </c>
      <c r="E132" s="173" t="s">
        <v>1221</v>
      </c>
      <c r="F132" s="174" t="s">
        <v>1246</v>
      </c>
      <c r="H132" s="175">
        <v>4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177</v>
      </c>
      <c r="AU132" s="173" t="s">
        <v>85</v>
      </c>
      <c r="AV132" s="14" t="s">
        <v>85</v>
      </c>
      <c r="AW132" s="14" t="s">
        <v>31</v>
      </c>
      <c r="AX132" s="14" t="s">
        <v>77</v>
      </c>
      <c r="AY132" s="173" t="s">
        <v>167</v>
      </c>
    </row>
    <row r="133" spans="2:51" s="15" customFormat="1" ht="12">
      <c r="B133" s="180"/>
      <c r="D133" s="165" t="s">
        <v>177</v>
      </c>
      <c r="E133" s="181" t="s">
        <v>1223</v>
      </c>
      <c r="F133" s="182" t="s">
        <v>192</v>
      </c>
      <c r="H133" s="183">
        <v>6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177</v>
      </c>
      <c r="AU133" s="181" t="s">
        <v>85</v>
      </c>
      <c r="AV133" s="15" t="s">
        <v>175</v>
      </c>
      <c r="AW133" s="15" t="s">
        <v>31</v>
      </c>
      <c r="AX133" s="15" t="s">
        <v>32</v>
      </c>
      <c r="AY133" s="181" t="s">
        <v>167</v>
      </c>
    </row>
    <row r="134" spans="1:65" s="2" customFormat="1" ht="16.5" customHeight="1">
      <c r="A134" s="33"/>
      <c r="B134" s="150"/>
      <c r="C134" s="151" t="s">
        <v>85</v>
      </c>
      <c r="D134" s="151" t="s">
        <v>170</v>
      </c>
      <c r="E134" s="152" t="s">
        <v>1247</v>
      </c>
      <c r="F134" s="153" t="s">
        <v>1248</v>
      </c>
      <c r="G134" s="154" t="s">
        <v>246</v>
      </c>
      <c r="H134" s="155">
        <v>6</v>
      </c>
      <c r="I134" s="156"/>
      <c r="J134" s="157">
        <f>ROUND(I134*H134,2)</f>
        <v>0</v>
      </c>
      <c r="K134" s="153" t="s">
        <v>174</v>
      </c>
      <c r="L134" s="34"/>
      <c r="M134" s="158" t="s">
        <v>1</v>
      </c>
      <c r="N134" s="159" t="s">
        <v>42</v>
      </c>
      <c r="O134" s="59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175</v>
      </c>
      <c r="AT134" s="162" t="s">
        <v>170</v>
      </c>
      <c r="AU134" s="162" t="s">
        <v>85</v>
      </c>
      <c r="AY134" s="18" t="s">
        <v>167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8" t="s">
        <v>32</v>
      </c>
      <c r="BK134" s="163">
        <f>ROUND(I134*H134,2)</f>
        <v>0</v>
      </c>
      <c r="BL134" s="18" t="s">
        <v>175</v>
      </c>
      <c r="BM134" s="162" t="s">
        <v>1249</v>
      </c>
    </row>
    <row r="135" spans="2:51" s="14" customFormat="1" ht="12">
      <c r="B135" s="172"/>
      <c r="D135" s="165" t="s">
        <v>177</v>
      </c>
      <c r="E135" s="173" t="s">
        <v>1</v>
      </c>
      <c r="F135" s="174" t="s">
        <v>1223</v>
      </c>
      <c r="H135" s="175">
        <v>6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177</v>
      </c>
      <c r="AU135" s="173" t="s">
        <v>85</v>
      </c>
      <c r="AV135" s="14" t="s">
        <v>85</v>
      </c>
      <c r="AW135" s="14" t="s">
        <v>31</v>
      </c>
      <c r="AX135" s="14" t="s">
        <v>32</v>
      </c>
      <c r="AY135" s="173" t="s">
        <v>167</v>
      </c>
    </row>
    <row r="136" spans="1:47" s="2" customFormat="1" ht="12">
      <c r="A136" s="33"/>
      <c r="B136" s="34"/>
      <c r="C136" s="33"/>
      <c r="D136" s="165" t="s">
        <v>193</v>
      </c>
      <c r="E136" s="33"/>
      <c r="F136" s="188" t="s">
        <v>1250</v>
      </c>
      <c r="G136" s="33"/>
      <c r="H136" s="33"/>
      <c r="I136" s="33"/>
      <c r="J136" s="33"/>
      <c r="K136" s="33"/>
      <c r="L136" s="34"/>
      <c r="M136" s="189"/>
      <c r="N136" s="190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U136" s="18" t="s">
        <v>85</v>
      </c>
    </row>
    <row r="137" spans="1:47" s="2" customFormat="1" ht="12">
      <c r="A137" s="33"/>
      <c r="B137" s="34"/>
      <c r="C137" s="33"/>
      <c r="D137" s="165" t="s">
        <v>193</v>
      </c>
      <c r="E137" s="33"/>
      <c r="F137" s="191" t="s">
        <v>1245</v>
      </c>
      <c r="G137" s="33"/>
      <c r="H137" s="192">
        <v>2</v>
      </c>
      <c r="I137" s="33"/>
      <c r="J137" s="33"/>
      <c r="K137" s="33"/>
      <c r="L137" s="34"/>
      <c r="M137" s="189"/>
      <c r="N137" s="190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U137" s="18" t="s">
        <v>85</v>
      </c>
    </row>
    <row r="138" spans="1:47" s="2" customFormat="1" ht="12">
      <c r="A138" s="33"/>
      <c r="B138" s="34"/>
      <c r="C138" s="33"/>
      <c r="D138" s="165" t="s">
        <v>193</v>
      </c>
      <c r="E138" s="33"/>
      <c r="F138" s="191" t="s">
        <v>1246</v>
      </c>
      <c r="G138" s="33"/>
      <c r="H138" s="192">
        <v>4</v>
      </c>
      <c r="I138" s="33"/>
      <c r="J138" s="33"/>
      <c r="K138" s="33"/>
      <c r="L138" s="34"/>
      <c r="M138" s="189"/>
      <c r="N138" s="190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U138" s="18" t="s">
        <v>85</v>
      </c>
    </row>
    <row r="139" spans="1:47" s="2" customFormat="1" ht="12">
      <c r="A139" s="33"/>
      <c r="B139" s="34"/>
      <c r="C139" s="33"/>
      <c r="D139" s="165" t="s">
        <v>193</v>
      </c>
      <c r="E139" s="33"/>
      <c r="F139" s="191" t="s">
        <v>192</v>
      </c>
      <c r="G139" s="33"/>
      <c r="H139" s="192">
        <v>6</v>
      </c>
      <c r="I139" s="33"/>
      <c r="J139" s="33"/>
      <c r="K139" s="33"/>
      <c r="L139" s="34"/>
      <c r="M139" s="189"/>
      <c r="N139" s="190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U139" s="18" t="s">
        <v>85</v>
      </c>
    </row>
    <row r="140" spans="1:65" s="2" customFormat="1" ht="16.5" customHeight="1">
      <c r="A140" s="33"/>
      <c r="B140" s="150"/>
      <c r="C140" s="151" t="s">
        <v>186</v>
      </c>
      <c r="D140" s="151" t="s">
        <v>170</v>
      </c>
      <c r="E140" s="152" t="s">
        <v>1251</v>
      </c>
      <c r="F140" s="153" t="s">
        <v>1252</v>
      </c>
      <c r="G140" s="154" t="s">
        <v>246</v>
      </c>
      <c r="H140" s="155">
        <v>3.3</v>
      </c>
      <c r="I140" s="156"/>
      <c r="J140" s="157">
        <f>ROUND(I140*H140,2)</f>
        <v>0</v>
      </c>
      <c r="K140" s="153" t="s">
        <v>174</v>
      </c>
      <c r="L140" s="34"/>
      <c r="M140" s="158" t="s">
        <v>1</v>
      </c>
      <c r="N140" s="159" t="s">
        <v>42</v>
      </c>
      <c r="O140" s="59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2" t="s">
        <v>175</v>
      </c>
      <c r="AT140" s="162" t="s">
        <v>170</v>
      </c>
      <c r="AU140" s="162" t="s">
        <v>85</v>
      </c>
      <c r="AY140" s="18" t="s">
        <v>167</v>
      </c>
      <c r="BE140" s="163">
        <f>IF(N140="základní",J140,0)</f>
        <v>0</v>
      </c>
      <c r="BF140" s="163">
        <f>IF(N140="snížená",J140,0)</f>
        <v>0</v>
      </c>
      <c r="BG140" s="163">
        <f>IF(N140="zákl. přenesená",J140,0)</f>
        <v>0</v>
      </c>
      <c r="BH140" s="163">
        <f>IF(N140="sníž. přenesená",J140,0)</f>
        <v>0</v>
      </c>
      <c r="BI140" s="163">
        <f>IF(N140="nulová",J140,0)</f>
        <v>0</v>
      </c>
      <c r="BJ140" s="18" t="s">
        <v>32</v>
      </c>
      <c r="BK140" s="163">
        <f>ROUND(I140*H140,2)</f>
        <v>0</v>
      </c>
      <c r="BL140" s="18" t="s">
        <v>175</v>
      </c>
      <c r="BM140" s="162" t="s">
        <v>1253</v>
      </c>
    </row>
    <row r="141" spans="2:51" s="14" customFormat="1" ht="12">
      <c r="B141" s="172"/>
      <c r="D141" s="165" t="s">
        <v>177</v>
      </c>
      <c r="E141" s="173" t="s">
        <v>1</v>
      </c>
      <c r="F141" s="174" t="s">
        <v>1254</v>
      </c>
      <c r="H141" s="175">
        <v>1.1</v>
      </c>
      <c r="I141" s="176"/>
      <c r="L141" s="172"/>
      <c r="M141" s="177"/>
      <c r="N141" s="178"/>
      <c r="O141" s="178"/>
      <c r="P141" s="178"/>
      <c r="Q141" s="178"/>
      <c r="R141" s="178"/>
      <c r="S141" s="178"/>
      <c r="T141" s="179"/>
      <c r="AT141" s="173" t="s">
        <v>177</v>
      </c>
      <c r="AU141" s="173" t="s">
        <v>85</v>
      </c>
      <c r="AV141" s="14" t="s">
        <v>85</v>
      </c>
      <c r="AW141" s="14" t="s">
        <v>31</v>
      </c>
      <c r="AX141" s="14" t="s">
        <v>77</v>
      </c>
      <c r="AY141" s="173" t="s">
        <v>167</v>
      </c>
    </row>
    <row r="142" spans="2:51" s="14" customFormat="1" ht="12">
      <c r="B142" s="172"/>
      <c r="D142" s="165" t="s">
        <v>177</v>
      </c>
      <c r="E142" s="173" t="s">
        <v>1</v>
      </c>
      <c r="F142" s="174" t="s">
        <v>1255</v>
      </c>
      <c r="H142" s="175">
        <v>1.1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177</v>
      </c>
      <c r="AU142" s="173" t="s">
        <v>85</v>
      </c>
      <c r="AV142" s="14" t="s">
        <v>85</v>
      </c>
      <c r="AW142" s="14" t="s">
        <v>31</v>
      </c>
      <c r="AX142" s="14" t="s">
        <v>77</v>
      </c>
      <c r="AY142" s="173" t="s">
        <v>167</v>
      </c>
    </row>
    <row r="143" spans="2:51" s="14" customFormat="1" ht="12">
      <c r="B143" s="172"/>
      <c r="D143" s="165" t="s">
        <v>177</v>
      </c>
      <c r="E143" s="173" t="s">
        <v>1</v>
      </c>
      <c r="F143" s="174" t="s">
        <v>1256</v>
      </c>
      <c r="H143" s="175">
        <v>1.1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177</v>
      </c>
      <c r="AU143" s="173" t="s">
        <v>85</v>
      </c>
      <c r="AV143" s="14" t="s">
        <v>85</v>
      </c>
      <c r="AW143" s="14" t="s">
        <v>31</v>
      </c>
      <c r="AX143" s="14" t="s">
        <v>77</v>
      </c>
      <c r="AY143" s="173" t="s">
        <v>167</v>
      </c>
    </row>
    <row r="144" spans="2:51" s="15" customFormat="1" ht="12">
      <c r="B144" s="180"/>
      <c r="D144" s="165" t="s">
        <v>177</v>
      </c>
      <c r="E144" s="181" t="s">
        <v>131</v>
      </c>
      <c r="F144" s="182" t="s">
        <v>192</v>
      </c>
      <c r="H144" s="183">
        <v>3.3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177</v>
      </c>
      <c r="AU144" s="181" t="s">
        <v>85</v>
      </c>
      <c r="AV144" s="15" t="s">
        <v>175</v>
      </c>
      <c r="AW144" s="15" t="s">
        <v>31</v>
      </c>
      <c r="AX144" s="15" t="s">
        <v>32</v>
      </c>
      <c r="AY144" s="181" t="s">
        <v>167</v>
      </c>
    </row>
    <row r="145" spans="1:65" s="2" customFormat="1" ht="16.5" customHeight="1">
      <c r="A145" s="33"/>
      <c r="B145" s="150"/>
      <c r="C145" s="151" t="s">
        <v>175</v>
      </c>
      <c r="D145" s="151" t="s">
        <v>170</v>
      </c>
      <c r="E145" s="152" t="s">
        <v>1257</v>
      </c>
      <c r="F145" s="153" t="s">
        <v>1258</v>
      </c>
      <c r="G145" s="154" t="s">
        <v>233</v>
      </c>
      <c r="H145" s="155">
        <v>293.61</v>
      </c>
      <c r="I145" s="156"/>
      <c r="J145" s="157">
        <f>ROUND(I145*H145,2)</f>
        <v>0</v>
      </c>
      <c r="K145" s="153" t="s">
        <v>240</v>
      </c>
      <c r="L145" s="34"/>
      <c r="M145" s="158" t="s">
        <v>1</v>
      </c>
      <c r="N145" s="159" t="s">
        <v>42</v>
      </c>
      <c r="O145" s="59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175</v>
      </c>
      <c r="AT145" s="162" t="s">
        <v>170</v>
      </c>
      <c r="AU145" s="162" t="s">
        <v>85</v>
      </c>
      <c r="AY145" s="18" t="s">
        <v>167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18" t="s">
        <v>32</v>
      </c>
      <c r="BK145" s="163">
        <f>ROUND(I145*H145,2)</f>
        <v>0</v>
      </c>
      <c r="BL145" s="18" t="s">
        <v>175</v>
      </c>
      <c r="BM145" s="162" t="s">
        <v>1259</v>
      </c>
    </row>
    <row r="146" spans="2:51" s="14" customFormat="1" ht="12">
      <c r="B146" s="172"/>
      <c r="D146" s="165" t="s">
        <v>177</v>
      </c>
      <c r="E146" s="173" t="s">
        <v>1</v>
      </c>
      <c r="F146" s="174" t="s">
        <v>1260</v>
      </c>
      <c r="H146" s="175">
        <v>293.61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177</v>
      </c>
      <c r="AU146" s="173" t="s">
        <v>85</v>
      </c>
      <c r="AV146" s="14" t="s">
        <v>85</v>
      </c>
      <c r="AW146" s="14" t="s">
        <v>31</v>
      </c>
      <c r="AX146" s="14" t="s">
        <v>32</v>
      </c>
      <c r="AY146" s="173" t="s">
        <v>167</v>
      </c>
    </row>
    <row r="147" spans="1:47" s="2" customFormat="1" ht="12">
      <c r="A147" s="33"/>
      <c r="B147" s="34"/>
      <c r="C147" s="33"/>
      <c r="D147" s="165" t="s">
        <v>193</v>
      </c>
      <c r="E147" s="33"/>
      <c r="F147" s="188" t="s">
        <v>1261</v>
      </c>
      <c r="G147" s="33"/>
      <c r="H147" s="33"/>
      <c r="I147" s="33"/>
      <c r="J147" s="33"/>
      <c r="K147" s="33"/>
      <c r="L147" s="34"/>
      <c r="M147" s="189"/>
      <c r="N147" s="190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85</v>
      </c>
    </row>
    <row r="148" spans="1:47" s="2" customFormat="1" ht="12">
      <c r="A148" s="33"/>
      <c r="B148" s="34"/>
      <c r="C148" s="33"/>
      <c r="D148" s="165" t="s">
        <v>193</v>
      </c>
      <c r="E148" s="33"/>
      <c r="F148" s="191" t="s">
        <v>1262</v>
      </c>
      <c r="G148" s="33"/>
      <c r="H148" s="192">
        <v>0</v>
      </c>
      <c r="I148" s="33"/>
      <c r="J148" s="33"/>
      <c r="K148" s="33"/>
      <c r="L148" s="34"/>
      <c r="M148" s="189"/>
      <c r="N148" s="190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U148" s="18" t="s">
        <v>85</v>
      </c>
    </row>
    <row r="149" spans="1:47" s="2" customFormat="1" ht="12">
      <c r="A149" s="33"/>
      <c r="B149" s="34"/>
      <c r="C149" s="33"/>
      <c r="D149" s="165" t="s">
        <v>193</v>
      </c>
      <c r="E149" s="33"/>
      <c r="F149" s="191" t="s">
        <v>1263</v>
      </c>
      <c r="G149" s="33"/>
      <c r="H149" s="192">
        <v>220</v>
      </c>
      <c r="I149" s="33"/>
      <c r="J149" s="33"/>
      <c r="K149" s="33"/>
      <c r="L149" s="34"/>
      <c r="M149" s="189"/>
      <c r="N149" s="190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U149" s="18" t="s">
        <v>85</v>
      </c>
    </row>
    <row r="150" spans="1:47" s="2" customFormat="1" ht="12">
      <c r="A150" s="33"/>
      <c r="B150" s="34"/>
      <c r="C150" s="33"/>
      <c r="D150" s="165" t="s">
        <v>193</v>
      </c>
      <c r="E150" s="33"/>
      <c r="F150" s="191" t="s">
        <v>1264</v>
      </c>
      <c r="G150" s="33"/>
      <c r="H150" s="192">
        <v>19.547</v>
      </c>
      <c r="I150" s="33"/>
      <c r="J150" s="33"/>
      <c r="K150" s="33"/>
      <c r="L150" s="34"/>
      <c r="M150" s="189"/>
      <c r="N150" s="190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U150" s="18" t="s">
        <v>85</v>
      </c>
    </row>
    <row r="151" spans="1:47" s="2" customFormat="1" ht="12">
      <c r="A151" s="33"/>
      <c r="B151" s="34"/>
      <c r="C151" s="33"/>
      <c r="D151" s="165" t="s">
        <v>193</v>
      </c>
      <c r="E151" s="33"/>
      <c r="F151" s="191" t="s">
        <v>1265</v>
      </c>
      <c r="G151" s="33"/>
      <c r="H151" s="192">
        <v>20.9</v>
      </c>
      <c r="I151" s="33"/>
      <c r="J151" s="33"/>
      <c r="K151" s="33"/>
      <c r="L151" s="34"/>
      <c r="M151" s="189"/>
      <c r="N151" s="190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U151" s="18" t="s">
        <v>85</v>
      </c>
    </row>
    <row r="152" spans="1:47" s="2" customFormat="1" ht="12">
      <c r="A152" s="33"/>
      <c r="B152" s="34"/>
      <c r="C152" s="33"/>
      <c r="D152" s="165" t="s">
        <v>193</v>
      </c>
      <c r="E152" s="33"/>
      <c r="F152" s="191" t="s">
        <v>1266</v>
      </c>
      <c r="G152" s="33"/>
      <c r="H152" s="192">
        <v>17.413</v>
      </c>
      <c r="I152" s="33"/>
      <c r="J152" s="33"/>
      <c r="K152" s="33"/>
      <c r="L152" s="34"/>
      <c r="M152" s="189"/>
      <c r="N152" s="190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U152" s="18" t="s">
        <v>85</v>
      </c>
    </row>
    <row r="153" spans="1:47" s="2" customFormat="1" ht="12">
      <c r="A153" s="33"/>
      <c r="B153" s="34"/>
      <c r="C153" s="33"/>
      <c r="D153" s="165" t="s">
        <v>193</v>
      </c>
      <c r="E153" s="33"/>
      <c r="F153" s="191" t="s">
        <v>1267</v>
      </c>
      <c r="G153" s="33"/>
      <c r="H153" s="192">
        <v>15.75</v>
      </c>
      <c r="I153" s="33"/>
      <c r="J153" s="33"/>
      <c r="K153" s="33"/>
      <c r="L153" s="34"/>
      <c r="M153" s="189"/>
      <c r="N153" s="190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U153" s="18" t="s">
        <v>85</v>
      </c>
    </row>
    <row r="154" spans="1:47" s="2" customFormat="1" ht="12">
      <c r="A154" s="33"/>
      <c r="B154" s="34"/>
      <c r="C154" s="33"/>
      <c r="D154" s="165" t="s">
        <v>193</v>
      </c>
      <c r="E154" s="33"/>
      <c r="F154" s="191" t="s">
        <v>192</v>
      </c>
      <c r="G154" s="33"/>
      <c r="H154" s="192">
        <v>293.61</v>
      </c>
      <c r="I154" s="33"/>
      <c r="J154" s="33"/>
      <c r="K154" s="33"/>
      <c r="L154" s="34"/>
      <c r="M154" s="189"/>
      <c r="N154" s="190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U154" s="18" t="s">
        <v>85</v>
      </c>
    </row>
    <row r="155" spans="1:65" s="2" customFormat="1" ht="21.75" customHeight="1">
      <c r="A155" s="33"/>
      <c r="B155" s="150"/>
      <c r="C155" s="151" t="s">
        <v>200</v>
      </c>
      <c r="D155" s="151" t="s">
        <v>170</v>
      </c>
      <c r="E155" s="152" t="s">
        <v>250</v>
      </c>
      <c r="F155" s="153" t="s">
        <v>251</v>
      </c>
      <c r="G155" s="154" t="s">
        <v>233</v>
      </c>
      <c r="H155" s="155">
        <v>293.973</v>
      </c>
      <c r="I155" s="156"/>
      <c r="J155" s="157">
        <f>ROUND(I155*H155,2)</f>
        <v>0</v>
      </c>
      <c r="K155" s="153" t="s">
        <v>174</v>
      </c>
      <c r="L155" s="34"/>
      <c r="M155" s="158" t="s">
        <v>1</v>
      </c>
      <c r="N155" s="159" t="s">
        <v>42</v>
      </c>
      <c r="O155" s="59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175</v>
      </c>
      <c r="AT155" s="162" t="s">
        <v>170</v>
      </c>
      <c r="AU155" s="162" t="s">
        <v>85</v>
      </c>
      <c r="AY155" s="18" t="s">
        <v>167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8" t="s">
        <v>32</v>
      </c>
      <c r="BK155" s="163">
        <f>ROUND(I155*H155,2)</f>
        <v>0</v>
      </c>
      <c r="BL155" s="18" t="s">
        <v>175</v>
      </c>
      <c r="BM155" s="162" t="s">
        <v>1268</v>
      </c>
    </row>
    <row r="156" spans="2:51" s="14" customFormat="1" ht="12">
      <c r="B156" s="172"/>
      <c r="D156" s="165" t="s">
        <v>177</v>
      </c>
      <c r="E156" s="173" t="s">
        <v>1</v>
      </c>
      <c r="F156" s="174" t="s">
        <v>1269</v>
      </c>
      <c r="H156" s="175">
        <v>293.973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3" t="s">
        <v>177</v>
      </c>
      <c r="AU156" s="173" t="s">
        <v>85</v>
      </c>
      <c r="AV156" s="14" t="s">
        <v>85</v>
      </c>
      <c r="AW156" s="14" t="s">
        <v>31</v>
      </c>
      <c r="AX156" s="14" t="s">
        <v>77</v>
      </c>
      <c r="AY156" s="173" t="s">
        <v>167</v>
      </c>
    </row>
    <row r="157" spans="2:51" s="15" customFormat="1" ht="12">
      <c r="B157" s="180"/>
      <c r="D157" s="165" t="s">
        <v>177</v>
      </c>
      <c r="E157" s="181" t="s">
        <v>1</v>
      </c>
      <c r="F157" s="182" t="s">
        <v>192</v>
      </c>
      <c r="H157" s="183">
        <v>293.973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177</v>
      </c>
      <c r="AU157" s="181" t="s">
        <v>85</v>
      </c>
      <c r="AV157" s="15" t="s">
        <v>175</v>
      </c>
      <c r="AW157" s="15" t="s">
        <v>31</v>
      </c>
      <c r="AX157" s="15" t="s">
        <v>32</v>
      </c>
      <c r="AY157" s="181" t="s">
        <v>167</v>
      </c>
    </row>
    <row r="158" spans="1:47" s="2" customFormat="1" ht="12">
      <c r="A158" s="33"/>
      <c r="B158" s="34"/>
      <c r="C158" s="33"/>
      <c r="D158" s="165" t="s">
        <v>193</v>
      </c>
      <c r="E158" s="33"/>
      <c r="F158" s="188" t="s">
        <v>256</v>
      </c>
      <c r="G158" s="33"/>
      <c r="H158" s="33"/>
      <c r="I158" s="33"/>
      <c r="J158" s="33"/>
      <c r="K158" s="33"/>
      <c r="L158" s="34"/>
      <c r="M158" s="189"/>
      <c r="N158" s="190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U158" s="18" t="s">
        <v>85</v>
      </c>
    </row>
    <row r="159" spans="1:47" s="2" customFormat="1" ht="12">
      <c r="A159" s="33"/>
      <c r="B159" s="34"/>
      <c r="C159" s="33"/>
      <c r="D159" s="165" t="s">
        <v>193</v>
      </c>
      <c r="E159" s="33"/>
      <c r="F159" s="191" t="s">
        <v>1254</v>
      </c>
      <c r="G159" s="33"/>
      <c r="H159" s="192">
        <v>1.1</v>
      </c>
      <c r="I159" s="33"/>
      <c r="J159" s="33"/>
      <c r="K159" s="33"/>
      <c r="L159" s="34"/>
      <c r="M159" s="189"/>
      <c r="N159" s="190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U159" s="18" t="s">
        <v>85</v>
      </c>
    </row>
    <row r="160" spans="1:47" s="2" customFormat="1" ht="12">
      <c r="A160" s="33"/>
      <c r="B160" s="34"/>
      <c r="C160" s="33"/>
      <c r="D160" s="165" t="s">
        <v>193</v>
      </c>
      <c r="E160" s="33"/>
      <c r="F160" s="191" t="s">
        <v>1255</v>
      </c>
      <c r="G160" s="33"/>
      <c r="H160" s="192">
        <v>1.1</v>
      </c>
      <c r="I160" s="33"/>
      <c r="J160" s="33"/>
      <c r="K160" s="33"/>
      <c r="L160" s="34"/>
      <c r="M160" s="189"/>
      <c r="N160" s="190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U160" s="18" t="s">
        <v>85</v>
      </c>
    </row>
    <row r="161" spans="1:47" s="2" customFormat="1" ht="12">
      <c r="A161" s="33"/>
      <c r="B161" s="34"/>
      <c r="C161" s="33"/>
      <c r="D161" s="165" t="s">
        <v>193</v>
      </c>
      <c r="E161" s="33"/>
      <c r="F161" s="191" t="s">
        <v>1256</v>
      </c>
      <c r="G161" s="33"/>
      <c r="H161" s="192">
        <v>1.1</v>
      </c>
      <c r="I161" s="33"/>
      <c r="J161" s="33"/>
      <c r="K161" s="33"/>
      <c r="L161" s="34"/>
      <c r="M161" s="189"/>
      <c r="N161" s="190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U161" s="18" t="s">
        <v>85</v>
      </c>
    </row>
    <row r="162" spans="1:47" s="2" customFormat="1" ht="12">
      <c r="A162" s="33"/>
      <c r="B162" s="34"/>
      <c r="C162" s="33"/>
      <c r="D162" s="165" t="s">
        <v>193</v>
      </c>
      <c r="E162" s="33"/>
      <c r="F162" s="191" t="s">
        <v>192</v>
      </c>
      <c r="G162" s="33"/>
      <c r="H162" s="192">
        <v>3.3</v>
      </c>
      <c r="I162" s="33"/>
      <c r="J162" s="33"/>
      <c r="K162" s="33"/>
      <c r="L162" s="34"/>
      <c r="M162" s="189"/>
      <c r="N162" s="190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U162" s="18" t="s">
        <v>85</v>
      </c>
    </row>
    <row r="163" spans="1:47" s="2" customFormat="1" ht="12">
      <c r="A163" s="33"/>
      <c r="B163" s="34"/>
      <c r="C163" s="33"/>
      <c r="D163" s="165" t="s">
        <v>193</v>
      </c>
      <c r="E163" s="33"/>
      <c r="F163" s="188" t="s">
        <v>1261</v>
      </c>
      <c r="G163" s="33"/>
      <c r="H163" s="33"/>
      <c r="I163" s="33"/>
      <c r="J163" s="33"/>
      <c r="K163" s="33"/>
      <c r="L163" s="34"/>
      <c r="M163" s="189"/>
      <c r="N163" s="190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U163" s="18" t="s">
        <v>85</v>
      </c>
    </row>
    <row r="164" spans="1:47" s="2" customFormat="1" ht="12">
      <c r="A164" s="33"/>
      <c r="B164" s="34"/>
      <c r="C164" s="33"/>
      <c r="D164" s="165" t="s">
        <v>193</v>
      </c>
      <c r="E164" s="33"/>
      <c r="F164" s="191" t="s">
        <v>1262</v>
      </c>
      <c r="G164" s="33"/>
      <c r="H164" s="192">
        <v>0</v>
      </c>
      <c r="I164" s="33"/>
      <c r="J164" s="33"/>
      <c r="K164" s="33"/>
      <c r="L164" s="34"/>
      <c r="M164" s="189"/>
      <c r="N164" s="190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U164" s="18" t="s">
        <v>85</v>
      </c>
    </row>
    <row r="165" spans="1:47" s="2" customFormat="1" ht="12">
      <c r="A165" s="33"/>
      <c r="B165" s="34"/>
      <c r="C165" s="33"/>
      <c r="D165" s="165" t="s">
        <v>193</v>
      </c>
      <c r="E165" s="33"/>
      <c r="F165" s="191" t="s">
        <v>1263</v>
      </c>
      <c r="G165" s="33"/>
      <c r="H165" s="192">
        <v>220</v>
      </c>
      <c r="I165" s="33"/>
      <c r="J165" s="33"/>
      <c r="K165" s="33"/>
      <c r="L165" s="34"/>
      <c r="M165" s="189"/>
      <c r="N165" s="190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U165" s="18" t="s">
        <v>85</v>
      </c>
    </row>
    <row r="166" spans="1:47" s="2" customFormat="1" ht="12">
      <c r="A166" s="33"/>
      <c r="B166" s="34"/>
      <c r="C166" s="33"/>
      <c r="D166" s="165" t="s">
        <v>193</v>
      </c>
      <c r="E166" s="33"/>
      <c r="F166" s="191" t="s">
        <v>1264</v>
      </c>
      <c r="G166" s="33"/>
      <c r="H166" s="192">
        <v>19.547</v>
      </c>
      <c r="I166" s="33"/>
      <c r="J166" s="33"/>
      <c r="K166" s="33"/>
      <c r="L166" s="34"/>
      <c r="M166" s="189"/>
      <c r="N166" s="190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U166" s="18" t="s">
        <v>85</v>
      </c>
    </row>
    <row r="167" spans="1:47" s="2" customFormat="1" ht="12">
      <c r="A167" s="33"/>
      <c r="B167" s="34"/>
      <c r="C167" s="33"/>
      <c r="D167" s="165" t="s">
        <v>193</v>
      </c>
      <c r="E167" s="33"/>
      <c r="F167" s="191" t="s">
        <v>1265</v>
      </c>
      <c r="G167" s="33"/>
      <c r="H167" s="192">
        <v>20.9</v>
      </c>
      <c r="I167" s="33"/>
      <c r="J167" s="33"/>
      <c r="K167" s="33"/>
      <c r="L167" s="34"/>
      <c r="M167" s="189"/>
      <c r="N167" s="190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U167" s="18" t="s">
        <v>85</v>
      </c>
    </row>
    <row r="168" spans="1:47" s="2" customFormat="1" ht="12">
      <c r="A168" s="33"/>
      <c r="B168" s="34"/>
      <c r="C168" s="33"/>
      <c r="D168" s="165" t="s">
        <v>193</v>
      </c>
      <c r="E168" s="33"/>
      <c r="F168" s="191" t="s">
        <v>1266</v>
      </c>
      <c r="G168" s="33"/>
      <c r="H168" s="192">
        <v>17.413</v>
      </c>
      <c r="I168" s="33"/>
      <c r="J168" s="33"/>
      <c r="K168" s="33"/>
      <c r="L168" s="34"/>
      <c r="M168" s="189"/>
      <c r="N168" s="190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U168" s="18" t="s">
        <v>85</v>
      </c>
    </row>
    <row r="169" spans="1:47" s="2" customFormat="1" ht="12">
      <c r="A169" s="33"/>
      <c r="B169" s="34"/>
      <c r="C169" s="33"/>
      <c r="D169" s="165" t="s">
        <v>193</v>
      </c>
      <c r="E169" s="33"/>
      <c r="F169" s="191" t="s">
        <v>1267</v>
      </c>
      <c r="G169" s="33"/>
      <c r="H169" s="192">
        <v>15.75</v>
      </c>
      <c r="I169" s="33"/>
      <c r="J169" s="33"/>
      <c r="K169" s="33"/>
      <c r="L169" s="34"/>
      <c r="M169" s="189"/>
      <c r="N169" s="190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U169" s="18" t="s">
        <v>85</v>
      </c>
    </row>
    <row r="170" spans="1:47" s="2" customFormat="1" ht="12">
      <c r="A170" s="33"/>
      <c r="B170" s="34"/>
      <c r="C170" s="33"/>
      <c r="D170" s="165" t="s">
        <v>193</v>
      </c>
      <c r="E170" s="33"/>
      <c r="F170" s="191" t="s">
        <v>192</v>
      </c>
      <c r="G170" s="33"/>
      <c r="H170" s="192">
        <v>293.61</v>
      </c>
      <c r="I170" s="33"/>
      <c r="J170" s="33"/>
      <c r="K170" s="33"/>
      <c r="L170" s="34"/>
      <c r="M170" s="189"/>
      <c r="N170" s="190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U170" s="18" t="s">
        <v>85</v>
      </c>
    </row>
    <row r="171" spans="1:65" s="2" customFormat="1" ht="16.5" customHeight="1">
      <c r="A171" s="33"/>
      <c r="B171" s="150"/>
      <c r="C171" s="151" t="s">
        <v>204</v>
      </c>
      <c r="D171" s="151" t="s">
        <v>170</v>
      </c>
      <c r="E171" s="152" t="s">
        <v>258</v>
      </c>
      <c r="F171" s="153" t="s">
        <v>259</v>
      </c>
      <c r="G171" s="154" t="s">
        <v>260</v>
      </c>
      <c r="H171" s="155">
        <v>65.97</v>
      </c>
      <c r="I171" s="156"/>
      <c r="J171" s="157">
        <f>ROUND(I171*H171,2)</f>
        <v>0</v>
      </c>
      <c r="K171" s="153" t="s">
        <v>1</v>
      </c>
      <c r="L171" s="34"/>
      <c r="M171" s="158" t="s">
        <v>1</v>
      </c>
      <c r="N171" s="159" t="s">
        <v>42</v>
      </c>
      <c r="O171" s="59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2" t="s">
        <v>175</v>
      </c>
      <c r="AT171" s="162" t="s">
        <v>170</v>
      </c>
      <c r="AU171" s="162" t="s">
        <v>85</v>
      </c>
      <c r="AY171" s="18" t="s">
        <v>167</v>
      </c>
      <c r="BE171" s="163">
        <f>IF(N171="základní",J171,0)</f>
        <v>0</v>
      </c>
      <c r="BF171" s="163">
        <f>IF(N171="snížená",J171,0)</f>
        <v>0</v>
      </c>
      <c r="BG171" s="163">
        <f>IF(N171="zákl. přenesená",J171,0)</f>
        <v>0</v>
      </c>
      <c r="BH171" s="163">
        <f>IF(N171="sníž. přenesená",J171,0)</f>
        <v>0</v>
      </c>
      <c r="BI171" s="163">
        <f>IF(N171="nulová",J171,0)</f>
        <v>0</v>
      </c>
      <c r="BJ171" s="18" t="s">
        <v>32</v>
      </c>
      <c r="BK171" s="163">
        <f>ROUND(I171*H171,2)</f>
        <v>0</v>
      </c>
      <c r="BL171" s="18" t="s">
        <v>175</v>
      </c>
      <c r="BM171" s="162" t="s">
        <v>1270</v>
      </c>
    </row>
    <row r="172" spans="2:51" s="13" customFormat="1" ht="12">
      <c r="B172" s="164"/>
      <c r="D172" s="165" t="s">
        <v>177</v>
      </c>
      <c r="E172" s="166" t="s">
        <v>1</v>
      </c>
      <c r="F172" s="167" t="s">
        <v>262</v>
      </c>
      <c r="H172" s="166" t="s">
        <v>1</v>
      </c>
      <c r="I172" s="168"/>
      <c r="L172" s="164"/>
      <c r="M172" s="169"/>
      <c r="N172" s="170"/>
      <c r="O172" s="170"/>
      <c r="P172" s="170"/>
      <c r="Q172" s="170"/>
      <c r="R172" s="170"/>
      <c r="S172" s="170"/>
      <c r="T172" s="171"/>
      <c r="AT172" s="166" t="s">
        <v>177</v>
      </c>
      <c r="AU172" s="166" t="s">
        <v>85</v>
      </c>
      <c r="AV172" s="13" t="s">
        <v>32</v>
      </c>
      <c r="AW172" s="13" t="s">
        <v>31</v>
      </c>
      <c r="AX172" s="13" t="s">
        <v>77</v>
      </c>
      <c r="AY172" s="166" t="s">
        <v>167</v>
      </c>
    </row>
    <row r="173" spans="2:51" s="14" customFormat="1" ht="12">
      <c r="B173" s="172"/>
      <c r="D173" s="165" t="s">
        <v>177</v>
      </c>
      <c r="E173" s="173" t="s">
        <v>1</v>
      </c>
      <c r="F173" s="174" t="s">
        <v>1271</v>
      </c>
      <c r="H173" s="175">
        <v>0.081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177</v>
      </c>
      <c r="AU173" s="173" t="s">
        <v>85</v>
      </c>
      <c r="AV173" s="14" t="s">
        <v>85</v>
      </c>
      <c r="AW173" s="14" t="s">
        <v>31</v>
      </c>
      <c r="AX173" s="14" t="s">
        <v>77</v>
      </c>
      <c r="AY173" s="173" t="s">
        <v>167</v>
      </c>
    </row>
    <row r="174" spans="2:51" s="14" customFormat="1" ht="12">
      <c r="B174" s="172"/>
      <c r="D174" s="165" t="s">
        <v>177</v>
      </c>
      <c r="E174" s="173" t="s">
        <v>1</v>
      </c>
      <c r="F174" s="174" t="s">
        <v>1272</v>
      </c>
      <c r="H174" s="175">
        <v>65.181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177</v>
      </c>
      <c r="AU174" s="173" t="s">
        <v>85</v>
      </c>
      <c r="AV174" s="14" t="s">
        <v>85</v>
      </c>
      <c r="AW174" s="14" t="s">
        <v>31</v>
      </c>
      <c r="AX174" s="14" t="s">
        <v>77</v>
      </c>
      <c r="AY174" s="173" t="s">
        <v>167</v>
      </c>
    </row>
    <row r="175" spans="2:51" s="14" customFormat="1" ht="12">
      <c r="B175" s="172"/>
      <c r="D175" s="165" t="s">
        <v>177</v>
      </c>
      <c r="E175" s="173" t="s">
        <v>1</v>
      </c>
      <c r="F175" s="174" t="s">
        <v>1273</v>
      </c>
      <c r="H175" s="175">
        <v>0.3</v>
      </c>
      <c r="I175" s="176"/>
      <c r="L175" s="172"/>
      <c r="M175" s="177"/>
      <c r="N175" s="178"/>
      <c r="O175" s="178"/>
      <c r="P175" s="178"/>
      <c r="Q175" s="178"/>
      <c r="R175" s="178"/>
      <c r="S175" s="178"/>
      <c r="T175" s="179"/>
      <c r="AT175" s="173" t="s">
        <v>177</v>
      </c>
      <c r="AU175" s="173" t="s">
        <v>85</v>
      </c>
      <c r="AV175" s="14" t="s">
        <v>85</v>
      </c>
      <c r="AW175" s="14" t="s">
        <v>31</v>
      </c>
      <c r="AX175" s="14" t="s">
        <v>77</v>
      </c>
      <c r="AY175" s="173" t="s">
        <v>167</v>
      </c>
    </row>
    <row r="176" spans="2:51" s="14" customFormat="1" ht="12">
      <c r="B176" s="172"/>
      <c r="D176" s="165" t="s">
        <v>177</v>
      </c>
      <c r="E176" s="173" t="s">
        <v>1</v>
      </c>
      <c r="F176" s="174" t="s">
        <v>1274</v>
      </c>
      <c r="H176" s="175">
        <v>0.408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177</v>
      </c>
      <c r="AU176" s="173" t="s">
        <v>85</v>
      </c>
      <c r="AV176" s="14" t="s">
        <v>85</v>
      </c>
      <c r="AW176" s="14" t="s">
        <v>31</v>
      </c>
      <c r="AX176" s="14" t="s">
        <v>77</v>
      </c>
      <c r="AY176" s="173" t="s">
        <v>167</v>
      </c>
    </row>
    <row r="177" spans="2:51" s="15" customFormat="1" ht="12">
      <c r="B177" s="180"/>
      <c r="D177" s="165" t="s">
        <v>177</v>
      </c>
      <c r="E177" s="181" t="s">
        <v>1</v>
      </c>
      <c r="F177" s="182" t="s">
        <v>192</v>
      </c>
      <c r="H177" s="183">
        <v>65.97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1" t="s">
        <v>177</v>
      </c>
      <c r="AU177" s="181" t="s">
        <v>85</v>
      </c>
      <c r="AV177" s="15" t="s">
        <v>175</v>
      </c>
      <c r="AW177" s="15" t="s">
        <v>31</v>
      </c>
      <c r="AX177" s="15" t="s">
        <v>32</v>
      </c>
      <c r="AY177" s="181" t="s">
        <v>167</v>
      </c>
    </row>
    <row r="178" spans="1:47" s="2" customFormat="1" ht="12">
      <c r="A178" s="33"/>
      <c r="B178" s="34"/>
      <c r="C178" s="33"/>
      <c r="D178" s="165" t="s">
        <v>193</v>
      </c>
      <c r="E178" s="33"/>
      <c r="F178" s="188" t="s">
        <v>256</v>
      </c>
      <c r="G178" s="33"/>
      <c r="H178" s="33"/>
      <c r="I178" s="33"/>
      <c r="J178" s="33"/>
      <c r="K178" s="33"/>
      <c r="L178" s="34"/>
      <c r="M178" s="189"/>
      <c r="N178" s="190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U178" s="18" t="s">
        <v>85</v>
      </c>
    </row>
    <row r="179" spans="1:47" s="2" customFormat="1" ht="12">
      <c r="A179" s="33"/>
      <c r="B179" s="34"/>
      <c r="C179" s="33"/>
      <c r="D179" s="165" t="s">
        <v>193</v>
      </c>
      <c r="E179" s="33"/>
      <c r="F179" s="191" t="s">
        <v>1254</v>
      </c>
      <c r="G179" s="33"/>
      <c r="H179" s="192">
        <v>1.1</v>
      </c>
      <c r="I179" s="33"/>
      <c r="J179" s="33"/>
      <c r="K179" s="33"/>
      <c r="L179" s="34"/>
      <c r="M179" s="189"/>
      <c r="N179" s="190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U179" s="18" t="s">
        <v>85</v>
      </c>
    </row>
    <row r="180" spans="1:47" s="2" customFormat="1" ht="12">
      <c r="A180" s="33"/>
      <c r="B180" s="34"/>
      <c r="C180" s="33"/>
      <c r="D180" s="165" t="s">
        <v>193</v>
      </c>
      <c r="E180" s="33"/>
      <c r="F180" s="191" t="s">
        <v>1255</v>
      </c>
      <c r="G180" s="33"/>
      <c r="H180" s="192">
        <v>1.1</v>
      </c>
      <c r="I180" s="33"/>
      <c r="J180" s="33"/>
      <c r="K180" s="33"/>
      <c r="L180" s="34"/>
      <c r="M180" s="189"/>
      <c r="N180" s="190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U180" s="18" t="s">
        <v>85</v>
      </c>
    </row>
    <row r="181" spans="1:47" s="2" customFormat="1" ht="12">
      <c r="A181" s="33"/>
      <c r="B181" s="34"/>
      <c r="C181" s="33"/>
      <c r="D181" s="165" t="s">
        <v>193</v>
      </c>
      <c r="E181" s="33"/>
      <c r="F181" s="191" t="s">
        <v>1256</v>
      </c>
      <c r="G181" s="33"/>
      <c r="H181" s="192">
        <v>1.1</v>
      </c>
      <c r="I181" s="33"/>
      <c r="J181" s="33"/>
      <c r="K181" s="33"/>
      <c r="L181" s="34"/>
      <c r="M181" s="189"/>
      <c r="N181" s="190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U181" s="18" t="s">
        <v>85</v>
      </c>
    </row>
    <row r="182" spans="1:47" s="2" customFormat="1" ht="12">
      <c r="A182" s="33"/>
      <c r="B182" s="34"/>
      <c r="C182" s="33"/>
      <c r="D182" s="165" t="s">
        <v>193</v>
      </c>
      <c r="E182" s="33"/>
      <c r="F182" s="191" t="s">
        <v>192</v>
      </c>
      <c r="G182" s="33"/>
      <c r="H182" s="192">
        <v>3.3</v>
      </c>
      <c r="I182" s="33"/>
      <c r="J182" s="33"/>
      <c r="K182" s="33"/>
      <c r="L182" s="34"/>
      <c r="M182" s="189"/>
      <c r="N182" s="190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U182" s="18" t="s">
        <v>85</v>
      </c>
    </row>
    <row r="183" spans="1:47" s="2" customFormat="1" ht="12">
      <c r="A183" s="33"/>
      <c r="B183" s="34"/>
      <c r="C183" s="33"/>
      <c r="D183" s="165" t="s">
        <v>193</v>
      </c>
      <c r="E183" s="33"/>
      <c r="F183" s="188" t="s">
        <v>1261</v>
      </c>
      <c r="G183" s="33"/>
      <c r="H183" s="33"/>
      <c r="I183" s="33"/>
      <c r="J183" s="33"/>
      <c r="K183" s="33"/>
      <c r="L183" s="34"/>
      <c r="M183" s="189"/>
      <c r="N183" s="190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U183" s="18" t="s">
        <v>85</v>
      </c>
    </row>
    <row r="184" spans="1:47" s="2" customFormat="1" ht="12">
      <c r="A184" s="33"/>
      <c r="B184" s="34"/>
      <c r="C184" s="33"/>
      <c r="D184" s="165" t="s">
        <v>193</v>
      </c>
      <c r="E184" s="33"/>
      <c r="F184" s="191" t="s">
        <v>1262</v>
      </c>
      <c r="G184" s="33"/>
      <c r="H184" s="192">
        <v>0</v>
      </c>
      <c r="I184" s="33"/>
      <c r="J184" s="33"/>
      <c r="K184" s="33"/>
      <c r="L184" s="34"/>
      <c r="M184" s="189"/>
      <c r="N184" s="190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U184" s="18" t="s">
        <v>85</v>
      </c>
    </row>
    <row r="185" spans="1:47" s="2" customFormat="1" ht="12">
      <c r="A185" s="33"/>
      <c r="B185" s="34"/>
      <c r="C185" s="33"/>
      <c r="D185" s="165" t="s">
        <v>193</v>
      </c>
      <c r="E185" s="33"/>
      <c r="F185" s="191" t="s">
        <v>1263</v>
      </c>
      <c r="G185" s="33"/>
      <c r="H185" s="192">
        <v>220</v>
      </c>
      <c r="I185" s="33"/>
      <c r="J185" s="33"/>
      <c r="K185" s="33"/>
      <c r="L185" s="34"/>
      <c r="M185" s="189"/>
      <c r="N185" s="190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U185" s="18" t="s">
        <v>85</v>
      </c>
    </row>
    <row r="186" spans="1:47" s="2" customFormat="1" ht="12">
      <c r="A186" s="33"/>
      <c r="B186" s="34"/>
      <c r="C186" s="33"/>
      <c r="D186" s="165" t="s">
        <v>193</v>
      </c>
      <c r="E186" s="33"/>
      <c r="F186" s="191" t="s">
        <v>1264</v>
      </c>
      <c r="G186" s="33"/>
      <c r="H186" s="192">
        <v>19.547</v>
      </c>
      <c r="I186" s="33"/>
      <c r="J186" s="33"/>
      <c r="K186" s="33"/>
      <c r="L186" s="34"/>
      <c r="M186" s="189"/>
      <c r="N186" s="190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U186" s="18" t="s">
        <v>85</v>
      </c>
    </row>
    <row r="187" spans="1:47" s="2" customFormat="1" ht="12">
      <c r="A187" s="33"/>
      <c r="B187" s="34"/>
      <c r="C187" s="33"/>
      <c r="D187" s="165" t="s">
        <v>193</v>
      </c>
      <c r="E187" s="33"/>
      <c r="F187" s="191" t="s">
        <v>1265</v>
      </c>
      <c r="G187" s="33"/>
      <c r="H187" s="192">
        <v>20.9</v>
      </c>
      <c r="I187" s="33"/>
      <c r="J187" s="33"/>
      <c r="K187" s="33"/>
      <c r="L187" s="34"/>
      <c r="M187" s="189"/>
      <c r="N187" s="190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U187" s="18" t="s">
        <v>85</v>
      </c>
    </row>
    <row r="188" spans="1:47" s="2" customFormat="1" ht="12">
      <c r="A188" s="33"/>
      <c r="B188" s="34"/>
      <c r="C188" s="33"/>
      <c r="D188" s="165" t="s">
        <v>193</v>
      </c>
      <c r="E188" s="33"/>
      <c r="F188" s="191" t="s">
        <v>1266</v>
      </c>
      <c r="G188" s="33"/>
      <c r="H188" s="192">
        <v>17.413</v>
      </c>
      <c r="I188" s="33"/>
      <c r="J188" s="33"/>
      <c r="K188" s="33"/>
      <c r="L188" s="34"/>
      <c r="M188" s="189"/>
      <c r="N188" s="190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U188" s="18" t="s">
        <v>85</v>
      </c>
    </row>
    <row r="189" spans="1:47" s="2" customFormat="1" ht="12">
      <c r="A189" s="33"/>
      <c r="B189" s="34"/>
      <c r="C189" s="33"/>
      <c r="D189" s="165" t="s">
        <v>193</v>
      </c>
      <c r="E189" s="33"/>
      <c r="F189" s="191" t="s">
        <v>1267</v>
      </c>
      <c r="G189" s="33"/>
      <c r="H189" s="192">
        <v>15.75</v>
      </c>
      <c r="I189" s="33"/>
      <c r="J189" s="33"/>
      <c r="K189" s="33"/>
      <c r="L189" s="34"/>
      <c r="M189" s="189"/>
      <c r="N189" s="190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U189" s="18" t="s">
        <v>85</v>
      </c>
    </row>
    <row r="190" spans="1:47" s="2" customFormat="1" ht="12">
      <c r="A190" s="33"/>
      <c r="B190" s="34"/>
      <c r="C190" s="33"/>
      <c r="D190" s="165" t="s">
        <v>193</v>
      </c>
      <c r="E190" s="33"/>
      <c r="F190" s="191" t="s">
        <v>192</v>
      </c>
      <c r="G190" s="33"/>
      <c r="H190" s="192">
        <v>293.61</v>
      </c>
      <c r="I190" s="33"/>
      <c r="J190" s="33"/>
      <c r="K190" s="33"/>
      <c r="L190" s="34"/>
      <c r="M190" s="189"/>
      <c r="N190" s="190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U190" s="18" t="s">
        <v>85</v>
      </c>
    </row>
    <row r="191" spans="1:47" s="2" customFormat="1" ht="12">
      <c r="A191" s="33"/>
      <c r="B191" s="34"/>
      <c r="C191" s="33"/>
      <c r="D191" s="165" t="s">
        <v>193</v>
      </c>
      <c r="E191" s="33"/>
      <c r="F191" s="188" t="s">
        <v>1275</v>
      </c>
      <c r="G191" s="33"/>
      <c r="H191" s="33"/>
      <c r="I191" s="33"/>
      <c r="J191" s="33"/>
      <c r="K191" s="33"/>
      <c r="L191" s="34"/>
      <c r="M191" s="189"/>
      <c r="N191" s="190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U191" s="18" t="s">
        <v>85</v>
      </c>
    </row>
    <row r="192" spans="1:47" s="2" customFormat="1" ht="12">
      <c r="A192" s="33"/>
      <c r="B192" s="34"/>
      <c r="C192" s="33"/>
      <c r="D192" s="165" t="s">
        <v>193</v>
      </c>
      <c r="E192" s="33"/>
      <c r="F192" s="191" t="s">
        <v>1245</v>
      </c>
      <c r="G192" s="33"/>
      <c r="H192" s="192">
        <v>2</v>
      </c>
      <c r="I192" s="33"/>
      <c r="J192" s="33"/>
      <c r="K192" s="33"/>
      <c r="L192" s="34"/>
      <c r="M192" s="189"/>
      <c r="N192" s="190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U192" s="18" t="s">
        <v>85</v>
      </c>
    </row>
    <row r="193" spans="1:47" s="2" customFormat="1" ht="12">
      <c r="A193" s="33"/>
      <c r="B193" s="34"/>
      <c r="C193" s="33"/>
      <c r="D193" s="165" t="s">
        <v>193</v>
      </c>
      <c r="E193" s="33"/>
      <c r="F193" s="188" t="s">
        <v>1276</v>
      </c>
      <c r="G193" s="33"/>
      <c r="H193" s="33"/>
      <c r="I193" s="33"/>
      <c r="J193" s="33"/>
      <c r="K193" s="33"/>
      <c r="L193" s="34"/>
      <c r="M193" s="189"/>
      <c r="N193" s="190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U193" s="18" t="s">
        <v>85</v>
      </c>
    </row>
    <row r="194" spans="1:47" s="2" customFormat="1" ht="12">
      <c r="A194" s="33"/>
      <c r="B194" s="34"/>
      <c r="C194" s="33"/>
      <c r="D194" s="165" t="s">
        <v>193</v>
      </c>
      <c r="E194" s="33"/>
      <c r="F194" s="191" t="s">
        <v>1246</v>
      </c>
      <c r="G194" s="33"/>
      <c r="H194" s="192">
        <v>4</v>
      </c>
      <c r="I194" s="33"/>
      <c r="J194" s="33"/>
      <c r="K194" s="33"/>
      <c r="L194" s="34"/>
      <c r="M194" s="189"/>
      <c r="N194" s="190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U194" s="18" t="s">
        <v>85</v>
      </c>
    </row>
    <row r="195" spans="1:65" s="2" customFormat="1" ht="21.75" customHeight="1">
      <c r="A195" s="33"/>
      <c r="B195" s="150"/>
      <c r="C195" s="151" t="s">
        <v>210</v>
      </c>
      <c r="D195" s="151" t="s">
        <v>170</v>
      </c>
      <c r="E195" s="152" t="s">
        <v>1277</v>
      </c>
      <c r="F195" s="153" t="s">
        <v>1278</v>
      </c>
      <c r="G195" s="154" t="s">
        <v>233</v>
      </c>
      <c r="H195" s="155">
        <v>4.32</v>
      </c>
      <c r="I195" s="156"/>
      <c r="J195" s="157">
        <f>ROUND(I195*H195,2)</f>
        <v>0</v>
      </c>
      <c r="K195" s="153" t="s">
        <v>240</v>
      </c>
      <c r="L195" s="34"/>
      <c r="M195" s="158" t="s">
        <v>1</v>
      </c>
      <c r="N195" s="159" t="s">
        <v>42</v>
      </c>
      <c r="O195" s="59"/>
      <c r="P195" s="160">
        <f>O195*H195</f>
        <v>0</v>
      </c>
      <c r="Q195" s="160">
        <v>0</v>
      </c>
      <c r="R195" s="160">
        <f>Q195*H195</f>
        <v>0</v>
      </c>
      <c r="S195" s="160">
        <v>0.185</v>
      </c>
      <c r="T195" s="161">
        <f>S195*H195</f>
        <v>0.7992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175</v>
      </c>
      <c r="AT195" s="162" t="s">
        <v>170</v>
      </c>
      <c r="AU195" s="162" t="s">
        <v>85</v>
      </c>
      <c r="AY195" s="18" t="s">
        <v>167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8" t="s">
        <v>32</v>
      </c>
      <c r="BK195" s="163">
        <f>ROUND(I195*H195,2)</f>
        <v>0</v>
      </c>
      <c r="BL195" s="18" t="s">
        <v>175</v>
      </c>
      <c r="BM195" s="162" t="s">
        <v>1279</v>
      </c>
    </row>
    <row r="196" spans="2:51" s="13" customFormat="1" ht="12">
      <c r="B196" s="164"/>
      <c r="D196" s="165" t="s">
        <v>177</v>
      </c>
      <c r="E196" s="166" t="s">
        <v>1</v>
      </c>
      <c r="F196" s="167" t="s">
        <v>1280</v>
      </c>
      <c r="H196" s="166" t="s">
        <v>1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6" t="s">
        <v>177</v>
      </c>
      <c r="AU196" s="166" t="s">
        <v>85</v>
      </c>
      <c r="AV196" s="13" t="s">
        <v>32</v>
      </c>
      <c r="AW196" s="13" t="s">
        <v>31</v>
      </c>
      <c r="AX196" s="13" t="s">
        <v>77</v>
      </c>
      <c r="AY196" s="166" t="s">
        <v>167</v>
      </c>
    </row>
    <row r="197" spans="2:51" s="14" customFormat="1" ht="12">
      <c r="B197" s="172"/>
      <c r="D197" s="165" t="s">
        <v>177</v>
      </c>
      <c r="E197" s="173" t="s">
        <v>1</v>
      </c>
      <c r="F197" s="174" t="s">
        <v>1281</v>
      </c>
      <c r="H197" s="175">
        <v>0.704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177</v>
      </c>
      <c r="AU197" s="173" t="s">
        <v>85</v>
      </c>
      <c r="AV197" s="14" t="s">
        <v>85</v>
      </c>
      <c r="AW197" s="14" t="s">
        <v>31</v>
      </c>
      <c r="AX197" s="14" t="s">
        <v>77</v>
      </c>
      <c r="AY197" s="173" t="s">
        <v>167</v>
      </c>
    </row>
    <row r="198" spans="2:51" s="14" customFormat="1" ht="12">
      <c r="B198" s="172"/>
      <c r="D198" s="165" t="s">
        <v>177</v>
      </c>
      <c r="E198" s="173" t="s">
        <v>1</v>
      </c>
      <c r="F198" s="174" t="s">
        <v>1282</v>
      </c>
      <c r="H198" s="175">
        <v>2.75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177</v>
      </c>
      <c r="AU198" s="173" t="s">
        <v>85</v>
      </c>
      <c r="AV198" s="14" t="s">
        <v>85</v>
      </c>
      <c r="AW198" s="14" t="s">
        <v>31</v>
      </c>
      <c r="AX198" s="14" t="s">
        <v>77</v>
      </c>
      <c r="AY198" s="173" t="s">
        <v>167</v>
      </c>
    </row>
    <row r="199" spans="2:51" s="15" customFormat="1" ht="12">
      <c r="B199" s="180"/>
      <c r="D199" s="165" t="s">
        <v>177</v>
      </c>
      <c r="E199" s="181" t="s">
        <v>1205</v>
      </c>
      <c r="F199" s="182" t="s">
        <v>192</v>
      </c>
      <c r="H199" s="183">
        <v>3.454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177</v>
      </c>
      <c r="AU199" s="181" t="s">
        <v>85</v>
      </c>
      <c r="AV199" s="15" t="s">
        <v>175</v>
      </c>
      <c r="AW199" s="15" t="s">
        <v>31</v>
      </c>
      <c r="AX199" s="15" t="s">
        <v>77</v>
      </c>
      <c r="AY199" s="181" t="s">
        <v>167</v>
      </c>
    </row>
    <row r="200" spans="2:51" s="13" customFormat="1" ht="12">
      <c r="B200" s="164"/>
      <c r="D200" s="165" t="s">
        <v>177</v>
      </c>
      <c r="E200" s="166" t="s">
        <v>1</v>
      </c>
      <c r="F200" s="167" t="s">
        <v>1283</v>
      </c>
      <c r="H200" s="166" t="s">
        <v>1</v>
      </c>
      <c r="I200" s="168"/>
      <c r="L200" s="164"/>
      <c r="M200" s="169"/>
      <c r="N200" s="170"/>
      <c r="O200" s="170"/>
      <c r="P200" s="170"/>
      <c r="Q200" s="170"/>
      <c r="R200" s="170"/>
      <c r="S200" s="170"/>
      <c r="T200" s="171"/>
      <c r="AT200" s="166" t="s">
        <v>177</v>
      </c>
      <c r="AU200" s="166" t="s">
        <v>85</v>
      </c>
      <c r="AV200" s="13" t="s">
        <v>32</v>
      </c>
      <c r="AW200" s="13" t="s">
        <v>31</v>
      </c>
      <c r="AX200" s="13" t="s">
        <v>77</v>
      </c>
      <c r="AY200" s="166" t="s">
        <v>167</v>
      </c>
    </row>
    <row r="201" spans="2:51" s="14" customFormat="1" ht="12">
      <c r="B201" s="172"/>
      <c r="D201" s="165" t="s">
        <v>177</v>
      </c>
      <c r="E201" s="173" t="s">
        <v>1</v>
      </c>
      <c r="F201" s="174" t="s">
        <v>1284</v>
      </c>
      <c r="H201" s="175">
        <v>1.08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177</v>
      </c>
      <c r="AU201" s="173" t="s">
        <v>85</v>
      </c>
      <c r="AV201" s="14" t="s">
        <v>85</v>
      </c>
      <c r="AW201" s="14" t="s">
        <v>31</v>
      </c>
      <c r="AX201" s="14" t="s">
        <v>77</v>
      </c>
      <c r="AY201" s="173" t="s">
        <v>167</v>
      </c>
    </row>
    <row r="202" spans="2:51" s="14" customFormat="1" ht="12">
      <c r="B202" s="172"/>
      <c r="D202" s="165" t="s">
        <v>177</v>
      </c>
      <c r="E202" s="173" t="s">
        <v>1</v>
      </c>
      <c r="F202" s="174" t="s">
        <v>1285</v>
      </c>
      <c r="H202" s="175">
        <v>3.24</v>
      </c>
      <c r="I202" s="176"/>
      <c r="L202" s="172"/>
      <c r="M202" s="177"/>
      <c r="N202" s="178"/>
      <c r="O202" s="178"/>
      <c r="P202" s="178"/>
      <c r="Q202" s="178"/>
      <c r="R202" s="178"/>
      <c r="S202" s="178"/>
      <c r="T202" s="179"/>
      <c r="AT202" s="173" t="s">
        <v>177</v>
      </c>
      <c r="AU202" s="173" t="s">
        <v>85</v>
      </c>
      <c r="AV202" s="14" t="s">
        <v>85</v>
      </c>
      <c r="AW202" s="14" t="s">
        <v>31</v>
      </c>
      <c r="AX202" s="14" t="s">
        <v>77</v>
      </c>
      <c r="AY202" s="173" t="s">
        <v>167</v>
      </c>
    </row>
    <row r="203" spans="2:51" s="15" customFormat="1" ht="12">
      <c r="B203" s="180"/>
      <c r="D203" s="165" t="s">
        <v>177</v>
      </c>
      <c r="E203" s="181" t="s">
        <v>1203</v>
      </c>
      <c r="F203" s="182" t="s">
        <v>192</v>
      </c>
      <c r="H203" s="183">
        <v>4.32</v>
      </c>
      <c r="I203" s="184"/>
      <c r="L203" s="180"/>
      <c r="M203" s="185"/>
      <c r="N203" s="186"/>
      <c r="O203" s="186"/>
      <c r="P203" s="186"/>
      <c r="Q203" s="186"/>
      <c r="R203" s="186"/>
      <c r="S203" s="186"/>
      <c r="T203" s="187"/>
      <c r="AT203" s="181" t="s">
        <v>177</v>
      </c>
      <c r="AU203" s="181" t="s">
        <v>85</v>
      </c>
      <c r="AV203" s="15" t="s">
        <v>175</v>
      </c>
      <c r="AW203" s="15" t="s">
        <v>31</v>
      </c>
      <c r="AX203" s="15" t="s">
        <v>32</v>
      </c>
      <c r="AY203" s="181" t="s">
        <v>167</v>
      </c>
    </row>
    <row r="204" spans="1:65" s="2" customFormat="1" ht="16.5" customHeight="1">
      <c r="A204" s="33"/>
      <c r="B204" s="150"/>
      <c r="C204" s="151" t="s">
        <v>216</v>
      </c>
      <c r="D204" s="151" t="s">
        <v>170</v>
      </c>
      <c r="E204" s="152" t="s">
        <v>1286</v>
      </c>
      <c r="F204" s="153" t="s">
        <v>1287</v>
      </c>
      <c r="G204" s="154" t="s">
        <v>233</v>
      </c>
      <c r="H204" s="155">
        <v>4.32</v>
      </c>
      <c r="I204" s="156"/>
      <c r="J204" s="157">
        <f>ROUND(I204*H204,2)</f>
        <v>0</v>
      </c>
      <c r="K204" s="153" t="s">
        <v>174</v>
      </c>
      <c r="L204" s="34"/>
      <c r="M204" s="158" t="s">
        <v>1</v>
      </c>
      <c r="N204" s="159" t="s">
        <v>42</v>
      </c>
      <c r="O204" s="59"/>
      <c r="P204" s="160">
        <f>O204*H204</f>
        <v>0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2" t="s">
        <v>175</v>
      </c>
      <c r="AT204" s="162" t="s">
        <v>170</v>
      </c>
      <c r="AU204" s="162" t="s">
        <v>85</v>
      </c>
      <c r="AY204" s="18" t="s">
        <v>167</v>
      </c>
      <c r="BE204" s="163">
        <f>IF(N204="základní",J204,0)</f>
        <v>0</v>
      </c>
      <c r="BF204" s="163">
        <f>IF(N204="snížená",J204,0)</f>
        <v>0</v>
      </c>
      <c r="BG204" s="163">
        <f>IF(N204="zákl. přenesená",J204,0)</f>
        <v>0</v>
      </c>
      <c r="BH204" s="163">
        <f>IF(N204="sníž. přenesená",J204,0)</f>
        <v>0</v>
      </c>
      <c r="BI204" s="163">
        <f>IF(N204="nulová",J204,0)</f>
        <v>0</v>
      </c>
      <c r="BJ204" s="18" t="s">
        <v>32</v>
      </c>
      <c r="BK204" s="163">
        <f>ROUND(I204*H204,2)</f>
        <v>0</v>
      </c>
      <c r="BL204" s="18" t="s">
        <v>175</v>
      </c>
      <c r="BM204" s="162" t="s">
        <v>1288</v>
      </c>
    </row>
    <row r="205" spans="2:51" s="14" customFormat="1" ht="12">
      <c r="B205" s="172"/>
      <c r="D205" s="165" t="s">
        <v>177</v>
      </c>
      <c r="E205" s="173" t="s">
        <v>1</v>
      </c>
      <c r="F205" s="174" t="s">
        <v>1203</v>
      </c>
      <c r="H205" s="175">
        <v>4.32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85</v>
      </c>
      <c r="AV205" s="14" t="s">
        <v>85</v>
      </c>
      <c r="AW205" s="14" t="s">
        <v>31</v>
      </c>
      <c r="AX205" s="14" t="s">
        <v>32</v>
      </c>
      <c r="AY205" s="173" t="s">
        <v>167</v>
      </c>
    </row>
    <row r="206" spans="1:47" s="2" customFormat="1" ht="12">
      <c r="A206" s="33"/>
      <c r="B206" s="34"/>
      <c r="C206" s="33"/>
      <c r="D206" s="165" t="s">
        <v>193</v>
      </c>
      <c r="E206" s="33"/>
      <c r="F206" s="188" t="s">
        <v>1289</v>
      </c>
      <c r="G206" s="33"/>
      <c r="H206" s="33"/>
      <c r="I206" s="33"/>
      <c r="J206" s="33"/>
      <c r="K206" s="33"/>
      <c r="L206" s="34"/>
      <c r="M206" s="189"/>
      <c r="N206" s="190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U206" s="18" t="s">
        <v>85</v>
      </c>
    </row>
    <row r="207" spans="1:47" s="2" customFormat="1" ht="12">
      <c r="A207" s="33"/>
      <c r="B207" s="34"/>
      <c r="C207" s="33"/>
      <c r="D207" s="165" t="s">
        <v>193</v>
      </c>
      <c r="E207" s="33"/>
      <c r="F207" s="191" t="s">
        <v>1283</v>
      </c>
      <c r="G207" s="33"/>
      <c r="H207" s="192">
        <v>0</v>
      </c>
      <c r="I207" s="33"/>
      <c r="J207" s="33"/>
      <c r="K207" s="33"/>
      <c r="L207" s="34"/>
      <c r="M207" s="189"/>
      <c r="N207" s="190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U207" s="18" t="s">
        <v>85</v>
      </c>
    </row>
    <row r="208" spans="1:47" s="2" customFormat="1" ht="12">
      <c r="A208" s="33"/>
      <c r="B208" s="34"/>
      <c r="C208" s="33"/>
      <c r="D208" s="165" t="s">
        <v>193</v>
      </c>
      <c r="E208" s="33"/>
      <c r="F208" s="191" t="s">
        <v>1284</v>
      </c>
      <c r="G208" s="33"/>
      <c r="H208" s="192">
        <v>1.08</v>
      </c>
      <c r="I208" s="33"/>
      <c r="J208" s="33"/>
      <c r="K208" s="33"/>
      <c r="L208" s="34"/>
      <c r="M208" s="189"/>
      <c r="N208" s="190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U208" s="18" t="s">
        <v>85</v>
      </c>
    </row>
    <row r="209" spans="1:47" s="2" customFormat="1" ht="12">
      <c r="A209" s="33"/>
      <c r="B209" s="34"/>
      <c r="C209" s="33"/>
      <c r="D209" s="165" t="s">
        <v>193</v>
      </c>
      <c r="E209" s="33"/>
      <c r="F209" s="191" t="s">
        <v>1285</v>
      </c>
      <c r="G209" s="33"/>
      <c r="H209" s="192">
        <v>3.24</v>
      </c>
      <c r="I209" s="33"/>
      <c r="J209" s="33"/>
      <c r="K209" s="33"/>
      <c r="L209" s="34"/>
      <c r="M209" s="189"/>
      <c r="N209" s="190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U209" s="18" t="s">
        <v>85</v>
      </c>
    </row>
    <row r="210" spans="1:47" s="2" customFormat="1" ht="12">
      <c r="A210" s="33"/>
      <c r="B210" s="34"/>
      <c r="C210" s="33"/>
      <c r="D210" s="165" t="s">
        <v>193</v>
      </c>
      <c r="E210" s="33"/>
      <c r="F210" s="191" t="s">
        <v>192</v>
      </c>
      <c r="G210" s="33"/>
      <c r="H210" s="192">
        <v>4.32</v>
      </c>
      <c r="I210" s="33"/>
      <c r="J210" s="33"/>
      <c r="K210" s="33"/>
      <c r="L210" s="34"/>
      <c r="M210" s="189"/>
      <c r="N210" s="190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U210" s="18" t="s">
        <v>85</v>
      </c>
    </row>
    <row r="211" spans="1:65" s="2" customFormat="1" ht="16.5" customHeight="1">
      <c r="A211" s="33"/>
      <c r="B211" s="150"/>
      <c r="C211" s="151" t="s">
        <v>221</v>
      </c>
      <c r="D211" s="151" t="s">
        <v>170</v>
      </c>
      <c r="E211" s="152" t="s">
        <v>1290</v>
      </c>
      <c r="F211" s="153" t="s">
        <v>1291</v>
      </c>
      <c r="G211" s="154" t="s">
        <v>233</v>
      </c>
      <c r="H211" s="155">
        <v>3.454</v>
      </c>
      <c r="I211" s="156"/>
      <c r="J211" s="157">
        <f>ROUND(I211*H211,2)</f>
        <v>0</v>
      </c>
      <c r="K211" s="153" t="s">
        <v>174</v>
      </c>
      <c r="L211" s="34"/>
      <c r="M211" s="158" t="s">
        <v>1</v>
      </c>
      <c r="N211" s="159" t="s">
        <v>42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0.29</v>
      </c>
      <c r="T211" s="161">
        <f>S211*H211</f>
        <v>1.00166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175</v>
      </c>
      <c r="AT211" s="162" t="s">
        <v>170</v>
      </c>
      <c r="AU211" s="162" t="s">
        <v>85</v>
      </c>
      <c r="AY211" s="18" t="s">
        <v>167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32</v>
      </c>
      <c r="BK211" s="163">
        <f>ROUND(I211*H211,2)</f>
        <v>0</v>
      </c>
      <c r="BL211" s="18" t="s">
        <v>175</v>
      </c>
      <c r="BM211" s="162" t="s">
        <v>1292</v>
      </c>
    </row>
    <row r="212" spans="2:51" s="14" customFormat="1" ht="12">
      <c r="B212" s="172"/>
      <c r="D212" s="165" t="s">
        <v>177</v>
      </c>
      <c r="E212" s="173" t="s">
        <v>1</v>
      </c>
      <c r="F212" s="174" t="s">
        <v>1205</v>
      </c>
      <c r="H212" s="175">
        <v>3.454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177</v>
      </c>
      <c r="AU212" s="173" t="s">
        <v>85</v>
      </c>
      <c r="AV212" s="14" t="s">
        <v>85</v>
      </c>
      <c r="AW212" s="14" t="s">
        <v>31</v>
      </c>
      <c r="AX212" s="14" t="s">
        <v>32</v>
      </c>
      <c r="AY212" s="173" t="s">
        <v>167</v>
      </c>
    </row>
    <row r="213" spans="1:47" s="2" customFormat="1" ht="12">
      <c r="A213" s="33"/>
      <c r="B213" s="34"/>
      <c r="C213" s="33"/>
      <c r="D213" s="165" t="s">
        <v>193</v>
      </c>
      <c r="E213" s="33"/>
      <c r="F213" s="188" t="s">
        <v>1293</v>
      </c>
      <c r="G213" s="33"/>
      <c r="H213" s="33"/>
      <c r="I213" s="33"/>
      <c r="J213" s="33"/>
      <c r="K213" s="33"/>
      <c r="L213" s="34"/>
      <c r="M213" s="189"/>
      <c r="N213" s="190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U213" s="18" t="s">
        <v>85</v>
      </c>
    </row>
    <row r="214" spans="1:47" s="2" customFormat="1" ht="12">
      <c r="A214" s="33"/>
      <c r="B214" s="34"/>
      <c r="C214" s="33"/>
      <c r="D214" s="165" t="s">
        <v>193</v>
      </c>
      <c r="E214" s="33"/>
      <c r="F214" s="191" t="s">
        <v>1280</v>
      </c>
      <c r="G214" s="33"/>
      <c r="H214" s="192">
        <v>0</v>
      </c>
      <c r="I214" s="33"/>
      <c r="J214" s="33"/>
      <c r="K214" s="33"/>
      <c r="L214" s="34"/>
      <c r="M214" s="189"/>
      <c r="N214" s="190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U214" s="18" t="s">
        <v>85</v>
      </c>
    </row>
    <row r="215" spans="1:47" s="2" customFormat="1" ht="12">
      <c r="A215" s="33"/>
      <c r="B215" s="34"/>
      <c r="C215" s="33"/>
      <c r="D215" s="165" t="s">
        <v>193</v>
      </c>
      <c r="E215" s="33"/>
      <c r="F215" s="191" t="s">
        <v>1281</v>
      </c>
      <c r="G215" s="33"/>
      <c r="H215" s="192">
        <v>0.704</v>
      </c>
      <c r="I215" s="33"/>
      <c r="J215" s="33"/>
      <c r="K215" s="33"/>
      <c r="L215" s="34"/>
      <c r="M215" s="189"/>
      <c r="N215" s="190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U215" s="18" t="s">
        <v>85</v>
      </c>
    </row>
    <row r="216" spans="1:47" s="2" customFormat="1" ht="12">
      <c r="A216" s="33"/>
      <c r="B216" s="34"/>
      <c r="C216" s="33"/>
      <c r="D216" s="165" t="s">
        <v>193</v>
      </c>
      <c r="E216" s="33"/>
      <c r="F216" s="191" t="s">
        <v>1282</v>
      </c>
      <c r="G216" s="33"/>
      <c r="H216" s="192">
        <v>2.75</v>
      </c>
      <c r="I216" s="33"/>
      <c r="J216" s="33"/>
      <c r="K216" s="33"/>
      <c r="L216" s="34"/>
      <c r="M216" s="189"/>
      <c r="N216" s="190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U216" s="18" t="s">
        <v>85</v>
      </c>
    </row>
    <row r="217" spans="1:47" s="2" customFormat="1" ht="12">
      <c r="A217" s="33"/>
      <c r="B217" s="34"/>
      <c r="C217" s="33"/>
      <c r="D217" s="165" t="s">
        <v>193</v>
      </c>
      <c r="E217" s="33"/>
      <c r="F217" s="191" t="s">
        <v>192</v>
      </c>
      <c r="G217" s="33"/>
      <c r="H217" s="192">
        <v>3.454</v>
      </c>
      <c r="I217" s="33"/>
      <c r="J217" s="33"/>
      <c r="K217" s="33"/>
      <c r="L217" s="34"/>
      <c r="M217" s="189"/>
      <c r="N217" s="190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U217" s="18" t="s">
        <v>85</v>
      </c>
    </row>
    <row r="218" spans="1:65" s="2" customFormat="1" ht="21.75" customHeight="1">
      <c r="A218" s="33"/>
      <c r="B218" s="150"/>
      <c r="C218" s="151" t="s">
        <v>223</v>
      </c>
      <c r="D218" s="151" t="s">
        <v>170</v>
      </c>
      <c r="E218" s="152" t="s">
        <v>803</v>
      </c>
      <c r="F218" s="153" t="s">
        <v>804</v>
      </c>
      <c r="G218" s="154" t="s">
        <v>233</v>
      </c>
      <c r="H218" s="155">
        <v>56.661</v>
      </c>
      <c r="I218" s="156"/>
      <c r="J218" s="157">
        <f>ROUND(I218*H218,2)</f>
        <v>0</v>
      </c>
      <c r="K218" s="153" t="s">
        <v>174</v>
      </c>
      <c r="L218" s="34"/>
      <c r="M218" s="158" t="s">
        <v>1</v>
      </c>
      <c r="N218" s="159" t="s">
        <v>42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0.44</v>
      </c>
      <c r="T218" s="161">
        <f>S218*H218</f>
        <v>24.93084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175</v>
      </c>
      <c r="AT218" s="162" t="s">
        <v>170</v>
      </c>
      <c r="AU218" s="162" t="s">
        <v>85</v>
      </c>
      <c r="AY218" s="18" t="s">
        <v>167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8" t="s">
        <v>32</v>
      </c>
      <c r="BK218" s="163">
        <f>ROUND(I218*H218,2)</f>
        <v>0</v>
      </c>
      <c r="BL218" s="18" t="s">
        <v>175</v>
      </c>
      <c r="BM218" s="162" t="s">
        <v>1294</v>
      </c>
    </row>
    <row r="219" spans="2:51" s="14" customFormat="1" ht="12">
      <c r="B219" s="172"/>
      <c r="D219" s="165" t="s">
        <v>177</v>
      </c>
      <c r="E219" s="173" t="s">
        <v>1</v>
      </c>
      <c r="F219" s="174" t="s">
        <v>1295</v>
      </c>
      <c r="H219" s="175">
        <v>56.661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177</v>
      </c>
      <c r="AU219" s="173" t="s">
        <v>85</v>
      </c>
      <c r="AV219" s="14" t="s">
        <v>85</v>
      </c>
      <c r="AW219" s="14" t="s">
        <v>31</v>
      </c>
      <c r="AX219" s="14" t="s">
        <v>32</v>
      </c>
      <c r="AY219" s="173" t="s">
        <v>167</v>
      </c>
    </row>
    <row r="220" spans="1:47" s="2" customFormat="1" ht="12">
      <c r="A220" s="33"/>
      <c r="B220" s="34"/>
      <c r="C220" s="33"/>
      <c r="D220" s="165" t="s">
        <v>193</v>
      </c>
      <c r="E220" s="33"/>
      <c r="F220" s="188" t="s">
        <v>1296</v>
      </c>
      <c r="G220" s="33"/>
      <c r="H220" s="33"/>
      <c r="I220" s="33"/>
      <c r="J220" s="33"/>
      <c r="K220" s="33"/>
      <c r="L220" s="34"/>
      <c r="M220" s="189"/>
      <c r="N220" s="190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U220" s="18" t="s">
        <v>85</v>
      </c>
    </row>
    <row r="221" spans="1:47" s="2" customFormat="1" ht="12">
      <c r="A221" s="33"/>
      <c r="B221" s="34"/>
      <c r="C221" s="33"/>
      <c r="D221" s="165" t="s">
        <v>193</v>
      </c>
      <c r="E221" s="33"/>
      <c r="F221" s="191" t="s">
        <v>1297</v>
      </c>
      <c r="G221" s="33"/>
      <c r="H221" s="192">
        <v>0</v>
      </c>
      <c r="I221" s="33"/>
      <c r="J221" s="33"/>
      <c r="K221" s="33"/>
      <c r="L221" s="34"/>
      <c r="M221" s="189"/>
      <c r="N221" s="190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U221" s="18" t="s">
        <v>85</v>
      </c>
    </row>
    <row r="222" spans="1:47" s="2" customFormat="1" ht="12">
      <c r="A222" s="33"/>
      <c r="B222" s="34"/>
      <c r="C222" s="33"/>
      <c r="D222" s="165" t="s">
        <v>193</v>
      </c>
      <c r="E222" s="33"/>
      <c r="F222" s="191" t="s">
        <v>1298</v>
      </c>
      <c r="G222" s="33"/>
      <c r="H222" s="192">
        <v>56.661</v>
      </c>
      <c r="I222" s="33"/>
      <c r="J222" s="33"/>
      <c r="K222" s="33"/>
      <c r="L222" s="34"/>
      <c r="M222" s="189"/>
      <c r="N222" s="190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U222" s="18" t="s">
        <v>85</v>
      </c>
    </row>
    <row r="223" spans="1:47" s="2" customFormat="1" ht="12">
      <c r="A223" s="33"/>
      <c r="B223" s="34"/>
      <c r="C223" s="33"/>
      <c r="D223" s="165" t="s">
        <v>193</v>
      </c>
      <c r="E223" s="33"/>
      <c r="F223" s="191" t="s">
        <v>1299</v>
      </c>
      <c r="G223" s="33"/>
      <c r="H223" s="192">
        <v>56.661</v>
      </c>
      <c r="I223" s="33"/>
      <c r="J223" s="33"/>
      <c r="K223" s="33"/>
      <c r="L223" s="34"/>
      <c r="M223" s="189"/>
      <c r="N223" s="190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U223" s="18" t="s">
        <v>85</v>
      </c>
    </row>
    <row r="224" spans="1:65" s="2" customFormat="1" ht="16.5" customHeight="1">
      <c r="A224" s="33"/>
      <c r="B224" s="150"/>
      <c r="C224" s="151" t="s">
        <v>168</v>
      </c>
      <c r="D224" s="151" t="s">
        <v>170</v>
      </c>
      <c r="E224" s="152" t="s">
        <v>921</v>
      </c>
      <c r="F224" s="153" t="s">
        <v>922</v>
      </c>
      <c r="G224" s="154" t="s">
        <v>233</v>
      </c>
      <c r="H224" s="155">
        <v>33.1</v>
      </c>
      <c r="I224" s="156"/>
      <c r="J224" s="157">
        <f>ROUND(I224*H224,2)</f>
        <v>0</v>
      </c>
      <c r="K224" s="153" t="s">
        <v>174</v>
      </c>
      <c r="L224" s="34"/>
      <c r="M224" s="158" t="s">
        <v>1</v>
      </c>
      <c r="N224" s="159" t="s">
        <v>42</v>
      </c>
      <c r="O224" s="59"/>
      <c r="P224" s="160">
        <f>O224*H224</f>
        <v>0</v>
      </c>
      <c r="Q224" s="160">
        <v>0</v>
      </c>
      <c r="R224" s="160">
        <f>Q224*H224</f>
        <v>0</v>
      </c>
      <c r="S224" s="160">
        <v>0.18</v>
      </c>
      <c r="T224" s="161">
        <f>S224*H224</f>
        <v>5.958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2" t="s">
        <v>175</v>
      </c>
      <c r="AT224" s="162" t="s">
        <v>170</v>
      </c>
      <c r="AU224" s="162" t="s">
        <v>85</v>
      </c>
      <c r="AY224" s="18" t="s">
        <v>167</v>
      </c>
      <c r="BE224" s="163">
        <f>IF(N224="základní",J224,0)</f>
        <v>0</v>
      </c>
      <c r="BF224" s="163">
        <f>IF(N224="snížená",J224,0)</f>
        <v>0</v>
      </c>
      <c r="BG224" s="163">
        <f>IF(N224="zákl. přenesená",J224,0)</f>
        <v>0</v>
      </c>
      <c r="BH224" s="163">
        <f>IF(N224="sníž. přenesená",J224,0)</f>
        <v>0</v>
      </c>
      <c r="BI224" s="163">
        <f>IF(N224="nulová",J224,0)</f>
        <v>0</v>
      </c>
      <c r="BJ224" s="18" t="s">
        <v>32</v>
      </c>
      <c r="BK224" s="163">
        <f>ROUND(I224*H224,2)</f>
        <v>0</v>
      </c>
      <c r="BL224" s="18" t="s">
        <v>175</v>
      </c>
      <c r="BM224" s="162" t="s">
        <v>1300</v>
      </c>
    </row>
    <row r="225" spans="2:51" s="14" customFormat="1" ht="12">
      <c r="B225" s="172"/>
      <c r="D225" s="165" t="s">
        <v>177</v>
      </c>
      <c r="E225" s="173" t="s">
        <v>1</v>
      </c>
      <c r="F225" s="174" t="s">
        <v>1301</v>
      </c>
      <c r="H225" s="175">
        <v>33.1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177</v>
      </c>
      <c r="AU225" s="173" t="s">
        <v>85</v>
      </c>
      <c r="AV225" s="14" t="s">
        <v>85</v>
      </c>
      <c r="AW225" s="14" t="s">
        <v>31</v>
      </c>
      <c r="AX225" s="14" t="s">
        <v>32</v>
      </c>
      <c r="AY225" s="173" t="s">
        <v>167</v>
      </c>
    </row>
    <row r="226" spans="1:47" s="2" customFormat="1" ht="12">
      <c r="A226" s="33"/>
      <c r="B226" s="34"/>
      <c r="C226" s="33"/>
      <c r="D226" s="165" t="s">
        <v>193</v>
      </c>
      <c r="E226" s="33"/>
      <c r="F226" s="188" t="s">
        <v>1302</v>
      </c>
      <c r="G226" s="33"/>
      <c r="H226" s="33"/>
      <c r="I226" s="33"/>
      <c r="J226" s="33"/>
      <c r="K226" s="33"/>
      <c r="L226" s="34"/>
      <c r="M226" s="189"/>
      <c r="N226" s="190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U226" s="18" t="s">
        <v>85</v>
      </c>
    </row>
    <row r="227" spans="1:47" s="2" customFormat="1" ht="12">
      <c r="A227" s="33"/>
      <c r="B227" s="34"/>
      <c r="C227" s="33"/>
      <c r="D227" s="165" t="s">
        <v>193</v>
      </c>
      <c r="E227" s="33"/>
      <c r="F227" s="191" t="s">
        <v>1303</v>
      </c>
      <c r="G227" s="33"/>
      <c r="H227" s="192">
        <v>0</v>
      </c>
      <c r="I227" s="33"/>
      <c r="J227" s="33"/>
      <c r="K227" s="33"/>
      <c r="L227" s="34"/>
      <c r="M227" s="189"/>
      <c r="N227" s="190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U227" s="18" t="s">
        <v>85</v>
      </c>
    </row>
    <row r="228" spans="1:47" s="2" customFormat="1" ht="12">
      <c r="A228" s="33"/>
      <c r="B228" s="34"/>
      <c r="C228" s="33"/>
      <c r="D228" s="165" t="s">
        <v>193</v>
      </c>
      <c r="E228" s="33"/>
      <c r="F228" s="191" t="s">
        <v>1304</v>
      </c>
      <c r="G228" s="33"/>
      <c r="H228" s="192">
        <v>28.6</v>
      </c>
      <c r="I228" s="33"/>
      <c r="J228" s="33"/>
      <c r="K228" s="33"/>
      <c r="L228" s="34"/>
      <c r="M228" s="189"/>
      <c r="N228" s="190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U228" s="18" t="s">
        <v>85</v>
      </c>
    </row>
    <row r="229" spans="1:47" s="2" customFormat="1" ht="12">
      <c r="A229" s="33"/>
      <c r="B229" s="34"/>
      <c r="C229" s="33"/>
      <c r="D229" s="165" t="s">
        <v>193</v>
      </c>
      <c r="E229" s="33"/>
      <c r="F229" s="191" t="s">
        <v>1305</v>
      </c>
      <c r="G229" s="33"/>
      <c r="H229" s="192">
        <v>4.5</v>
      </c>
      <c r="I229" s="33"/>
      <c r="J229" s="33"/>
      <c r="K229" s="33"/>
      <c r="L229" s="34"/>
      <c r="M229" s="189"/>
      <c r="N229" s="190"/>
      <c r="O229" s="59"/>
      <c r="P229" s="59"/>
      <c r="Q229" s="59"/>
      <c r="R229" s="59"/>
      <c r="S229" s="59"/>
      <c r="T229" s="60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U229" s="18" t="s">
        <v>85</v>
      </c>
    </row>
    <row r="230" spans="1:47" s="2" customFormat="1" ht="12">
      <c r="A230" s="33"/>
      <c r="B230" s="34"/>
      <c r="C230" s="33"/>
      <c r="D230" s="165" t="s">
        <v>193</v>
      </c>
      <c r="E230" s="33"/>
      <c r="F230" s="191" t="s">
        <v>1299</v>
      </c>
      <c r="G230" s="33"/>
      <c r="H230" s="192">
        <v>33.1</v>
      </c>
      <c r="I230" s="33"/>
      <c r="J230" s="33"/>
      <c r="K230" s="33"/>
      <c r="L230" s="34"/>
      <c r="M230" s="189"/>
      <c r="N230" s="190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U230" s="18" t="s">
        <v>85</v>
      </c>
    </row>
    <row r="231" spans="1:65" s="2" customFormat="1" ht="16.5" customHeight="1">
      <c r="A231" s="33"/>
      <c r="B231" s="150"/>
      <c r="C231" s="151" t="s">
        <v>8</v>
      </c>
      <c r="D231" s="151" t="s">
        <v>170</v>
      </c>
      <c r="E231" s="152" t="s">
        <v>266</v>
      </c>
      <c r="F231" s="153" t="s">
        <v>267</v>
      </c>
      <c r="G231" s="154" t="s">
        <v>233</v>
      </c>
      <c r="H231" s="155">
        <v>293.61</v>
      </c>
      <c r="I231" s="156"/>
      <c r="J231" s="157">
        <f>ROUND(I231*H231,2)</f>
        <v>0</v>
      </c>
      <c r="K231" s="153" t="s">
        <v>174</v>
      </c>
      <c r="L231" s="34"/>
      <c r="M231" s="158" t="s">
        <v>1</v>
      </c>
      <c r="N231" s="159" t="s">
        <v>42</v>
      </c>
      <c r="O231" s="59"/>
      <c r="P231" s="160">
        <f>O231*H231</f>
        <v>0</v>
      </c>
      <c r="Q231" s="160">
        <v>0</v>
      </c>
      <c r="R231" s="160">
        <f>Q231*H231</f>
        <v>0</v>
      </c>
      <c r="S231" s="160">
        <v>0.44</v>
      </c>
      <c r="T231" s="161">
        <f>S231*H231</f>
        <v>129.1884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2" t="s">
        <v>175</v>
      </c>
      <c r="AT231" s="162" t="s">
        <v>170</v>
      </c>
      <c r="AU231" s="162" t="s">
        <v>85</v>
      </c>
      <c r="AY231" s="18" t="s">
        <v>167</v>
      </c>
      <c r="BE231" s="163">
        <f>IF(N231="základní",J231,0)</f>
        <v>0</v>
      </c>
      <c r="BF231" s="163">
        <f>IF(N231="snížená",J231,0)</f>
        <v>0</v>
      </c>
      <c r="BG231" s="163">
        <f>IF(N231="zákl. přenesená",J231,0)</f>
        <v>0</v>
      </c>
      <c r="BH231" s="163">
        <f>IF(N231="sníž. přenesená",J231,0)</f>
        <v>0</v>
      </c>
      <c r="BI231" s="163">
        <f>IF(N231="nulová",J231,0)</f>
        <v>0</v>
      </c>
      <c r="BJ231" s="18" t="s">
        <v>32</v>
      </c>
      <c r="BK231" s="163">
        <f>ROUND(I231*H231,2)</f>
        <v>0</v>
      </c>
      <c r="BL231" s="18" t="s">
        <v>175</v>
      </c>
      <c r="BM231" s="162" t="s">
        <v>1306</v>
      </c>
    </row>
    <row r="232" spans="2:51" s="14" customFormat="1" ht="12">
      <c r="B232" s="172"/>
      <c r="D232" s="165" t="s">
        <v>177</v>
      </c>
      <c r="E232" s="173" t="s">
        <v>1</v>
      </c>
      <c r="F232" s="174" t="s">
        <v>1307</v>
      </c>
      <c r="H232" s="175">
        <v>293.61</v>
      </c>
      <c r="I232" s="176"/>
      <c r="L232" s="172"/>
      <c r="M232" s="177"/>
      <c r="N232" s="178"/>
      <c r="O232" s="178"/>
      <c r="P232" s="178"/>
      <c r="Q232" s="178"/>
      <c r="R232" s="178"/>
      <c r="S232" s="178"/>
      <c r="T232" s="179"/>
      <c r="AT232" s="173" t="s">
        <v>177</v>
      </c>
      <c r="AU232" s="173" t="s">
        <v>85</v>
      </c>
      <c r="AV232" s="14" t="s">
        <v>85</v>
      </c>
      <c r="AW232" s="14" t="s">
        <v>31</v>
      </c>
      <c r="AX232" s="14" t="s">
        <v>32</v>
      </c>
      <c r="AY232" s="173" t="s">
        <v>167</v>
      </c>
    </row>
    <row r="233" spans="1:47" s="2" customFormat="1" ht="12">
      <c r="A233" s="33"/>
      <c r="B233" s="34"/>
      <c r="C233" s="33"/>
      <c r="D233" s="165" t="s">
        <v>193</v>
      </c>
      <c r="E233" s="33"/>
      <c r="F233" s="188" t="s">
        <v>1261</v>
      </c>
      <c r="G233" s="33"/>
      <c r="H233" s="33"/>
      <c r="I233" s="33"/>
      <c r="J233" s="33"/>
      <c r="K233" s="33"/>
      <c r="L233" s="34"/>
      <c r="M233" s="189"/>
      <c r="N233" s="190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U233" s="18" t="s">
        <v>85</v>
      </c>
    </row>
    <row r="234" spans="1:47" s="2" customFormat="1" ht="12">
      <c r="A234" s="33"/>
      <c r="B234" s="34"/>
      <c r="C234" s="33"/>
      <c r="D234" s="165" t="s">
        <v>193</v>
      </c>
      <c r="E234" s="33"/>
      <c r="F234" s="191" t="s">
        <v>1262</v>
      </c>
      <c r="G234" s="33"/>
      <c r="H234" s="192">
        <v>0</v>
      </c>
      <c r="I234" s="33"/>
      <c r="J234" s="33"/>
      <c r="K234" s="33"/>
      <c r="L234" s="34"/>
      <c r="M234" s="189"/>
      <c r="N234" s="190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U234" s="18" t="s">
        <v>85</v>
      </c>
    </row>
    <row r="235" spans="1:47" s="2" customFormat="1" ht="12">
      <c r="A235" s="33"/>
      <c r="B235" s="34"/>
      <c r="C235" s="33"/>
      <c r="D235" s="165" t="s">
        <v>193</v>
      </c>
      <c r="E235" s="33"/>
      <c r="F235" s="191" t="s">
        <v>1263</v>
      </c>
      <c r="G235" s="33"/>
      <c r="H235" s="192">
        <v>220</v>
      </c>
      <c r="I235" s="33"/>
      <c r="J235" s="33"/>
      <c r="K235" s="33"/>
      <c r="L235" s="34"/>
      <c r="M235" s="189"/>
      <c r="N235" s="190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U235" s="18" t="s">
        <v>85</v>
      </c>
    </row>
    <row r="236" spans="1:47" s="2" customFormat="1" ht="12">
      <c r="A236" s="33"/>
      <c r="B236" s="34"/>
      <c r="C236" s="33"/>
      <c r="D236" s="165" t="s">
        <v>193</v>
      </c>
      <c r="E236" s="33"/>
      <c r="F236" s="191" t="s">
        <v>1264</v>
      </c>
      <c r="G236" s="33"/>
      <c r="H236" s="192">
        <v>19.547</v>
      </c>
      <c r="I236" s="33"/>
      <c r="J236" s="33"/>
      <c r="K236" s="33"/>
      <c r="L236" s="34"/>
      <c r="M236" s="189"/>
      <c r="N236" s="190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U236" s="18" t="s">
        <v>85</v>
      </c>
    </row>
    <row r="237" spans="1:47" s="2" customFormat="1" ht="12">
      <c r="A237" s="33"/>
      <c r="B237" s="34"/>
      <c r="C237" s="33"/>
      <c r="D237" s="165" t="s">
        <v>193</v>
      </c>
      <c r="E237" s="33"/>
      <c r="F237" s="191" t="s">
        <v>1265</v>
      </c>
      <c r="G237" s="33"/>
      <c r="H237" s="192">
        <v>20.9</v>
      </c>
      <c r="I237" s="33"/>
      <c r="J237" s="33"/>
      <c r="K237" s="33"/>
      <c r="L237" s="34"/>
      <c r="M237" s="189"/>
      <c r="N237" s="190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U237" s="18" t="s">
        <v>85</v>
      </c>
    </row>
    <row r="238" spans="1:47" s="2" customFormat="1" ht="12">
      <c r="A238" s="33"/>
      <c r="B238" s="34"/>
      <c r="C238" s="33"/>
      <c r="D238" s="165" t="s">
        <v>193</v>
      </c>
      <c r="E238" s="33"/>
      <c r="F238" s="191" t="s">
        <v>1266</v>
      </c>
      <c r="G238" s="33"/>
      <c r="H238" s="192">
        <v>17.413</v>
      </c>
      <c r="I238" s="33"/>
      <c r="J238" s="33"/>
      <c r="K238" s="33"/>
      <c r="L238" s="34"/>
      <c r="M238" s="189"/>
      <c r="N238" s="190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U238" s="18" t="s">
        <v>85</v>
      </c>
    </row>
    <row r="239" spans="1:47" s="2" customFormat="1" ht="12">
      <c r="A239" s="33"/>
      <c r="B239" s="34"/>
      <c r="C239" s="33"/>
      <c r="D239" s="165" t="s">
        <v>193</v>
      </c>
      <c r="E239" s="33"/>
      <c r="F239" s="191" t="s">
        <v>1267</v>
      </c>
      <c r="G239" s="33"/>
      <c r="H239" s="192">
        <v>15.75</v>
      </c>
      <c r="I239" s="33"/>
      <c r="J239" s="33"/>
      <c r="K239" s="33"/>
      <c r="L239" s="34"/>
      <c r="M239" s="189"/>
      <c r="N239" s="190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U239" s="18" t="s">
        <v>85</v>
      </c>
    </row>
    <row r="240" spans="1:47" s="2" customFormat="1" ht="12">
      <c r="A240" s="33"/>
      <c r="B240" s="34"/>
      <c r="C240" s="33"/>
      <c r="D240" s="165" t="s">
        <v>193</v>
      </c>
      <c r="E240" s="33"/>
      <c r="F240" s="191" t="s">
        <v>192</v>
      </c>
      <c r="G240" s="33"/>
      <c r="H240" s="192">
        <v>293.61</v>
      </c>
      <c r="I240" s="33"/>
      <c r="J240" s="33"/>
      <c r="K240" s="33"/>
      <c r="L240" s="34"/>
      <c r="M240" s="189"/>
      <c r="N240" s="190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U240" s="18" t="s">
        <v>85</v>
      </c>
    </row>
    <row r="241" spans="1:65" s="2" customFormat="1" ht="16.5" customHeight="1">
      <c r="A241" s="33"/>
      <c r="B241" s="150"/>
      <c r="C241" s="151" t="s">
        <v>237</v>
      </c>
      <c r="D241" s="151" t="s">
        <v>170</v>
      </c>
      <c r="E241" s="152" t="s">
        <v>279</v>
      </c>
      <c r="F241" s="153" t="s">
        <v>280</v>
      </c>
      <c r="G241" s="154" t="s">
        <v>260</v>
      </c>
      <c r="H241" s="155">
        <v>192.171</v>
      </c>
      <c r="I241" s="156"/>
      <c r="J241" s="157">
        <f>ROUND(I241*H241,2)</f>
        <v>0</v>
      </c>
      <c r="K241" s="153" t="s">
        <v>174</v>
      </c>
      <c r="L241" s="34"/>
      <c r="M241" s="158" t="s">
        <v>1</v>
      </c>
      <c r="N241" s="159" t="s">
        <v>42</v>
      </c>
      <c r="O241" s="59"/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2" t="s">
        <v>175</v>
      </c>
      <c r="AT241" s="162" t="s">
        <v>170</v>
      </c>
      <c r="AU241" s="162" t="s">
        <v>85</v>
      </c>
      <c r="AY241" s="18" t="s">
        <v>167</v>
      </c>
      <c r="BE241" s="163">
        <f>IF(N241="základní",J241,0)</f>
        <v>0</v>
      </c>
      <c r="BF241" s="163">
        <f>IF(N241="snížená",J241,0)</f>
        <v>0</v>
      </c>
      <c r="BG241" s="163">
        <f>IF(N241="zákl. přenesená",J241,0)</f>
        <v>0</v>
      </c>
      <c r="BH241" s="163">
        <f>IF(N241="sníž. přenesená",J241,0)</f>
        <v>0</v>
      </c>
      <c r="BI241" s="163">
        <f>IF(N241="nulová",J241,0)</f>
        <v>0</v>
      </c>
      <c r="BJ241" s="18" t="s">
        <v>32</v>
      </c>
      <c r="BK241" s="163">
        <f>ROUND(I241*H241,2)</f>
        <v>0</v>
      </c>
      <c r="BL241" s="18" t="s">
        <v>175</v>
      </c>
      <c r="BM241" s="162" t="s">
        <v>1308</v>
      </c>
    </row>
    <row r="242" spans="1:65" s="2" customFormat="1" ht="16.5" customHeight="1">
      <c r="A242" s="33"/>
      <c r="B242" s="150"/>
      <c r="C242" s="151" t="s">
        <v>243</v>
      </c>
      <c r="D242" s="151" t="s">
        <v>170</v>
      </c>
      <c r="E242" s="152" t="s">
        <v>282</v>
      </c>
      <c r="F242" s="153" t="s">
        <v>283</v>
      </c>
      <c r="G242" s="154" t="s">
        <v>260</v>
      </c>
      <c r="H242" s="155">
        <v>1345.197</v>
      </c>
      <c r="I242" s="156"/>
      <c r="J242" s="157">
        <f>ROUND(I242*H242,2)</f>
        <v>0</v>
      </c>
      <c r="K242" s="153" t="s">
        <v>174</v>
      </c>
      <c r="L242" s="34"/>
      <c r="M242" s="158" t="s">
        <v>1</v>
      </c>
      <c r="N242" s="159" t="s">
        <v>42</v>
      </c>
      <c r="O242" s="59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2" t="s">
        <v>175</v>
      </c>
      <c r="AT242" s="162" t="s">
        <v>170</v>
      </c>
      <c r="AU242" s="162" t="s">
        <v>85</v>
      </c>
      <c r="AY242" s="18" t="s">
        <v>167</v>
      </c>
      <c r="BE242" s="163">
        <f>IF(N242="základní",J242,0)</f>
        <v>0</v>
      </c>
      <c r="BF242" s="163">
        <f>IF(N242="snížená",J242,0)</f>
        <v>0</v>
      </c>
      <c r="BG242" s="163">
        <f>IF(N242="zákl. přenesená",J242,0)</f>
        <v>0</v>
      </c>
      <c r="BH242" s="163">
        <f>IF(N242="sníž. přenesená",J242,0)</f>
        <v>0</v>
      </c>
      <c r="BI242" s="163">
        <f>IF(N242="nulová",J242,0)</f>
        <v>0</v>
      </c>
      <c r="BJ242" s="18" t="s">
        <v>32</v>
      </c>
      <c r="BK242" s="163">
        <f>ROUND(I242*H242,2)</f>
        <v>0</v>
      </c>
      <c r="BL242" s="18" t="s">
        <v>175</v>
      </c>
      <c r="BM242" s="162" t="s">
        <v>1309</v>
      </c>
    </row>
    <row r="243" spans="2:51" s="14" customFormat="1" ht="12">
      <c r="B243" s="172"/>
      <c r="D243" s="165" t="s">
        <v>177</v>
      </c>
      <c r="F243" s="174" t="s">
        <v>1310</v>
      </c>
      <c r="H243" s="175">
        <v>1345.197</v>
      </c>
      <c r="I243" s="176"/>
      <c r="L243" s="172"/>
      <c r="M243" s="177"/>
      <c r="N243" s="178"/>
      <c r="O243" s="178"/>
      <c r="P243" s="178"/>
      <c r="Q243" s="178"/>
      <c r="R243" s="178"/>
      <c r="S243" s="178"/>
      <c r="T243" s="179"/>
      <c r="AT243" s="173" t="s">
        <v>177</v>
      </c>
      <c r="AU243" s="173" t="s">
        <v>85</v>
      </c>
      <c r="AV243" s="14" t="s">
        <v>85</v>
      </c>
      <c r="AW243" s="14" t="s">
        <v>3</v>
      </c>
      <c r="AX243" s="14" t="s">
        <v>32</v>
      </c>
      <c r="AY243" s="173" t="s">
        <v>167</v>
      </c>
    </row>
    <row r="244" spans="1:65" s="2" customFormat="1" ht="16.5" customHeight="1">
      <c r="A244" s="33"/>
      <c r="B244" s="150"/>
      <c r="C244" s="151" t="s">
        <v>249</v>
      </c>
      <c r="D244" s="151" t="s">
        <v>170</v>
      </c>
      <c r="E244" s="152" t="s">
        <v>287</v>
      </c>
      <c r="F244" s="153" t="s">
        <v>1311</v>
      </c>
      <c r="G244" s="154" t="s">
        <v>260</v>
      </c>
      <c r="H244" s="155">
        <v>192.171</v>
      </c>
      <c r="I244" s="156"/>
      <c r="J244" s="157">
        <f>ROUND(I244*H244,2)</f>
        <v>0</v>
      </c>
      <c r="K244" s="153" t="s">
        <v>240</v>
      </c>
      <c r="L244" s="34"/>
      <c r="M244" s="158" t="s">
        <v>1</v>
      </c>
      <c r="N244" s="159" t="s">
        <v>42</v>
      </c>
      <c r="O244" s="59"/>
      <c r="P244" s="160">
        <f>O244*H244</f>
        <v>0</v>
      </c>
      <c r="Q244" s="160">
        <v>0</v>
      </c>
      <c r="R244" s="160">
        <f>Q244*H244</f>
        <v>0</v>
      </c>
      <c r="S244" s="160">
        <v>0</v>
      </c>
      <c r="T244" s="16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2" t="s">
        <v>175</v>
      </c>
      <c r="AT244" s="162" t="s">
        <v>170</v>
      </c>
      <c r="AU244" s="162" t="s">
        <v>85</v>
      </c>
      <c r="AY244" s="18" t="s">
        <v>167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8" t="s">
        <v>32</v>
      </c>
      <c r="BK244" s="163">
        <f>ROUND(I244*H244,2)</f>
        <v>0</v>
      </c>
      <c r="BL244" s="18" t="s">
        <v>175</v>
      </c>
      <c r="BM244" s="162" t="s">
        <v>1312</v>
      </c>
    </row>
    <row r="245" spans="1:65" s="2" customFormat="1" ht="16.5" customHeight="1">
      <c r="A245" s="33"/>
      <c r="B245" s="150"/>
      <c r="C245" s="151" t="s">
        <v>257</v>
      </c>
      <c r="D245" s="151" t="s">
        <v>170</v>
      </c>
      <c r="E245" s="152" t="s">
        <v>808</v>
      </c>
      <c r="F245" s="153" t="s">
        <v>809</v>
      </c>
      <c r="G245" s="154" t="s">
        <v>233</v>
      </c>
      <c r="H245" s="155">
        <v>56.661</v>
      </c>
      <c r="I245" s="156"/>
      <c r="J245" s="157">
        <f>ROUND(I245*H245,2)</f>
        <v>0</v>
      </c>
      <c r="K245" s="153" t="s">
        <v>174</v>
      </c>
      <c r="L245" s="34"/>
      <c r="M245" s="158" t="s">
        <v>1</v>
      </c>
      <c r="N245" s="159" t="s">
        <v>42</v>
      </c>
      <c r="O245" s="59"/>
      <c r="P245" s="160">
        <f>O245*H245</f>
        <v>0</v>
      </c>
      <c r="Q245" s="160">
        <v>0</v>
      </c>
      <c r="R245" s="160">
        <f>Q245*H245</f>
        <v>0</v>
      </c>
      <c r="S245" s="160">
        <v>0.098</v>
      </c>
      <c r="T245" s="161">
        <f>S245*H245</f>
        <v>5.552778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2" t="s">
        <v>175</v>
      </c>
      <c r="AT245" s="162" t="s">
        <v>170</v>
      </c>
      <c r="AU245" s="162" t="s">
        <v>85</v>
      </c>
      <c r="AY245" s="18" t="s">
        <v>167</v>
      </c>
      <c r="BE245" s="163">
        <f>IF(N245="základní",J245,0)</f>
        <v>0</v>
      </c>
      <c r="BF245" s="163">
        <f>IF(N245="snížená",J245,0)</f>
        <v>0</v>
      </c>
      <c r="BG245" s="163">
        <f>IF(N245="zákl. přenesená",J245,0)</f>
        <v>0</v>
      </c>
      <c r="BH245" s="163">
        <f>IF(N245="sníž. přenesená",J245,0)</f>
        <v>0</v>
      </c>
      <c r="BI245" s="163">
        <f>IF(N245="nulová",J245,0)</f>
        <v>0</v>
      </c>
      <c r="BJ245" s="18" t="s">
        <v>32</v>
      </c>
      <c r="BK245" s="163">
        <f>ROUND(I245*H245,2)</f>
        <v>0</v>
      </c>
      <c r="BL245" s="18" t="s">
        <v>175</v>
      </c>
      <c r="BM245" s="162" t="s">
        <v>1313</v>
      </c>
    </row>
    <row r="246" spans="2:51" s="13" customFormat="1" ht="12">
      <c r="B246" s="164"/>
      <c r="D246" s="165" t="s">
        <v>177</v>
      </c>
      <c r="E246" s="166" t="s">
        <v>1</v>
      </c>
      <c r="F246" s="167" t="s">
        <v>1297</v>
      </c>
      <c r="H246" s="166" t="s">
        <v>1</v>
      </c>
      <c r="I246" s="168"/>
      <c r="L246" s="164"/>
      <c r="M246" s="169"/>
      <c r="N246" s="170"/>
      <c r="O246" s="170"/>
      <c r="P246" s="170"/>
      <c r="Q246" s="170"/>
      <c r="R246" s="170"/>
      <c r="S246" s="170"/>
      <c r="T246" s="171"/>
      <c r="AT246" s="166" t="s">
        <v>177</v>
      </c>
      <c r="AU246" s="166" t="s">
        <v>85</v>
      </c>
      <c r="AV246" s="13" t="s">
        <v>32</v>
      </c>
      <c r="AW246" s="13" t="s">
        <v>31</v>
      </c>
      <c r="AX246" s="13" t="s">
        <v>77</v>
      </c>
      <c r="AY246" s="166" t="s">
        <v>167</v>
      </c>
    </row>
    <row r="247" spans="2:51" s="14" customFormat="1" ht="12">
      <c r="B247" s="172"/>
      <c r="D247" s="165" t="s">
        <v>177</v>
      </c>
      <c r="E247" s="173" t="s">
        <v>1</v>
      </c>
      <c r="F247" s="174" t="s">
        <v>1298</v>
      </c>
      <c r="H247" s="175">
        <v>56.661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177</v>
      </c>
      <c r="AU247" s="173" t="s">
        <v>85</v>
      </c>
      <c r="AV247" s="14" t="s">
        <v>85</v>
      </c>
      <c r="AW247" s="14" t="s">
        <v>31</v>
      </c>
      <c r="AX247" s="14" t="s">
        <v>77</v>
      </c>
      <c r="AY247" s="173" t="s">
        <v>167</v>
      </c>
    </row>
    <row r="248" spans="2:51" s="16" customFormat="1" ht="12">
      <c r="B248" s="209"/>
      <c r="D248" s="165" t="s">
        <v>177</v>
      </c>
      <c r="E248" s="210" t="s">
        <v>1188</v>
      </c>
      <c r="F248" s="211" t="s">
        <v>1299</v>
      </c>
      <c r="H248" s="212">
        <v>56.661</v>
      </c>
      <c r="I248" s="213"/>
      <c r="L248" s="209"/>
      <c r="M248" s="214"/>
      <c r="N248" s="215"/>
      <c r="O248" s="215"/>
      <c r="P248" s="215"/>
      <c r="Q248" s="215"/>
      <c r="R248" s="215"/>
      <c r="S248" s="215"/>
      <c r="T248" s="216"/>
      <c r="AT248" s="210" t="s">
        <v>177</v>
      </c>
      <c r="AU248" s="210" t="s">
        <v>85</v>
      </c>
      <c r="AV248" s="16" t="s">
        <v>186</v>
      </c>
      <c r="AW248" s="16" t="s">
        <v>31</v>
      </c>
      <c r="AX248" s="16" t="s">
        <v>77</v>
      </c>
      <c r="AY248" s="210" t="s">
        <v>167</v>
      </c>
    </row>
    <row r="249" spans="2:51" s="15" customFormat="1" ht="12">
      <c r="B249" s="180"/>
      <c r="D249" s="165" t="s">
        <v>177</v>
      </c>
      <c r="E249" s="181" t="s">
        <v>1</v>
      </c>
      <c r="F249" s="182" t="s">
        <v>192</v>
      </c>
      <c r="H249" s="183">
        <v>56.661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177</v>
      </c>
      <c r="AU249" s="181" t="s">
        <v>85</v>
      </c>
      <c r="AV249" s="15" t="s">
        <v>175</v>
      </c>
      <c r="AW249" s="15" t="s">
        <v>31</v>
      </c>
      <c r="AX249" s="15" t="s">
        <v>32</v>
      </c>
      <c r="AY249" s="181" t="s">
        <v>167</v>
      </c>
    </row>
    <row r="250" spans="1:65" s="2" customFormat="1" ht="16.5" customHeight="1">
      <c r="A250" s="33"/>
      <c r="B250" s="150"/>
      <c r="C250" s="151" t="s">
        <v>265</v>
      </c>
      <c r="D250" s="151" t="s">
        <v>170</v>
      </c>
      <c r="E250" s="152" t="s">
        <v>947</v>
      </c>
      <c r="F250" s="153" t="s">
        <v>948</v>
      </c>
      <c r="G250" s="154" t="s">
        <v>246</v>
      </c>
      <c r="H250" s="155">
        <v>103.02</v>
      </c>
      <c r="I250" s="156"/>
      <c r="J250" s="157">
        <f>ROUND(I250*H250,2)</f>
        <v>0</v>
      </c>
      <c r="K250" s="153" t="s">
        <v>174</v>
      </c>
      <c r="L250" s="34"/>
      <c r="M250" s="158" t="s">
        <v>1</v>
      </c>
      <c r="N250" s="159" t="s">
        <v>42</v>
      </c>
      <c r="O250" s="59"/>
      <c r="P250" s="160">
        <f>O250*H250</f>
        <v>0</v>
      </c>
      <c r="Q250" s="160">
        <v>0</v>
      </c>
      <c r="R250" s="160">
        <f>Q250*H250</f>
        <v>0</v>
      </c>
      <c r="S250" s="160">
        <v>0</v>
      </c>
      <c r="T250" s="16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2" t="s">
        <v>175</v>
      </c>
      <c r="AT250" s="162" t="s">
        <v>170</v>
      </c>
      <c r="AU250" s="162" t="s">
        <v>85</v>
      </c>
      <c r="AY250" s="18" t="s">
        <v>167</v>
      </c>
      <c r="BE250" s="163">
        <f>IF(N250="základní",J250,0)</f>
        <v>0</v>
      </c>
      <c r="BF250" s="163">
        <f>IF(N250="snížená",J250,0)</f>
        <v>0</v>
      </c>
      <c r="BG250" s="163">
        <f>IF(N250="zákl. přenesená",J250,0)</f>
        <v>0</v>
      </c>
      <c r="BH250" s="163">
        <f>IF(N250="sníž. přenesená",J250,0)</f>
        <v>0</v>
      </c>
      <c r="BI250" s="163">
        <f>IF(N250="nulová",J250,0)</f>
        <v>0</v>
      </c>
      <c r="BJ250" s="18" t="s">
        <v>32</v>
      </c>
      <c r="BK250" s="163">
        <f>ROUND(I250*H250,2)</f>
        <v>0</v>
      </c>
      <c r="BL250" s="18" t="s">
        <v>175</v>
      </c>
      <c r="BM250" s="162" t="s">
        <v>1314</v>
      </c>
    </row>
    <row r="251" spans="2:51" s="13" customFormat="1" ht="12">
      <c r="B251" s="164"/>
      <c r="D251" s="165" t="s">
        <v>177</v>
      </c>
      <c r="E251" s="166" t="s">
        <v>1</v>
      </c>
      <c r="F251" s="167" t="s">
        <v>1297</v>
      </c>
      <c r="H251" s="166" t="s">
        <v>1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6" t="s">
        <v>177</v>
      </c>
      <c r="AU251" s="166" t="s">
        <v>85</v>
      </c>
      <c r="AV251" s="13" t="s">
        <v>32</v>
      </c>
      <c r="AW251" s="13" t="s">
        <v>31</v>
      </c>
      <c r="AX251" s="13" t="s">
        <v>77</v>
      </c>
      <c r="AY251" s="166" t="s">
        <v>167</v>
      </c>
    </row>
    <row r="252" spans="2:51" s="14" customFormat="1" ht="12">
      <c r="B252" s="172"/>
      <c r="D252" s="165" t="s">
        <v>177</v>
      </c>
      <c r="E252" s="173" t="s">
        <v>1</v>
      </c>
      <c r="F252" s="174" t="s">
        <v>1315</v>
      </c>
      <c r="H252" s="175">
        <v>103.02</v>
      </c>
      <c r="I252" s="176"/>
      <c r="L252" s="172"/>
      <c r="M252" s="177"/>
      <c r="N252" s="178"/>
      <c r="O252" s="178"/>
      <c r="P252" s="178"/>
      <c r="Q252" s="178"/>
      <c r="R252" s="178"/>
      <c r="S252" s="178"/>
      <c r="T252" s="179"/>
      <c r="AT252" s="173" t="s">
        <v>177</v>
      </c>
      <c r="AU252" s="173" t="s">
        <v>85</v>
      </c>
      <c r="AV252" s="14" t="s">
        <v>85</v>
      </c>
      <c r="AW252" s="14" t="s">
        <v>31</v>
      </c>
      <c r="AX252" s="14" t="s">
        <v>32</v>
      </c>
      <c r="AY252" s="173" t="s">
        <v>167</v>
      </c>
    </row>
    <row r="253" spans="1:65" s="2" customFormat="1" ht="16.5" customHeight="1">
      <c r="A253" s="33"/>
      <c r="B253" s="150"/>
      <c r="C253" s="151" t="s">
        <v>270</v>
      </c>
      <c r="D253" s="151" t="s">
        <v>170</v>
      </c>
      <c r="E253" s="152" t="s">
        <v>1316</v>
      </c>
      <c r="F253" s="153" t="s">
        <v>1317</v>
      </c>
      <c r="G253" s="154" t="s">
        <v>233</v>
      </c>
      <c r="H253" s="155">
        <v>33.1</v>
      </c>
      <c r="I253" s="156"/>
      <c r="J253" s="157">
        <f>ROUND(I253*H253,2)</f>
        <v>0</v>
      </c>
      <c r="K253" s="153" t="s">
        <v>240</v>
      </c>
      <c r="L253" s="34"/>
      <c r="M253" s="158" t="s">
        <v>1</v>
      </c>
      <c r="N253" s="159" t="s">
        <v>42</v>
      </c>
      <c r="O253" s="59"/>
      <c r="P253" s="160">
        <f>O253*H253</f>
        <v>0</v>
      </c>
      <c r="Q253" s="160">
        <v>0</v>
      </c>
      <c r="R253" s="160">
        <f>Q253*H253</f>
        <v>0</v>
      </c>
      <c r="S253" s="160">
        <v>0.709</v>
      </c>
      <c r="T253" s="161">
        <f>S253*H253</f>
        <v>23.4679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2" t="s">
        <v>175</v>
      </c>
      <c r="AT253" s="162" t="s">
        <v>170</v>
      </c>
      <c r="AU253" s="162" t="s">
        <v>85</v>
      </c>
      <c r="AY253" s="18" t="s">
        <v>167</v>
      </c>
      <c r="BE253" s="163">
        <f>IF(N253="základní",J253,0)</f>
        <v>0</v>
      </c>
      <c r="BF253" s="163">
        <f>IF(N253="snížená",J253,0)</f>
        <v>0</v>
      </c>
      <c r="BG253" s="163">
        <f>IF(N253="zákl. přenesená",J253,0)</f>
        <v>0</v>
      </c>
      <c r="BH253" s="163">
        <f>IF(N253="sníž. přenesená",J253,0)</f>
        <v>0</v>
      </c>
      <c r="BI253" s="163">
        <f>IF(N253="nulová",J253,0)</f>
        <v>0</v>
      </c>
      <c r="BJ253" s="18" t="s">
        <v>32</v>
      </c>
      <c r="BK253" s="163">
        <f>ROUND(I253*H253,2)</f>
        <v>0</v>
      </c>
      <c r="BL253" s="18" t="s">
        <v>175</v>
      </c>
      <c r="BM253" s="162" t="s">
        <v>1318</v>
      </c>
    </row>
    <row r="254" spans="2:51" s="13" customFormat="1" ht="12">
      <c r="B254" s="164"/>
      <c r="D254" s="165" t="s">
        <v>177</v>
      </c>
      <c r="E254" s="166" t="s">
        <v>1</v>
      </c>
      <c r="F254" s="167" t="s">
        <v>1303</v>
      </c>
      <c r="H254" s="166" t="s">
        <v>1</v>
      </c>
      <c r="I254" s="168"/>
      <c r="L254" s="164"/>
      <c r="M254" s="169"/>
      <c r="N254" s="170"/>
      <c r="O254" s="170"/>
      <c r="P254" s="170"/>
      <c r="Q254" s="170"/>
      <c r="R254" s="170"/>
      <c r="S254" s="170"/>
      <c r="T254" s="171"/>
      <c r="AT254" s="166" t="s">
        <v>177</v>
      </c>
      <c r="AU254" s="166" t="s">
        <v>85</v>
      </c>
      <c r="AV254" s="13" t="s">
        <v>32</v>
      </c>
      <c r="AW254" s="13" t="s">
        <v>31</v>
      </c>
      <c r="AX254" s="13" t="s">
        <v>77</v>
      </c>
      <c r="AY254" s="166" t="s">
        <v>167</v>
      </c>
    </row>
    <row r="255" spans="2:51" s="14" customFormat="1" ht="12">
      <c r="B255" s="172"/>
      <c r="D255" s="165" t="s">
        <v>177</v>
      </c>
      <c r="E255" s="173" t="s">
        <v>1194</v>
      </c>
      <c r="F255" s="174" t="s">
        <v>1304</v>
      </c>
      <c r="H255" s="175">
        <v>28.6</v>
      </c>
      <c r="I255" s="176"/>
      <c r="L255" s="172"/>
      <c r="M255" s="177"/>
      <c r="N255" s="178"/>
      <c r="O255" s="178"/>
      <c r="P255" s="178"/>
      <c r="Q255" s="178"/>
      <c r="R255" s="178"/>
      <c r="S255" s="178"/>
      <c r="T255" s="179"/>
      <c r="AT255" s="173" t="s">
        <v>177</v>
      </c>
      <c r="AU255" s="173" t="s">
        <v>85</v>
      </c>
      <c r="AV255" s="14" t="s">
        <v>85</v>
      </c>
      <c r="AW255" s="14" t="s">
        <v>31</v>
      </c>
      <c r="AX255" s="14" t="s">
        <v>77</v>
      </c>
      <c r="AY255" s="173" t="s">
        <v>167</v>
      </c>
    </row>
    <row r="256" spans="2:51" s="14" customFormat="1" ht="12">
      <c r="B256" s="172"/>
      <c r="D256" s="165" t="s">
        <v>177</v>
      </c>
      <c r="E256" s="173" t="s">
        <v>1192</v>
      </c>
      <c r="F256" s="174" t="s">
        <v>1305</v>
      </c>
      <c r="H256" s="175">
        <v>4.5</v>
      </c>
      <c r="I256" s="176"/>
      <c r="L256" s="172"/>
      <c r="M256" s="177"/>
      <c r="N256" s="178"/>
      <c r="O256" s="178"/>
      <c r="P256" s="178"/>
      <c r="Q256" s="178"/>
      <c r="R256" s="178"/>
      <c r="S256" s="178"/>
      <c r="T256" s="179"/>
      <c r="AT256" s="173" t="s">
        <v>177</v>
      </c>
      <c r="AU256" s="173" t="s">
        <v>85</v>
      </c>
      <c r="AV256" s="14" t="s">
        <v>85</v>
      </c>
      <c r="AW256" s="14" t="s">
        <v>31</v>
      </c>
      <c r="AX256" s="14" t="s">
        <v>77</v>
      </c>
      <c r="AY256" s="173" t="s">
        <v>167</v>
      </c>
    </row>
    <row r="257" spans="2:51" s="16" customFormat="1" ht="12">
      <c r="B257" s="209"/>
      <c r="D257" s="165" t="s">
        <v>177</v>
      </c>
      <c r="E257" s="210" t="s">
        <v>1190</v>
      </c>
      <c r="F257" s="211" t="s">
        <v>1299</v>
      </c>
      <c r="H257" s="212">
        <v>33.1</v>
      </c>
      <c r="I257" s="213"/>
      <c r="L257" s="209"/>
      <c r="M257" s="214"/>
      <c r="N257" s="215"/>
      <c r="O257" s="215"/>
      <c r="P257" s="215"/>
      <c r="Q257" s="215"/>
      <c r="R257" s="215"/>
      <c r="S257" s="215"/>
      <c r="T257" s="216"/>
      <c r="AT257" s="210" t="s">
        <v>177</v>
      </c>
      <c r="AU257" s="210" t="s">
        <v>85</v>
      </c>
      <c r="AV257" s="16" t="s">
        <v>186</v>
      </c>
      <c r="AW257" s="16" t="s">
        <v>31</v>
      </c>
      <c r="AX257" s="16" t="s">
        <v>77</v>
      </c>
      <c r="AY257" s="210" t="s">
        <v>167</v>
      </c>
    </row>
    <row r="258" spans="2:51" s="15" customFormat="1" ht="12">
      <c r="B258" s="180"/>
      <c r="D258" s="165" t="s">
        <v>177</v>
      </c>
      <c r="E258" s="181" t="s">
        <v>1</v>
      </c>
      <c r="F258" s="182" t="s">
        <v>192</v>
      </c>
      <c r="H258" s="183">
        <v>33.1</v>
      </c>
      <c r="I258" s="184"/>
      <c r="L258" s="180"/>
      <c r="M258" s="185"/>
      <c r="N258" s="186"/>
      <c r="O258" s="186"/>
      <c r="P258" s="186"/>
      <c r="Q258" s="186"/>
      <c r="R258" s="186"/>
      <c r="S258" s="186"/>
      <c r="T258" s="187"/>
      <c r="AT258" s="181" t="s">
        <v>177</v>
      </c>
      <c r="AU258" s="181" t="s">
        <v>85</v>
      </c>
      <c r="AV258" s="15" t="s">
        <v>175</v>
      </c>
      <c r="AW258" s="15" t="s">
        <v>31</v>
      </c>
      <c r="AX258" s="15" t="s">
        <v>32</v>
      </c>
      <c r="AY258" s="181" t="s">
        <v>167</v>
      </c>
    </row>
    <row r="259" spans="1:65" s="2" customFormat="1" ht="16.5" customHeight="1">
      <c r="A259" s="33"/>
      <c r="B259" s="150"/>
      <c r="C259" s="151" t="s">
        <v>275</v>
      </c>
      <c r="D259" s="151" t="s">
        <v>170</v>
      </c>
      <c r="E259" s="152" t="s">
        <v>1319</v>
      </c>
      <c r="F259" s="153" t="s">
        <v>1320</v>
      </c>
      <c r="G259" s="154" t="s">
        <v>246</v>
      </c>
      <c r="H259" s="155">
        <v>64</v>
      </c>
      <c r="I259" s="156"/>
      <c r="J259" s="157">
        <f>ROUND(I259*H259,2)</f>
        <v>0</v>
      </c>
      <c r="K259" s="153" t="s">
        <v>240</v>
      </c>
      <c r="L259" s="34"/>
      <c r="M259" s="158" t="s">
        <v>1</v>
      </c>
      <c r="N259" s="159" t="s">
        <v>42</v>
      </c>
      <c r="O259" s="59"/>
      <c r="P259" s="160">
        <f>O259*H259</f>
        <v>0</v>
      </c>
      <c r="Q259" s="160">
        <v>2E-05</v>
      </c>
      <c r="R259" s="160">
        <f>Q259*H259</f>
        <v>0.00128</v>
      </c>
      <c r="S259" s="160">
        <v>0</v>
      </c>
      <c r="T259" s="16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2" t="s">
        <v>175</v>
      </c>
      <c r="AT259" s="162" t="s">
        <v>170</v>
      </c>
      <c r="AU259" s="162" t="s">
        <v>85</v>
      </c>
      <c r="AY259" s="18" t="s">
        <v>167</v>
      </c>
      <c r="BE259" s="163">
        <f>IF(N259="základní",J259,0)</f>
        <v>0</v>
      </c>
      <c r="BF259" s="163">
        <f>IF(N259="snížená",J259,0)</f>
        <v>0</v>
      </c>
      <c r="BG259" s="163">
        <f>IF(N259="zákl. přenesená",J259,0)</f>
        <v>0</v>
      </c>
      <c r="BH259" s="163">
        <f>IF(N259="sníž. přenesená",J259,0)</f>
        <v>0</v>
      </c>
      <c r="BI259" s="163">
        <f>IF(N259="nulová",J259,0)</f>
        <v>0</v>
      </c>
      <c r="BJ259" s="18" t="s">
        <v>32</v>
      </c>
      <c r="BK259" s="163">
        <f>ROUND(I259*H259,2)</f>
        <v>0</v>
      </c>
      <c r="BL259" s="18" t="s">
        <v>175</v>
      </c>
      <c r="BM259" s="162" t="s">
        <v>1321</v>
      </c>
    </row>
    <row r="260" spans="2:51" s="13" customFormat="1" ht="12">
      <c r="B260" s="164"/>
      <c r="D260" s="165" t="s">
        <v>177</v>
      </c>
      <c r="E260" s="166" t="s">
        <v>1</v>
      </c>
      <c r="F260" s="167" t="s">
        <v>1303</v>
      </c>
      <c r="H260" s="166" t="s">
        <v>1</v>
      </c>
      <c r="I260" s="168"/>
      <c r="L260" s="164"/>
      <c r="M260" s="169"/>
      <c r="N260" s="170"/>
      <c r="O260" s="170"/>
      <c r="P260" s="170"/>
      <c r="Q260" s="170"/>
      <c r="R260" s="170"/>
      <c r="S260" s="170"/>
      <c r="T260" s="171"/>
      <c r="AT260" s="166" t="s">
        <v>177</v>
      </c>
      <c r="AU260" s="166" t="s">
        <v>85</v>
      </c>
      <c r="AV260" s="13" t="s">
        <v>32</v>
      </c>
      <c r="AW260" s="13" t="s">
        <v>31</v>
      </c>
      <c r="AX260" s="13" t="s">
        <v>77</v>
      </c>
      <c r="AY260" s="166" t="s">
        <v>167</v>
      </c>
    </row>
    <row r="261" spans="2:51" s="14" customFormat="1" ht="12">
      <c r="B261" s="172"/>
      <c r="D261" s="165" t="s">
        <v>177</v>
      </c>
      <c r="E261" s="173" t="s">
        <v>1</v>
      </c>
      <c r="F261" s="174" t="s">
        <v>1322</v>
      </c>
      <c r="H261" s="175">
        <v>52</v>
      </c>
      <c r="I261" s="176"/>
      <c r="L261" s="172"/>
      <c r="M261" s="177"/>
      <c r="N261" s="178"/>
      <c r="O261" s="178"/>
      <c r="P261" s="178"/>
      <c r="Q261" s="178"/>
      <c r="R261" s="178"/>
      <c r="S261" s="178"/>
      <c r="T261" s="179"/>
      <c r="AT261" s="173" t="s">
        <v>177</v>
      </c>
      <c r="AU261" s="173" t="s">
        <v>85</v>
      </c>
      <c r="AV261" s="14" t="s">
        <v>85</v>
      </c>
      <c r="AW261" s="14" t="s">
        <v>31</v>
      </c>
      <c r="AX261" s="14" t="s">
        <v>77</v>
      </c>
      <c r="AY261" s="173" t="s">
        <v>167</v>
      </c>
    </row>
    <row r="262" spans="2:51" s="14" customFormat="1" ht="12">
      <c r="B262" s="172"/>
      <c r="D262" s="165" t="s">
        <v>177</v>
      </c>
      <c r="E262" s="173" t="s">
        <v>1</v>
      </c>
      <c r="F262" s="174" t="s">
        <v>1323</v>
      </c>
      <c r="H262" s="175">
        <v>12</v>
      </c>
      <c r="I262" s="176"/>
      <c r="L262" s="172"/>
      <c r="M262" s="177"/>
      <c r="N262" s="178"/>
      <c r="O262" s="178"/>
      <c r="P262" s="178"/>
      <c r="Q262" s="178"/>
      <c r="R262" s="178"/>
      <c r="S262" s="178"/>
      <c r="T262" s="179"/>
      <c r="AT262" s="173" t="s">
        <v>177</v>
      </c>
      <c r="AU262" s="173" t="s">
        <v>85</v>
      </c>
      <c r="AV262" s="14" t="s">
        <v>85</v>
      </c>
      <c r="AW262" s="14" t="s">
        <v>31</v>
      </c>
      <c r="AX262" s="14" t="s">
        <v>77</v>
      </c>
      <c r="AY262" s="173" t="s">
        <v>167</v>
      </c>
    </row>
    <row r="263" spans="2:51" s="15" customFormat="1" ht="12">
      <c r="B263" s="180"/>
      <c r="D263" s="165" t="s">
        <v>177</v>
      </c>
      <c r="E263" s="181" t="s">
        <v>1</v>
      </c>
      <c r="F263" s="182" t="s">
        <v>192</v>
      </c>
      <c r="H263" s="183">
        <v>64</v>
      </c>
      <c r="I263" s="184"/>
      <c r="L263" s="180"/>
      <c r="M263" s="185"/>
      <c r="N263" s="186"/>
      <c r="O263" s="186"/>
      <c r="P263" s="186"/>
      <c r="Q263" s="186"/>
      <c r="R263" s="186"/>
      <c r="S263" s="186"/>
      <c r="T263" s="187"/>
      <c r="AT263" s="181" t="s">
        <v>177</v>
      </c>
      <c r="AU263" s="181" t="s">
        <v>85</v>
      </c>
      <c r="AV263" s="15" t="s">
        <v>175</v>
      </c>
      <c r="AW263" s="15" t="s">
        <v>31</v>
      </c>
      <c r="AX263" s="15" t="s">
        <v>32</v>
      </c>
      <c r="AY263" s="181" t="s">
        <v>167</v>
      </c>
    </row>
    <row r="264" spans="1:65" s="2" customFormat="1" ht="16.5" customHeight="1">
      <c r="A264" s="33"/>
      <c r="B264" s="150"/>
      <c r="C264" s="151" t="s">
        <v>278</v>
      </c>
      <c r="D264" s="151" t="s">
        <v>170</v>
      </c>
      <c r="E264" s="152" t="s">
        <v>311</v>
      </c>
      <c r="F264" s="153" t="s">
        <v>312</v>
      </c>
      <c r="G264" s="154" t="s">
        <v>233</v>
      </c>
      <c r="H264" s="155">
        <v>293.61</v>
      </c>
      <c r="I264" s="156"/>
      <c r="J264" s="157">
        <f>ROUND(I264*H264,2)</f>
        <v>0</v>
      </c>
      <c r="K264" s="153" t="s">
        <v>174</v>
      </c>
      <c r="L264" s="34"/>
      <c r="M264" s="158" t="s">
        <v>1</v>
      </c>
      <c r="N264" s="159" t="s">
        <v>42</v>
      </c>
      <c r="O264" s="59"/>
      <c r="P264" s="160">
        <f>O264*H264</f>
        <v>0</v>
      </c>
      <c r="Q264" s="160">
        <v>0</v>
      </c>
      <c r="R264" s="160">
        <f>Q264*H264</f>
        <v>0</v>
      </c>
      <c r="S264" s="160">
        <v>0.45</v>
      </c>
      <c r="T264" s="161">
        <f>S264*H264</f>
        <v>132.1245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2" t="s">
        <v>175</v>
      </c>
      <c r="AT264" s="162" t="s">
        <v>170</v>
      </c>
      <c r="AU264" s="162" t="s">
        <v>85</v>
      </c>
      <c r="AY264" s="18" t="s">
        <v>167</v>
      </c>
      <c r="BE264" s="163">
        <f>IF(N264="základní",J264,0)</f>
        <v>0</v>
      </c>
      <c r="BF264" s="163">
        <f>IF(N264="snížená",J264,0)</f>
        <v>0</v>
      </c>
      <c r="BG264" s="163">
        <f>IF(N264="zákl. přenesená",J264,0)</f>
        <v>0</v>
      </c>
      <c r="BH264" s="163">
        <f>IF(N264="sníž. přenesená",J264,0)</f>
        <v>0</v>
      </c>
      <c r="BI264" s="163">
        <f>IF(N264="nulová",J264,0)</f>
        <v>0</v>
      </c>
      <c r="BJ264" s="18" t="s">
        <v>32</v>
      </c>
      <c r="BK264" s="163">
        <f>ROUND(I264*H264,2)</f>
        <v>0</v>
      </c>
      <c r="BL264" s="18" t="s">
        <v>175</v>
      </c>
      <c r="BM264" s="162" t="s">
        <v>1324</v>
      </c>
    </row>
    <row r="265" spans="2:51" s="13" customFormat="1" ht="12">
      <c r="B265" s="164"/>
      <c r="D265" s="165" t="s">
        <v>177</v>
      </c>
      <c r="E265" s="166" t="s">
        <v>1</v>
      </c>
      <c r="F265" s="167" t="s">
        <v>1262</v>
      </c>
      <c r="H265" s="166" t="s">
        <v>1</v>
      </c>
      <c r="I265" s="168"/>
      <c r="L265" s="164"/>
      <c r="M265" s="169"/>
      <c r="N265" s="170"/>
      <c r="O265" s="170"/>
      <c r="P265" s="170"/>
      <c r="Q265" s="170"/>
      <c r="R265" s="170"/>
      <c r="S265" s="170"/>
      <c r="T265" s="171"/>
      <c r="AT265" s="166" t="s">
        <v>177</v>
      </c>
      <c r="AU265" s="166" t="s">
        <v>85</v>
      </c>
      <c r="AV265" s="13" t="s">
        <v>32</v>
      </c>
      <c r="AW265" s="13" t="s">
        <v>31</v>
      </c>
      <c r="AX265" s="13" t="s">
        <v>77</v>
      </c>
      <c r="AY265" s="166" t="s">
        <v>167</v>
      </c>
    </row>
    <row r="266" spans="2:51" s="14" customFormat="1" ht="12">
      <c r="B266" s="172"/>
      <c r="D266" s="165" t="s">
        <v>177</v>
      </c>
      <c r="E266" s="173" t="s">
        <v>1</v>
      </c>
      <c r="F266" s="174" t="s">
        <v>1263</v>
      </c>
      <c r="H266" s="175">
        <v>220</v>
      </c>
      <c r="I266" s="176"/>
      <c r="L266" s="172"/>
      <c r="M266" s="177"/>
      <c r="N266" s="178"/>
      <c r="O266" s="178"/>
      <c r="P266" s="178"/>
      <c r="Q266" s="178"/>
      <c r="R266" s="178"/>
      <c r="S266" s="178"/>
      <c r="T266" s="179"/>
      <c r="AT266" s="173" t="s">
        <v>177</v>
      </c>
      <c r="AU266" s="173" t="s">
        <v>85</v>
      </c>
      <c r="AV266" s="14" t="s">
        <v>85</v>
      </c>
      <c r="AW266" s="14" t="s">
        <v>31</v>
      </c>
      <c r="AX266" s="14" t="s">
        <v>77</v>
      </c>
      <c r="AY266" s="173" t="s">
        <v>167</v>
      </c>
    </row>
    <row r="267" spans="2:51" s="14" customFormat="1" ht="12">
      <c r="B267" s="172"/>
      <c r="D267" s="165" t="s">
        <v>177</v>
      </c>
      <c r="E267" s="173" t="s">
        <v>1</v>
      </c>
      <c r="F267" s="174" t="s">
        <v>1264</v>
      </c>
      <c r="H267" s="175">
        <v>19.547</v>
      </c>
      <c r="I267" s="176"/>
      <c r="L267" s="172"/>
      <c r="M267" s="177"/>
      <c r="N267" s="178"/>
      <c r="O267" s="178"/>
      <c r="P267" s="178"/>
      <c r="Q267" s="178"/>
      <c r="R267" s="178"/>
      <c r="S267" s="178"/>
      <c r="T267" s="179"/>
      <c r="AT267" s="173" t="s">
        <v>177</v>
      </c>
      <c r="AU267" s="173" t="s">
        <v>85</v>
      </c>
      <c r="AV267" s="14" t="s">
        <v>85</v>
      </c>
      <c r="AW267" s="14" t="s">
        <v>31</v>
      </c>
      <c r="AX267" s="14" t="s">
        <v>77</v>
      </c>
      <c r="AY267" s="173" t="s">
        <v>167</v>
      </c>
    </row>
    <row r="268" spans="2:51" s="14" customFormat="1" ht="12">
      <c r="B268" s="172"/>
      <c r="D268" s="165" t="s">
        <v>177</v>
      </c>
      <c r="E268" s="173" t="s">
        <v>1</v>
      </c>
      <c r="F268" s="174" t="s">
        <v>1265</v>
      </c>
      <c r="H268" s="175">
        <v>20.9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177</v>
      </c>
      <c r="AU268" s="173" t="s">
        <v>85</v>
      </c>
      <c r="AV268" s="14" t="s">
        <v>85</v>
      </c>
      <c r="AW268" s="14" t="s">
        <v>31</v>
      </c>
      <c r="AX268" s="14" t="s">
        <v>77</v>
      </c>
      <c r="AY268" s="173" t="s">
        <v>167</v>
      </c>
    </row>
    <row r="269" spans="2:51" s="14" customFormat="1" ht="12">
      <c r="B269" s="172"/>
      <c r="D269" s="165" t="s">
        <v>177</v>
      </c>
      <c r="E269" s="173" t="s">
        <v>1</v>
      </c>
      <c r="F269" s="174" t="s">
        <v>1266</v>
      </c>
      <c r="H269" s="175">
        <v>17.413</v>
      </c>
      <c r="I269" s="176"/>
      <c r="L269" s="172"/>
      <c r="M269" s="177"/>
      <c r="N269" s="178"/>
      <c r="O269" s="178"/>
      <c r="P269" s="178"/>
      <c r="Q269" s="178"/>
      <c r="R269" s="178"/>
      <c r="S269" s="178"/>
      <c r="T269" s="179"/>
      <c r="AT269" s="173" t="s">
        <v>177</v>
      </c>
      <c r="AU269" s="173" t="s">
        <v>85</v>
      </c>
      <c r="AV269" s="14" t="s">
        <v>85</v>
      </c>
      <c r="AW269" s="14" t="s">
        <v>31</v>
      </c>
      <c r="AX269" s="14" t="s">
        <v>77</v>
      </c>
      <c r="AY269" s="173" t="s">
        <v>167</v>
      </c>
    </row>
    <row r="270" spans="2:51" s="16" customFormat="1" ht="12">
      <c r="B270" s="209"/>
      <c r="D270" s="165" t="s">
        <v>177</v>
      </c>
      <c r="E270" s="210" t="s">
        <v>1200</v>
      </c>
      <c r="F270" s="211" t="s">
        <v>1299</v>
      </c>
      <c r="H270" s="212">
        <v>277.86</v>
      </c>
      <c r="I270" s="213"/>
      <c r="L270" s="209"/>
      <c r="M270" s="214"/>
      <c r="N270" s="215"/>
      <c r="O270" s="215"/>
      <c r="P270" s="215"/>
      <c r="Q270" s="215"/>
      <c r="R270" s="215"/>
      <c r="S270" s="215"/>
      <c r="T270" s="216"/>
      <c r="AT270" s="210" t="s">
        <v>177</v>
      </c>
      <c r="AU270" s="210" t="s">
        <v>85</v>
      </c>
      <c r="AV270" s="16" t="s">
        <v>186</v>
      </c>
      <c r="AW270" s="16" t="s">
        <v>31</v>
      </c>
      <c r="AX270" s="16" t="s">
        <v>77</v>
      </c>
      <c r="AY270" s="210" t="s">
        <v>167</v>
      </c>
    </row>
    <row r="271" spans="2:51" s="14" customFormat="1" ht="12">
      <c r="B271" s="172"/>
      <c r="D271" s="165" t="s">
        <v>177</v>
      </c>
      <c r="E271" s="173" t="s">
        <v>1</v>
      </c>
      <c r="F271" s="174" t="s">
        <v>1267</v>
      </c>
      <c r="H271" s="175">
        <v>15.75</v>
      </c>
      <c r="I271" s="176"/>
      <c r="L271" s="172"/>
      <c r="M271" s="177"/>
      <c r="N271" s="178"/>
      <c r="O271" s="178"/>
      <c r="P271" s="178"/>
      <c r="Q271" s="178"/>
      <c r="R271" s="178"/>
      <c r="S271" s="178"/>
      <c r="T271" s="179"/>
      <c r="AT271" s="173" t="s">
        <v>177</v>
      </c>
      <c r="AU271" s="173" t="s">
        <v>85</v>
      </c>
      <c r="AV271" s="14" t="s">
        <v>85</v>
      </c>
      <c r="AW271" s="14" t="s">
        <v>31</v>
      </c>
      <c r="AX271" s="14" t="s">
        <v>77</v>
      </c>
      <c r="AY271" s="173" t="s">
        <v>167</v>
      </c>
    </row>
    <row r="272" spans="2:51" s="16" customFormat="1" ht="12">
      <c r="B272" s="209"/>
      <c r="D272" s="165" t="s">
        <v>177</v>
      </c>
      <c r="E272" s="210" t="s">
        <v>1198</v>
      </c>
      <c r="F272" s="211" t="s">
        <v>1299</v>
      </c>
      <c r="H272" s="212">
        <v>15.75</v>
      </c>
      <c r="I272" s="213"/>
      <c r="L272" s="209"/>
      <c r="M272" s="214"/>
      <c r="N272" s="215"/>
      <c r="O272" s="215"/>
      <c r="P272" s="215"/>
      <c r="Q272" s="215"/>
      <c r="R272" s="215"/>
      <c r="S272" s="215"/>
      <c r="T272" s="216"/>
      <c r="AT272" s="210" t="s">
        <v>177</v>
      </c>
      <c r="AU272" s="210" t="s">
        <v>85</v>
      </c>
      <c r="AV272" s="16" t="s">
        <v>186</v>
      </c>
      <c r="AW272" s="16" t="s">
        <v>31</v>
      </c>
      <c r="AX272" s="16" t="s">
        <v>77</v>
      </c>
      <c r="AY272" s="210" t="s">
        <v>167</v>
      </c>
    </row>
    <row r="273" spans="2:51" s="15" customFormat="1" ht="12">
      <c r="B273" s="180"/>
      <c r="D273" s="165" t="s">
        <v>177</v>
      </c>
      <c r="E273" s="181" t="s">
        <v>1196</v>
      </c>
      <c r="F273" s="182" t="s">
        <v>192</v>
      </c>
      <c r="H273" s="183">
        <v>293.61</v>
      </c>
      <c r="I273" s="184"/>
      <c r="L273" s="180"/>
      <c r="M273" s="185"/>
      <c r="N273" s="186"/>
      <c r="O273" s="186"/>
      <c r="P273" s="186"/>
      <c r="Q273" s="186"/>
      <c r="R273" s="186"/>
      <c r="S273" s="186"/>
      <c r="T273" s="187"/>
      <c r="AT273" s="181" t="s">
        <v>177</v>
      </c>
      <c r="AU273" s="181" t="s">
        <v>85</v>
      </c>
      <c r="AV273" s="15" t="s">
        <v>175</v>
      </c>
      <c r="AW273" s="15" t="s">
        <v>31</v>
      </c>
      <c r="AX273" s="15" t="s">
        <v>32</v>
      </c>
      <c r="AY273" s="181" t="s">
        <v>167</v>
      </c>
    </row>
    <row r="274" spans="1:65" s="2" customFormat="1" ht="16.5" customHeight="1">
      <c r="A274" s="33"/>
      <c r="B274" s="150"/>
      <c r="C274" s="151" t="s">
        <v>7</v>
      </c>
      <c r="D274" s="151" t="s">
        <v>170</v>
      </c>
      <c r="E274" s="152" t="s">
        <v>1325</v>
      </c>
      <c r="F274" s="153" t="s">
        <v>1326</v>
      </c>
      <c r="G274" s="154" t="s">
        <v>246</v>
      </c>
      <c r="H274" s="155">
        <v>547.2</v>
      </c>
      <c r="I274" s="156"/>
      <c r="J274" s="157">
        <f>ROUND(I274*H274,2)</f>
        <v>0</v>
      </c>
      <c r="K274" s="153" t="s">
        <v>174</v>
      </c>
      <c r="L274" s="34"/>
      <c r="M274" s="158" t="s">
        <v>1</v>
      </c>
      <c r="N274" s="159" t="s">
        <v>42</v>
      </c>
      <c r="O274" s="59"/>
      <c r="P274" s="160">
        <f>O274*H274</f>
        <v>0</v>
      </c>
      <c r="Q274" s="160">
        <v>0</v>
      </c>
      <c r="R274" s="160">
        <f>Q274*H274</f>
        <v>0</v>
      </c>
      <c r="S274" s="160">
        <v>0</v>
      </c>
      <c r="T274" s="161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2" t="s">
        <v>175</v>
      </c>
      <c r="AT274" s="162" t="s">
        <v>170</v>
      </c>
      <c r="AU274" s="162" t="s">
        <v>85</v>
      </c>
      <c r="AY274" s="18" t="s">
        <v>167</v>
      </c>
      <c r="BE274" s="163">
        <f>IF(N274="základní",J274,0)</f>
        <v>0</v>
      </c>
      <c r="BF274" s="163">
        <f>IF(N274="snížená",J274,0)</f>
        <v>0</v>
      </c>
      <c r="BG274" s="163">
        <f>IF(N274="zákl. přenesená",J274,0)</f>
        <v>0</v>
      </c>
      <c r="BH274" s="163">
        <f>IF(N274="sníž. přenesená",J274,0)</f>
        <v>0</v>
      </c>
      <c r="BI274" s="163">
        <f>IF(N274="nulová",J274,0)</f>
        <v>0</v>
      </c>
      <c r="BJ274" s="18" t="s">
        <v>32</v>
      </c>
      <c r="BK274" s="163">
        <f>ROUND(I274*H274,2)</f>
        <v>0</v>
      </c>
      <c r="BL274" s="18" t="s">
        <v>175</v>
      </c>
      <c r="BM274" s="162" t="s">
        <v>1327</v>
      </c>
    </row>
    <row r="275" spans="2:51" s="13" customFormat="1" ht="12">
      <c r="B275" s="164"/>
      <c r="D275" s="165" t="s">
        <v>177</v>
      </c>
      <c r="E275" s="166" t="s">
        <v>1</v>
      </c>
      <c r="F275" s="167" t="s">
        <v>1262</v>
      </c>
      <c r="H275" s="166" t="s">
        <v>1</v>
      </c>
      <c r="I275" s="168"/>
      <c r="L275" s="164"/>
      <c r="M275" s="169"/>
      <c r="N275" s="170"/>
      <c r="O275" s="170"/>
      <c r="P275" s="170"/>
      <c r="Q275" s="170"/>
      <c r="R275" s="170"/>
      <c r="S275" s="170"/>
      <c r="T275" s="171"/>
      <c r="AT275" s="166" t="s">
        <v>177</v>
      </c>
      <c r="AU275" s="166" t="s">
        <v>85</v>
      </c>
      <c r="AV275" s="13" t="s">
        <v>32</v>
      </c>
      <c r="AW275" s="13" t="s">
        <v>31</v>
      </c>
      <c r="AX275" s="13" t="s">
        <v>77</v>
      </c>
      <c r="AY275" s="166" t="s">
        <v>167</v>
      </c>
    </row>
    <row r="276" spans="2:51" s="14" customFormat="1" ht="12">
      <c r="B276" s="172"/>
      <c r="D276" s="165" t="s">
        <v>177</v>
      </c>
      <c r="E276" s="173" t="s">
        <v>1</v>
      </c>
      <c r="F276" s="174" t="s">
        <v>1328</v>
      </c>
      <c r="H276" s="175">
        <v>400</v>
      </c>
      <c r="I276" s="176"/>
      <c r="L276" s="172"/>
      <c r="M276" s="177"/>
      <c r="N276" s="178"/>
      <c r="O276" s="178"/>
      <c r="P276" s="178"/>
      <c r="Q276" s="178"/>
      <c r="R276" s="178"/>
      <c r="S276" s="178"/>
      <c r="T276" s="179"/>
      <c r="AT276" s="173" t="s">
        <v>177</v>
      </c>
      <c r="AU276" s="173" t="s">
        <v>85</v>
      </c>
      <c r="AV276" s="14" t="s">
        <v>85</v>
      </c>
      <c r="AW276" s="14" t="s">
        <v>31</v>
      </c>
      <c r="AX276" s="14" t="s">
        <v>77</v>
      </c>
      <c r="AY276" s="173" t="s">
        <v>167</v>
      </c>
    </row>
    <row r="277" spans="2:51" s="14" customFormat="1" ht="12">
      <c r="B277" s="172"/>
      <c r="D277" s="165" t="s">
        <v>177</v>
      </c>
      <c r="E277" s="173" t="s">
        <v>1</v>
      </c>
      <c r="F277" s="174" t="s">
        <v>1329</v>
      </c>
      <c r="H277" s="175">
        <v>35.54</v>
      </c>
      <c r="I277" s="176"/>
      <c r="L277" s="172"/>
      <c r="M277" s="177"/>
      <c r="N277" s="178"/>
      <c r="O277" s="178"/>
      <c r="P277" s="178"/>
      <c r="Q277" s="178"/>
      <c r="R277" s="178"/>
      <c r="S277" s="178"/>
      <c r="T277" s="179"/>
      <c r="AT277" s="173" t="s">
        <v>177</v>
      </c>
      <c r="AU277" s="173" t="s">
        <v>85</v>
      </c>
      <c r="AV277" s="14" t="s">
        <v>85</v>
      </c>
      <c r="AW277" s="14" t="s">
        <v>31</v>
      </c>
      <c r="AX277" s="14" t="s">
        <v>77</v>
      </c>
      <c r="AY277" s="173" t="s">
        <v>167</v>
      </c>
    </row>
    <row r="278" spans="2:51" s="14" customFormat="1" ht="12">
      <c r="B278" s="172"/>
      <c r="D278" s="165" t="s">
        <v>177</v>
      </c>
      <c r="E278" s="173" t="s">
        <v>1</v>
      </c>
      <c r="F278" s="174" t="s">
        <v>1330</v>
      </c>
      <c r="H278" s="175">
        <v>38</v>
      </c>
      <c r="I278" s="176"/>
      <c r="L278" s="172"/>
      <c r="M278" s="177"/>
      <c r="N278" s="178"/>
      <c r="O278" s="178"/>
      <c r="P278" s="178"/>
      <c r="Q278" s="178"/>
      <c r="R278" s="178"/>
      <c r="S278" s="178"/>
      <c r="T278" s="179"/>
      <c r="AT278" s="173" t="s">
        <v>177</v>
      </c>
      <c r="AU278" s="173" t="s">
        <v>85</v>
      </c>
      <c r="AV278" s="14" t="s">
        <v>85</v>
      </c>
      <c r="AW278" s="14" t="s">
        <v>31</v>
      </c>
      <c r="AX278" s="14" t="s">
        <v>77</v>
      </c>
      <c r="AY278" s="173" t="s">
        <v>167</v>
      </c>
    </row>
    <row r="279" spans="2:51" s="14" customFormat="1" ht="12">
      <c r="B279" s="172"/>
      <c r="D279" s="165" t="s">
        <v>177</v>
      </c>
      <c r="E279" s="173" t="s">
        <v>1</v>
      </c>
      <c r="F279" s="174" t="s">
        <v>1331</v>
      </c>
      <c r="H279" s="175">
        <v>31.66</v>
      </c>
      <c r="I279" s="176"/>
      <c r="L279" s="172"/>
      <c r="M279" s="177"/>
      <c r="N279" s="178"/>
      <c r="O279" s="178"/>
      <c r="P279" s="178"/>
      <c r="Q279" s="178"/>
      <c r="R279" s="178"/>
      <c r="S279" s="178"/>
      <c r="T279" s="179"/>
      <c r="AT279" s="173" t="s">
        <v>177</v>
      </c>
      <c r="AU279" s="173" t="s">
        <v>85</v>
      </c>
      <c r="AV279" s="14" t="s">
        <v>85</v>
      </c>
      <c r="AW279" s="14" t="s">
        <v>31</v>
      </c>
      <c r="AX279" s="14" t="s">
        <v>77</v>
      </c>
      <c r="AY279" s="173" t="s">
        <v>167</v>
      </c>
    </row>
    <row r="280" spans="2:51" s="14" customFormat="1" ht="12">
      <c r="B280" s="172"/>
      <c r="D280" s="165" t="s">
        <v>177</v>
      </c>
      <c r="E280" s="173" t="s">
        <v>1</v>
      </c>
      <c r="F280" s="174" t="s">
        <v>1332</v>
      </c>
      <c r="H280" s="175">
        <v>42</v>
      </c>
      <c r="I280" s="176"/>
      <c r="L280" s="172"/>
      <c r="M280" s="177"/>
      <c r="N280" s="178"/>
      <c r="O280" s="178"/>
      <c r="P280" s="178"/>
      <c r="Q280" s="178"/>
      <c r="R280" s="178"/>
      <c r="S280" s="178"/>
      <c r="T280" s="179"/>
      <c r="AT280" s="173" t="s">
        <v>177</v>
      </c>
      <c r="AU280" s="173" t="s">
        <v>85</v>
      </c>
      <c r="AV280" s="14" t="s">
        <v>85</v>
      </c>
      <c r="AW280" s="14" t="s">
        <v>31</v>
      </c>
      <c r="AX280" s="14" t="s">
        <v>77</v>
      </c>
      <c r="AY280" s="173" t="s">
        <v>167</v>
      </c>
    </row>
    <row r="281" spans="2:51" s="15" customFormat="1" ht="12">
      <c r="B281" s="180"/>
      <c r="D281" s="165" t="s">
        <v>177</v>
      </c>
      <c r="E281" s="181" t="s">
        <v>1</v>
      </c>
      <c r="F281" s="182" t="s">
        <v>192</v>
      </c>
      <c r="H281" s="183">
        <v>547.2</v>
      </c>
      <c r="I281" s="184"/>
      <c r="L281" s="180"/>
      <c r="M281" s="185"/>
      <c r="N281" s="186"/>
      <c r="O281" s="186"/>
      <c r="P281" s="186"/>
      <c r="Q281" s="186"/>
      <c r="R281" s="186"/>
      <c r="S281" s="186"/>
      <c r="T281" s="187"/>
      <c r="AT281" s="181" t="s">
        <v>177</v>
      </c>
      <c r="AU281" s="181" t="s">
        <v>85</v>
      </c>
      <c r="AV281" s="15" t="s">
        <v>175</v>
      </c>
      <c r="AW281" s="15" t="s">
        <v>31</v>
      </c>
      <c r="AX281" s="15" t="s">
        <v>32</v>
      </c>
      <c r="AY281" s="181" t="s">
        <v>167</v>
      </c>
    </row>
    <row r="282" spans="1:65" s="2" customFormat="1" ht="16.5" customHeight="1">
      <c r="A282" s="33"/>
      <c r="B282" s="150"/>
      <c r="C282" s="151" t="s">
        <v>286</v>
      </c>
      <c r="D282" s="151" t="s">
        <v>170</v>
      </c>
      <c r="E282" s="152" t="s">
        <v>279</v>
      </c>
      <c r="F282" s="153" t="s">
        <v>280</v>
      </c>
      <c r="G282" s="154" t="s">
        <v>260</v>
      </c>
      <c r="H282" s="155">
        <v>161.145</v>
      </c>
      <c r="I282" s="156"/>
      <c r="J282" s="157">
        <f>ROUND(I282*H282,2)</f>
        <v>0</v>
      </c>
      <c r="K282" s="153" t="s">
        <v>174</v>
      </c>
      <c r="L282" s="34"/>
      <c r="M282" s="158" t="s">
        <v>1</v>
      </c>
      <c r="N282" s="159" t="s">
        <v>42</v>
      </c>
      <c r="O282" s="59"/>
      <c r="P282" s="160">
        <f>O282*H282</f>
        <v>0</v>
      </c>
      <c r="Q282" s="160">
        <v>0</v>
      </c>
      <c r="R282" s="160">
        <f>Q282*H282</f>
        <v>0</v>
      </c>
      <c r="S282" s="160">
        <v>0</v>
      </c>
      <c r="T282" s="161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2" t="s">
        <v>175</v>
      </c>
      <c r="AT282" s="162" t="s">
        <v>170</v>
      </c>
      <c r="AU282" s="162" t="s">
        <v>85</v>
      </c>
      <c r="AY282" s="18" t="s">
        <v>167</v>
      </c>
      <c r="BE282" s="163">
        <f>IF(N282="základní",J282,0)</f>
        <v>0</v>
      </c>
      <c r="BF282" s="163">
        <f>IF(N282="snížená",J282,0)</f>
        <v>0</v>
      </c>
      <c r="BG282" s="163">
        <f>IF(N282="zákl. přenesená",J282,0)</f>
        <v>0</v>
      </c>
      <c r="BH282" s="163">
        <f>IF(N282="sníž. přenesená",J282,0)</f>
        <v>0</v>
      </c>
      <c r="BI282" s="163">
        <f>IF(N282="nulová",J282,0)</f>
        <v>0</v>
      </c>
      <c r="BJ282" s="18" t="s">
        <v>32</v>
      </c>
      <c r="BK282" s="163">
        <f>ROUND(I282*H282,2)</f>
        <v>0</v>
      </c>
      <c r="BL282" s="18" t="s">
        <v>175</v>
      </c>
      <c r="BM282" s="162" t="s">
        <v>1333</v>
      </c>
    </row>
    <row r="283" spans="1:65" s="2" customFormat="1" ht="16.5" customHeight="1">
      <c r="A283" s="33"/>
      <c r="B283" s="150"/>
      <c r="C283" s="151" t="s">
        <v>290</v>
      </c>
      <c r="D283" s="151" t="s">
        <v>170</v>
      </c>
      <c r="E283" s="152" t="s">
        <v>282</v>
      </c>
      <c r="F283" s="153" t="s">
        <v>283</v>
      </c>
      <c r="G283" s="154" t="s">
        <v>260</v>
      </c>
      <c r="H283" s="155">
        <v>1128.015</v>
      </c>
      <c r="I283" s="156"/>
      <c r="J283" s="157">
        <f>ROUND(I283*H283,2)</f>
        <v>0</v>
      </c>
      <c r="K283" s="153" t="s">
        <v>174</v>
      </c>
      <c r="L283" s="34"/>
      <c r="M283" s="158" t="s">
        <v>1</v>
      </c>
      <c r="N283" s="159" t="s">
        <v>42</v>
      </c>
      <c r="O283" s="59"/>
      <c r="P283" s="160">
        <f>O283*H283</f>
        <v>0</v>
      </c>
      <c r="Q283" s="160">
        <v>0</v>
      </c>
      <c r="R283" s="160">
        <f>Q283*H283</f>
        <v>0</v>
      </c>
      <c r="S283" s="160">
        <v>0</v>
      </c>
      <c r="T283" s="16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2" t="s">
        <v>175</v>
      </c>
      <c r="AT283" s="162" t="s">
        <v>170</v>
      </c>
      <c r="AU283" s="162" t="s">
        <v>85</v>
      </c>
      <c r="AY283" s="18" t="s">
        <v>167</v>
      </c>
      <c r="BE283" s="163">
        <f>IF(N283="základní",J283,0)</f>
        <v>0</v>
      </c>
      <c r="BF283" s="163">
        <f>IF(N283="snížená",J283,0)</f>
        <v>0</v>
      </c>
      <c r="BG283" s="163">
        <f>IF(N283="zákl. přenesená",J283,0)</f>
        <v>0</v>
      </c>
      <c r="BH283" s="163">
        <f>IF(N283="sníž. přenesená",J283,0)</f>
        <v>0</v>
      </c>
      <c r="BI283" s="163">
        <f>IF(N283="nulová",J283,0)</f>
        <v>0</v>
      </c>
      <c r="BJ283" s="18" t="s">
        <v>32</v>
      </c>
      <c r="BK283" s="163">
        <f>ROUND(I283*H283,2)</f>
        <v>0</v>
      </c>
      <c r="BL283" s="18" t="s">
        <v>175</v>
      </c>
      <c r="BM283" s="162" t="s">
        <v>1334</v>
      </c>
    </row>
    <row r="284" spans="2:51" s="14" customFormat="1" ht="12">
      <c r="B284" s="172"/>
      <c r="D284" s="165" t="s">
        <v>177</v>
      </c>
      <c r="F284" s="174" t="s">
        <v>1335</v>
      </c>
      <c r="H284" s="175">
        <v>1128.015</v>
      </c>
      <c r="I284" s="176"/>
      <c r="L284" s="172"/>
      <c r="M284" s="177"/>
      <c r="N284" s="178"/>
      <c r="O284" s="178"/>
      <c r="P284" s="178"/>
      <c r="Q284" s="178"/>
      <c r="R284" s="178"/>
      <c r="S284" s="178"/>
      <c r="T284" s="179"/>
      <c r="AT284" s="173" t="s">
        <v>177</v>
      </c>
      <c r="AU284" s="173" t="s">
        <v>85</v>
      </c>
      <c r="AV284" s="14" t="s">
        <v>85</v>
      </c>
      <c r="AW284" s="14" t="s">
        <v>3</v>
      </c>
      <c r="AX284" s="14" t="s">
        <v>32</v>
      </c>
      <c r="AY284" s="173" t="s">
        <v>167</v>
      </c>
    </row>
    <row r="285" spans="1:65" s="2" customFormat="1" ht="16.5" customHeight="1">
      <c r="A285" s="33"/>
      <c r="B285" s="150"/>
      <c r="C285" s="151" t="s">
        <v>295</v>
      </c>
      <c r="D285" s="151" t="s">
        <v>170</v>
      </c>
      <c r="E285" s="152" t="s">
        <v>320</v>
      </c>
      <c r="F285" s="153" t="s">
        <v>321</v>
      </c>
      <c r="G285" s="154" t="s">
        <v>260</v>
      </c>
      <c r="H285" s="155">
        <v>161.145</v>
      </c>
      <c r="I285" s="156"/>
      <c r="J285" s="157">
        <f>ROUND(I285*H285,2)</f>
        <v>0</v>
      </c>
      <c r="K285" s="153" t="s">
        <v>240</v>
      </c>
      <c r="L285" s="34"/>
      <c r="M285" s="158" t="s">
        <v>1</v>
      </c>
      <c r="N285" s="159" t="s">
        <v>42</v>
      </c>
      <c r="O285" s="59"/>
      <c r="P285" s="160">
        <f>O285*H285</f>
        <v>0</v>
      </c>
      <c r="Q285" s="160">
        <v>0</v>
      </c>
      <c r="R285" s="160">
        <f>Q285*H285</f>
        <v>0</v>
      </c>
      <c r="S285" s="160">
        <v>0</v>
      </c>
      <c r="T285" s="161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2" t="s">
        <v>175</v>
      </c>
      <c r="AT285" s="162" t="s">
        <v>170</v>
      </c>
      <c r="AU285" s="162" t="s">
        <v>85</v>
      </c>
      <c r="AY285" s="18" t="s">
        <v>167</v>
      </c>
      <c r="BE285" s="163">
        <f>IF(N285="základní",J285,0)</f>
        <v>0</v>
      </c>
      <c r="BF285" s="163">
        <f>IF(N285="snížená",J285,0)</f>
        <v>0</v>
      </c>
      <c r="BG285" s="163">
        <f>IF(N285="zákl. přenesená",J285,0)</f>
        <v>0</v>
      </c>
      <c r="BH285" s="163">
        <f>IF(N285="sníž. přenesená",J285,0)</f>
        <v>0</v>
      </c>
      <c r="BI285" s="163">
        <f>IF(N285="nulová",J285,0)</f>
        <v>0</v>
      </c>
      <c r="BJ285" s="18" t="s">
        <v>32</v>
      </c>
      <c r="BK285" s="163">
        <f>ROUND(I285*H285,2)</f>
        <v>0</v>
      </c>
      <c r="BL285" s="18" t="s">
        <v>175</v>
      </c>
      <c r="BM285" s="162" t="s">
        <v>1336</v>
      </c>
    </row>
    <row r="286" spans="1:65" s="2" customFormat="1" ht="16.5" customHeight="1">
      <c r="A286" s="33"/>
      <c r="B286" s="150"/>
      <c r="C286" s="151" t="s">
        <v>300</v>
      </c>
      <c r="D286" s="151" t="s">
        <v>170</v>
      </c>
      <c r="E286" s="152" t="s">
        <v>1337</v>
      </c>
      <c r="F286" s="153" t="s">
        <v>1338</v>
      </c>
      <c r="G286" s="154" t="s">
        <v>1339</v>
      </c>
      <c r="H286" s="155">
        <v>35</v>
      </c>
      <c r="I286" s="156"/>
      <c r="J286" s="157">
        <f>ROUND(I286*H286,2)</f>
        <v>0</v>
      </c>
      <c r="K286" s="153" t="s">
        <v>174</v>
      </c>
      <c r="L286" s="34"/>
      <c r="M286" s="158" t="s">
        <v>1</v>
      </c>
      <c r="N286" s="159" t="s">
        <v>42</v>
      </c>
      <c r="O286" s="59"/>
      <c r="P286" s="160">
        <f>O286*H286</f>
        <v>0</v>
      </c>
      <c r="Q286" s="160">
        <v>0</v>
      </c>
      <c r="R286" s="160">
        <f>Q286*H286</f>
        <v>0</v>
      </c>
      <c r="S286" s="160">
        <v>0</v>
      </c>
      <c r="T286" s="16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2" t="s">
        <v>175</v>
      </c>
      <c r="AT286" s="162" t="s">
        <v>170</v>
      </c>
      <c r="AU286" s="162" t="s">
        <v>85</v>
      </c>
      <c r="AY286" s="18" t="s">
        <v>167</v>
      </c>
      <c r="BE286" s="163">
        <f>IF(N286="základní",J286,0)</f>
        <v>0</v>
      </c>
      <c r="BF286" s="163">
        <f>IF(N286="snížená",J286,0)</f>
        <v>0</v>
      </c>
      <c r="BG286" s="163">
        <f>IF(N286="zákl. přenesená",J286,0)</f>
        <v>0</v>
      </c>
      <c r="BH286" s="163">
        <f>IF(N286="sníž. přenesená",J286,0)</f>
        <v>0</v>
      </c>
      <c r="BI286" s="163">
        <f>IF(N286="nulová",J286,0)</f>
        <v>0</v>
      </c>
      <c r="BJ286" s="18" t="s">
        <v>32</v>
      </c>
      <c r="BK286" s="163">
        <f>ROUND(I286*H286,2)</f>
        <v>0</v>
      </c>
      <c r="BL286" s="18" t="s">
        <v>175</v>
      </c>
      <c r="BM286" s="162" t="s">
        <v>1340</v>
      </c>
    </row>
    <row r="287" spans="2:51" s="13" customFormat="1" ht="12">
      <c r="B287" s="164"/>
      <c r="D287" s="165" t="s">
        <v>177</v>
      </c>
      <c r="E287" s="166" t="s">
        <v>1</v>
      </c>
      <c r="F287" s="167" t="s">
        <v>1341</v>
      </c>
      <c r="H287" s="166" t="s">
        <v>1</v>
      </c>
      <c r="I287" s="168"/>
      <c r="L287" s="164"/>
      <c r="M287" s="169"/>
      <c r="N287" s="170"/>
      <c r="O287" s="170"/>
      <c r="P287" s="170"/>
      <c r="Q287" s="170"/>
      <c r="R287" s="170"/>
      <c r="S287" s="170"/>
      <c r="T287" s="171"/>
      <c r="AT287" s="166" t="s">
        <v>177</v>
      </c>
      <c r="AU287" s="166" t="s">
        <v>85</v>
      </c>
      <c r="AV287" s="13" t="s">
        <v>32</v>
      </c>
      <c r="AW287" s="13" t="s">
        <v>31</v>
      </c>
      <c r="AX287" s="13" t="s">
        <v>77</v>
      </c>
      <c r="AY287" s="166" t="s">
        <v>167</v>
      </c>
    </row>
    <row r="288" spans="2:51" s="13" customFormat="1" ht="12">
      <c r="B288" s="164"/>
      <c r="D288" s="165" t="s">
        <v>177</v>
      </c>
      <c r="E288" s="166" t="s">
        <v>1</v>
      </c>
      <c r="F288" s="167" t="s">
        <v>1342</v>
      </c>
      <c r="H288" s="166" t="s">
        <v>1</v>
      </c>
      <c r="I288" s="168"/>
      <c r="L288" s="164"/>
      <c r="M288" s="169"/>
      <c r="N288" s="170"/>
      <c r="O288" s="170"/>
      <c r="P288" s="170"/>
      <c r="Q288" s="170"/>
      <c r="R288" s="170"/>
      <c r="S288" s="170"/>
      <c r="T288" s="171"/>
      <c r="AT288" s="166" t="s">
        <v>177</v>
      </c>
      <c r="AU288" s="166" t="s">
        <v>85</v>
      </c>
      <c r="AV288" s="13" t="s">
        <v>32</v>
      </c>
      <c r="AW288" s="13" t="s">
        <v>31</v>
      </c>
      <c r="AX288" s="13" t="s">
        <v>77</v>
      </c>
      <c r="AY288" s="166" t="s">
        <v>167</v>
      </c>
    </row>
    <row r="289" spans="2:51" s="14" customFormat="1" ht="12">
      <c r="B289" s="172"/>
      <c r="D289" s="165" t="s">
        <v>177</v>
      </c>
      <c r="E289" s="173" t="s">
        <v>1</v>
      </c>
      <c r="F289" s="174" t="s">
        <v>342</v>
      </c>
      <c r="H289" s="175">
        <v>35</v>
      </c>
      <c r="I289" s="176"/>
      <c r="L289" s="172"/>
      <c r="M289" s="177"/>
      <c r="N289" s="178"/>
      <c r="O289" s="178"/>
      <c r="P289" s="178"/>
      <c r="Q289" s="178"/>
      <c r="R289" s="178"/>
      <c r="S289" s="178"/>
      <c r="T289" s="179"/>
      <c r="AT289" s="173" t="s">
        <v>177</v>
      </c>
      <c r="AU289" s="173" t="s">
        <v>85</v>
      </c>
      <c r="AV289" s="14" t="s">
        <v>85</v>
      </c>
      <c r="AW289" s="14" t="s">
        <v>31</v>
      </c>
      <c r="AX289" s="14" t="s">
        <v>32</v>
      </c>
      <c r="AY289" s="173" t="s">
        <v>167</v>
      </c>
    </row>
    <row r="290" spans="1:65" s="2" customFormat="1" ht="16.5" customHeight="1">
      <c r="A290" s="33"/>
      <c r="B290" s="150"/>
      <c r="C290" s="151" t="s">
        <v>305</v>
      </c>
      <c r="D290" s="151" t="s">
        <v>170</v>
      </c>
      <c r="E290" s="152" t="s">
        <v>1343</v>
      </c>
      <c r="F290" s="153" t="s">
        <v>1344</v>
      </c>
      <c r="G290" s="154" t="s">
        <v>1345</v>
      </c>
      <c r="H290" s="155">
        <v>75</v>
      </c>
      <c r="I290" s="156"/>
      <c r="J290" s="157">
        <f>ROUND(I290*H290,2)</f>
        <v>0</v>
      </c>
      <c r="K290" s="153" t="s">
        <v>174</v>
      </c>
      <c r="L290" s="34"/>
      <c r="M290" s="158" t="s">
        <v>1</v>
      </c>
      <c r="N290" s="159" t="s">
        <v>42</v>
      </c>
      <c r="O290" s="59"/>
      <c r="P290" s="160">
        <f>O290*H290</f>
        <v>0</v>
      </c>
      <c r="Q290" s="160">
        <v>0</v>
      </c>
      <c r="R290" s="160">
        <f>Q290*H290</f>
        <v>0</v>
      </c>
      <c r="S290" s="160">
        <v>0</v>
      </c>
      <c r="T290" s="16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2" t="s">
        <v>175</v>
      </c>
      <c r="AT290" s="162" t="s">
        <v>170</v>
      </c>
      <c r="AU290" s="162" t="s">
        <v>85</v>
      </c>
      <c r="AY290" s="18" t="s">
        <v>167</v>
      </c>
      <c r="BE290" s="163">
        <f>IF(N290="základní",J290,0)</f>
        <v>0</v>
      </c>
      <c r="BF290" s="163">
        <f>IF(N290="snížená",J290,0)</f>
        <v>0</v>
      </c>
      <c r="BG290" s="163">
        <f>IF(N290="zákl. přenesená",J290,0)</f>
        <v>0</v>
      </c>
      <c r="BH290" s="163">
        <f>IF(N290="sníž. přenesená",J290,0)</f>
        <v>0</v>
      </c>
      <c r="BI290" s="163">
        <f>IF(N290="nulová",J290,0)</f>
        <v>0</v>
      </c>
      <c r="BJ290" s="18" t="s">
        <v>32</v>
      </c>
      <c r="BK290" s="163">
        <f>ROUND(I290*H290,2)</f>
        <v>0</v>
      </c>
      <c r="BL290" s="18" t="s">
        <v>175</v>
      </c>
      <c r="BM290" s="162" t="s">
        <v>1346</v>
      </c>
    </row>
    <row r="291" spans="2:51" s="14" customFormat="1" ht="12">
      <c r="B291" s="172"/>
      <c r="D291" s="165" t="s">
        <v>177</v>
      </c>
      <c r="E291" s="173" t="s">
        <v>1</v>
      </c>
      <c r="F291" s="174" t="s">
        <v>547</v>
      </c>
      <c r="H291" s="175">
        <v>75</v>
      </c>
      <c r="I291" s="176"/>
      <c r="L291" s="172"/>
      <c r="M291" s="177"/>
      <c r="N291" s="178"/>
      <c r="O291" s="178"/>
      <c r="P291" s="178"/>
      <c r="Q291" s="178"/>
      <c r="R291" s="178"/>
      <c r="S291" s="178"/>
      <c r="T291" s="179"/>
      <c r="AT291" s="173" t="s">
        <v>177</v>
      </c>
      <c r="AU291" s="173" t="s">
        <v>85</v>
      </c>
      <c r="AV291" s="14" t="s">
        <v>85</v>
      </c>
      <c r="AW291" s="14" t="s">
        <v>31</v>
      </c>
      <c r="AX291" s="14" t="s">
        <v>32</v>
      </c>
      <c r="AY291" s="173" t="s">
        <v>167</v>
      </c>
    </row>
    <row r="292" spans="1:65" s="2" customFormat="1" ht="16.5" customHeight="1">
      <c r="A292" s="33"/>
      <c r="B292" s="150"/>
      <c r="C292" s="151" t="s">
        <v>310</v>
      </c>
      <c r="D292" s="151" t="s">
        <v>170</v>
      </c>
      <c r="E292" s="152" t="s">
        <v>1347</v>
      </c>
      <c r="F292" s="153" t="s">
        <v>1348</v>
      </c>
      <c r="G292" s="154" t="s">
        <v>246</v>
      </c>
      <c r="H292" s="155">
        <v>16.5</v>
      </c>
      <c r="I292" s="156"/>
      <c r="J292" s="157">
        <f>ROUND(I292*H292,2)</f>
        <v>0</v>
      </c>
      <c r="K292" s="153" t="s">
        <v>174</v>
      </c>
      <c r="L292" s="34"/>
      <c r="M292" s="158" t="s">
        <v>1</v>
      </c>
      <c r="N292" s="159" t="s">
        <v>42</v>
      </c>
      <c r="O292" s="59"/>
      <c r="P292" s="160">
        <f>O292*H292</f>
        <v>0</v>
      </c>
      <c r="Q292" s="160">
        <v>0.00868</v>
      </c>
      <c r="R292" s="160">
        <f>Q292*H292</f>
        <v>0.14322000000000001</v>
      </c>
      <c r="S292" s="160">
        <v>0</v>
      </c>
      <c r="T292" s="161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2" t="s">
        <v>175</v>
      </c>
      <c r="AT292" s="162" t="s">
        <v>170</v>
      </c>
      <c r="AU292" s="162" t="s">
        <v>85</v>
      </c>
      <c r="AY292" s="18" t="s">
        <v>167</v>
      </c>
      <c r="BE292" s="163">
        <f>IF(N292="základní",J292,0)</f>
        <v>0</v>
      </c>
      <c r="BF292" s="163">
        <f>IF(N292="snížená",J292,0)</f>
        <v>0</v>
      </c>
      <c r="BG292" s="163">
        <f>IF(N292="zákl. přenesená",J292,0)</f>
        <v>0</v>
      </c>
      <c r="BH292" s="163">
        <f>IF(N292="sníž. přenesená",J292,0)</f>
        <v>0</v>
      </c>
      <c r="BI292" s="163">
        <f>IF(N292="nulová",J292,0)</f>
        <v>0</v>
      </c>
      <c r="BJ292" s="18" t="s">
        <v>32</v>
      </c>
      <c r="BK292" s="163">
        <f>ROUND(I292*H292,2)</f>
        <v>0</v>
      </c>
      <c r="BL292" s="18" t="s">
        <v>175</v>
      </c>
      <c r="BM292" s="162" t="s">
        <v>1349</v>
      </c>
    </row>
    <row r="293" spans="2:51" s="13" customFormat="1" ht="12">
      <c r="B293" s="164"/>
      <c r="D293" s="165" t="s">
        <v>177</v>
      </c>
      <c r="E293" s="166" t="s">
        <v>1</v>
      </c>
      <c r="F293" s="167" t="s">
        <v>1350</v>
      </c>
      <c r="H293" s="166" t="s">
        <v>1</v>
      </c>
      <c r="I293" s="168"/>
      <c r="L293" s="164"/>
      <c r="M293" s="169"/>
      <c r="N293" s="170"/>
      <c r="O293" s="170"/>
      <c r="P293" s="170"/>
      <c r="Q293" s="170"/>
      <c r="R293" s="170"/>
      <c r="S293" s="170"/>
      <c r="T293" s="171"/>
      <c r="AT293" s="166" t="s">
        <v>177</v>
      </c>
      <c r="AU293" s="166" t="s">
        <v>85</v>
      </c>
      <c r="AV293" s="13" t="s">
        <v>32</v>
      </c>
      <c r="AW293" s="13" t="s">
        <v>31</v>
      </c>
      <c r="AX293" s="13" t="s">
        <v>77</v>
      </c>
      <c r="AY293" s="166" t="s">
        <v>167</v>
      </c>
    </row>
    <row r="294" spans="2:51" s="14" customFormat="1" ht="12">
      <c r="B294" s="172"/>
      <c r="D294" s="165" t="s">
        <v>177</v>
      </c>
      <c r="E294" s="173" t="s">
        <v>1</v>
      </c>
      <c r="F294" s="174" t="s">
        <v>1351</v>
      </c>
      <c r="H294" s="175">
        <v>13.2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177</v>
      </c>
      <c r="AU294" s="173" t="s">
        <v>85</v>
      </c>
      <c r="AV294" s="14" t="s">
        <v>85</v>
      </c>
      <c r="AW294" s="14" t="s">
        <v>31</v>
      </c>
      <c r="AX294" s="14" t="s">
        <v>77</v>
      </c>
      <c r="AY294" s="173" t="s">
        <v>167</v>
      </c>
    </row>
    <row r="295" spans="2:51" s="14" customFormat="1" ht="12">
      <c r="B295" s="172"/>
      <c r="D295" s="165" t="s">
        <v>177</v>
      </c>
      <c r="E295" s="173" t="s">
        <v>1</v>
      </c>
      <c r="F295" s="174" t="s">
        <v>1352</v>
      </c>
      <c r="H295" s="175">
        <v>1.1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3" t="s">
        <v>177</v>
      </c>
      <c r="AU295" s="173" t="s">
        <v>85</v>
      </c>
      <c r="AV295" s="14" t="s">
        <v>85</v>
      </c>
      <c r="AW295" s="14" t="s">
        <v>31</v>
      </c>
      <c r="AX295" s="14" t="s">
        <v>77</v>
      </c>
      <c r="AY295" s="173" t="s">
        <v>167</v>
      </c>
    </row>
    <row r="296" spans="2:51" s="14" customFormat="1" ht="12">
      <c r="B296" s="172"/>
      <c r="D296" s="165" t="s">
        <v>177</v>
      </c>
      <c r="E296" s="173" t="s">
        <v>1</v>
      </c>
      <c r="F296" s="174" t="s">
        <v>1353</v>
      </c>
      <c r="H296" s="175">
        <v>2.2</v>
      </c>
      <c r="I296" s="176"/>
      <c r="L296" s="172"/>
      <c r="M296" s="177"/>
      <c r="N296" s="178"/>
      <c r="O296" s="178"/>
      <c r="P296" s="178"/>
      <c r="Q296" s="178"/>
      <c r="R296" s="178"/>
      <c r="S296" s="178"/>
      <c r="T296" s="179"/>
      <c r="AT296" s="173" t="s">
        <v>177</v>
      </c>
      <c r="AU296" s="173" t="s">
        <v>85</v>
      </c>
      <c r="AV296" s="14" t="s">
        <v>85</v>
      </c>
      <c r="AW296" s="14" t="s">
        <v>31</v>
      </c>
      <c r="AX296" s="14" t="s">
        <v>77</v>
      </c>
      <c r="AY296" s="173" t="s">
        <v>167</v>
      </c>
    </row>
    <row r="297" spans="2:51" s="15" customFormat="1" ht="12">
      <c r="B297" s="180"/>
      <c r="D297" s="165" t="s">
        <v>177</v>
      </c>
      <c r="E297" s="181" t="s">
        <v>1227</v>
      </c>
      <c r="F297" s="182" t="s">
        <v>192</v>
      </c>
      <c r="H297" s="183">
        <v>16.5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177</v>
      </c>
      <c r="AU297" s="181" t="s">
        <v>85</v>
      </c>
      <c r="AV297" s="15" t="s">
        <v>175</v>
      </c>
      <c r="AW297" s="15" t="s">
        <v>31</v>
      </c>
      <c r="AX297" s="15" t="s">
        <v>32</v>
      </c>
      <c r="AY297" s="181" t="s">
        <v>167</v>
      </c>
    </row>
    <row r="298" spans="1:65" s="2" customFormat="1" ht="16.5" customHeight="1">
      <c r="A298" s="33"/>
      <c r="B298" s="150"/>
      <c r="C298" s="151" t="s">
        <v>314</v>
      </c>
      <c r="D298" s="151" t="s">
        <v>170</v>
      </c>
      <c r="E298" s="152" t="s">
        <v>1354</v>
      </c>
      <c r="F298" s="153" t="s">
        <v>1355</v>
      </c>
      <c r="G298" s="154" t="s">
        <v>246</v>
      </c>
      <c r="H298" s="155">
        <v>49.5</v>
      </c>
      <c r="I298" s="156"/>
      <c r="J298" s="157">
        <f>ROUND(I298*H298,2)</f>
        <v>0</v>
      </c>
      <c r="K298" s="153" t="s">
        <v>174</v>
      </c>
      <c r="L298" s="34"/>
      <c r="M298" s="158" t="s">
        <v>1</v>
      </c>
      <c r="N298" s="159" t="s">
        <v>42</v>
      </c>
      <c r="O298" s="59"/>
      <c r="P298" s="160">
        <f>O298*H298</f>
        <v>0</v>
      </c>
      <c r="Q298" s="160">
        <v>0.0369</v>
      </c>
      <c r="R298" s="160">
        <f>Q298*H298</f>
        <v>1.8265500000000001</v>
      </c>
      <c r="S298" s="160">
        <v>0</v>
      </c>
      <c r="T298" s="161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2" t="s">
        <v>175</v>
      </c>
      <c r="AT298" s="162" t="s">
        <v>170</v>
      </c>
      <c r="AU298" s="162" t="s">
        <v>85</v>
      </c>
      <c r="AY298" s="18" t="s">
        <v>167</v>
      </c>
      <c r="BE298" s="163">
        <f>IF(N298="základní",J298,0)</f>
        <v>0</v>
      </c>
      <c r="BF298" s="163">
        <f>IF(N298="snížená",J298,0)</f>
        <v>0</v>
      </c>
      <c r="BG298" s="163">
        <f>IF(N298="zákl. přenesená",J298,0)</f>
        <v>0</v>
      </c>
      <c r="BH298" s="163">
        <f>IF(N298="sníž. přenesená",J298,0)</f>
        <v>0</v>
      </c>
      <c r="BI298" s="163">
        <f>IF(N298="nulová",J298,0)</f>
        <v>0</v>
      </c>
      <c r="BJ298" s="18" t="s">
        <v>32</v>
      </c>
      <c r="BK298" s="163">
        <f>ROUND(I298*H298,2)</f>
        <v>0</v>
      </c>
      <c r="BL298" s="18" t="s">
        <v>175</v>
      </c>
      <c r="BM298" s="162" t="s">
        <v>1356</v>
      </c>
    </row>
    <row r="299" spans="2:51" s="13" customFormat="1" ht="12">
      <c r="B299" s="164"/>
      <c r="D299" s="165" t="s">
        <v>177</v>
      </c>
      <c r="E299" s="166" t="s">
        <v>1</v>
      </c>
      <c r="F299" s="167" t="s">
        <v>1357</v>
      </c>
      <c r="H299" s="166" t="s">
        <v>1</v>
      </c>
      <c r="I299" s="168"/>
      <c r="L299" s="164"/>
      <c r="M299" s="169"/>
      <c r="N299" s="170"/>
      <c r="O299" s="170"/>
      <c r="P299" s="170"/>
      <c r="Q299" s="170"/>
      <c r="R299" s="170"/>
      <c r="S299" s="170"/>
      <c r="T299" s="171"/>
      <c r="AT299" s="166" t="s">
        <v>177</v>
      </c>
      <c r="AU299" s="166" t="s">
        <v>85</v>
      </c>
      <c r="AV299" s="13" t="s">
        <v>32</v>
      </c>
      <c r="AW299" s="13" t="s">
        <v>31</v>
      </c>
      <c r="AX299" s="13" t="s">
        <v>77</v>
      </c>
      <c r="AY299" s="166" t="s">
        <v>167</v>
      </c>
    </row>
    <row r="300" spans="2:51" s="14" customFormat="1" ht="12">
      <c r="B300" s="172"/>
      <c r="D300" s="165" t="s">
        <v>177</v>
      </c>
      <c r="E300" s="173" t="s">
        <v>1</v>
      </c>
      <c r="F300" s="174" t="s">
        <v>1358</v>
      </c>
      <c r="H300" s="175">
        <v>19</v>
      </c>
      <c r="I300" s="176"/>
      <c r="L300" s="172"/>
      <c r="M300" s="177"/>
      <c r="N300" s="178"/>
      <c r="O300" s="178"/>
      <c r="P300" s="178"/>
      <c r="Q300" s="178"/>
      <c r="R300" s="178"/>
      <c r="S300" s="178"/>
      <c r="T300" s="179"/>
      <c r="AT300" s="173" t="s">
        <v>177</v>
      </c>
      <c r="AU300" s="173" t="s">
        <v>85</v>
      </c>
      <c r="AV300" s="14" t="s">
        <v>85</v>
      </c>
      <c r="AW300" s="14" t="s">
        <v>31</v>
      </c>
      <c r="AX300" s="14" t="s">
        <v>77</v>
      </c>
      <c r="AY300" s="173" t="s">
        <v>167</v>
      </c>
    </row>
    <row r="301" spans="2:51" s="14" customFormat="1" ht="12">
      <c r="B301" s="172"/>
      <c r="D301" s="165" t="s">
        <v>177</v>
      </c>
      <c r="E301" s="173" t="s">
        <v>1</v>
      </c>
      <c r="F301" s="174" t="s">
        <v>1359</v>
      </c>
      <c r="H301" s="175">
        <v>9</v>
      </c>
      <c r="I301" s="176"/>
      <c r="L301" s="172"/>
      <c r="M301" s="177"/>
      <c r="N301" s="178"/>
      <c r="O301" s="178"/>
      <c r="P301" s="178"/>
      <c r="Q301" s="178"/>
      <c r="R301" s="178"/>
      <c r="S301" s="178"/>
      <c r="T301" s="179"/>
      <c r="AT301" s="173" t="s">
        <v>177</v>
      </c>
      <c r="AU301" s="173" t="s">
        <v>85</v>
      </c>
      <c r="AV301" s="14" t="s">
        <v>85</v>
      </c>
      <c r="AW301" s="14" t="s">
        <v>31</v>
      </c>
      <c r="AX301" s="14" t="s">
        <v>77</v>
      </c>
      <c r="AY301" s="173" t="s">
        <v>167</v>
      </c>
    </row>
    <row r="302" spans="2:51" s="14" customFormat="1" ht="12">
      <c r="B302" s="172"/>
      <c r="D302" s="165" t="s">
        <v>177</v>
      </c>
      <c r="E302" s="173" t="s">
        <v>1</v>
      </c>
      <c r="F302" s="174" t="s">
        <v>1360</v>
      </c>
      <c r="H302" s="175">
        <v>3</v>
      </c>
      <c r="I302" s="176"/>
      <c r="L302" s="172"/>
      <c r="M302" s="177"/>
      <c r="N302" s="178"/>
      <c r="O302" s="178"/>
      <c r="P302" s="178"/>
      <c r="Q302" s="178"/>
      <c r="R302" s="178"/>
      <c r="S302" s="178"/>
      <c r="T302" s="179"/>
      <c r="AT302" s="173" t="s">
        <v>177</v>
      </c>
      <c r="AU302" s="173" t="s">
        <v>85</v>
      </c>
      <c r="AV302" s="14" t="s">
        <v>85</v>
      </c>
      <c r="AW302" s="14" t="s">
        <v>31</v>
      </c>
      <c r="AX302" s="14" t="s">
        <v>77</v>
      </c>
      <c r="AY302" s="173" t="s">
        <v>167</v>
      </c>
    </row>
    <row r="303" spans="2:51" s="14" customFormat="1" ht="12">
      <c r="B303" s="172"/>
      <c r="D303" s="165" t="s">
        <v>177</v>
      </c>
      <c r="E303" s="173" t="s">
        <v>1</v>
      </c>
      <c r="F303" s="174" t="s">
        <v>1361</v>
      </c>
      <c r="H303" s="175">
        <v>14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177</v>
      </c>
      <c r="AU303" s="173" t="s">
        <v>85</v>
      </c>
      <c r="AV303" s="14" t="s">
        <v>85</v>
      </c>
      <c r="AW303" s="14" t="s">
        <v>31</v>
      </c>
      <c r="AX303" s="14" t="s">
        <v>77</v>
      </c>
      <c r="AY303" s="173" t="s">
        <v>167</v>
      </c>
    </row>
    <row r="304" spans="2:51" s="15" customFormat="1" ht="12">
      <c r="B304" s="180"/>
      <c r="D304" s="165" t="s">
        <v>177</v>
      </c>
      <c r="E304" s="181" t="s">
        <v>1217</v>
      </c>
      <c r="F304" s="182" t="s">
        <v>192</v>
      </c>
      <c r="H304" s="183">
        <v>45</v>
      </c>
      <c r="I304" s="184"/>
      <c r="L304" s="180"/>
      <c r="M304" s="185"/>
      <c r="N304" s="186"/>
      <c r="O304" s="186"/>
      <c r="P304" s="186"/>
      <c r="Q304" s="186"/>
      <c r="R304" s="186"/>
      <c r="S304" s="186"/>
      <c r="T304" s="187"/>
      <c r="AT304" s="181" t="s">
        <v>177</v>
      </c>
      <c r="AU304" s="181" t="s">
        <v>85</v>
      </c>
      <c r="AV304" s="15" t="s">
        <v>175</v>
      </c>
      <c r="AW304" s="15" t="s">
        <v>31</v>
      </c>
      <c r="AX304" s="15" t="s">
        <v>77</v>
      </c>
      <c r="AY304" s="181" t="s">
        <v>167</v>
      </c>
    </row>
    <row r="305" spans="2:51" s="14" customFormat="1" ht="12">
      <c r="B305" s="172"/>
      <c r="D305" s="165" t="s">
        <v>177</v>
      </c>
      <c r="E305" s="173" t="s">
        <v>1</v>
      </c>
      <c r="F305" s="174" t="s">
        <v>1362</v>
      </c>
      <c r="H305" s="175">
        <v>49.5</v>
      </c>
      <c r="I305" s="176"/>
      <c r="L305" s="172"/>
      <c r="M305" s="177"/>
      <c r="N305" s="178"/>
      <c r="O305" s="178"/>
      <c r="P305" s="178"/>
      <c r="Q305" s="178"/>
      <c r="R305" s="178"/>
      <c r="S305" s="178"/>
      <c r="T305" s="179"/>
      <c r="AT305" s="173" t="s">
        <v>177</v>
      </c>
      <c r="AU305" s="173" t="s">
        <v>85</v>
      </c>
      <c r="AV305" s="14" t="s">
        <v>85</v>
      </c>
      <c r="AW305" s="14" t="s">
        <v>31</v>
      </c>
      <c r="AX305" s="14" t="s">
        <v>77</v>
      </c>
      <c r="AY305" s="173" t="s">
        <v>167</v>
      </c>
    </row>
    <row r="306" spans="2:51" s="15" customFormat="1" ht="12">
      <c r="B306" s="180"/>
      <c r="D306" s="165" t="s">
        <v>177</v>
      </c>
      <c r="E306" s="181" t="s">
        <v>1218</v>
      </c>
      <c r="F306" s="182" t="s">
        <v>192</v>
      </c>
      <c r="H306" s="183">
        <v>49.5</v>
      </c>
      <c r="I306" s="184"/>
      <c r="L306" s="180"/>
      <c r="M306" s="185"/>
      <c r="N306" s="186"/>
      <c r="O306" s="186"/>
      <c r="P306" s="186"/>
      <c r="Q306" s="186"/>
      <c r="R306" s="186"/>
      <c r="S306" s="186"/>
      <c r="T306" s="187"/>
      <c r="AT306" s="181" t="s">
        <v>177</v>
      </c>
      <c r="AU306" s="181" t="s">
        <v>85</v>
      </c>
      <c r="AV306" s="15" t="s">
        <v>175</v>
      </c>
      <c r="AW306" s="15" t="s">
        <v>31</v>
      </c>
      <c r="AX306" s="15" t="s">
        <v>32</v>
      </c>
      <c r="AY306" s="181" t="s">
        <v>167</v>
      </c>
    </row>
    <row r="307" spans="1:47" s="2" customFormat="1" ht="12">
      <c r="A307" s="33"/>
      <c r="B307" s="34"/>
      <c r="C307" s="33"/>
      <c r="D307" s="165" t="s">
        <v>193</v>
      </c>
      <c r="E307" s="33"/>
      <c r="F307" s="188" t="s">
        <v>1363</v>
      </c>
      <c r="G307" s="33"/>
      <c r="H307" s="33"/>
      <c r="I307" s="33"/>
      <c r="J307" s="33"/>
      <c r="K307" s="33"/>
      <c r="L307" s="34"/>
      <c r="M307" s="189"/>
      <c r="N307" s="190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U307" s="18" t="s">
        <v>85</v>
      </c>
    </row>
    <row r="308" spans="1:47" s="2" customFormat="1" ht="12">
      <c r="A308" s="33"/>
      <c r="B308" s="34"/>
      <c r="C308" s="33"/>
      <c r="D308" s="165" t="s">
        <v>193</v>
      </c>
      <c r="E308" s="33"/>
      <c r="F308" s="191" t="s">
        <v>1357</v>
      </c>
      <c r="G308" s="33"/>
      <c r="H308" s="192">
        <v>0</v>
      </c>
      <c r="I308" s="33"/>
      <c r="J308" s="33"/>
      <c r="K308" s="33"/>
      <c r="L308" s="34"/>
      <c r="M308" s="189"/>
      <c r="N308" s="190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U308" s="18" t="s">
        <v>85</v>
      </c>
    </row>
    <row r="309" spans="1:47" s="2" customFormat="1" ht="12">
      <c r="A309" s="33"/>
      <c r="B309" s="34"/>
      <c r="C309" s="33"/>
      <c r="D309" s="165" t="s">
        <v>193</v>
      </c>
      <c r="E309" s="33"/>
      <c r="F309" s="191" t="s">
        <v>1358</v>
      </c>
      <c r="G309" s="33"/>
      <c r="H309" s="192">
        <v>19</v>
      </c>
      <c r="I309" s="33"/>
      <c r="J309" s="33"/>
      <c r="K309" s="33"/>
      <c r="L309" s="34"/>
      <c r="M309" s="189"/>
      <c r="N309" s="190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U309" s="18" t="s">
        <v>85</v>
      </c>
    </row>
    <row r="310" spans="1:47" s="2" customFormat="1" ht="12">
      <c r="A310" s="33"/>
      <c r="B310" s="34"/>
      <c r="C310" s="33"/>
      <c r="D310" s="165" t="s">
        <v>193</v>
      </c>
      <c r="E310" s="33"/>
      <c r="F310" s="191" t="s">
        <v>1359</v>
      </c>
      <c r="G310" s="33"/>
      <c r="H310" s="192">
        <v>9</v>
      </c>
      <c r="I310" s="33"/>
      <c r="J310" s="33"/>
      <c r="K310" s="33"/>
      <c r="L310" s="34"/>
      <c r="M310" s="189"/>
      <c r="N310" s="190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U310" s="18" t="s">
        <v>85</v>
      </c>
    </row>
    <row r="311" spans="1:47" s="2" customFormat="1" ht="12">
      <c r="A311" s="33"/>
      <c r="B311" s="34"/>
      <c r="C311" s="33"/>
      <c r="D311" s="165" t="s">
        <v>193</v>
      </c>
      <c r="E311" s="33"/>
      <c r="F311" s="191" t="s">
        <v>1360</v>
      </c>
      <c r="G311" s="33"/>
      <c r="H311" s="192">
        <v>3</v>
      </c>
      <c r="I311" s="33"/>
      <c r="J311" s="33"/>
      <c r="K311" s="33"/>
      <c r="L311" s="34"/>
      <c r="M311" s="189"/>
      <c r="N311" s="190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U311" s="18" t="s">
        <v>85</v>
      </c>
    </row>
    <row r="312" spans="1:47" s="2" customFormat="1" ht="12">
      <c r="A312" s="33"/>
      <c r="B312" s="34"/>
      <c r="C312" s="33"/>
      <c r="D312" s="165" t="s">
        <v>193</v>
      </c>
      <c r="E312" s="33"/>
      <c r="F312" s="191" t="s">
        <v>1361</v>
      </c>
      <c r="G312" s="33"/>
      <c r="H312" s="192">
        <v>14</v>
      </c>
      <c r="I312" s="33"/>
      <c r="J312" s="33"/>
      <c r="K312" s="33"/>
      <c r="L312" s="34"/>
      <c r="M312" s="189"/>
      <c r="N312" s="190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U312" s="18" t="s">
        <v>85</v>
      </c>
    </row>
    <row r="313" spans="1:47" s="2" customFormat="1" ht="12">
      <c r="A313" s="33"/>
      <c r="B313" s="34"/>
      <c r="C313" s="33"/>
      <c r="D313" s="165" t="s">
        <v>193</v>
      </c>
      <c r="E313" s="33"/>
      <c r="F313" s="191" t="s">
        <v>192</v>
      </c>
      <c r="G313" s="33"/>
      <c r="H313" s="192">
        <v>45</v>
      </c>
      <c r="I313" s="33"/>
      <c r="J313" s="33"/>
      <c r="K313" s="33"/>
      <c r="L313" s="34"/>
      <c r="M313" s="189"/>
      <c r="N313" s="190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U313" s="18" t="s">
        <v>85</v>
      </c>
    </row>
    <row r="314" spans="1:65" s="2" customFormat="1" ht="16.5" customHeight="1">
      <c r="A314" s="33"/>
      <c r="B314" s="150"/>
      <c r="C314" s="151" t="s">
        <v>316</v>
      </c>
      <c r="D314" s="151" t="s">
        <v>170</v>
      </c>
      <c r="E314" s="152" t="s">
        <v>1364</v>
      </c>
      <c r="F314" s="153" t="s">
        <v>1365</v>
      </c>
      <c r="G314" s="154" t="s">
        <v>246</v>
      </c>
      <c r="H314" s="155">
        <v>66</v>
      </c>
      <c r="I314" s="156"/>
      <c r="J314" s="157">
        <f>ROUND(I314*H314,2)</f>
        <v>0</v>
      </c>
      <c r="K314" s="153" t="s">
        <v>174</v>
      </c>
      <c r="L314" s="34"/>
      <c r="M314" s="158" t="s">
        <v>1</v>
      </c>
      <c r="N314" s="159" t="s">
        <v>42</v>
      </c>
      <c r="O314" s="59"/>
      <c r="P314" s="160">
        <f>O314*H314</f>
        <v>0</v>
      </c>
      <c r="Q314" s="160">
        <v>7E-05</v>
      </c>
      <c r="R314" s="160">
        <f>Q314*H314</f>
        <v>0.00462</v>
      </c>
      <c r="S314" s="160">
        <v>0</v>
      </c>
      <c r="T314" s="161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2" t="s">
        <v>175</v>
      </c>
      <c r="AT314" s="162" t="s">
        <v>170</v>
      </c>
      <c r="AU314" s="162" t="s">
        <v>85</v>
      </c>
      <c r="AY314" s="18" t="s">
        <v>167</v>
      </c>
      <c r="BE314" s="163">
        <f>IF(N314="základní",J314,0)</f>
        <v>0</v>
      </c>
      <c r="BF314" s="163">
        <f>IF(N314="snížená",J314,0)</f>
        <v>0</v>
      </c>
      <c r="BG314" s="163">
        <f>IF(N314="zákl. přenesená",J314,0)</f>
        <v>0</v>
      </c>
      <c r="BH314" s="163">
        <f>IF(N314="sníž. přenesená",J314,0)</f>
        <v>0</v>
      </c>
      <c r="BI314" s="163">
        <f>IF(N314="nulová",J314,0)</f>
        <v>0</v>
      </c>
      <c r="BJ314" s="18" t="s">
        <v>32</v>
      </c>
      <c r="BK314" s="163">
        <f>ROUND(I314*H314,2)</f>
        <v>0</v>
      </c>
      <c r="BL314" s="18" t="s">
        <v>175</v>
      </c>
      <c r="BM314" s="162" t="s">
        <v>1366</v>
      </c>
    </row>
    <row r="315" spans="2:51" s="13" customFormat="1" ht="12">
      <c r="B315" s="164"/>
      <c r="D315" s="165" t="s">
        <v>177</v>
      </c>
      <c r="E315" s="166" t="s">
        <v>1</v>
      </c>
      <c r="F315" s="167" t="s">
        <v>1367</v>
      </c>
      <c r="H315" s="166" t="s">
        <v>1</v>
      </c>
      <c r="I315" s="168"/>
      <c r="L315" s="164"/>
      <c r="M315" s="169"/>
      <c r="N315" s="170"/>
      <c r="O315" s="170"/>
      <c r="P315" s="170"/>
      <c r="Q315" s="170"/>
      <c r="R315" s="170"/>
      <c r="S315" s="170"/>
      <c r="T315" s="171"/>
      <c r="AT315" s="166" t="s">
        <v>177</v>
      </c>
      <c r="AU315" s="166" t="s">
        <v>85</v>
      </c>
      <c r="AV315" s="13" t="s">
        <v>32</v>
      </c>
      <c r="AW315" s="13" t="s">
        <v>31</v>
      </c>
      <c r="AX315" s="13" t="s">
        <v>77</v>
      </c>
      <c r="AY315" s="166" t="s">
        <v>167</v>
      </c>
    </row>
    <row r="316" spans="2:51" s="14" customFormat="1" ht="12">
      <c r="B316" s="172"/>
      <c r="D316" s="165" t="s">
        <v>177</v>
      </c>
      <c r="E316" s="173" t="s">
        <v>1</v>
      </c>
      <c r="F316" s="174" t="s">
        <v>1368</v>
      </c>
      <c r="H316" s="175">
        <v>16.5</v>
      </c>
      <c r="I316" s="176"/>
      <c r="L316" s="172"/>
      <c r="M316" s="177"/>
      <c r="N316" s="178"/>
      <c r="O316" s="178"/>
      <c r="P316" s="178"/>
      <c r="Q316" s="178"/>
      <c r="R316" s="178"/>
      <c r="S316" s="178"/>
      <c r="T316" s="179"/>
      <c r="AT316" s="173" t="s">
        <v>177</v>
      </c>
      <c r="AU316" s="173" t="s">
        <v>85</v>
      </c>
      <c r="AV316" s="14" t="s">
        <v>85</v>
      </c>
      <c r="AW316" s="14" t="s">
        <v>31</v>
      </c>
      <c r="AX316" s="14" t="s">
        <v>77</v>
      </c>
      <c r="AY316" s="173" t="s">
        <v>167</v>
      </c>
    </row>
    <row r="317" spans="2:51" s="14" customFormat="1" ht="12">
      <c r="B317" s="172"/>
      <c r="D317" s="165" t="s">
        <v>177</v>
      </c>
      <c r="E317" s="173" t="s">
        <v>1</v>
      </c>
      <c r="F317" s="174" t="s">
        <v>1369</v>
      </c>
      <c r="H317" s="175">
        <v>49.5</v>
      </c>
      <c r="I317" s="176"/>
      <c r="L317" s="172"/>
      <c r="M317" s="177"/>
      <c r="N317" s="178"/>
      <c r="O317" s="178"/>
      <c r="P317" s="178"/>
      <c r="Q317" s="178"/>
      <c r="R317" s="178"/>
      <c r="S317" s="178"/>
      <c r="T317" s="179"/>
      <c r="AT317" s="173" t="s">
        <v>177</v>
      </c>
      <c r="AU317" s="173" t="s">
        <v>85</v>
      </c>
      <c r="AV317" s="14" t="s">
        <v>85</v>
      </c>
      <c r="AW317" s="14" t="s">
        <v>31</v>
      </c>
      <c r="AX317" s="14" t="s">
        <v>77</v>
      </c>
      <c r="AY317" s="173" t="s">
        <v>167</v>
      </c>
    </row>
    <row r="318" spans="2:51" s="15" customFormat="1" ht="12">
      <c r="B318" s="180"/>
      <c r="D318" s="165" t="s">
        <v>177</v>
      </c>
      <c r="E318" s="181" t="s">
        <v>1</v>
      </c>
      <c r="F318" s="182" t="s">
        <v>192</v>
      </c>
      <c r="H318" s="183">
        <v>66</v>
      </c>
      <c r="I318" s="184"/>
      <c r="L318" s="180"/>
      <c r="M318" s="185"/>
      <c r="N318" s="186"/>
      <c r="O318" s="186"/>
      <c r="P318" s="186"/>
      <c r="Q318" s="186"/>
      <c r="R318" s="186"/>
      <c r="S318" s="186"/>
      <c r="T318" s="187"/>
      <c r="AT318" s="181" t="s">
        <v>177</v>
      </c>
      <c r="AU318" s="181" t="s">
        <v>85</v>
      </c>
      <c r="AV318" s="15" t="s">
        <v>175</v>
      </c>
      <c r="AW318" s="15" t="s">
        <v>31</v>
      </c>
      <c r="AX318" s="15" t="s">
        <v>32</v>
      </c>
      <c r="AY318" s="181" t="s">
        <v>167</v>
      </c>
    </row>
    <row r="319" spans="1:47" s="2" customFormat="1" ht="12">
      <c r="A319" s="33"/>
      <c r="B319" s="34"/>
      <c r="C319" s="33"/>
      <c r="D319" s="165" t="s">
        <v>193</v>
      </c>
      <c r="E319" s="33"/>
      <c r="F319" s="188" t="s">
        <v>1370</v>
      </c>
      <c r="G319" s="33"/>
      <c r="H319" s="33"/>
      <c r="I319" s="33"/>
      <c r="J319" s="33"/>
      <c r="K319" s="33"/>
      <c r="L319" s="34"/>
      <c r="M319" s="189"/>
      <c r="N319" s="190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U319" s="18" t="s">
        <v>85</v>
      </c>
    </row>
    <row r="320" spans="1:47" s="2" customFormat="1" ht="12">
      <c r="A320" s="33"/>
      <c r="B320" s="34"/>
      <c r="C320" s="33"/>
      <c r="D320" s="165" t="s">
        <v>193</v>
      </c>
      <c r="E320" s="33"/>
      <c r="F320" s="191" t="s">
        <v>1350</v>
      </c>
      <c r="G320" s="33"/>
      <c r="H320" s="192">
        <v>0</v>
      </c>
      <c r="I320" s="33"/>
      <c r="J320" s="33"/>
      <c r="K320" s="33"/>
      <c r="L320" s="34"/>
      <c r="M320" s="189"/>
      <c r="N320" s="190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U320" s="18" t="s">
        <v>85</v>
      </c>
    </row>
    <row r="321" spans="1:47" s="2" customFormat="1" ht="12">
      <c r="A321" s="33"/>
      <c r="B321" s="34"/>
      <c r="C321" s="33"/>
      <c r="D321" s="165" t="s">
        <v>193</v>
      </c>
      <c r="E321" s="33"/>
      <c r="F321" s="191" t="s">
        <v>1351</v>
      </c>
      <c r="G321" s="33"/>
      <c r="H321" s="192">
        <v>13.2</v>
      </c>
      <c r="I321" s="33"/>
      <c r="J321" s="33"/>
      <c r="K321" s="33"/>
      <c r="L321" s="34"/>
      <c r="M321" s="189"/>
      <c r="N321" s="190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U321" s="18" t="s">
        <v>85</v>
      </c>
    </row>
    <row r="322" spans="1:47" s="2" customFormat="1" ht="12">
      <c r="A322" s="33"/>
      <c r="B322" s="34"/>
      <c r="C322" s="33"/>
      <c r="D322" s="165" t="s">
        <v>193</v>
      </c>
      <c r="E322" s="33"/>
      <c r="F322" s="191" t="s">
        <v>1352</v>
      </c>
      <c r="G322" s="33"/>
      <c r="H322" s="192">
        <v>1.1</v>
      </c>
      <c r="I322" s="33"/>
      <c r="J322" s="33"/>
      <c r="K322" s="33"/>
      <c r="L322" s="34"/>
      <c r="M322" s="189"/>
      <c r="N322" s="190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U322" s="18" t="s">
        <v>85</v>
      </c>
    </row>
    <row r="323" spans="1:47" s="2" customFormat="1" ht="12">
      <c r="A323" s="33"/>
      <c r="B323" s="34"/>
      <c r="C323" s="33"/>
      <c r="D323" s="165" t="s">
        <v>193</v>
      </c>
      <c r="E323" s="33"/>
      <c r="F323" s="191" t="s">
        <v>1353</v>
      </c>
      <c r="G323" s="33"/>
      <c r="H323" s="192">
        <v>2.2</v>
      </c>
      <c r="I323" s="33"/>
      <c r="J323" s="33"/>
      <c r="K323" s="33"/>
      <c r="L323" s="34"/>
      <c r="M323" s="189"/>
      <c r="N323" s="190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U323" s="18" t="s">
        <v>85</v>
      </c>
    </row>
    <row r="324" spans="1:47" s="2" customFormat="1" ht="12">
      <c r="A324" s="33"/>
      <c r="B324" s="34"/>
      <c r="C324" s="33"/>
      <c r="D324" s="165" t="s">
        <v>193</v>
      </c>
      <c r="E324" s="33"/>
      <c r="F324" s="191" t="s">
        <v>192</v>
      </c>
      <c r="G324" s="33"/>
      <c r="H324" s="192">
        <v>16.5</v>
      </c>
      <c r="I324" s="33"/>
      <c r="J324" s="33"/>
      <c r="K324" s="33"/>
      <c r="L324" s="34"/>
      <c r="M324" s="189"/>
      <c r="N324" s="190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U324" s="18" t="s">
        <v>85</v>
      </c>
    </row>
    <row r="325" spans="1:47" s="2" customFormat="1" ht="12">
      <c r="A325" s="33"/>
      <c r="B325" s="34"/>
      <c r="C325" s="33"/>
      <c r="D325" s="165" t="s">
        <v>193</v>
      </c>
      <c r="E325" s="33"/>
      <c r="F325" s="188" t="s">
        <v>1371</v>
      </c>
      <c r="G325" s="33"/>
      <c r="H325" s="33"/>
      <c r="I325" s="33"/>
      <c r="J325" s="33"/>
      <c r="K325" s="33"/>
      <c r="L325" s="34"/>
      <c r="M325" s="189"/>
      <c r="N325" s="190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U325" s="18" t="s">
        <v>85</v>
      </c>
    </row>
    <row r="326" spans="1:47" s="2" customFormat="1" ht="12">
      <c r="A326" s="33"/>
      <c r="B326" s="34"/>
      <c r="C326" s="33"/>
      <c r="D326" s="165" t="s">
        <v>193</v>
      </c>
      <c r="E326" s="33"/>
      <c r="F326" s="191" t="s">
        <v>1362</v>
      </c>
      <c r="G326" s="33"/>
      <c r="H326" s="192">
        <v>49.5</v>
      </c>
      <c r="I326" s="33"/>
      <c r="J326" s="33"/>
      <c r="K326" s="33"/>
      <c r="L326" s="34"/>
      <c r="M326" s="189"/>
      <c r="N326" s="190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U326" s="18" t="s">
        <v>85</v>
      </c>
    </row>
    <row r="327" spans="1:47" s="2" customFormat="1" ht="12">
      <c r="A327" s="33"/>
      <c r="B327" s="34"/>
      <c r="C327" s="33"/>
      <c r="D327" s="165" t="s">
        <v>193</v>
      </c>
      <c r="E327" s="33"/>
      <c r="F327" s="191" t="s">
        <v>192</v>
      </c>
      <c r="G327" s="33"/>
      <c r="H327" s="192">
        <v>49.5</v>
      </c>
      <c r="I327" s="33"/>
      <c r="J327" s="33"/>
      <c r="K327" s="33"/>
      <c r="L327" s="34"/>
      <c r="M327" s="189"/>
      <c r="N327" s="190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U327" s="18" t="s">
        <v>85</v>
      </c>
    </row>
    <row r="328" spans="1:65" s="2" customFormat="1" ht="21.75" customHeight="1">
      <c r="A328" s="33"/>
      <c r="B328" s="150"/>
      <c r="C328" s="151" t="s">
        <v>319</v>
      </c>
      <c r="D328" s="151" t="s">
        <v>170</v>
      </c>
      <c r="E328" s="152" t="s">
        <v>1372</v>
      </c>
      <c r="F328" s="153" t="s">
        <v>1373</v>
      </c>
      <c r="G328" s="154" t="s">
        <v>246</v>
      </c>
      <c r="H328" s="155">
        <v>45</v>
      </c>
      <c r="I328" s="156"/>
      <c r="J328" s="157">
        <f>ROUND(I328*H328,2)</f>
        <v>0</v>
      </c>
      <c r="K328" s="153" t="s">
        <v>1</v>
      </c>
      <c r="L328" s="34"/>
      <c r="M328" s="158" t="s">
        <v>1</v>
      </c>
      <c r="N328" s="159" t="s">
        <v>42</v>
      </c>
      <c r="O328" s="59"/>
      <c r="P328" s="160">
        <f>O328*H328</f>
        <v>0</v>
      </c>
      <c r="Q328" s="160">
        <v>0.0792</v>
      </c>
      <c r="R328" s="160">
        <f>Q328*H328</f>
        <v>3.5640000000000005</v>
      </c>
      <c r="S328" s="160">
        <v>0</v>
      </c>
      <c r="T328" s="16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2" t="s">
        <v>175</v>
      </c>
      <c r="AT328" s="162" t="s">
        <v>170</v>
      </c>
      <c r="AU328" s="162" t="s">
        <v>85</v>
      </c>
      <c r="AY328" s="18" t="s">
        <v>167</v>
      </c>
      <c r="BE328" s="163">
        <f>IF(N328="základní",J328,0)</f>
        <v>0</v>
      </c>
      <c r="BF328" s="163">
        <f>IF(N328="snížená",J328,0)</f>
        <v>0</v>
      </c>
      <c r="BG328" s="163">
        <f>IF(N328="zákl. přenesená",J328,0)</f>
        <v>0</v>
      </c>
      <c r="BH328" s="163">
        <f>IF(N328="sníž. přenesená",J328,0)</f>
        <v>0</v>
      </c>
      <c r="BI328" s="163">
        <f>IF(N328="nulová",J328,0)</f>
        <v>0</v>
      </c>
      <c r="BJ328" s="18" t="s">
        <v>32</v>
      </c>
      <c r="BK328" s="163">
        <f>ROUND(I328*H328,2)</f>
        <v>0</v>
      </c>
      <c r="BL328" s="18" t="s">
        <v>175</v>
      </c>
      <c r="BM328" s="162" t="s">
        <v>1374</v>
      </c>
    </row>
    <row r="329" spans="2:51" s="14" customFormat="1" ht="12">
      <c r="B329" s="172"/>
      <c r="D329" s="165" t="s">
        <v>177</v>
      </c>
      <c r="E329" s="173" t="s">
        <v>1</v>
      </c>
      <c r="F329" s="174" t="s">
        <v>1217</v>
      </c>
      <c r="H329" s="175">
        <v>45</v>
      </c>
      <c r="I329" s="176"/>
      <c r="L329" s="172"/>
      <c r="M329" s="177"/>
      <c r="N329" s="178"/>
      <c r="O329" s="178"/>
      <c r="P329" s="178"/>
      <c r="Q329" s="178"/>
      <c r="R329" s="178"/>
      <c r="S329" s="178"/>
      <c r="T329" s="179"/>
      <c r="AT329" s="173" t="s">
        <v>177</v>
      </c>
      <c r="AU329" s="173" t="s">
        <v>85</v>
      </c>
      <c r="AV329" s="14" t="s">
        <v>85</v>
      </c>
      <c r="AW329" s="14" t="s">
        <v>31</v>
      </c>
      <c r="AX329" s="14" t="s">
        <v>32</v>
      </c>
      <c r="AY329" s="173" t="s">
        <v>167</v>
      </c>
    </row>
    <row r="330" spans="1:47" s="2" customFormat="1" ht="12">
      <c r="A330" s="33"/>
      <c r="B330" s="34"/>
      <c r="C330" s="33"/>
      <c r="D330" s="165" t="s">
        <v>193</v>
      </c>
      <c r="E330" s="33"/>
      <c r="F330" s="188" t="s">
        <v>1363</v>
      </c>
      <c r="G330" s="33"/>
      <c r="H330" s="33"/>
      <c r="I330" s="33"/>
      <c r="J330" s="33"/>
      <c r="K330" s="33"/>
      <c r="L330" s="34"/>
      <c r="M330" s="189"/>
      <c r="N330" s="190"/>
      <c r="O330" s="59"/>
      <c r="P330" s="59"/>
      <c r="Q330" s="59"/>
      <c r="R330" s="59"/>
      <c r="S330" s="59"/>
      <c r="T330" s="60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U330" s="18" t="s">
        <v>85</v>
      </c>
    </row>
    <row r="331" spans="1:47" s="2" customFormat="1" ht="12">
      <c r="A331" s="33"/>
      <c r="B331" s="34"/>
      <c r="C331" s="33"/>
      <c r="D331" s="165" t="s">
        <v>193</v>
      </c>
      <c r="E331" s="33"/>
      <c r="F331" s="191" t="s">
        <v>1357</v>
      </c>
      <c r="G331" s="33"/>
      <c r="H331" s="192">
        <v>0</v>
      </c>
      <c r="I331" s="33"/>
      <c r="J331" s="33"/>
      <c r="K331" s="33"/>
      <c r="L331" s="34"/>
      <c r="M331" s="189"/>
      <c r="N331" s="190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U331" s="18" t="s">
        <v>85</v>
      </c>
    </row>
    <row r="332" spans="1:47" s="2" customFormat="1" ht="12">
      <c r="A332" s="33"/>
      <c r="B332" s="34"/>
      <c r="C332" s="33"/>
      <c r="D332" s="165" t="s">
        <v>193</v>
      </c>
      <c r="E332" s="33"/>
      <c r="F332" s="191" t="s">
        <v>1358</v>
      </c>
      <c r="G332" s="33"/>
      <c r="H332" s="192">
        <v>19</v>
      </c>
      <c r="I332" s="33"/>
      <c r="J332" s="33"/>
      <c r="K332" s="33"/>
      <c r="L332" s="34"/>
      <c r="M332" s="189"/>
      <c r="N332" s="190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U332" s="18" t="s">
        <v>85</v>
      </c>
    </row>
    <row r="333" spans="1:47" s="2" customFormat="1" ht="12">
      <c r="A333" s="33"/>
      <c r="B333" s="34"/>
      <c r="C333" s="33"/>
      <c r="D333" s="165" t="s">
        <v>193</v>
      </c>
      <c r="E333" s="33"/>
      <c r="F333" s="191" t="s">
        <v>1359</v>
      </c>
      <c r="G333" s="33"/>
      <c r="H333" s="192">
        <v>9</v>
      </c>
      <c r="I333" s="33"/>
      <c r="J333" s="33"/>
      <c r="K333" s="33"/>
      <c r="L333" s="34"/>
      <c r="M333" s="189"/>
      <c r="N333" s="190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U333" s="18" t="s">
        <v>85</v>
      </c>
    </row>
    <row r="334" spans="1:47" s="2" customFormat="1" ht="12">
      <c r="A334" s="33"/>
      <c r="B334" s="34"/>
      <c r="C334" s="33"/>
      <c r="D334" s="165" t="s">
        <v>193</v>
      </c>
      <c r="E334" s="33"/>
      <c r="F334" s="191" t="s">
        <v>1360</v>
      </c>
      <c r="G334" s="33"/>
      <c r="H334" s="192">
        <v>3</v>
      </c>
      <c r="I334" s="33"/>
      <c r="J334" s="33"/>
      <c r="K334" s="33"/>
      <c r="L334" s="34"/>
      <c r="M334" s="189"/>
      <c r="N334" s="190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U334" s="18" t="s">
        <v>85</v>
      </c>
    </row>
    <row r="335" spans="1:47" s="2" customFormat="1" ht="12">
      <c r="A335" s="33"/>
      <c r="B335" s="34"/>
      <c r="C335" s="33"/>
      <c r="D335" s="165" t="s">
        <v>193</v>
      </c>
      <c r="E335" s="33"/>
      <c r="F335" s="191" t="s">
        <v>1361</v>
      </c>
      <c r="G335" s="33"/>
      <c r="H335" s="192">
        <v>14</v>
      </c>
      <c r="I335" s="33"/>
      <c r="J335" s="33"/>
      <c r="K335" s="33"/>
      <c r="L335" s="34"/>
      <c r="M335" s="189"/>
      <c r="N335" s="190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U335" s="18" t="s">
        <v>85</v>
      </c>
    </row>
    <row r="336" spans="1:47" s="2" customFormat="1" ht="12">
      <c r="A336" s="33"/>
      <c r="B336" s="34"/>
      <c r="C336" s="33"/>
      <c r="D336" s="165" t="s">
        <v>193</v>
      </c>
      <c r="E336" s="33"/>
      <c r="F336" s="191" t="s">
        <v>192</v>
      </c>
      <c r="G336" s="33"/>
      <c r="H336" s="192">
        <v>45</v>
      </c>
      <c r="I336" s="33"/>
      <c r="J336" s="33"/>
      <c r="K336" s="33"/>
      <c r="L336" s="34"/>
      <c r="M336" s="189"/>
      <c r="N336" s="190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U336" s="18" t="s">
        <v>85</v>
      </c>
    </row>
    <row r="337" spans="1:65" s="2" customFormat="1" ht="24.2" customHeight="1">
      <c r="A337" s="33"/>
      <c r="B337" s="150"/>
      <c r="C337" s="151" t="s">
        <v>323</v>
      </c>
      <c r="D337" s="151" t="s">
        <v>170</v>
      </c>
      <c r="E337" s="152" t="s">
        <v>1375</v>
      </c>
      <c r="F337" s="153" t="s">
        <v>1376</v>
      </c>
      <c r="G337" s="154" t="s">
        <v>173</v>
      </c>
      <c r="H337" s="155">
        <v>103.29</v>
      </c>
      <c r="I337" s="156"/>
      <c r="J337" s="157">
        <f>ROUND(I337*H337,2)</f>
        <v>0</v>
      </c>
      <c r="K337" s="153" t="s">
        <v>174</v>
      </c>
      <c r="L337" s="34"/>
      <c r="M337" s="158" t="s">
        <v>1</v>
      </c>
      <c r="N337" s="159" t="s">
        <v>42</v>
      </c>
      <c r="O337" s="59"/>
      <c r="P337" s="160">
        <f>O337*H337</f>
        <v>0</v>
      </c>
      <c r="Q337" s="160">
        <v>0</v>
      </c>
      <c r="R337" s="160">
        <f>Q337*H337</f>
        <v>0</v>
      </c>
      <c r="S337" s="160">
        <v>0</v>
      </c>
      <c r="T337" s="161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2" t="s">
        <v>175</v>
      </c>
      <c r="AT337" s="162" t="s">
        <v>170</v>
      </c>
      <c r="AU337" s="162" t="s">
        <v>85</v>
      </c>
      <c r="AY337" s="18" t="s">
        <v>167</v>
      </c>
      <c r="BE337" s="163">
        <f>IF(N337="základní",J337,0)</f>
        <v>0</v>
      </c>
      <c r="BF337" s="163">
        <f>IF(N337="snížená",J337,0)</f>
        <v>0</v>
      </c>
      <c r="BG337" s="163">
        <f>IF(N337="zákl. přenesená",J337,0)</f>
        <v>0</v>
      </c>
      <c r="BH337" s="163">
        <f>IF(N337="sníž. přenesená",J337,0)</f>
        <v>0</v>
      </c>
      <c r="BI337" s="163">
        <f>IF(N337="nulová",J337,0)</f>
        <v>0</v>
      </c>
      <c r="BJ337" s="18" t="s">
        <v>32</v>
      </c>
      <c r="BK337" s="163">
        <f>ROUND(I337*H337,2)</f>
        <v>0</v>
      </c>
      <c r="BL337" s="18" t="s">
        <v>175</v>
      </c>
      <c r="BM337" s="162" t="s">
        <v>1377</v>
      </c>
    </row>
    <row r="338" spans="2:51" s="13" customFormat="1" ht="12">
      <c r="B338" s="164"/>
      <c r="D338" s="165" t="s">
        <v>177</v>
      </c>
      <c r="E338" s="166" t="s">
        <v>1</v>
      </c>
      <c r="F338" s="167" t="s">
        <v>1378</v>
      </c>
      <c r="H338" s="166" t="s">
        <v>1</v>
      </c>
      <c r="I338" s="168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6" t="s">
        <v>177</v>
      </c>
      <c r="AU338" s="166" t="s">
        <v>85</v>
      </c>
      <c r="AV338" s="13" t="s">
        <v>32</v>
      </c>
      <c r="AW338" s="13" t="s">
        <v>31</v>
      </c>
      <c r="AX338" s="13" t="s">
        <v>77</v>
      </c>
      <c r="AY338" s="166" t="s">
        <v>167</v>
      </c>
    </row>
    <row r="339" spans="2:51" s="14" customFormat="1" ht="12">
      <c r="B339" s="172"/>
      <c r="D339" s="165" t="s">
        <v>177</v>
      </c>
      <c r="E339" s="173" t="s">
        <v>1</v>
      </c>
      <c r="F339" s="174" t="s">
        <v>1239</v>
      </c>
      <c r="H339" s="175">
        <v>103.29</v>
      </c>
      <c r="I339" s="176"/>
      <c r="L339" s="172"/>
      <c r="M339" s="177"/>
      <c r="N339" s="178"/>
      <c r="O339" s="178"/>
      <c r="P339" s="178"/>
      <c r="Q339" s="178"/>
      <c r="R339" s="178"/>
      <c r="S339" s="178"/>
      <c r="T339" s="179"/>
      <c r="AT339" s="173" t="s">
        <v>177</v>
      </c>
      <c r="AU339" s="173" t="s">
        <v>85</v>
      </c>
      <c r="AV339" s="14" t="s">
        <v>85</v>
      </c>
      <c r="AW339" s="14" t="s">
        <v>31</v>
      </c>
      <c r="AX339" s="14" t="s">
        <v>32</v>
      </c>
      <c r="AY339" s="173" t="s">
        <v>167</v>
      </c>
    </row>
    <row r="340" spans="1:47" s="2" customFormat="1" ht="12">
      <c r="A340" s="33"/>
      <c r="B340" s="34"/>
      <c r="C340" s="33"/>
      <c r="D340" s="165" t="s">
        <v>193</v>
      </c>
      <c r="E340" s="33"/>
      <c r="F340" s="188" t="s">
        <v>1379</v>
      </c>
      <c r="G340" s="33"/>
      <c r="H340" s="33"/>
      <c r="I340" s="33"/>
      <c r="J340" s="33"/>
      <c r="K340" s="33"/>
      <c r="L340" s="34"/>
      <c r="M340" s="189"/>
      <c r="N340" s="190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U340" s="18" t="s">
        <v>85</v>
      </c>
    </row>
    <row r="341" spans="1:47" s="2" customFormat="1" ht="12">
      <c r="A341" s="33"/>
      <c r="B341" s="34"/>
      <c r="C341" s="33"/>
      <c r="D341" s="165" t="s">
        <v>193</v>
      </c>
      <c r="E341" s="33"/>
      <c r="F341" s="191" t="s">
        <v>1380</v>
      </c>
      <c r="G341" s="33"/>
      <c r="H341" s="192">
        <v>29.04</v>
      </c>
      <c r="I341" s="33"/>
      <c r="J341" s="33"/>
      <c r="K341" s="33"/>
      <c r="L341" s="34"/>
      <c r="M341" s="189"/>
      <c r="N341" s="190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U341" s="18" t="s">
        <v>85</v>
      </c>
    </row>
    <row r="342" spans="1:47" s="2" customFormat="1" ht="12">
      <c r="A342" s="33"/>
      <c r="B342" s="34"/>
      <c r="C342" s="33"/>
      <c r="D342" s="165" t="s">
        <v>193</v>
      </c>
      <c r="E342" s="33"/>
      <c r="F342" s="191" t="s">
        <v>1381</v>
      </c>
      <c r="G342" s="33"/>
      <c r="H342" s="192">
        <v>74.25</v>
      </c>
      <c r="I342" s="33"/>
      <c r="J342" s="33"/>
      <c r="K342" s="33"/>
      <c r="L342" s="34"/>
      <c r="M342" s="189"/>
      <c r="N342" s="190"/>
      <c r="O342" s="59"/>
      <c r="P342" s="59"/>
      <c r="Q342" s="59"/>
      <c r="R342" s="59"/>
      <c r="S342" s="59"/>
      <c r="T342" s="60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U342" s="18" t="s">
        <v>85</v>
      </c>
    </row>
    <row r="343" spans="1:47" s="2" customFormat="1" ht="12">
      <c r="A343" s="33"/>
      <c r="B343" s="34"/>
      <c r="C343" s="33"/>
      <c r="D343" s="165" t="s">
        <v>193</v>
      </c>
      <c r="E343" s="33"/>
      <c r="F343" s="191" t="s">
        <v>192</v>
      </c>
      <c r="G343" s="33"/>
      <c r="H343" s="192">
        <v>103.29</v>
      </c>
      <c r="I343" s="33"/>
      <c r="J343" s="33"/>
      <c r="K343" s="33"/>
      <c r="L343" s="34"/>
      <c r="M343" s="189"/>
      <c r="N343" s="190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U343" s="18" t="s">
        <v>85</v>
      </c>
    </row>
    <row r="344" spans="1:65" s="2" customFormat="1" ht="24.2" customHeight="1">
      <c r="A344" s="33"/>
      <c r="B344" s="150"/>
      <c r="C344" s="151" t="s">
        <v>328</v>
      </c>
      <c r="D344" s="151" t="s">
        <v>170</v>
      </c>
      <c r="E344" s="152" t="s">
        <v>589</v>
      </c>
      <c r="F344" s="153" t="s">
        <v>1382</v>
      </c>
      <c r="G344" s="154" t="s">
        <v>173</v>
      </c>
      <c r="H344" s="155">
        <v>347.166</v>
      </c>
      <c r="I344" s="156"/>
      <c r="J344" s="157">
        <f>ROUND(I344*H344,2)</f>
        <v>0</v>
      </c>
      <c r="K344" s="153" t="s">
        <v>174</v>
      </c>
      <c r="L344" s="34"/>
      <c r="M344" s="158" t="s">
        <v>1</v>
      </c>
      <c r="N344" s="159" t="s">
        <v>42</v>
      </c>
      <c r="O344" s="59"/>
      <c r="P344" s="160">
        <f>O344*H344</f>
        <v>0</v>
      </c>
      <c r="Q344" s="160">
        <v>0</v>
      </c>
      <c r="R344" s="160">
        <f>Q344*H344</f>
        <v>0</v>
      </c>
      <c r="S344" s="160">
        <v>0</v>
      </c>
      <c r="T344" s="161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2" t="s">
        <v>175</v>
      </c>
      <c r="AT344" s="162" t="s">
        <v>170</v>
      </c>
      <c r="AU344" s="162" t="s">
        <v>85</v>
      </c>
      <c r="AY344" s="18" t="s">
        <v>167</v>
      </c>
      <c r="BE344" s="163">
        <f>IF(N344="základní",J344,0)</f>
        <v>0</v>
      </c>
      <c r="BF344" s="163">
        <f>IF(N344="snížená",J344,0)</f>
        <v>0</v>
      </c>
      <c r="BG344" s="163">
        <f>IF(N344="zákl. přenesená",J344,0)</f>
        <v>0</v>
      </c>
      <c r="BH344" s="163">
        <f>IF(N344="sníž. přenesená",J344,0)</f>
        <v>0</v>
      </c>
      <c r="BI344" s="163">
        <f>IF(N344="nulová",J344,0)</f>
        <v>0</v>
      </c>
      <c r="BJ344" s="18" t="s">
        <v>32</v>
      </c>
      <c r="BK344" s="163">
        <f>ROUND(I344*H344,2)</f>
        <v>0</v>
      </c>
      <c r="BL344" s="18" t="s">
        <v>175</v>
      </c>
      <c r="BM344" s="162" t="s">
        <v>1383</v>
      </c>
    </row>
    <row r="345" spans="2:51" s="13" customFormat="1" ht="12">
      <c r="B345" s="164"/>
      <c r="D345" s="165" t="s">
        <v>177</v>
      </c>
      <c r="E345" s="166" t="s">
        <v>1</v>
      </c>
      <c r="F345" s="167" t="s">
        <v>1384</v>
      </c>
      <c r="H345" s="166" t="s">
        <v>1</v>
      </c>
      <c r="I345" s="168"/>
      <c r="L345" s="164"/>
      <c r="M345" s="169"/>
      <c r="N345" s="170"/>
      <c r="O345" s="170"/>
      <c r="P345" s="170"/>
      <c r="Q345" s="170"/>
      <c r="R345" s="170"/>
      <c r="S345" s="170"/>
      <c r="T345" s="171"/>
      <c r="AT345" s="166" t="s">
        <v>177</v>
      </c>
      <c r="AU345" s="166" t="s">
        <v>85</v>
      </c>
      <c r="AV345" s="13" t="s">
        <v>32</v>
      </c>
      <c r="AW345" s="13" t="s">
        <v>31</v>
      </c>
      <c r="AX345" s="13" t="s">
        <v>77</v>
      </c>
      <c r="AY345" s="166" t="s">
        <v>167</v>
      </c>
    </row>
    <row r="346" spans="2:51" s="14" customFormat="1" ht="12">
      <c r="B346" s="172"/>
      <c r="D346" s="165" t="s">
        <v>177</v>
      </c>
      <c r="E346" s="173" t="s">
        <v>1</v>
      </c>
      <c r="F346" s="174" t="s">
        <v>1385</v>
      </c>
      <c r="H346" s="175">
        <v>3.103</v>
      </c>
      <c r="I346" s="176"/>
      <c r="L346" s="172"/>
      <c r="M346" s="177"/>
      <c r="N346" s="178"/>
      <c r="O346" s="178"/>
      <c r="P346" s="178"/>
      <c r="Q346" s="178"/>
      <c r="R346" s="178"/>
      <c r="S346" s="178"/>
      <c r="T346" s="179"/>
      <c r="AT346" s="173" t="s">
        <v>177</v>
      </c>
      <c r="AU346" s="173" t="s">
        <v>85</v>
      </c>
      <c r="AV346" s="14" t="s">
        <v>85</v>
      </c>
      <c r="AW346" s="14" t="s">
        <v>31</v>
      </c>
      <c r="AX346" s="14" t="s">
        <v>77</v>
      </c>
      <c r="AY346" s="173" t="s">
        <v>167</v>
      </c>
    </row>
    <row r="347" spans="2:51" s="14" customFormat="1" ht="12">
      <c r="B347" s="172"/>
      <c r="D347" s="165" t="s">
        <v>177</v>
      </c>
      <c r="E347" s="173" t="s">
        <v>1</v>
      </c>
      <c r="F347" s="174" t="s">
        <v>1386</v>
      </c>
      <c r="H347" s="175">
        <v>38.991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177</v>
      </c>
      <c r="AU347" s="173" t="s">
        <v>85</v>
      </c>
      <c r="AV347" s="14" t="s">
        <v>85</v>
      </c>
      <c r="AW347" s="14" t="s">
        <v>31</v>
      </c>
      <c r="AX347" s="14" t="s">
        <v>77</v>
      </c>
      <c r="AY347" s="173" t="s">
        <v>167</v>
      </c>
    </row>
    <row r="348" spans="2:51" s="14" customFormat="1" ht="12">
      <c r="B348" s="172"/>
      <c r="D348" s="165" t="s">
        <v>177</v>
      </c>
      <c r="E348" s="173" t="s">
        <v>1</v>
      </c>
      <c r="F348" s="174" t="s">
        <v>1387</v>
      </c>
      <c r="H348" s="175">
        <v>26.355</v>
      </c>
      <c r="I348" s="176"/>
      <c r="L348" s="172"/>
      <c r="M348" s="177"/>
      <c r="N348" s="178"/>
      <c r="O348" s="178"/>
      <c r="P348" s="178"/>
      <c r="Q348" s="178"/>
      <c r="R348" s="178"/>
      <c r="S348" s="178"/>
      <c r="T348" s="179"/>
      <c r="AT348" s="173" t="s">
        <v>177</v>
      </c>
      <c r="AU348" s="173" t="s">
        <v>85</v>
      </c>
      <c r="AV348" s="14" t="s">
        <v>85</v>
      </c>
      <c r="AW348" s="14" t="s">
        <v>31</v>
      </c>
      <c r="AX348" s="14" t="s">
        <v>77</v>
      </c>
      <c r="AY348" s="173" t="s">
        <v>167</v>
      </c>
    </row>
    <row r="349" spans="2:51" s="14" customFormat="1" ht="12">
      <c r="B349" s="172"/>
      <c r="D349" s="165" t="s">
        <v>177</v>
      </c>
      <c r="E349" s="173" t="s">
        <v>1</v>
      </c>
      <c r="F349" s="174" t="s">
        <v>1388</v>
      </c>
      <c r="H349" s="175">
        <v>41.784</v>
      </c>
      <c r="I349" s="176"/>
      <c r="L349" s="172"/>
      <c r="M349" s="177"/>
      <c r="N349" s="178"/>
      <c r="O349" s="178"/>
      <c r="P349" s="178"/>
      <c r="Q349" s="178"/>
      <c r="R349" s="178"/>
      <c r="S349" s="178"/>
      <c r="T349" s="179"/>
      <c r="AT349" s="173" t="s">
        <v>177</v>
      </c>
      <c r="AU349" s="173" t="s">
        <v>85</v>
      </c>
      <c r="AV349" s="14" t="s">
        <v>85</v>
      </c>
      <c r="AW349" s="14" t="s">
        <v>31</v>
      </c>
      <c r="AX349" s="14" t="s">
        <v>77</v>
      </c>
      <c r="AY349" s="173" t="s">
        <v>167</v>
      </c>
    </row>
    <row r="350" spans="2:51" s="14" customFormat="1" ht="12">
      <c r="B350" s="172"/>
      <c r="D350" s="165" t="s">
        <v>177</v>
      </c>
      <c r="E350" s="173" t="s">
        <v>1</v>
      </c>
      <c r="F350" s="174" t="s">
        <v>1389</v>
      </c>
      <c r="H350" s="175">
        <v>49.958</v>
      </c>
      <c r="I350" s="176"/>
      <c r="L350" s="172"/>
      <c r="M350" s="177"/>
      <c r="N350" s="178"/>
      <c r="O350" s="178"/>
      <c r="P350" s="178"/>
      <c r="Q350" s="178"/>
      <c r="R350" s="178"/>
      <c r="S350" s="178"/>
      <c r="T350" s="179"/>
      <c r="AT350" s="173" t="s">
        <v>177</v>
      </c>
      <c r="AU350" s="173" t="s">
        <v>85</v>
      </c>
      <c r="AV350" s="14" t="s">
        <v>85</v>
      </c>
      <c r="AW350" s="14" t="s">
        <v>31</v>
      </c>
      <c r="AX350" s="14" t="s">
        <v>77</v>
      </c>
      <c r="AY350" s="173" t="s">
        <v>167</v>
      </c>
    </row>
    <row r="351" spans="2:51" s="14" customFormat="1" ht="12">
      <c r="B351" s="172"/>
      <c r="D351" s="165" t="s">
        <v>177</v>
      </c>
      <c r="E351" s="173" t="s">
        <v>1</v>
      </c>
      <c r="F351" s="174" t="s">
        <v>1390</v>
      </c>
      <c r="H351" s="175">
        <v>13.611</v>
      </c>
      <c r="I351" s="176"/>
      <c r="L351" s="172"/>
      <c r="M351" s="177"/>
      <c r="N351" s="178"/>
      <c r="O351" s="178"/>
      <c r="P351" s="178"/>
      <c r="Q351" s="178"/>
      <c r="R351" s="178"/>
      <c r="S351" s="178"/>
      <c r="T351" s="179"/>
      <c r="AT351" s="173" t="s">
        <v>177</v>
      </c>
      <c r="AU351" s="173" t="s">
        <v>85</v>
      </c>
      <c r="AV351" s="14" t="s">
        <v>85</v>
      </c>
      <c r="AW351" s="14" t="s">
        <v>31</v>
      </c>
      <c r="AX351" s="14" t="s">
        <v>77</v>
      </c>
      <c r="AY351" s="173" t="s">
        <v>167</v>
      </c>
    </row>
    <row r="352" spans="2:51" s="14" customFormat="1" ht="12">
      <c r="B352" s="172"/>
      <c r="D352" s="165" t="s">
        <v>177</v>
      </c>
      <c r="E352" s="173" t="s">
        <v>1</v>
      </c>
      <c r="F352" s="174" t="s">
        <v>1391</v>
      </c>
      <c r="H352" s="175">
        <v>60.379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3" t="s">
        <v>177</v>
      </c>
      <c r="AU352" s="173" t="s">
        <v>85</v>
      </c>
      <c r="AV352" s="14" t="s">
        <v>85</v>
      </c>
      <c r="AW352" s="14" t="s">
        <v>31</v>
      </c>
      <c r="AX352" s="14" t="s">
        <v>77</v>
      </c>
      <c r="AY352" s="173" t="s">
        <v>167</v>
      </c>
    </row>
    <row r="353" spans="2:51" s="14" customFormat="1" ht="12">
      <c r="B353" s="172"/>
      <c r="D353" s="165" t="s">
        <v>177</v>
      </c>
      <c r="E353" s="173" t="s">
        <v>1</v>
      </c>
      <c r="F353" s="174" t="s">
        <v>1392</v>
      </c>
      <c r="H353" s="175">
        <v>22.154</v>
      </c>
      <c r="I353" s="176"/>
      <c r="L353" s="172"/>
      <c r="M353" s="177"/>
      <c r="N353" s="178"/>
      <c r="O353" s="178"/>
      <c r="P353" s="178"/>
      <c r="Q353" s="178"/>
      <c r="R353" s="178"/>
      <c r="S353" s="178"/>
      <c r="T353" s="179"/>
      <c r="AT353" s="173" t="s">
        <v>177</v>
      </c>
      <c r="AU353" s="173" t="s">
        <v>85</v>
      </c>
      <c r="AV353" s="14" t="s">
        <v>85</v>
      </c>
      <c r="AW353" s="14" t="s">
        <v>31</v>
      </c>
      <c r="AX353" s="14" t="s">
        <v>77</v>
      </c>
      <c r="AY353" s="173" t="s">
        <v>167</v>
      </c>
    </row>
    <row r="354" spans="2:51" s="14" customFormat="1" ht="12">
      <c r="B354" s="172"/>
      <c r="D354" s="165" t="s">
        <v>177</v>
      </c>
      <c r="E354" s="173" t="s">
        <v>1</v>
      </c>
      <c r="F354" s="174" t="s">
        <v>1393</v>
      </c>
      <c r="H354" s="175">
        <v>98.205</v>
      </c>
      <c r="I354" s="176"/>
      <c r="L354" s="172"/>
      <c r="M354" s="177"/>
      <c r="N354" s="178"/>
      <c r="O354" s="178"/>
      <c r="P354" s="178"/>
      <c r="Q354" s="178"/>
      <c r="R354" s="178"/>
      <c r="S354" s="178"/>
      <c r="T354" s="179"/>
      <c r="AT354" s="173" t="s">
        <v>177</v>
      </c>
      <c r="AU354" s="173" t="s">
        <v>85</v>
      </c>
      <c r="AV354" s="14" t="s">
        <v>85</v>
      </c>
      <c r="AW354" s="14" t="s">
        <v>31</v>
      </c>
      <c r="AX354" s="14" t="s">
        <v>77</v>
      </c>
      <c r="AY354" s="173" t="s">
        <v>167</v>
      </c>
    </row>
    <row r="355" spans="2:51" s="14" customFormat="1" ht="12">
      <c r="B355" s="172"/>
      <c r="D355" s="165" t="s">
        <v>177</v>
      </c>
      <c r="E355" s="173" t="s">
        <v>1</v>
      </c>
      <c r="F355" s="174" t="s">
        <v>1394</v>
      </c>
      <c r="H355" s="175">
        <v>10.554</v>
      </c>
      <c r="I355" s="176"/>
      <c r="L355" s="172"/>
      <c r="M355" s="177"/>
      <c r="N355" s="178"/>
      <c r="O355" s="178"/>
      <c r="P355" s="178"/>
      <c r="Q355" s="178"/>
      <c r="R355" s="178"/>
      <c r="S355" s="178"/>
      <c r="T355" s="179"/>
      <c r="AT355" s="173" t="s">
        <v>177</v>
      </c>
      <c r="AU355" s="173" t="s">
        <v>85</v>
      </c>
      <c r="AV355" s="14" t="s">
        <v>85</v>
      </c>
      <c r="AW355" s="14" t="s">
        <v>31</v>
      </c>
      <c r="AX355" s="14" t="s">
        <v>77</v>
      </c>
      <c r="AY355" s="173" t="s">
        <v>167</v>
      </c>
    </row>
    <row r="356" spans="2:51" s="14" customFormat="1" ht="12">
      <c r="B356" s="172"/>
      <c r="D356" s="165" t="s">
        <v>177</v>
      </c>
      <c r="E356" s="173" t="s">
        <v>1</v>
      </c>
      <c r="F356" s="174" t="s">
        <v>1395</v>
      </c>
      <c r="H356" s="175">
        <v>15.97</v>
      </c>
      <c r="I356" s="176"/>
      <c r="L356" s="172"/>
      <c r="M356" s="177"/>
      <c r="N356" s="178"/>
      <c r="O356" s="178"/>
      <c r="P356" s="178"/>
      <c r="Q356" s="178"/>
      <c r="R356" s="178"/>
      <c r="S356" s="178"/>
      <c r="T356" s="179"/>
      <c r="AT356" s="173" t="s">
        <v>177</v>
      </c>
      <c r="AU356" s="173" t="s">
        <v>85</v>
      </c>
      <c r="AV356" s="14" t="s">
        <v>85</v>
      </c>
      <c r="AW356" s="14" t="s">
        <v>31</v>
      </c>
      <c r="AX356" s="14" t="s">
        <v>77</v>
      </c>
      <c r="AY356" s="173" t="s">
        <v>167</v>
      </c>
    </row>
    <row r="357" spans="2:51" s="14" customFormat="1" ht="12">
      <c r="B357" s="172"/>
      <c r="D357" s="165" t="s">
        <v>177</v>
      </c>
      <c r="E357" s="173" t="s">
        <v>1</v>
      </c>
      <c r="F357" s="174" t="s">
        <v>1396</v>
      </c>
      <c r="H357" s="175">
        <v>47.552</v>
      </c>
      <c r="I357" s="176"/>
      <c r="L357" s="172"/>
      <c r="M357" s="177"/>
      <c r="N357" s="178"/>
      <c r="O357" s="178"/>
      <c r="P357" s="178"/>
      <c r="Q357" s="178"/>
      <c r="R357" s="178"/>
      <c r="S357" s="178"/>
      <c r="T357" s="179"/>
      <c r="AT357" s="173" t="s">
        <v>177</v>
      </c>
      <c r="AU357" s="173" t="s">
        <v>85</v>
      </c>
      <c r="AV357" s="14" t="s">
        <v>85</v>
      </c>
      <c r="AW357" s="14" t="s">
        <v>31</v>
      </c>
      <c r="AX357" s="14" t="s">
        <v>77</v>
      </c>
      <c r="AY357" s="173" t="s">
        <v>167</v>
      </c>
    </row>
    <row r="358" spans="2:51" s="14" customFormat="1" ht="12">
      <c r="B358" s="172"/>
      <c r="D358" s="165" t="s">
        <v>177</v>
      </c>
      <c r="E358" s="173" t="s">
        <v>1</v>
      </c>
      <c r="F358" s="174" t="s">
        <v>1397</v>
      </c>
      <c r="H358" s="175">
        <v>15.542</v>
      </c>
      <c r="I358" s="176"/>
      <c r="L358" s="172"/>
      <c r="M358" s="177"/>
      <c r="N358" s="178"/>
      <c r="O358" s="178"/>
      <c r="P358" s="178"/>
      <c r="Q358" s="178"/>
      <c r="R358" s="178"/>
      <c r="S358" s="178"/>
      <c r="T358" s="179"/>
      <c r="AT358" s="173" t="s">
        <v>177</v>
      </c>
      <c r="AU358" s="173" t="s">
        <v>85</v>
      </c>
      <c r="AV358" s="14" t="s">
        <v>85</v>
      </c>
      <c r="AW358" s="14" t="s">
        <v>31</v>
      </c>
      <c r="AX358" s="14" t="s">
        <v>77</v>
      </c>
      <c r="AY358" s="173" t="s">
        <v>167</v>
      </c>
    </row>
    <row r="359" spans="2:51" s="14" customFormat="1" ht="12">
      <c r="B359" s="172"/>
      <c r="D359" s="165" t="s">
        <v>177</v>
      </c>
      <c r="E359" s="173" t="s">
        <v>1</v>
      </c>
      <c r="F359" s="174" t="s">
        <v>1398</v>
      </c>
      <c r="H359" s="175">
        <v>63.516</v>
      </c>
      <c r="I359" s="176"/>
      <c r="L359" s="172"/>
      <c r="M359" s="177"/>
      <c r="N359" s="178"/>
      <c r="O359" s="178"/>
      <c r="P359" s="178"/>
      <c r="Q359" s="178"/>
      <c r="R359" s="178"/>
      <c r="S359" s="178"/>
      <c r="T359" s="179"/>
      <c r="AT359" s="173" t="s">
        <v>177</v>
      </c>
      <c r="AU359" s="173" t="s">
        <v>85</v>
      </c>
      <c r="AV359" s="14" t="s">
        <v>85</v>
      </c>
      <c r="AW359" s="14" t="s">
        <v>31</v>
      </c>
      <c r="AX359" s="14" t="s">
        <v>77</v>
      </c>
      <c r="AY359" s="173" t="s">
        <v>167</v>
      </c>
    </row>
    <row r="360" spans="2:51" s="14" customFormat="1" ht="12">
      <c r="B360" s="172"/>
      <c r="D360" s="165" t="s">
        <v>177</v>
      </c>
      <c r="E360" s="173" t="s">
        <v>1</v>
      </c>
      <c r="F360" s="174" t="s">
        <v>1399</v>
      </c>
      <c r="H360" s="175">
        <v>11.689</v>
      </c>
      <c r="I360" s="176"/>
      <c r="L360" s="172"/>
      <c r="M360" s="177"/>
      <c r="N360" s="178"/>
      <c r="O360" s="178"/>
      <c r="P360" s="178"/>
      <c r="Q360" s="178"/>
      <c r="R360" s="178"/>
      <c r="S360" s="178"/>
      <c r="T360" s="179"/>
      <c r="AT360" s="173" t="s">
        <v>177</v>
      </c>
      <c r="AU360" s="173" t="s">
        <v>85</v>
      </c>
      <c r="AV360" s="14" t="s">
        <v>85</v>
      </c>
      <c r="AW360" s="14" t="s">
        <v>31</v>
      </c>
      <c r="AX360" s="14" t="s">
        <v>77</v>
      </c>
      <c r="AY360" s="173" t="s">
        <v>167</v>
      </c>
    </row>
    <row r="361" spans="2:51" s="14" customFormat="1" ht="12">
      <c r="B361" s="172"/>
      <c r="D361" s="165" t="s">
        <v>177</v>
      </c>
      <c r="E361" s="173" t="s">
        <v>1</v>
      </c>
      <c r="F361" s="174" t="s">
        <v>1400</v>
      </c>
      <c r="H361" s="175">
        <v>16.305</v>
      </c>
      <c r="I361" s="176"/>
      <c r="L361" s="172"/>
      <c r="M361" s="177"/>
      <c r="N361" s="178"/>
      <c r="O361" s="178"/>
      <c r="P361" s="178"/>
      <c r="Q361" s="178"/>
      <c r="R361" s="178"/>
      <c r="S361" s="178"/>
      <c r="T361" s="179"/>
      <c r="AT361" s="173" t="s">
        <v>177</v>
      </c>
      <c r="AU361" s="173" t="s">
        <v>85</v>
      </c>
      <c r="AV361" s="14" t="s">
        <v>85</v>
      </c>
      <c r="AW361" s="14" t="s">
        <v>31</v>
      </c>
      <c r="AX361" s="14" t="s">
        <v>77</v>
      </c>
      <c r="AY361" s="173" t="s">
        <v>167</v>
      </c>
    </row>
    <row r="362" spans="2:51" s="13" customFormat="1" ht="12">
      <c r="B362" s="164"/>
      <c r="D362" s="165" t="s">
        <v>177</v>
      </c>
      <c r="E362" s="166" t="s">
        <v>1</v>
      </c>
      <c r="F362" s="167" t="s">
        <v>1401</v>
      </c>
      <c r="H362" s="166" t="s">
        <v>1</v>
      </c>
      <c r="I362" s="168"/>
      <c r="L362" s="164"/>
      <c r="M362" s="169"/>
      <c r="N362" s="170"/>
      <c r="O362" s="170"/>
      <c r="P362" s="170"/>
      <c r="Q362" s="170"/>
      <c r="R362" s="170"/>
      <c r="S362" s="170"/>
      <c r="T362" s="171"/>
      <c r="AT362" s="166" t="s">
        <v>177</v>
      </c>
      <c r="AU362" s="166" t="s">
        <v>85</v>
      </c>
      <c r="AV362" s="13" t="s">
        <v>32</v>
      </c>
      <c r="AW362" s="13" t="s">
        <v>31</v>
      </c>
      <c r="AX362" s="13" t="s">
        <v>77</v>
      </c>
      <c r="AY362" s="166" t="s">
        <v>167</v>
      </c>
    </row>
    <row r="363" spans="2:51" s="14" customFormat="1" ht="12">
      <c r="B363" s="172"/>
      <c r="D363" s="165" t="s">
        <v>177</v>
      </c>
      <c r="E363" s="173" t="s">
        <v>1</v>
      </c>
      <c r="F363" s="174" t="s">
        <v>1402</v>
      </c>
      <c r="H363" s="175">
        <v>20.311</v>
      </c>
      <c r="I363" s="176"/>
      <c r="L363" s="172"/>
      <c r="M363" s="177"/>
      <c r="N363" s="178"/>
      <c r="O363" s="178"/>
      <c r="P363" s="178"/>
      <c r="Q363" s="178"/>
      <c r="R363" s="178"/>
      <c r="S363" s="178"/>
      <c r="T363" s="179"/>
      <c r="AT363" s="173" t="s">
        <v>177</v>
      </c>
      <c r="AU363" s="173" t="s">
        <v>85</v>
      </c>
      <c r="AV363" s="14" t="s">
        <v>85</v>
      </c>
      <c r="AW363" s="14" t="s">
        <v>31</v>
      </c>
      <c r="AX363" s="14" t="s">
        <v>77</v>
      </c>
      <c r="AY363" s="173" t="s">
        <v>167</v>
      </c>
    </row>
    <row r="364" spans="2:51" s="14" customFormat="1" ht="12">
      <c r="B364" s="172"/>
      <c r="D364" s="165" t="s">
        <v>177</v>
      </c>
      <c r="E364" s="173" t="s">
        <v>1</v>
      </c>
      <c r="F364" s="174" t="s">
        <v>1403</v>
      </c>
      <c r="H364" s="175">
        <v>14.226</v>
      </c>
      <c r="I364" s="176"/>
      <c r="L364" s="172"/>
      <c r="M364" s="177"/>
      <c r="N364" s="178"/>
      <c r="O364" s="178"/>
      <c r="P364" s="178"/>
      <c r="Q364" s="178"/>
      <c r="R364" s="178"/>
      <c r="S364" s="178"/>
      <c r="T364" s="179"/>
      <c r="AT364" s="173" t="s">
        <v>177</v>
      </c>
      <c r="AU364" s="173" t="s">
        <v>85</v>
      </c>
      <c r="AV364" s="14" t="s">
        <v>85</v>
      </c>
      <c r="AW364" s="14" t="s">
        <v>31</v>
      </c>
      <c r="AX364" s="14" t="s">
        <v>77</v>
      </c>
      <c r="AY364" s="173" t="s">
        <v>167</v>
      </c>
    </row>
    <row r="365" spans="2:51" s="13" customFormat="1" ht="12">
      <c r="B365" s="164"/>
      <c r="D365" s="165" t="s">
        <v>177</v>
      </c>
      <c r="E365" s="166" t="s">
        <v>1</v>
      </c>
      <c r="F365" s="167" t="s">
        <v>1404</v>
      </c>
      <c r="H365" s="166" t="s">
        <v>1</v>
      </c>
      <c r="I365" s="168"/>
      <c r="L365" s="164"/>
      <c r="M365" s="169"/>
      <c r="N365" s="170"/>
      <c r="O365" s="170"/>
      <c r="P365" s="170"/>
      <c r="Q365" s="170"/>
      <c r="R365" s="170"/>
      <c r="S365" s="170"/>
      <c r="T365" s="171"/>
      <c r="AT365" s="166" t="s">
        <v>177</v>
      </c>
      <c r="AU365" s="166" t="s">
        <v>85</v>
      </c>
      <c r="AV365" s="13" t="s">
        <v>32</v>
      </c>
      <c r="AW365" s="13" t="s">
        <v>31</v>
      </c>
      <c r="AX365" s="13" t="s">
        <v>77</v>
      </c>
      <c r="AY365" s="166" t="s">
        <v>167</v>
      </c>
    </row>
    <row r="366" spans="2:51" s="14" customFormat="1" ht="12">
      <c r="B366" s="172"/>
      <c r="D366" s="165" t="s">
        <v>177</v>
      </c>
      <c r="E366" s="173" t="s">
        <v>1</v>
      </c>
      <c r="F366" s="174" t="s">
        <v>1405</v>
      </c>
      <c r="H366" s="175">
        <v>5.247</v>
      </c>
      <c r="I366" s="176"/>
      <c r="L366" s="172"/>
      <c r="M366" s="177"/>
      <c r="N366" s="178"/>
      <c r="O366" s="178"/>
      <c r="P366" s="178"/>
      <c r="Q366" s="178"/>
      <c r="R366" s="178"/>
      <c r="S366" s="178"/>
      <c r="T366" s="179"/>
      <c r="AT366" s="173" t="s">
        <v>177</v>
      </c>
      <c r="AU366" s="173" t="s">
        <v>85</v>
      </c>
      <c r="AV366" s="14" t="s">
        <v>85</v>
      </c>
      <c r="AW366" s="14" t="s">
        <v>31</v>
      </c>
      <c r="AX366" s="14" t="s">
        <v>77</v>
      </c>
      <c r="AY366" s="173" t="s">
        <v>167</v>
      </c>
    </row>
    <row r="367" spans="2:51" s="14" customFormat="1" ht="12">
      <c r="B367" s="172"/>
      <c r="D367" s="165" t="s">
        <v>177</v>
      </c>
      <c r="E367" s="173" t="s">
        <v>1</v>
      </c>
      <c r="F367" s="174" t="s">
        <v>1406</v>
      </c>
      <c r="H367" s="175">
        <v>16.553</v>
      </c>
      <c r="I367" s="176"/>
      <c r="L367" s="172"/>
      <c r="M367" s="177"/>
      <c r="N367" s="178"/>
      <c r="O367" s="178"/>
      <c r="P367" s="178"/>
      <c r="Q367" s="178"/>
      <c r="R367" s="178"/>
      <c r="S367" s="178"/>
      <c r="T367" s="179"/>
      <c r="AT367" s="173" t="s">
        <v>177</v>
      </c>
      <c r="AU367" s="173" t="s">
        <v>85</v>
      </c>
      <c r="AV367" s="14" t="s">
        <v>85</v>
      </c>
      <c r="AW367" s="14" t="s">
        <v>31</v>
      </c>
      <c r="AX367" s="14" t="s">
        <v>77</v>
      </c>
      <c r="AY367" s="173" t="s">
        <v>167</v>
      </c>
    </row>
    <row r="368" spans="2:51" s="14" customFormat="1" ht="12">
      <c r="B368" s="172"/>
      <c r="D368" s="165" t="s">
        <v>177</v>
      </c>
      <c r="E368" s="173" t="s">
        <v>1</v>
      </c>
      <c r="F368" s="174" t="s">
        <v>1407</v>
      </c>
      <c r="H368" s="175">
        <v>18.807</v>
      </c>
      <c r="I368" s="176"/>
      <c r="L368" s="172"/>
      <c r="M368" s="177"/>
      <c r="N368" s="178"/>
      <c r="O368" s="178"/>
      <c r="P368" s="178"/>
      <c r="Q368" s="178"/>
      <c r="R368" s="178"/>
      <c r="S368" s="178"/>
      <c r="T368" s="179"/>
      <c r="AT368" s="173" t="s">
        <v>177</v>
      </c>
      <c r="AU368" s="173" t="s">
        <v>85</v>
      </c>
      <c r="AV368" s="14" t="s">
        <v>85</v>
      </c>
      <c r="AW368" s="14" t="s">
        <v>31</v>
      </c>
      <c r="AX368" s="14" t="s">
        <v>77</v>
      </c>
      <c r="AY368" s="173" t="s">
        <v>167</v>
      </c>
    </row>
    <row r="369" spans="2:51" s="14" customFormat="1" ht="12">
      <c r="B369" s="172"/>
      <c r="D369" s="165" t="s">
        <v>177</v>
      </c>
      <c r="E369" s="173" t="s">
        <v>1</v>
      </c>
      <c r="F369" s="174" t="s">
        <v>1408</v>
      </c>
      <c r="H369" s="175">
        <v>7.634</v>
      </c>
      <c r="I369" s="176"/>
      <c r="L369" s="172"/>
      <c r="M369" s="177"/>
      <c r="N369" s="178"/>
      <c r="O369" s="178"/>
      <c r="P369" s="178"/>
      <c r="Q369" s="178"/>
      <c r="R369" s="178"/>
      <c r="S369" s="178"/>
      <c r="T369" s="179"/>
      <c r="AT369" s="173" t="s">
        <v>177</v>
      </c>
      <c r="AU369" s="173" t="s">
        <v>85</v>
      </c>
      <c r="AV369" s="14" t="s">
        <v>85</v>
      </c>
      <c r="AW369" s="14" t="s">
        <v>31</v>
      </c>
      <c r="AX369" s="14" t="s">
        <v>77</v>
      </c>
      <c r="AY369" s="173" t="s">
        <v>167</v>
      </c>
    </row>
    <row r="370" spans="2:51" s="13" customFormat="1" ht="12">
      <c r="B370" s="164"/>
      <c r="D370" s="165" t="s">
        <v>177</v>
      </c>
      <c r="E370" s="166" t="s">
        <v>1</v>
      </c>
      <c r="F370" s="167" t="s">
        <v>1409</v>
      </c>
      <c r="H370" s="166" t="s">
        <v>1</v>
      </c>
      <c r="I370" s="168"/>
      <c r="L370" s="164"/>
      <c r="M370" s="169"/>
      <c r="N370" s="170"/>
      <c r="O370" s="170"/>
      <c r="P370" s="170"/>
      <c r="Q370" s="170"/>
      <c r="R370" s="170"/>
      <c r="S370" s="170"/>
      <c r="T370" s="171"/>
      <c r="AT370" s="166" t="s">
        <v>177</v>
      </c>
      <c r="AU370" s="166" t="s">
        <v>85</v>
      </c>
      <c r="AV370" s="13" t="s">
        <v>32</v>
      </c>
      <c r="AW370" s="13" t="s">
        <v>31</v>
      </c>
      <c r="AX370" s="13" t="s">
        <v>77</v>
      </c>
      <c r="AY370" s="166" t="s">
        <v>167</v>
      </c>
    </row>
    <row r="371" spans="2:51" s="14" customFormat="1" ht="12">
      <c r="B371" s="172"/>
      <c r="D371" s="165" t="s">
        <v>177</v>
      </c>
      <c r="E371" s="173" t="s">
        <v>1</v>
      </c>
      <c r="F371" s="174" t="s">
        <v>1410</v>
      </c>
      <c r="H371" s="175">
        <v>29.309</v>
      </c>
      <c r="I371" s="176"/>
      <c r="L371" s="172"/>
      <c r="M371" s="177"/>
      <c r="N371" s="178"/>
      <c r="O371" s="178"/>
      <c r="P371" s="178"/>
      <c r="Q371" s="178"/>
      <c r="R371" s="178"/>
      <c r="S371" s="178"/>
      <c r="T371" s="179"/>
      <c r="AT371" s="173" t="s">
        <v>177</v>
      </c>
      <c r="AU371" s="173" t="s">
        <v>85</v>
      </c>
      <c r="AV371" s="14" t="s">
        <v>85</v>
      </c>
      <c r="AW371" s="14" t="s">
        <v>31</v>
      </c>
      <c r="AX371" s="14" t="s">
        <v>77</v>
      </c>
      <c r="AY371" s="173" t="s">
        <v>167</v>
      </c>
    </row>
    <row r="372" spans="2:51" s="14" customFormat="1" ht="12">
      <c r="B372" s="172"/>
      <c r="D372" s="165" t="s">
        <v>177</v>
      </c>
      <c r="E372" s="173" t="s">
        <v>1</v>
      </c>
      <c r="F372" s="174" t="s">
        <v>1411</v>
      </c>
      <c r="H372" s="175">
        <v>1.133</v>
      </c>
      <c r="I372" s="176"/>
      <c r="L372" s="172"/>
      <c r="M372" s="177"/>
      <c r="N372" s="178"/>
      <c r="O372" s="178"/>
      <c r="P372" s="178"/>
      <c r="Q372" s="178"/>
      <c r="R372" s="178"/>
      <c r="S372" s="178"/>
      <c r="T372" s="179"/>
      <c r="AT372" s="173" t="s">
        <v>177</v>
      </c>
      <c r="AU372" s="173" t="s">
        <v>85</v>
      </c>
      <c r="AV372" s="14" t="s">
        <v>85</v>
      </c>
      <c r="AW372" s="14" t="s">
        <v>31</v>
      </c>
      <c r="AX372" s="14" t="s">
        <v>77</v>
      </c>
      <c r="AY372" s="173" t="s">
        <v>167</v>
      </c>
    </row>
    <row r="373" spans="2:51" s="14" customFormat="1" ht="12">
      <c r="B373" s="172"/>
      <c r="D373" s="165" t="s">
        <v>177</v>
      </c>
      <c r="E373" s="173" t="s">
        <v>1</v>
      </c>
      <c r="F373" s="174" t="s">
        <v>1412</v>
      </c>
      <c r="H373" s="175">
        <v>4.666</v>
      </c>
      <c r="I373" s="176"/>
      <c r="L373" s="172"/>
      <c r="M373" s="177"/>
      <c r="N373" s="178"/>
      <c r="O373" s="178"/>
      <c r="P373" s="178"/>
      <c r="Q373" s="178"/>
      <c r="R373" s="178"/>
      <c r="S373" s="178"/>
      <c r="T373" s="179"/>
      <c r="AT373" s="173" t="s">
        <v>177</v>
      </c>
      <c r="AU373" s="173" t="s">
        <v>85</v>
      </c>
      <c r="AV373" s="14" t="s">
        <v>85</v>
      </c>
      <c r="AW373" s="14" t="s">
        <v>31</v>
      </c>
      <c r="AX373" s="14" t="s">
        <v>77</v>
      </c>
      <c r="AY373" s="173" t="s">
        <v>167</v>
      </c>
    </row>
    <row r="374" spans="2:51" s="16" customFormat="1" ht="12">
      <c r="B374" s="209"/>
      <c r="D374" s="165" t="s">
        <v>177</v>
      </c>
      <c r="E374" s="210" t="s">
        <v>1233</v>
      </c>
      <c r="F374" s="211" t="s">
        <v>1299</v>
      </c>
      <c r="H374" s="212">
        <v>653.554</v>
      </c>
      <c r="I374" s="213"/>
      <c r="L374" s="209"/>
      <c r="M374" s="214"/>
      <c r="N374" s="215"/>
      <c r="O374" s="215"/>
      <c r="P374" s="215"/>
      <c r="Q374" s="215"/>
      <c r="R374" s="215"/>
      <c r="S374" s="215"/>
      <c r="T374" s="216"/>
      <c r="AT374" s="210" t="s">
        <v>177</v>
      </c>
      <c r="AU374" s="210" t="s">
        <v>85</v>
      </c>
      <c r="AV374" s="16" t="s">
        <v>186</v>
      </c>
      <c r="AW374" s="16" t="s">
        <v>31</v>
      </c>
      <c r="AX374" s="16" t="s">
        <v>77</v>
      </c>
      <c r="AY374" s="210" t="s">
        <v>167</v>
      </c>
    </row>
    <row r="375" spans="2:51" s="14" customFormat="1" ht="12">
      <c r="B375" s="172"/>
      <c r="D375" s="165" t="s">
        <v>177</v>
      </c>
      <c r="E375" s="173" t="s">
        <v>1</v>
      </c>
      <c r="F375" s="174" t="s">
        <v>1413</v>
      </c>
      <c r="H375" s="175">
        <v>-103.29</v>
      </c>
      <c r="I375" s="176"/>
      <c r="L375" s="172"/>
      <c r="M375" s="177"/>
      <c r="N375" s="178"/>
      <c r="O375" s="178"/>
      <c r="P375" s="178"/>
      <c r="Q375" s="178"/>
      <c r="R375" s="178"/>
      <c r="S375" s="178"/>
      <c r="T375" s="179"/>
      <c r="AT375" s="173" t="s">
        <v>177</v>
      </c>
      <c r="AU375" s="173" t="s">
        <v>85</v>
      </c>
      <c r="AV375" s="14" t="s">
        <v>85</v>
      </c>
      <c r="AW375" s="14" t="s">
        <v>31</v>
      </c>
      <c r="AX375" s="14" t="s">
        <v>77</v>
      </c>
      <c r="AY375" s="173" t="s">
        <v>167</v>
      </c>
    </row>
    <row r="376" spans="2:51" s="13" customFormat="1" ht="12">
      <c r="B376" s="164"/>
      <c r="D376" s="165" t="s">
        <v>177</v>
      </c>
      <c r="E376" s="166" t="s">
        <v>1</v>
      </c>
      <c r="F376" s="167" t="s">
        <v>1414</v>
      </c>
      <c r="H376" s="166" t="s">
        <v>1</v>
      </c>
      <c r="I376" s="168"/>
      <c r="L376" s="164"/>
      <c r="M376" s="169"/>
      <c r="N376" s="170"/>
      <c r="O376" s="170"/>
      <c r="P376" s="170"/>
      <c r="Q376" s="170"/>
      <c r="R376" s="170"/>
      <c r="S376" s="170"/>
      <c r="T376" s="171"/>
      <c r="AT376" s="166" t="s">
        <v>177</v>
      </c>
      <c r="AU376" s="166" t="s">
        <v>85</v>
      </c>
      <c r="AV376" s="13" t="s">
        <v>32</v>
      </c>
      <c r="AW376" s="13" t="s">
        <v>31</v>
      </c>
      <c r="AX376" s="13" t="s">
        <v>77</v>
      </c>
      <c r="AY376" s="166" t="s">
        <v>167</v>
      </c>
    </row>
    <row r="377" spans="2:51" s="14" customFormat="1" ht="12">
      <c r="B377" s="172"/>
      <c r="D377" s="165" t="s">
        <v>177</v>
      </c>
      <c r="E377" s="173" t="s">
        <v>1</v>
      </c>
      <c r="F377" s="174" t="s">
        <v>1415</v>
      </c>
      <c r="H377" s="175">
        <v>-16.998</v>
      </c>
      <c r="I377" s="176"/>
      <c r="L377" s="172"/>
      <c r="M377" s="177"/>
      <c r="N377" s="178"/>
      <c r="O377" s="178"/>
      <c r="P377" s="178"/>
      <c r="Q377" s="178"/>
      <c r="R377" s="178"/>
      <c r="S377" s="178"/>
      <c r="T377" s="179"/>
      <c r="AT377" s="173" t="s">
        <v>177</v>
      </c>
      <c r="AU377" s="173" t="s">
        <v>85</v>
      </c>
      <c r="AV377" s="14" t="s">
        <v>85</v>
      </c>
      <c r="AW377" s="14" t="s">
        <v>31</v>
      </c>
      <c r="AX377" s="14" t="s">
        <v>77</v>
      </c>
      <c r="AY377" s="173" t="s">
        <v>167</v>
      </c>
    </row>
    <row r="378" spans="2:51" s="14" customFormat="1" ht="12">
      <c r="B378" s="172"/>
      <c r="D378" s="165" t="s">
        <v>177</v>
      </c>
      <c r="E378" s="173" t="s">
        <v>1</v>
      </c>
      <c r="F378" s="174" t="s">
        <v>1416</v>
      </c>
      <c r="H378" s="175">
        <v>-18.59</v>
      </c>
      <c r="I378" s="176"/>
      <c r="L378" s="172"/>
      <c r="M378" s="177"/>
      <c r="N378" s="178"/>
      <c r="O378" s="178"/>
      <c r="P378" s="178"/>
      <c r="Q378" s="178"/>
      <c r="R378" s="178"/>
      <c r="S378" s="178"/>
      <c r="T378" s="179"/>
      <c r="AT378" s="173" t="s">
        <v>177</v>
      </c>
      <c r="AU378" s="173" t="s">
        <v>85</v>
      </c>
      <c r="AV378" s="14" t="s">
        <v>85</v>
      </c>
      <c r="AW378" s="14" t="s">
        <v>31</v>
      </c>
      <c r="AX378" s="14" t="s">
        <v>77</v>
      </c>
      <c r="AY378" s="173" t="s">
        <v>167</v>
      </c>
    </row>
    <row r="379" spans="2:51" s="14" customFormat="1" ht="12">
      <c r="B379" s="172"/>
      <c r="D379" s="165" t="s">
        <v>177</v>
      </c>
      <c r="E379" s="173" t="s">
        <v>1</v>
      </c>
      <c r="F379" s="174" t="s">
        <v>1417</v>
      </c>
      <c r="H379" s="175">
        <v>-166.716</v>
      </c>
      <c r="I379" s="176"/>
      <c r="L379" s="172"/>
      <c r="M379" s="177"/>
      <c r="N379" s="178"/>
      <c r="O379" s="178"/>
      <c r="P379" s="178"/>
      <c r="Q379" s="178"/>
      <c r="R379" s="178"/>
      <c r="S379" s="178"/>
      <c r="T379" s="179"/>
      <c r="AT379" s="173" t="s">
        <v>177</v>
      </c>
      <c r="AU379" s="173" t="s">
        <v>85</v>
      </c>
      <c r="AV379" s="14" t="s">
        <v>85</v>
      </c>
      <c r="AW379" s="14" t="s">
        <v>31</v>
      </c>
      <c r="AX379" s="14" t="s">
        <v>77</v>
      </c>
      <c r="AY379" s="173" t="s">
        <v>167</v>
      </c>
    </row>
    <row r="380" spans="2:51" s="14" customFormat="1" ht="12">
      <c r="B380" s="172"/>
      <c r="D380" s="165" t="s">
        <v>177</v>
      </c>
      <c r="E380" s="173" t="s">
        <v>1</v>
      </c>
      <c r="F380" s="174" t="s">
        <v>1418</v>
      </c>
      <c r="H380" s="175">
        <v>-0.794</v>
      </c>
      <c r="I380" s="176"/>
      <c r="L380" s="172"/>
      <c r="M380" s="177"/>
      <c r="N380" s="178"/>
      <c r="O380" s="178"/>
      <c r="P380" s="178"/>
      <c r="Q380" s="178"/>
      <c r="R380" s="178"/>
      <c r="S380" s="178"/>
      <c r="T380" s="179"/>
      <c r="AT380" s="173" t="s">
        <v>177</v>
      </c>
      <c r="AU380" s="173" t="s">
        <v>85</v>
      </c>
      <c r="AV380" s="14" t="s">
        <v>85</v>
      </c>
      <c r="AW380" s="14" t="s">
        <v>31</v>
      </c>
      <c r="AX380" s="14" t="s">
        <v>77</v>
      </c>
      <c r="AY380" s="173" t="s">
        <v>167</v>
      </c>
    </row>
    <row r="381" spans="2:51" s="15" customFormat="1" ht="12">
      <c r="B381" s="180"/>
      <c r="D381" s="165" t="s">
        <v>177</v>
      </c>
      <c r="E381" s="181" t="s">
        <v>594</v>
      </c>
      <c r="F381" s="182" t="s">
        <v>192</v>
      </c>
      <c r="H381" s="183">
        <v>347.166</v>
      </c>
      <c r="I381" s="184"/>
      <c r="L381" s="180"/>
      <c r="M381" s="185"/>
      <c r="N381" s="186"/>
      <c r="O381" s="186"/>
      <c r="P381" s="186"/>
      <c r="Q381" s="186"/>
      <c r="R381" s="186"/>
      <c r="S381" s="186"/>
      <c r="T381" s="187"/>
      <c r="AT381" s="181" t="s">
        <v>177</v>
      </c>
      <c r="AU381" s="181" t="s">
        <v>85</v>
      </c>
      <c r="AV381" s="15" t="s">
        <v>175</v>
      </c>
      <c r="AW381" s="15" t="s">
        <v>31</v>
      </c>
      <c r="AX381" s="15" t="s">
        <v>32</v>
      </c>
      <c r="AY381" s="181" t="s">
        <v>167</v>
      </c>
    </row>
    <row r="382" spans="1:47" s="2" customFormat="1" ht="12">
      <c r="A382" s="33"/>
      <c r="B382" s="34"/>
      <c r="C382" s="33"/>
      <c r="D382" s="165" t="s">
        <v>193</v>
      </c>
      <c r="E382" s="33"/>
      <c r="F382" s="188" t="s">
        <v>1379</v>
      </c>
      <c r="G382" s="33"/>
      <c r="H382" s="33"/>
      <c r="I382" s="33"/>
      <c r="J382" s="33"/>
      <c r="K382" s="33"/>
      <c r="L382" s="34"/>
      <c r="M382" s="189"/>
      <c r="N382" s="190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U382" s="18" t="s">
        <v>85</v>
      </c>
    </row>
    <row r="383" spans="1:47" s="2" customFormat="1" ht="12">
      <c r="A383" s="33"/>
      <c r="B383" s="34"/>
      <c r="C383" s="33"/>
      <c r="D383" s="165" t="s">
        <v>193</v>
      </c>
      <c r="E383" s="33"/>
      <c r="F383" s="191" t="s">
        <v>1380</v>
      </c>
      <c r="G383" s="33"/>
      <c r="H383" s="192">
        <v>29.04</v>
      </c>
      <c r="I383" s="33"/>
      <c r="J383" s="33"/>
      <c r="K383" s="33"/>
      <c r="L383" s="34"/>
      <c r="M383" s="189"/>
      <c r="N383" s="190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U383" s="18" t="s">
        <v>85</v>
      </c>
    </row>
    <row r="384" spans="1:47" s="2" customFormat="1" ht="12">
      <c r="A384" s="33"/>
      <c r="B384" s="34"/>
      <c r="C384" s="33"/>
      <c r="D384" s="165" t="s">
        <v>193</v>
      </c>
      <c r="E384" s="33"/>
      <c r="F384" s="191" t="s">
        <v>1381</v>
      </c>
      <c r="G384" s="33"/>
      <c r="H384" s="192">
        <v>74.25</v>
      </c>
      <c r="I384" s="33"/>
      <c r="J384" s="33"/>
      <c r="K384" s="33"/>
      <c r="L384" s="34"/>
      <c r="M384" s="189"/>
      <c r="N384" s="190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U384" s="18" t="s">
        <v>85</v>
      </c>
    </row>
    <row r="385" spans="1:47" s="2" customFormat="1" ht="12">
      <c r="A385" s="33"/>
      <c r="B385" s="34"/>
      <c r="C385" s="33"/>
      <c r="D385" s="165" t="s">
        <v>193</v>
      </c>
      <c r="E385" s="33"/>
      <c r="F385" s="191" t="s">
        <v>192</v>
      </c>
      <c r="G385" s="33"/>
      <c r="H385" s="192">
        <v>103.29</v>
      </c>
      <c r="I385" s="33"/>
      <c r="J385" s="33"/>
      <c r="K385" s="33"/>
      <c r="L385" s="34"/>
      <c r="M385" s="189"/>
      <c r="N385" s="190"/>
      <c r="O385" s="59"/>
      <c r="P385" s="59"/>
      <c r="Q385" s="59"/>
      <c r="R385" s="59"/>
      <c r="S385" s="59"/>
      <c r="T385" s="60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U385" s="18" t="s">
        <v>85</v>
      </c>
    </row>
    <row r="386" spans="1:47" s="2" customFormat="1" ht="12">
      <c r="A386" s="33"/>
      <c r="B386" s="34"/>
      <c r="C386" s="33"/>
      <c r="D386" s="165" t="s">
        <v>193</v>
      </c>
      <c r="E386" s="33"/>
      <c r="F386" s="188" t="s">
        <v>1296</v>
      </c>
      <c r="G386" s="33"/>
      <c r="H386" s="33"/>
      <c r="I386" s="33"/>
      <c r="J386" s="33"/>
      <c r="K386" s="33"/>
      <c r="L386" s="34"/>
      <c r="M386" s="189"/>
      <c r="N386" s="190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U386" s="18" t="s">
        <v>85</v>
      </c>
    </row>
    <row r="387" spans="1:47" s="2" customFormat="1" ht="12">
      <c r="A387" s="33"/>
      <c r="B387" s="34"/>
      <c r="C387" s="33"/>
      <c r="D387" s="165" t="s">
        <v>193</v>
      </c>
      <c r="E387" s="33"/>
      <c r="F387" s="191" t="s">
        <v>1297</v>
      </c>
      <c r="G387" s="33"/>
      <c r="H387" s="192">
        <v>0</v>
      </c>
      <c r="I387" s="33"/>
      <c r="J387" s="33"/>
      <c r="K387" s="33"/>
      <c r="L387" s="34"/>
      <c r="M387" s="189"/>
      <c r="N387" s="190"/>
      <c r="O387" s="59"/>
      <c r="P387" s="59"/>
      <c r="Q387" s="59"/>
      <c r="R387" s="59"/>
      <c r="S387" s="59"/>
      <c r="T387" s="60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U387" s="18" t="s">
        <v>85</v>
      </c>
    </row>
    <row r="388" spans="1:47" s="2" customFormat="1" ht="12">
      <c r="A388" s="33"/>
      <c r="B388" s="34"/>
      <c r="C388" s="33"/>
      <c r="D388" s="165" t="s">
        <v>193</v>
      </c>
      <c r="E388" s="33"/>
      <c r="F388" s="191" t="s">
        <v>1298</v>
      </c>
      <c r="G388" s="33"/>
      <c r="H388" s="192">
        <v>56.661</v>
      </c>
      <c r="I388" s="33"/>
      <c r="J388" s="33"/>
      <c r="K388" s="33"/>
      <c r="L388" s="34"/>
      <c r="M388" s="189"/>
      <c r="N388" s="190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U388" s="18" t="s">
        <v>85</v>
      </c>
    </row>
    <row r="389" spans="1:47" s="2" customFormat="1" ht="12">
      <c r="A389" s="33"/>
      <c r="B389" s="34"/>
      <c r="C389" s="33"/>
      <c r="D389" s="165" t="s">
        <v>193</v>
      </c>
      <c r="E389" s="33"/>
      <c r="F389" s="191" t="s">
        <v>1299</v>
      </c>
      <c r="G389" s="33"/>
      <c r="H389" s="192">
        <v>56.661</v>
      </c>
      <c r="I389" s="33"/>
      <c r="J389" s="33"/>
      <c r="K389" s="33"/>
      <c r="L389" s="34"/>
      <c r="M389" s="189"/>
      <c r="N389" s="190"/>
      <c r="O389" s="59"/>
      <c r="P389" s="59"/>
      <c r="Q389" s="59"/>
      <c r="R389" s="59"/>
      <c r="S389" s="59"/>
      <c r="T389" s="60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U389" s="18" t="s">
        <v>85</v>
      </c>
    </row>
    <row r="390" spans="1:47" s="2" customFormat="1" ht="12">
      <c r="A390" s="33"/>
      <c r="B390" s="34"/>
      <c r="C390" s="33"/>
      <c r="D390" s="165" t="s">
        <v>193</v>
      </c>
      <c r="E390" s="33"/>
      <c r="F390" s="188" t="s">
        <v>1419</v>
      </c>
      <c r="G390" s="33"/>
      <c r="H390" s="33"/>
      <c r="I390" s="33"/>
      <c r="J390" s="33"/>
      <c r="K390" s="33"/>
      <c r="L390" s="34"/>
      <c r="M390" s="189"/>
      <c r="N390" s="190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U390" s="18" t="s">
        <v>85</v>
      </c>
    </row>
    <row r="391" spans="1:47" s="2" customFormat="1" ht="12">
      <c r="A391" s="33"/>
      <c r="B391" s="34"/>
      <c r="C391" s="33"/>
      <c r="D391" s="165" t="s">
        <v>193</v>
      </c>
      <c r="E391" s="33"/>
      <c r="F391" s="191" t="s">
        <v>1303</v>
      </c>
      <c r="G391" s="33"/>
      <c r="H391" s="192">
        <v>0</v>
      </c>
      <c r="I391" s="33"/>
      <c r="J391" s="33"/>
      <c r="K391" s="33"/>
      <c r="L391" s="34"/>
      <c r="M391" s="189"/>
      <c r="N391" s="190"/>
      <c r="O391" s="59"/>
      <c r="P391" s="59"/>
      <c r="Q391" s="59"/>
      <c r="R391" s="59"/>
      <c r="S391" s="59"/>
      <c r="T391" s="60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U391" s="18" t="s">
        <v>85</v>
      </c>
    </row>
    <row r="392" spans="1:47" s="2" customFormat="1" ht="12">
      <c r="A392" s="33"/>
      <c r="B392" s="34"/>
      <c r="C392" s="33"/>
      <c r="D392" s="165" t="s">
        <v>193</v>
      </c>
      <c r="E392" s="33"/>
      <c r="F392" s="191" t="s">
        <v>1304</v>
      </c>
      <c r="G392" s="33"/>
      <c r="H392" s="192">
        <v>28.6</v>
      </c>
      <c r="I392" s="33"/>
      <c r="J392" s="33"/>
      <c r="K392" s="33"/>
      <c r="L392" s="34"/>
      <c r="M392" s="189"/>
      <c r="N392" s="190"/>
      <c r="O392" s="59"/>
      <c r="P392" s="59"/>
      <c r="Q392" s="59"/>
      <c r="R392" s="59"/>
      <c r="S392" s="59"/>
      <c r="T392" s="60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U392" s="18" t="s">
        <v>85</v>
      </c>
    </row>
    <row r="393" spans="1:47" s="2" customFormat="1" ht="12">
      <c r="A393" s="33"/>
      <c r="B393" s="34"/>
      <c r="C393" s="33"/>
      <c r="D393" s="165" t="s">
        <v>193</v>
      </c>
      <c r="E393" s="33"/>
      <c r="F393" s="188" t="s">
        <v>1420</v>
      </c>
      <c r="G393" s="33"/>
      <c r="H393" s="33"/>
      <c r="I393" s="33"/>
      <c r="J393" s="33"/>
      <c r="K393" s="33"/>
      <c r="L393" s="34"/>
      <c r="M393" s="189"/>
      <c r="N393" s="190"/>
      <c r="O393" s="59"/>
      <c r="P393" s="59"/>
      <c r="Q393" s="59"/>
      <c r="R393" s="59"/>
      <c r="S393" s="59"/>
      <c r="T393" s="60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U393" s="18" t="s">
        <v>85</v>
      </c>
    </row>
    <row r="394" spans="1:47" s="2" customFormat="1" ht="12">
      <c r="A394" s="33"/>
      <c r="B394" s="34"/>
      <c r="C394" s="33"/>
      <c r="D394" s="165" t="s">
        <v>193</v>
      </c>
      <c r="E394" s="33"/>
      <c r="F394" s="191" t="s">
        <v>1262</v>
      </c>
      <c r="G394" s="33"/>
      <c r="H394" s="192">
        <v>0</v>
      </c>
      <c r="I394" s="33"/>
      <c r="J394" s="33"/>
      <c r="K394" s="33"/>
      <c r="L394" s="34"/>
      <c r="M394" s="189"/>
      <c r="N394" s="190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U394" s="18" t="s">
        <v>85</v>
      </c>
    </row>
    <row r="395" spans="1:47" s="2" customFormat="1" ht="12">
      <c r="A395" s="33"/>
      <c r="B395" s="34"/>
      <c r="C395" s="33"/>
      <c r="D395" s="165" t="s">
        <v>193</v>
      </c>
      <c r="E395" s="33"/>
      <c r="F395" s="191" t="s">
        <v>1263</v>
      </c>
      <c r="G395" s="33"/>
      <c r="H395" s="192">
        <v>220</v>
      </c>
      <c r="I395" s="33"/>
      <c r="J395" s="33"/>
      <c r="K395" s="33"/>
      <c r="L395" s="34"/>
      <c r="M395" s="189"/>
      <c r="N395" s="190"/>
      <c r="O395" s="59"/>
      <c r="P395" s="59"/>
      <c r="Q395" s="59"/>
      <c r="R395" s="59"/>
      <c r="S395" s="59"/>
      <c r="T395" s="60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U395" s="18" t="s">
        <v>85</v>
      </c>
    </row>
    <row r="396" spans="1:47" s="2" customFormat="1" ht="12">
      <c r="A396" s="33"/>
      <c r="B396" s="34"/>
      <c r="C396" s="33"/>
      <c r="D396" s="165" t="s">
        <v>193</v>
      </c>
      <c r="E396" s="33"/>
      <c r="F396" s="191" t="s">
        <v>1264</v>
      </c>
      <c r="G396" s="33"/>
      <c r="H396" s="192">
        <v>19.547</v>
      </c>
      <c r="I396" s="33"/>
      <c r="J396" s="33"/>
      <c r="K396" s="33"/>
      <c r="L396" s="34"/>
      <c r="M396" s="189"/>
      <c r="N396" s="190"/>
      <c r="O396" s="59"/>
      <c r="P396" s="59"/>
      <c r="Q396" s="59"/>
      <c r="R396" s="59"/>
      <c r="S396" s="59"/>
      <c r="T396" s="60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U396" s="18" t="s">
        <v>85</v>
      </c>
    </row>
    <row r="397" spans="1:47" s="2" customFormat="1" ht="12">
      <c r="A397" s="33"/>
      <c r="B397" s="34"/>
      <c r="C397" s="33"/>
      <c r="D397" s="165" t="s">
        <v>193</v>
      </c>
      <c r="E397" s="33"/>
      <c r="F397" s="191" t="s">
        <v>1265</v>
      </c>
      <c r="G397" s="33"/>
      <c r="H397" s="192">
        <v>20.9</v>
      </c>
      <c r="I397" s="33"/>
      <c r="J397" s="33"/>
      <c r="K397" s="33"/>
      <c r="L397" s="34"/>
      <c r="M397" s="189"/>
      <c r="N397" s="190"/>
      <c r="O397" s="59"/>
      <c r="P397" s="59"/>
      <c r="Q397" s="59"/>
      <c r="R397" s="59"/>
      <c r="S397" s="59"/>
      <c r="T397" s="60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U397" s="18" t="s">
        <v>85</v>
      </c>
    </row>
    <row r="398" spans="1:47" s="2" customFormat="1" ht="12">
      <c r="A398" s="33"/>
      <c r="B398" s="34"/>
      <c r="C398" s="33"/>
      <c r="D398" s="165" t="s">
        <v>193</v>
      </c>
      <c r="E398" s="33"/>
      <c r="F398" s="191" t="s">
        <v>1266</v>
      </c>
      <c r="G398" s="33"/>
      <c r="H398" s="192">
        <v>17.413</v>
      </c>
      <c r="I398" s="33"/>
      <c r="J398" s="33"/>
      <c r="K398" s="33"/>
      <c r="L398" s="34"/>
      <c r="M398" s="189"/>
      <c r="N398" s="190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U398" s="18" t="s">
        <v>85</v>
      </c>
    </row>
    <row r="399" spans="1:47" s="2" customFormat="1" ht="12">
      <c r="A399" s="33"/>
      <c r="B399" s="34"/>
      <c r="C399" s="33"/>
      <c r="D399" s="165" t="s">
        <v>193</v>
      </c>
      <c r="E399" s="33"/>
      <c r="F399" s="191" t="s">
        <v>1299</v>
      </c>
      <c r="G399" s="33"/>
      <c r="H399" s="192">
        <v>277.86</v>
      </c>
      <c r="I399" s="33"/>
      <c r="J399" s="33"/>
      <c r="K399" s="33"/>
      <c r="L399" s="34"/>
      <c r="M399" s="189"/>
      <c r="N399" s="190"/>
      <c r="O399" s="59"/>
      <c r="P399" s="59"/>
      <c r="Q399" s="59"/>
      <c r="R399" s="59"/>
      <c r="S399" s="59"/>
      <c r="T399" s="60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U399" s="18" t="s">
        <v>85</v>
      </c>
    </row>
    <row r="400" spans="1:47" s="2" customFormat="1" ht="12">
      <c r="A400" s="33"/>
      <c r="B400" s="34"/>
      <c r="C400" s="33"/>
      <c r="D400" s="165" t="s">
        <v>193</v>
      </c>
      <c r="E400" s="33"/>
      <c r="F400" s="188" t="s">
        <v>1293</v>
      </c>
      <c r="G400" s="33"/>
      <c r="H400" s="33"/>
      <c r="I400" s="33"/>
      <c r="J400" s="33"/>
      <c r="K400" s="33"/>
      <c r="L400" s="34"/>
      <c r="M400" s="189"/>
      <c r="N400" s="190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U400" s="18" t="s">
        <v>85</v>
      </c>
    </row>
    <row r="401" spans="1:47" s="2" customFormat="1" ht="12">
      <c r="A401" s="33"/>
      <c r="B401" s="34"/>
      <c r="C401" s="33"/>
      <c r="D401" s="165" t="s">
        <v>193</v>
      </c>
      <c r="E401" s="33"/>
      <c r="F401" s="191" t="s">
        <v>1280</v>
      </c>
      <c r="G401" s="33"/>
      <c r="H401" s="192">
        <v>0</v>
      </c>
      <c r="I401" s="33"/>
      <c r="J401" s="33"/>
      <c r="K401" s="33"/>
      <c r="L401" s="34"/>
      <c r="M401" s="189"/>
      <c r="N401" s="190"/>
      <c r="O401" s="59"/>
      <c r="P401" s="59"/>
      <c r="Q401" s="59"/>
      <c r="R401" s="59"/>
      <c r="S401" s="59"/>
      <c r="T401" s="60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U401" s="18" t="s">
        <v>85</v>
      </c>
    </row>
    <row r="402" spans="1:47" s="2" customFormat="1" ht="12">
      <c r="A402" s="33"/>
      <c r="B402" s="34"/>
      <c r="C402" s="33"/>
      <c r="D402" s="165" t="s">
        <v>193</v>
      </c>
      <c r="E402" s="33"/>
      <c r="F402" s="191" t="s">
        <v>1281</v>
      </c>
      <c r="G402" s="33"/>
      <c r="H402" s="192">
        <v>0.704</v>
      </c>
      <c r="I402" s="33"/>
      <c r="J402" s="33"/>
      <c r="K402" s="33"/>
      <c r="L402" s="34"/>
      <c r="M402" s="189"/>
      <c r="N402" s="190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U402" s="18" t="s">
        <v>85</v>
      </c>
    </row>
    <row r="403" spans="1:47" s="2" customFormat="1" ht="12">
      <c r="A403" s="33"/>
      <c r="B403" s="34"/>
      <c r="C403" s="33"/>
      <c r="D403" s="165" t="s">
        <v>193</v>
      </c>
      <c r="E403" s="33"/>
      <c r="F403" s="191" t="s">
        <v>1282</v>
      </c>
      <c r="G403" s="33"/>
      <c r="H403" s="192">
        <v>2.75</v>
      </c>
      <c r="I403" s="33"/>
      <c r="J403" s="33"/>
      <c r="K403" s="33"/>
      <c r="L403" s="34"/>
      <c r="M403" s="189"/>
      <c r="N403" s="190"/>
      <c r="O403" s="59"/>
      <c r="P403" s="59"/>
      <c r="Q403" s="59"/>
      <c r="R403" s="59"/>
      <c r="S403" s="59"/>
      <c r="T403" s="60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U403" s="18" t="s">
        <v>85</v>
      </c>
    </row>
    <row r="404" spans="1:47" s="2" customFormat="1" ht="12">
      <c r="A404" s="33"/>
      <c r="B404" s="34"/>
      <c r="C404" s="33"/>
      <c r="D404" s="165" t="s">
        <v>193</v>
      </c>
      <c r="E404" s="33"/>
      <c r="F404" s="191" t="s">
        <v>192</v>
      </c>
      <c r="G404" s="33"/>
      <c r="H404" s="192">
        <v>3.454</v>
      </c>
      <c r="I404" s="33"/>
      <c r="J404" s="33"/>
      <c r="K404" s="33"/>
      <c r="L404" s="34"/>
      <c r="M404" s="189"/>
      <c r="N404" s="190"/>
      <c r="O404" s="59"/>
      <c r="P404" s="59"/>
      <c r="Q404" s="59"/>
      <c r="R404" s="59"/>
      <c r="S404" s="59"/>
      <c r="T404" s="60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U404" s="18" t="s">
        <v>85</v>
      </c>
    </row>
    <row r="405" spans="1:65" s="2" customFormat="1" ht="16.5" customHeight="1">
      <c r="A405" s="33"/>
      <c r="B405" s="150"/>
      <c r="C405" s="151" t="s">
        <v>333</v>
      </c>
      <c r="D405" s="151" t="s">
        <v>170</v>
      </c>
      <c r="E405" s="152" t="s">
        <v>595</v>
      </c>
      <c r="F405" s="153" t="s">
        <v>596</v>
      </c>
      <c r="G405" s="154" t="s">
        <v>233</v>
      </c>
      <c r="H405" s="155">
        <v>1188.285</v>
      </c>
      <c r="I405" s="156"/>
      <c r="J405" s="157">
        <f>ROUND(I405*H405,2)</f>
        <v>0</v>
      </c>
      <c r="K405" s="153" t="s">
        <v>174</v>
      </c>
      <c r="L405" s="34"/>
      <c r="M405" s="158" t="s">
        <v>1</v>
      </c>
      <c r="N405" s="159" t="s">
        <v>42</v>
      </c>
      <c r="O405" s="59"/>
      <c r="P405" s="160">
        <f>O405*H405</f>
        <v>0</v>
      </c>
      <c r="Q405" s="160">
        <v>0.00084</v>
      </c>
      <c r="R405" s="160">
        <f>Q405*H405</f>
        <v>0.9981594000000001</v>
      </c>
      <c r="S405" s="160">
        <v>0</v>
      </c>
      <c r="T405" s="161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2" t="s">
        <v>175</v>
      </c>
      <c r="AT405" s="162" t="s">
        <v>170</v>
      </c>
      <c r="AU405" s="162" t="s">
        <v>85</v>
      </c>
      <c r="AY405" s="18" t="s">
        <v>167</v>
      </c>
      <c r="BE405" s="163">
        <f>IF(N405="základní",J405,0)</f>
        <v>0</v>
      </c>
      <c r="BF405" s="163">
        <f>IF(N405="snížená",J405,0)</f>
        <v>0</v>
      </c>
      <c r="BG405" s="163">
        <f>IF(N405="zákl. přenesená",J405,0)</f>
        <v>0</v>
      </c>
      <c r="BH405" s="163">
        <f>IF(N405="sníž. přenesená",J405,0)</f>
        <v>0</v>
      </c>
      <c r="BI405" s="163">
        <f>IF(N405="nulová",J405,0)</f>
        <v>0</v>
      </c>
      <c r="BJ405" s="18" t="s">
        <v>32</v>
      </c>
      <c r="BK405" s="163">
        <f>ROUND(I405*H405,2)</f>
        <v>0</v>
      </c>
      <c r="BL405" s="18" t="s">
        <v>175</v>
      </c>
      <c r="BM405" s="162" t="s">
        <v>1421</v>
      </c>
    </row>
    <row r="406" spans="2:51" s="13" customFormat="1" ht="12">
      <c r="B406" s="164"/>
      <c r="D406" s="165" t="s">
        <v>177</v>
      </c>
      <c r="E406" s="166" t="s">
        <v>1</v>
      </c>
      <c r="F406" s="167" t="s">
        <v>1384</v>
      </c>
      <c r="H406" s="166" t="s">
        <v>1</v>
      </c>
      <c r="I406" s="168"/>
      <c r="L406" s="164"/>
      <c r="M406" s="169"/>
      <c r="N406" s="170"/>
      <c r="O406" s="170"/>
      <c r="P406" s="170"/>
      <c r="Q406" s="170"/>
      <c r="R406" s="170"/>
      <c r="S406" s="170"/>
      <c r="T406" s="171"/>
      <c r="AT406" s="166" t="s">
        <v>177</v>
      </c>
      <c r="AU406" s="166" t="s">
        <v>85</v>
      </c>
      <c r="AV406" s="13" t="s">
        <v>32</v>
      </c>
      <c r="AW406" s="13" t="s">
        <v>31</v>
      </c>
      <c r="AX406" s="13" t="s">
        <v>77</v>
      </c>
      <c r="AY406" s="166" t="s">
        <v>167</v>
      </c>
    </row>
    <row r="407" spans="2:51" s="14" customFormat="1" ht="12">
      <c r="B407" s="172"/>
      <c r="D407" s="165" t="s">
        <v>177</v>
      </c>
      <c r="E407" s="173" t="s">
        <v>1</v>
      </c>
      <c r="F407" s="174" t="s">
        <v>1422</v>
      </c>
      <c r="H407" s="175">
        <v>5.642</v>
      </c>
      <c r="I407" s="176"/>
      <c r="L407" s="172"/>
      <c r="M407" s="177"/>
      <c r="N407" s="178"/>
      <c r="O407" s="178"/>
      <c r="P407" s="178"/>
      <c r="Q407" s="178"/>
      <c r="R407" s="178"/>
      <c r="S407" s="178"/>
      <c r="T407" s="179"/>
      <c r="AT407" s="173" t="s">
        <v>177</v>
      </c>
      <c r="AU407" s="173" t="s">
        <v>85</v>
      </c>
      <c r="AV407" s="14" t="s">
        <v>85</v>
      </c>
      <c r="AW407" s="14" t="s">
        <v>31</v>
      </c>
      <c r="AX407" s="14" t="s">
        <v>77</v>
      </c>
      <c r="AY407" s="173" t="s">
        <v>167</v>
      </c>
    </row>
    <row r="408" spans="2:51" s="14" customFormat="1" ht="12">
      <c r="B408" s="172"/>
      <c r="D408" s="165" t="s">
        <v>177</v>
      </c>
      <c r="E408" s="173" t="s">
        <v>1</v>
      </c>
      <c r="F408" s="174" t="s">
        <v>1423</v>
      </c>
      <c r="H408" s="175">
        <v>70.894</v>
      </c>
      <c r="I408" s="176"/>
      <c r="L408" s="172"/>
      <c r="M408" s="177"/>
      <c r="N408" s="178"/>
      <c r="O408" s="178"/>
      <c r="P408" s="178"/>
      <c r="Q408" s="178"/>
      <c r="R408" s="178"/>
      <c r="S408" s="178"/>
      <c r="T408" s="179"/>
      <c r="AT408" s="173" t="s">
        <v>177</v>
      </c>
      <c r="AU408" s="173" t="s">
        <v>85</v>
      </c>
      <c r="AV408" s="14" t="s">
        <v>85</v>
      </c>
      <c r="AW408" s="14" t="s">
        <v>31</v>
      </c>
      <c r="AX408" s="14" t="s">
        <v>77</v>
      </c>
      <c r="AY408" s="173" t="s">
        <v>167</v>
      </c>
    </row>
    <row r="409" spans="2:51" s="14" customFormat="1" ht="12">
      <c r="B409" s="172"/>
      <c r="D409" s="165" t="s">
        <v>177</v>
      </c>
      <c r="E409" s="173" t="s">
        <v>1</v>
      </c>
      <c r="F409" s="174" t="s">
        <v>1424</v>
      </c>
      <c r="H409" s="175">
        <v>47.919</v>
      </c>
      <c r="I409" s="176"/>
      <c r="L409" s="172"/>
      <c r="M409" s="177"/>
      <c r="N409" s="178"/>
      <c r="O409" s="178"/>
      <c r="P409" s="178"/>
      <c r="Q409" s="178"/>
      <c r="R409" s="178"/>
      <c r="S409" s="178"/>
      <c r="T409" s="179"/>
      <c r="AT409" s="173" t="s">
        <v>177</v>
      </c>
      <c r="AU409" s="173" t="s">
        <v>85</v>
      </c>
      <c r="AV409" s="14" t="s">
        <v>85</v>
      </c>
      <c r="AW409" s="14" t="s">
        <v>31</v>
      </c>
      <c r="AX409" s="14" t="s">
        <v>77</v>
      </c>
      <c r="AY409" s="173" t="s">
        <v>167</v>
      </c>
    </row>
    <row r="410" spans="2:51" s="14" customFormat="1" ht="12">
      <c r="B410" s="172"/>
      <c r="D410" s="165" t="s">
        <v>177</v>
      </c>
      <c r="E410" s="173" t="s">
        <v>1</v>
      </c>
      <c r="F410" s="174" t="s">
        <v>1425</v>
      </c>
      <c r="H410" s="175">
        <v>75.97</v>
      </c>
      <c r="I410" s="176"/>
      <c r="L410" s="172"/>
      <c r="M410" s="177"/>
      <c r="N410" s="178"/>
      <c r="O410" s="178"/>
      <c r="P410" s="178"/>
      <c r="Q410" s="178"/>
      <c r="R410" s="178"/>
      <c r="S410" s="178"/>
      <c r="T410" s="179"/>
      <c r="AT410" s="173" t="s">
        <v>177</v>
      </c>
      <c r="AU410" s="173" t="s">
        <v>85</v>
      </c>
      <c r="AV410" s="14" t="s">
        <v>85</v>
      </c>
      <c r="AW410" s="14" t="s">
        <v>31</v>
      </c>
      <c r="AX410" s="14" t="s">
        <v>77</v>
      </c>
      <c r="AY410" s="173" t="s">
        <v>167</v>
      </c>
    </row>
    <row r="411" spans="2:51" s="14" customFormat="1" ht="12">
      <c r="B411" s="172"/>
      <c r="D411" s="165" t="s">
        <v>177</v>
      </c>
      <c r="E411" s="173" t="s">
        <v>1</v>
      </c>
      <c r="F411" s="174" t="s">
        <v>1426</v>
      </c>
      <c r="H411" s="175">
        <v>90.833</v>
      </c>
      <c r="I411" s="176"/>
      <c r="L411" s="172"/>
      <c r="M411" s="177"/>
      <c r="N411" s="178"/>
      <c r="O411" s="178"/>
      <c r="P411" s="178"/>
      <c r="Q411" s="178"/>
      <c r="R411" s="178"/>
      <c r="S411" s="178"/>
      <c r="T411" s="179"/>
      <c r="AT411" s="173" t="s">
        <v>177</v>
      </c>
      <c r="AU411" s="173" t="s">
        <v>85</v>
      </c>
      <c r="AV411" s="14" t="s">
        <v>85</v>
      </c>
      <c r="AW411" s="14" t="s">
        <v>31</v>
      </c>
      <c r="AX411" s="14" t="s">
        <v>77</v>
      </c>
      <c r="AY411" s="173" t="s">
        <v>167</v>
      </c>
    </row>
    <row r="412" spans="2:51" s="14" customFormat="1" ht="12">
      <c r="B412" s="172"/>
      <c r="D412" s="165" t="s">
        <v>177</v>
      </c>
      <c r="E412" s="173" t="s">
        <v>1</v>
      </c>
      <c r="F412" s="174" t="s">
        <v>1427</v>
      </c>
      <c r="H412" s="175">
        <v>24.747</v>
      </c>
      <c r="I412" s="176"/>
      <c r="L412" s="172"/>
      <c r="M412" s="177"/>
      <c r="N412" s="178"/>
      <c r="O412" s="178"/>
      <c r="P412" s="178"/>
      <c r="Q412" s="178"/>
      <c r="R412" s="178"/>
      <c r="S412" s="178"/>
      <c r="T412" s="179"/>
      <c r="AT412" s="173" t="s">
        <v>177</v>
      </c>
      <c r="AU412" s="173" t="s">
        <v>85</v>
      </c>
      <c r="AV412" s="14" t="s">
        <v>85</v>
      </c>
      <c r="AW412" s="14" t="s">
        <v>31</v>
      </c>
      <c r="AX412" s="14" t="s">
        <v>77</v>
      </c>
      <c r="AY412" s="173" t="s">
        <v>167</v>
      </c>
    </row>
    <row r="413" spans="2:51" s="14" customFormat="1" ht="12">
      <c r="B413" s="172"/>
      <c r="D413" s="165" t="s">
        <v>177</v>
      </c>
      <c r="E413" s="173" t="s">
        <v>1</v>
      </c>
      <c r="F413" s="174" t="s">
        <v>1428</v>
      </c>
      <c r="H413" s="175">
        <v>109.78</v>
      </c>
      <c r="I413" s="176"/>
      <c r="L413" s="172"/>
      <c r="M413" s="177"/>
      <c r="N413" s="178"/>
      <c r="O413" s="178"/>
      <c r="P413" s="178"/>
      <c r="Q413" s="178"/>
      <c r="R413" s="178"/>
      <c r="S413" s="178"/>
      <c r="T413" s="179"/>
      <c r="AT413" s="173" t="s">
        <v>177</v>
      </c>
      <c r="AU413" s="173" t="s">
        <v>85</v>
      </c>
      <c r="AV413" s="14" t="s">
        <v>85</v>
      </c>
      <c r="AW413" s="14" t="s">
        <v>31</v>
      </c>
      <c r="AX413" s="14" t="s">
        <v>77</v>
      </c>
      <c r="AY413" s="173" t="s">
        <v>167</v>
      </c>
    </row>
    <row r="414" spans="2:51" s="14" customFormat="1" ht="12">
      <c r="B414" s="172"/>
      <c r="D414" s="165" t="s">
        <v>177</v>
      </c>
      <c r="E414" s="173" t="s">
        <v>1</v>
      </c>
      <c r="F414" s="174" t="s">
        <v>1429</v>
      </c>
      <c r="H414" s="175">
        <v>40.28</v>
      </c>
      <c r="I414" s="176"/>
      <c r="L414" s="172"/>
      <c r="M414" s="177"/>
      <c r="N414" s="178"/>
      <c r="O414" s="178"/>
      <c r="P414" s="178"/>
      <c r="Q414" s="178"/>
      <c r="R414" s="178"/>
      <c r="S414" s="178"/>
      <c r="T414" s="179"/>
      <c r="AT414" s="173" t="s">
        <v>177</v>
      </c>
      <c r="AU414" s="173" t="s">
        <v>85</v>
      </c>
      <c r="AV414" s="14" t="s">
        <v>85</v>
      </c>
      <c r="AW414" s="14" t="s">
        <v>31</v>
      </c>
      <c r="AX414" s="14" t="s">
        <v>77</v>
      </c>
      <c r="AY414" s="173" t="s">
        <v>167</v>
      </c>
    </row>
    <row r="415" spans="2:51" s="14" customFormat="1" ht="12">
      <c r="B415" s="172"/>
      <c r="D415" s="165" t="s">
        <v>177</v>
      </c>
      <c r="E415" s="173" t="s">
        <v>1</v>
      </c>
      <c r="F415" s="174" t="s">
        <v>1430</v>
      </c>
      <c r="H415" s="175">
        <v>178.554</v>
      </c>
      <c r="I415" s="176"/>
      <c r="L415" s="172"/>
      <c r="M415" s="177"/>
      <c r="N415" s="178"/>
      <c r="O415" s="178"/>
      <c r="P415" s="178"/>
      <c r="Q415" s="178"/>
      <c r="R415" s="178"/>
      <c r="S415" s="178"/>
      <c r="T415" s="179"/>
      <c r="AT415" s="173" t="s">
        <v>177</v>
      </c>
      <c r="AU415" s="173" t="s">
        <v>85</v>
      </c>
      <c r="AV415" s="14" t="s">
        <v>85</v>
      </c>
      <c r="AW415" s="14" t="s">
        <v>31</v>
      </c>
      <c r="AX415" s="14" t="s">
        <v>77</v>
      </c>
      <c r="AY415" s="173" t="s">
        <v>167</v>
      </c>
    </row>
    <row r="416" spans="2:51" s="14" customFormat="1" ht="12">
      <c r="B416" s="172"/>
      <c r="D416" s="165" t="s">
        <v>177</v>
      </c>
      <c r="E416" s="173" t="s">
        <v>1</v>
      </c>
      <c r="F416" s="174" t="s">
        <v>1431</v>
      </c>
      <c r="H416" s="175">
        <v>19.189</v>
      </c>
      <c r="I416" s="176"/>
      <c r="L416" s="172"/>
      <c r="M416" s="177"/>
      <c r="N416" s="178"/>
      <c r="O416" s="178"/>
      <c r="P416" s="178"/>
      <c r="Q416" s="178"/>
      <c r="R416" s="178"/>
      <c r="S416" s="178"/>
      <c r="T416" s="179"/>
      <c r="AT416" s="173" t="s">
        <v>177</v>
      </c>
      <c r="AU416" s="173" t="s">
        <v>85</v>
      </c>
      <c r="AV416" s="14" t="s">
        <v>85</v>
      </c>
      <c r="AW416" s="14" t="s">
        <v>31</v>
      </c>
      <c r="AX416" s="14" t="s">
        <v>77</v>
      </c>
      <c r="AY416" s="173" t="s">
        <v>167</v>
      </c>
    </row>
    <row r="417" spans="2:51" s="14" customFormat="1" ht="12">
      <c r="B417" s="172"/>
      <c r="D417" s="165" t="s">
        <v>177</v>
      </c>
      <c r="E417" s="173" t="s">
        <v>1</v>
      </c>
      <c r="F417" s="174" t="s">
        <v>1432</v>
      </c>
      <c r="H417" s="175">
        <v>29.037</v>
      </c>
      <c r="I417" s="176"/>
      <c r="L417" s="172"/>
      <c r="M417" s="177"/>
      <c r="N417" s="178"/>
      <c r="O417" s="178"/>
      <c r="P417" s="178"/>
      <c r="Q417" s="178"/>
      <c r="R417" s="178"/>
      <c r="S417" s="178"/>
      <c r="T417" s="179"/>
      <c r="AT417" s="173" t="s">
        <v>177</v>
      </c>
      <c r="AU417" s="173" t="s">
        <v>85</v>
      </c>
      <c r="AV417" s="14" t="s">
        <v>85</v>
      </c>
      <c r="AW417" s="14" t="s">
        <v>31</v>
      </c>
      <c r="AX417" s="14" t="s">
        <v>77</v>
      </c>
      <c r="AY417" s="173" t="s">
        <v>167</v>
      </c>
    </row>
    <row r="418" spans="2:51" s="14" customFormat="1" ht="12">
      <c r="B418" s="172"/>
      <c r="D418" s="165" t="s">
        <v>177</v>
      </c>
      <c r="E418" s="173" t="s">
        <v>1</v>
      </c>
      <c r="F418" s="174" t="s">
        <v>1433</v>
      </c>
      <c r="H418" s="175">
        <v>86.458</v>
      </c>
      <c r="I418" s="176"/>
      <c r="L418" s="172"/>
      <c r="M418" s="177"/>
      <c r="N418" s="178"/>
      <c r="O418" s="178"/>
      <c r="P418" s="178"/>
      <c r="Q418" s="178"/>
      <c r="R418" s="178"/>
      <c r="S418" s="178"/>
      <c r="T418" s="179"/>
      <c r="AT418" s="173" t="s">
        <v>177</v>
      </c>
      <c r="AU418" s="173" t="s">
        <v>85</v>
      </c>
      <c r="AV418" s="14" t="s">
        <v>85</v>
      </c>
      <c r="AW418" s="14" t="s">
        <v>31</v>
      </c>
      <c r="AX418" s="14" t="s">
        <v>77</v>
      </c>
      <c r="AY418" s="173" t="s">
        <v>167</v>
      </c>
    </row>
    <row r="419" spans="2:51" s="14" customFormat="1" ht="12">
      <c r="B419" s="172"/>
      <c r="D419" s="165" t="s">
        <v>177</v>
      </c>
      <c r="E419" s="173" t="s">
        <v>1</v>
      </c>
      <c r="F419" s="174" t="s">
        <v>1434</v>
      </c>
      <c r="H419" s="175">
        <v>28.258</v>
      </c>
      <c r="I419" s="176"/>
      <c r="L419" s="172"/>
      <c r="M419" s="177"/>
      <c r="N419" s="178"/>
      <c r="O419" s="178"/>
      <c r="P419" s="178"/>
      <c r="Q419" s="178"/>
      <c r="R419" s="178"/>
      <c r="S419" s="178"/>
      <c r="T419" s="179"/>
      <c r="AT419" s="173" t="s">
        <v>177</v>
      </c>
      <c r="AU419" s="173" t="s">
        <v>85</v>
      </c>
      <c r="AV419" s="14" t="s">
        <v>85</v>
      </c>
      <c r="AW419" s="14" t="s">
        <v>31</v>
      </c>
      <c r="AX419" s="14" t="s">
        <v>77</v>
      </c>
      <c r="AY419" s="173" t="s">
        <v>167</v>
      </c>
    </row>
    <row r="420" spans="2:51" s="14" customFormat="1" ht="12">
      <c r="B420" s="172"/>
      <c r="D420" s="165" t="s">
        <v>177</v>
      </c>
      <c r="E420" s="173" t="s">
        <v>1</v>
      </c>
      <c r="F420" s="174" t="s">
        <v>1435</v>
      </c>
      <c r="H420" s="175">
        <v>115.484</v>
      </c>
      <c r="I420" s="176"/>
      <c r="L420" s="172"/>
      <c r="M420" s="177"/>
      <c r="N420" s="178"/>
      <c r="O420" s="178"/>
      <c r="P420" s="178"/>
      <c r="Q420" s="178"/>
      <c r="R420" s="178"/>
      <c r="S420" s="178"/>
      <c r="T420" s="179"/>
      <c r="AT420" s="173" t="s">
        <v>177</v>
      </c>
      <c r="AU420" s="173" t="s">
        <v>85</v>
      </c>
      <c r="AV420" s="14" t="s">
        <v>85</v>
      </c>
      <c r="AW420" s="14" t="s">
        <v>31</v>
      </c>
      <c r="AX420" s="14" t="s">
        <v>77</v>
      </c>
      <c r="AY420" s="173" t="s">
        <v>167</v>
      </c>
    </row>
    <row r="421" spans="2:51" s="14" customFormat="1" ht="12">
      <c r="B421" s="172"/>
      <c r="D421" s="165" t="s">
        <v>177</v>
      </c>
      <c r="E421" s="173" t="s">
        <v>1</v>
      </c>
      <c r="F421" s="174" t="s">
        <v>1436</v>
      </c>
      <c r="H421" s="175">
        <v>21.253</v>
      </c>
      <c r="I421" s="176"/>
      <c r="L421" s="172"/>
      <c r="M421" s="177"/>
      <c r="N421" s="178"/>
      <c r="O421" s="178"/>
      <c r="P421" s="178"/>
      <c r="Q421" s="178"/>
      <c r="R421" s="178"/>
      <c r="S421" s="178"/>
      <c r="T421" s="179"/>
      <c r="AT421" s="173" t="s">
        <v>177</v>
      </c>
      <c r="AU421" s="173" t="s">
        <v>85</v>
      </c>
      <c r="AV421" s="14" t="s">
        <v>85</v>
      </c>
      <c r="AW421" s="14" t="s">
        <v>31</v>
      </c>
      <c r="AX421" s="14" t="s">
        <v>77</v>
      </c>
      <c r="AY421" s="173" t="s">
        <v>167</v>
      </c>
    </row>
    <row r="422" spans="2:51" s="14" customFormat="1" ht="12">
      <c r="B422" s="172"/>
      <c r="D422" s="165" t="s">
        <v>177</v>
      </c>
      <c r="E422" s="173" t="s">
        <v>1</v>
      </c>
      <c r="F422" s="174" t="s">
        <v>1437</v>
      </c>
      <c r="H422" s="175">
        <v>29.645</v>
      </c>
      <c r="I422" s="176"/>
      <c r="L422" s="172"/>
      <c r="M422" s="177"/>
      <c r="N422" s="178"/>
      <c r="O422" s="178"/>
      <c r="P422" s="178"/>
      <c r="Q422" s="178"/>
      <c r="R422" s="178"/>
      <c r="S422" s="178"/>
      <c r="T422" s="179"/>
      <c r="AT422" s="173" t="s">
        <v>177</v>
      </c>
      <c r="AU422" s="173" t="s">
        <v>85</v>
      </c>
      <c r="AV422" s="14" t="s">
        <v>85</v>
      </c>
      <c r="AW422" s="14" t="s">
        <v>31</v>
      </c>
      <c r="AX422" s="14" t="s">
        <v>77</v>
      </c>
      <c r="AY422" s="173" t="s">
        <v>167</v>
      </c>
    </row>
    <row r="423" spans="2:51" s="13" customFormat="1" ht="12">
      <c r="B423" s="164"/>
      <c r="D423" s="165" t="s">
        <v>177</v>
      </c>
      <c r="E423" s="166" t="s">
        <v>1</v>
      </c>
      <c r="F423" s="167" t="s">
        <v>1401</v>
      </c>
      <c r="H423" s="166" t="s">
        <v>1</v>
      </c>
      <c r="I423" s="168"/>
      <c r="L423" s="164"/>
      <c r="M423" s="169"/>
      <c r="N423" s="170"/>
      <c r="O423" s="170"/>
      <c r="P423" s="170"/>
      <c r="Q423" s="170"/>
      <c r="R423" s="170"/>
      <c r="S423" s="170"/>
      <c r="T423" s="171"/>
      <c r="AT423" s="166" t="s">
        <v>177</v>
      </c>
      <c r="AU423" s="166" t="s">
        <v>85</v>
      </c>
      <c r="AV423" s="13" t="s">
        <v>32</v>
      </c>
      <c r="AW423" s="13" t="s">
        <v>31</v>
      </c>
      <c r="AX423" s="13" t="s">
        <v>77</v>
      </c>
      <c r="AY423" s="166" t="s">
        <v>167</v>
      </c>
    </row>
    <row r="424" spans="2:51" s="14" customFormat="1" ht="12">
      <c r="B424" s="172"/>
      <c r="D424" s="165" t="s">
        <v>177</v>
      </c>
      <c r="E424" s="173" t="s">
        <v>1</v>
      </c>
      <c r="F424" s="174" t="s">
        <v>1438</v>
      </c>
      <c r="H424" s="175">
        <v>36.93</v>
      </c>
      <c r="I424" s="176"/>
      <c r="L424" s="172"/>
      <c r="M424" s="177"/>
      <c r="N424" s="178"/>
      <c r="O424" s="178"/>
      <c r="P424" s="178"/>
      <c r="Q424" s="178"/>
      <c r="R424" s="178"/>
      <c r="S424" s="178"/>
      <c r="T424" s="179"/>
      <c r="AT424" s="173" t="s">
        <v>177</v>
      </c>
      <c r="AU424" s="173" t="s">
        <v>85</v>
      </c>
      <c r="AV424" s="14" t="s">
        <v>85</v>
      </c>
      <c r="AW424" s="14" t="s">
        <v>31</v>
      </c>
      <c r="AX424" s="14" t="s">
        <v>77</v>
      </c>
      <c r="AY424" s="173" t="s">
        <v>167</v>
      </c>
    </row>
    <row r="425" spans="2:51" s="14" customFormat="1" ht="12">
      <c r="B425" s="172"/>
      <c r="D425" s="165" t="s">
        <v>177</v>
      </c>
      <c r="E425" s="173" t="s">
        <v>1</v>
      </c>
      <c r="F425" s="174" t="s">
        <v>1439</v>
      </c>
      <c r="H425" s="175">
        <v>25.866</v>
      </c>
      <c r="I425" s="176"/>
      <c r="L425" s="172"/>
      <c r="M425" s="177"/>
      <c r="N425" s="178"/>
      <c r="O425" s="178"/>
      <c r="P425" s="178"/>
      <c r="Q425" s="178"/>
      <c r="R425" s="178"/>
      <c r="S425" s="178"/>
      <c r="T425" s="179"/>
      <c r="AT425" s="173" t="s">
        <v>177</v>
      </c>
      <c r="AU425" s="173" t="s">
        <v>85</v>
      </c>
      <c r="AV425" s="14" t="s">
        <v>85</v>
      </c>
      <c r="AW425" s="14" t="s">
        <v>31</v>
      </c>
      <c r="AX425" s="14" t="s">
        <v>77</v>
      </c>
      <c r="AY425" s="173" t="s">
        <v>167</v>
      </c>
    </row>
    <row r="426" spans="2:51" s="13" customFormat="1" ht="12">
      <c r="B426" s="164"/>
      <c r="D426" s="165" t="s">
        <v>177</v>
      </c>
      <c r="E426" s="166" t="s">
        <v>1</v>
      </c>
      <c r="F426" s="167" t="s">
        <v>1404</v>
      </c>
      <c r="H426" s="166" t="s">
        <v>1</v>
      </c>
      <c r="I426" s="168"/>
      <c r="L426" s="164"/>
      <c r="M426" s="169"/>
      <c r="N426" s="170"/>
      <c r="O426" s="170"/>
      <c r="P426" s="170"/>
      <c r="Q426" s="170"/>
      <c r="R426" s="170"/>
      <c r="S426" s="170"/>
      <c r="T426" s="171"/>
      <c r="AT426" s="166" t="s">
        <v>177</v>
      </c>
      <c r="AU426" s="166" t="s">
        <v>85</v>
      </c>
      <c r="AV426" s="13" t="s">
        <v>32</v>
      </c>
      <c r="AW426" s="13" t="s">
        <v>31</v>
      </c>
      <c r="AX426" s="13" t="s">
        <v>77</v>
      </c>
      <c r="AY426" s="166" t="s">
        <v>167</v>
      </c>
    </row>
    <row r="427" spans="2:51" s="14" customFormat="1" ht="12">
      <c r="B427" s="172"/>
      <c r="D427" s="165" t="s">
        <v>177</v>
      </c>
      <c r="E427" s="173" t="s">
        <v>1</v>
      </c>
      <c r="F427" s="174" t="s">
        <v>1440</v>
      </c>
      <c r="H427" s="175">
        <v>9.541</v>
      </c>
      <c r="I427" s="176"/>
      <c r="L427" s="172"/>
      <c r="M427" s="177"/>
      <c r="N427" s="178"/>
      <c r="O427" s="178"/>
      <c r="P427" s="178"/>
      <c r="Q427" s="178"/>
      <c r="R427" s="178"/>
      <c r="S427" s="178"/>
      <c r="T427" s="179"/>
      <c r="AT427" s="173" t="s">
        <v>177</v>
      </c>
      <c r="AU427" s="173" t="s">
        <v>85</v>
      </c>
      <c r="AV427" s="14" t="s">
        <v>85</v>
      </c>
      <c r="AW427" s="14" t="s">
        <v>31</v>
      </c>
      <c r="AX427" s="14" t="s">
        <v>77</v>
      </c>
      <c r="AY427" s="173" t="s">
        <v>167</v>
      </c>
    </row>
    <row r="428" spans="2:51" s="14" customFormat="1" ht="12">
      <c r="B428" s="172"/>
      <c r="D428" s="165" t="s">
        <v>177</v>
      </c>
      <c r="E428" s="173" t="s">
        <v>1</v>
      </c>
      <c r="F428" s="174" t="s">
        <v>1441</v>
      </c>
      <c r="H428" s="175">
        <v>30.096</v>
      </c>
      <c r="I428" s="176"/>
      <c r="L428" s="172"/>
      <c r="M428" s="177"/>
      <c r="N428" s="178"/>
      <c r="O428" s="178"/>
      <c r="P428" s="178"/>
      <c r="Q428" s="178"/>
      <c r="R428" s="178"/>
      <c r="S428" s="178"/>
      <c r="T428" s="179"/>
      <c r="AT428" s="173" t="s">
        <v>177</v>
      </c>
      <c r="AU428" s="173" t="s">
        <v>85</v>
      </c>
      <c r="AV428" s="14" t="s">
        <v>85</v>
      </c>
      <c r="AW428" s="14" t="s">
        <v>31</v>
      </c>
      <c r="AX428" s="14" t="s">
        <v>77</v>
      </c>
      <c r="AY428" s="173" t="s">
        <v>167</v>
      </c>
    </row>
    <row r="429" spans="2:51" s="14" customFormat="1" ht="12">
      <c r="B429" s="172"/>
      <c r="D429" s="165" t="s">
        <v>177</v>
      </c>
      <c r="E429" s="173" t="s">
        <v>1</v>
      </c>
      <c r="F429" s="174" t="s">
        <v>1442</v>
      </c>
      <c r="H429" s="175">
        <v>34.195</v>
      </c>
      <c r="I429" s="176"/>
      <c r="L429" s="172"/>
      <c r="M429" s="177"/>
      <c r="N429" s="178"/>
      <c r="O429" s="178"/>
      <c r="P429" s="178"/>
      <c r="Q429" s="178"/>
      <c r="R429" s="178"/>
      <c r="S429" s="178"/>
      <c r="T429" s="179"/>
      <c r="AT429" s="173" t="s">
        <v>177</v>
      </c>
      <c r="AU429" s="173" t="s">
        <v>85</v>
      </c>
      <c r="AV429" s="14" t="s">
        <v>85</v>
      </c>
      <c r="AW429" s="14" t="s">
        <v>31</v>
      </c>
      <c r="AX429" s="14" t="s">
        <v>77</v>
      </c>
      <c r="AY429" s="173" t="s">
        <v>167</v>
      </c>
    </row>
    <row r="430" spans="2:51" s="14" customFormat="1" ht="12">
      <c r="B430" s="172"/>
      <c r="D430" s="165" t="s">
        <v>177</v>
      </c>
      <c r="E430" s="173" t="s">
        <v>1</v>
      </c>
      <c r="F430" s="174" t="s">
        <v>1443</v>
      </c>
      <c r="H430" s="175">
        <v>13.88</v>
      </c>
      <c r="I430" s="176"/>
      <c r="L430" s="172"/>
      <c r="M430" s="177"/>
      <c r="N430" s="178"/>
      <c r="O430" s="178"/>
      <c r="P430" s="178"/>
      <c r="Q430" s="178"/>
      <c r="R430" s="178"/>
      <c r="S430" s="178"/>
      <c r="T430" s="179"/>
      <c r="AT430" s="173" t="s">
        <v>177</v>
      </c>
      <c r="AU430" s="173" t="s">
        <v>85</v>
      </c>
      <c r="AV430" s="14" t="s">
        <v>85</v>
      </c>
      <c r="AW430" s="14" t="s">
        <v>31</v>
      </c>
      <c r="AX430" s="14" t="s">
        <v>77</v>
      </c>
      <c r="AY430" s="173" t="s">
        <v>167</v>
      </c>
    </row>
    <row r="431" spans="2:51" s="13" customFormat="1" ht="12">
      <c r="B431" s="164"/>
      <c r="D431" s="165" t="s">
        <v>177</v>
      </c>
      <c r="E431" s="166" t="s">
        <v>1</v>
      </c>
      <c r="F431" s="167" t="s">
        <v>1409</v>
      </c>
      <c r="H431" s="166" t="s">
        <v>1</v>
      </c>
      <c r="I431" s="168"/>
      <c r="L431" s="164"/>
      <c r="M431" s="169"/>
      <c r="N431" s="170"/>
      <c r="O431" s="170"/>
      <c r="P431" s="170"/>
      <c r="Q431" s="170"/>
      <c r="R431" s="170"/>
      <c r="S431" s="170"/>
      <c r="T431" s="171"/>
      <c r="AT431" s="166" t="s">
        <v>177</v>
      </c>
      <c r="AU431" s="166" t="s">
        <v>85</v>
      </c>
      <c r="AV431" s="13" t="s">
        <v>32</v>
      </c>
      <c r="AW431" s="13" t="s">
        <v>31</v>
      </c>
      <c r="AX431" s="13" t="s">
        <v>77</v>
      </c>
      <c r="AY431" s="166" t="s">
        <v>167</v>
      </c>
    </row>
    <row r="432" spans="2:51" s="14" customFormat="1" ht="12">
      <c r="B432" s="172"/>
      <c r="D432" s="165" t="s">
        <v>177</v>
      </c>
      <c r="E432" s="173" t="s">
        <v>1</v>
      </c>
      <c r="F432" s="174" t="s">
        <v>1444</v>
      </c>
      <c r="H432" s="175">
        <v>53.29</v>
      </c>
      <c r="I432" s="176"/>
      <c r="L432" s="172"/>
      <c r="M432" s="177"/>
      <c r="N432" s="178"/>
      <c r="O432" s="178"/>
      <c r="P432" s="178"/>
      <c r="Q432" s="178"/>
      <c r="R432" s="178"/>
      <c r="S432" s="178"/>
      <c r="T432" s="179"/>
      <c r="AT432" s="173" t="s">
        <v>177</v>
      </c>
      <c r="AU432" s="173" t="s">
        <v>85</v>
      </c>
      <c r="AV432" s="14" t="s">
        <v>85</v>
      </c>
      <c r="AW432" s="14" t="s">
        <v>31</v>
      </c>
      <c r="AX432" s="14" t="s">
        <v>77</v>
      </c>
      <c r="AY432" s="173" t="s">
        <v>167</v>
      </c>
    </row>
    <row r="433" spans="2:51" s="14" customFormat="1" ht="12">
      <c r="B433" s="172"/>
      <c r="D433" s="165" t="s">
        <v>177</v>
      </c>
      <c r="E433" s="173" t="s">
        <v>1</v>
      </c>
      <c r="F433" s="174" t="s">
        <v>1445</v>
      </c>
      <c r="H433" s="175">
        <v>2.06</v>
      </c>
      <c r="I433" s="176"/>
      <c r="L433" s="172"/>
      <c r="M433" s="177"/>
      <c r="N433" s="178"/>
      <c r="O433" s="178"/>
      <c r="P433" s="178"/>
      <c r="Q433" s="178"/>
      <c r="R433" s="178"/>
      <c r="S433" s="178"/>
      <c r="T433" s="179"/>
      <c r="AT433" s="173" t="s">
        <v>177</v>
      </c>
      <c r="AU433" s="173" t="s">
        <v>85</v>
      </c>
      <c r="AV433" s="14" t="s">
        <v>85</v>
      </c>
      <c r="AW433" s="14" t="s">
        <v>31</v>
      </c>
      <c r="AX433" s="14" t="s">
        <v>77</v>
      </c>
      <c r="AY433" s="173" t="s">
        <v>167</v>
      </c>
    </row>
    <row r="434" spans="2:51" s="14" customFormat="1" ht="12">
      <c r="B434" s="172"/>
      <c r="D434" s="165" t="s">
        <v>177</v>
      </c>
      <c r="E434" s="173" t="s">
        <v>1</v>
      </c>
      <c r="F434" s="174" t="s">
        <v>1446</v>
      </c>
      <c r="H434" s="175">
        <v>8.484</v>
      </c>
      <c r="I434" s="176"/>
      <c r="L434" s="172"/>
      <c r="M434" s="177"/>
      <c r="N434" s="178"/>
      <c r="O434" s="178"/>
      <c r="P434" s="178"/>
      <c r="Q434" s="178"/>
      <c r="R434" s="178"/>
      <c r="S434" s="178"/>
      <c r="T434" s="179"/>
      <c r="AT434" s="173" t="s">
        <v>177</v>
      </c>
      <c r="AU434" s="173" t="s">
        <v>85</v>
      </c>
      <c r="AV434" s="14" t="s">
        <v>85</v>
      </c>
      <c r="AW434" s="14" t="s">
        <v>31</v>
      </c>
      <c r="AX434" s="14" t="s">
        <v>77</v>
      </c>
      <c r="AY434" s="173" t="s">
        <v>167</v>
      </c>
    </row>
    <row r="435" spans="2:51" s="15" customFormat="1" ht="12">
      <c r="B435" s="180"/>
      <c r="D435" s="165" t="s">
        <v>177</v>
      </c>
      <c r="E435" s="181" t="s">
        <v>1</v>
      </c>
      <c r="F435" s="182" t="s">
        <v>192</v>
      </c>
      <c r="H435" s="183">
        <v>1188.285</v>
      </c>
      <c r="I435" s="184"/>
      <c r="L435" s="180"/>
      <c r="M435" s="185"/>
      <c r="N435" s="186"/>
      <c r="O435" s="186"/>
      <c r="P435" s="186"/>
      <c r="Q435" s="186"/>
      <c r="R435" s="186"/>
      <c r="S435" s="186"/>
      <c r="T435" s="187"/>
      <c r="AT435" s="181" t="s">
        <v>177</v>
      </c>
      <c r="AU435" s="181" t="s">
        <v>85</v>
      </c>
      <c r="AV435" s="15" t="s">
        <v>175</v>
      </c>
      <c r="AW435" s="15" t="s">
        <v>31</v>
      </c>
      <c r="AX435" s="15" t="s">
        <v>32</v>
      </c>
      <c r="AY435" s="181" t="s">
        <v>167</v>
      </c>
    </row>
    <row r="436" spans="1:65" s="2" customFormat="1" ht="16.5" customHeight="1">
      <c r="A436" s="33"/>
      <c r="B436" s="150"/>
      <c r="C436" s="151" t="s">
        <v>338</v>
      </c>
      <c r="D436" s="151" t="s">
        <v>170</v>
      </c>
      <c r="E436" s="152" t="s">
        <v>600</v>
      </c>
      <c r="F436" s="153" t="s">
        <v>601</v>
      </c>
      <c r="G436" s="154" t="s">
        <v>233</v>
      </c>
      <c r="H436" s="155">
        <v>1188.285</v>
      </c>
      <c r="I436" s="156"/>
      <c r="J436" s="157">
        <f>ROUND(I436*H436,2)</f>
        <v>0</v>
      </c>
      <c r="K436" s="153" t="s">
        <v>174</v>
      </c>
      <c r="L436" s="34"/>
      <c r="M436" s="158" t="s">
        <v>1</v>
      </c>
      <c r="N436" s="159" t="s">
        <v>42</v>
      </c>
      <c r="O436" s="59"/>
      <c r="P436" s="160">
        <f>O436*H436</f>
        <v>0</v>
      </c>
      <c r="Q436" s="160">
        <v>0</v>
      </c>
      <c r="R436" s="160">
        <f>Q436*H436</f>
        <v>0</v>
      </c>
      <c r="S436" s="160">
        <v>0</v>
      </c>
      <c r="T436" s="161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2" t="s">
        <v>175</v>
      </c>
      <c r="AT436" s="162" t="s">
        <v>170</v>
      </c>
      <c r="AU436" s="162" t="s">
        <v>85</v>
      </c>
      <c r="AY436" s="18" t="s">
        <v>167</v>
      </c>
      <c r="BE436" s="163">
        <f>IF(N436="základní",J436,0)</f>
        <v>0</v>
      </c>
      <c r="BF436" s="163">
        <f>IF(N436="snížená",J436,0)</f>
        <v>0</v>
      </c>
      <c r="BG436" s="163">
        <f>IF(N436="zákl. přenesená",J436,0)</f>
        <v>0</v>
      </c>
      <c r="BH436" s="163">
        <f>IF(N436="sníž. přenesená",J436,0)</f>
        <v>0</v>
      </c>
      <c r="BI436" s="163">
        <f>IF(N436="nulová",J436,0)</f>
        <v>0</v>
      </c>
      <c r="BJ436" s="18" t="s">
        <v>32</v>
      </c>
      <c r="BK436" s="163">
        <f>ROUND(I436*H436,2)</f>
        <v>0</v>
      </c>
      <c r="BL436" s="18" t="s">
        <v>175</v>
      </c>
      <c r="BM436" s="162" t="s">
        <v>1447</v>
      </c>
    </row>
    <row r="437" spans="1:65" s="2" customFormat="1" ht="24.2" customHeight="1">
      <c r="A437" s="33"/>
      <c r="B437" s="150"/>
      <c r="C437" s="151" t="s">
        <v>342</v>
      </c>
      <c r="D437" s="151" t="s">
        <v>170</v>
      </c>
      <c r="E437" s="152" t="s">
        <v>1448</v>
      </c>
      <c r="F437" s="153" t="s">
        <v>1449</v>
      </c>
      <c r="G437" s="154" t="s">
        <v>173</v>
      </c>
      <c r="H437" s="155">
        <v>24.075</v>
      </c>
      <c r="I437" s="156"/>
      <c r="J437" s="157">
        <f>ROUND(I437*H437,2)</f>
        <v>0</v>
      </c>
      <c r="K437" s="153" t="s">
        <v>174</v>
      </c>
      <c r="L437" s="34"/>
      <c r="M437" s="158" t="s">
        <v>1</v>
      </c>
      <c r="N437" s="159" t="s">
        <v>42</v>
      </c>
      <c r="O437" s="59"/>
      <c r="P437" s="160">
        <f>O437*H437</f>
        <v>0</v>
      </c>
      <c r="Q437" s="160">
        <v>0</v>
      </c>
      <c r="R437" s="160">
        <f>Q437*H437</f>
        <v>0</v>
      </c>
      <c r="S437" s="160">
        <v>0</v>
      </c>
      <c r="T437" s="161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2" t="s">
        <v>175</v>
      </c>
      <c r="AT437" s="162" t="s">
        <v>170</v>
      </c>
      <c r="AU437" s="162" t="s">
        <v>85</v>
      </c>
      <c r="AY437" s="18" t="s">
        <v>167</v>
      </c>
      <c r="BE437" s="163">
        <f>IF(N437="základní",J437,0)</f>
        <v>0</v>
      </c>
      <c r="BF437" s="163">
        <f>IF(N437="snížená",J437,0)</f>
        <v>0</v>
      </c>
      <c r="BG437" s="163">
        <f>IF(N437="zákl. přenesená",J437,0)</f>
        <v>0</v>
      </c>
      <c r="BH437" s="163">
        <f>IF(N437="sníž. přenesená",J437,0)</f>
        <v>0</v>
      </c>
      <c r="BI437" s="163">
        <f>IF(N437="nulová",J437,0)</f>
        <v>0</v>
      </c>
      <c r="BJ437" s="18" t="s">
        <v>32</v>
      </c>
      <c r="BK437" s="163">
        <f>ROUND(I437*H437,2)</f>
        <v>0</v>
      </c>
      <c r="BL437" s="18" t="s">
        <v>175</v>
      </c>
      <c r="BM437" s="162" t="s">
        <v>1450</v>
      </c>
    </row>
    <row r="438" spans="2:51" s="13" customFormat="1" ht="12">
      <c r="B438" s="164"/>
      <c r="D438" s="165" t="s">
        <v>177</v>
      </c>
      <c r="E438" s="166" t="s">
        <v>1</v>
      </c>
      <c r="F438" s="167" t="s">
        <v>1451</v>
      </c>
      <c r="H438" s="166" t="s">
        <v>1</v>
      </c>
      <c r="I438" s="168"/>
      <c r="L438" s="164"/>
      <c r="M438" s="169"/>
      <c r="N438" s="170"/>
      <c r="O438" s="170"/>
      <c r="P438" s="170"/>
      <c r="Q438" s="170"/>
      <c r="R438" s="170"/>
      <c r="S438" s="170"/>
      <c r="T438" s="171"/>
      <c r="AT438" s="166" t="s">
        <v>177</v>
      </c>
      <c r="AU438" s="166" t="s">
        <v>85</v>
      </c>
      <c r="AV438" s="13" t="s">
        <v>32</v>
      </c>
      <c r="AW438" s="13" t="s">
        <v>31</v>
      </c>
      <c r="AX438" s="13" t="s">
        <v>77</v>
      </c>
      <c r="AY438" s="166" t="s">
        <v>167</v>
      </c>
    </row>
    <row r="439" spans="2:51" s="14" customFormat="1" ht="12">
      <c r="B439" s="172"/>
      <c r="D439" s="165" t="s">
        <v>177</v>
      </c>
      <c r="E439" s="173" t="s">
        <v>1</v>
      </c>
      <c r="F439" s="174" t="s">
        <v>1452</v>
      </c>
      <c r="H439" s="175">
        <v>36.45</v>
      </c>
      <c r="I439" s="176"/>
      <c r="L439" s="172"/>
      <c r="M439" s="177"/>
      <c r="N439" s="178"/>
      <c r="O439" s="178"/>
      <c r="P439" s="178"/>
      <c r="Q439" s="178"/>
      <c r="R439" s="178"/>
      <c r="S439" s="178"/>
      <c r="T439" s="179"/>
      <c r="AT439" s="173" t="s">
        <v>177</v>
      </c>
      <c r="AU439" s="173" t="s">
        <v>85</v>
      </c>
      <c r="AV439" s="14" t="s">
        <v>85</v>
      </c>
      <c r="AW439" s="14" t="s">
        <v>31</v>
      </c>
      <c r="AX439" s="14" t="s">
        <v>77</v>
      </c>
      <c r="AY439" s="173" t="s">
        <v>167</v>
      </c>
    </row>
    <row r="440" spans="2:51" s="16" customFormat="1" ht="12">
      <c r="B440" s="209"/>
      <c r="D440" s="165" t="s">
        <v>177</v>
      </c>
      <c r="E440" s="210" t="s">
        <v>1237</v>
      </c>
      <c r="F440" s="211" t="s">
        <v>1299</v>
      </c>
      <c r="H440" s="212">
        <v>36.45</v>
      </c>
      <c r="I440" s="213"/>
      <c r="L440" s="209"/>
      <c r="M440" s="214"/>
      <c r="N440" s="215"/>
      <c r="O440" s="215"/>
      <c r="P440" s="215"/>
      <c r="Q440" s="215"/>
      <c r="R440" s="215"/>
      <c r="S440" s="215"/>
      <c r="T440" s="216"/>
      <c r="AT440" s="210" t="s">
        <v>177</v>
      </c>
      <c r="AU440" s="210" t="s">
        <v>85</v>
      </c>
      <c r="AV440" s="16" t="s">
        <v>186</v>
      </c>
      <c r="AW440" s="16" t="s">
        <v>31</v>
      </c>
      <c r="AX440" s="16" t="s">
        <v>77</v>
      </c>
      <c r="AY440" s="210" t="s">
        <v>167</v>
      </c>
    </row>
    <row r="441" spans="2:51" s="13" customFormat="1" ht="12">
      <c r="B441" s="164"/>
      <c r="D441" s="165" t="s">
        <v>177</v>
      </c>
      <c r="E441" s="166" t="s">
        <v>1</v>
      </c>
      <c r="F441" s="167" t="s">
        <v>1414</v>
      </c>
      <c r="H441" s="166" t="s">
        <v>1</v>
      </c>
      <c r="I441" s="168"/>
      <c r="L441" s="164"/>
      <c r="M441" s="169"/>
      <c r="N441" s="170"/>
      <c r="O441" s="170"/>
      <c r="P441" s="170"/>
      <c r="Q441" s="170"/>
      <c r="R441" s="170"/>
      <c r="S441" s="170"/>
      <c r="T441" s="171"/>
      <c r="AT441" s="166" t="s">
        <v>177</v>
      </c>
      <c r="AU441" s="166" t="s">
        <v>85</v>
      </c>
      <c r="AV441" s="13" t="s">
        <v>32</v>
      </c>
      <c r="AW441" s="13" t="s">
        <v>31</v>
      </c>
      <c r="AX441" s="13" t="s">
        <v>77</v>
      </c>
      <c r="AY441" s="166" t="s">
        <v>167</v>
      </c>
    </row>
    <row r="442" spans="2:51" s="14" customFormat="1" ht="12">
      <c r="B442" s="172"/>
      <c r="D442" s="165" t="s">
        <v>177</v>
      </c>
      <c r="E442" s="173" t="s">
        <v>1</v>
      </c>
      <c r="F442" s="174" t="s">
        <v>1453</v>
      </c>
      <c r="H442" s="175">
        <v>-2.925</v>
      </c>
      <c r="I442" s="176"/>
      <c r="L442" s="172"/>
      <c r="M442" s="177"/>
      <c r="N442" s="178"/>
      <c r="O442" s="178"/>
      <c r="P442" s="178"/>
      <c r="Q442" s="178"/>
      <c r="R442" s="178"/>
      <c r="S442" s="178"/>
      <c r="T442" s="179"/>
      <c r="AT442" s="173" t="s">
        <v>177</v>
      </c>
      <c r="AU442" s="173" t="s">
        <v>85</v>
      </c>
      <c r="AV442" s="14" t="s">
        <v>85</v>
      </c>
      <c r="AW442" s="14" t="s">
        <v>31</v>
      </c>
      <c r="AX442" s="14" t="s">
        <v>77</v>
      </c>
      <c r="AY442" s="173" t="s">
        <v>167</v>
      </c>
    </row>
    <row r="443" spans="2:51" s="14" customFormat="1" ht="12">
      <c r="B443" s="172"/>
      <c r="D443" s="165" t="s">
        <v>177</v>
      </c>
      <c r="E443" s="173" t="s">
        <v>1</v>
      </c>
      <c r="F443" s="174" t="s">
        <v>1454</v>
      </c>
      <c r="H443" s="175">
        <v>-9.45</v>
      </c>
      <c r="I443" s="176"/>
      <c r="L443" s="172"/>
      <c r="M443" s="177"/>
      <c r="N443" s="178"/>
      <c r="O443" s="178"/>
      <c r="P443" s="178"/>
      <c r="Q443" s="178"/>
      <c r="R443" s="178"/>
      <c r="S443" s="178"/>
      <c r="T443" s="179"/>
      <c r="AT443" s="173" t="s">
        <v>177</v>
      </c>
      <c r="AU443" s="173" t="s">
        <v>85</v>
      </c>
      <c r="AV443" s="14" t="s">
        <v>85</v>
      </c>
      <c r="AW443" s="14" t="s">
        <v>31</v>
      </c>
      <c r="AX443" s="14" t="s">
        <v>77</v>
      </c>
      <c r="AY443" s="173" t="s">
        <v>167</v>
      </c>
    </row>
    <row r="444" spans="2:51" s="15" customFormat="1" ht="12">
      <c r="B444" s="180"/>
      <c r="D444" s="165" t="s">
        <v>177</v>
      </c>
      <c r="E444" s="181" t="s">
        <v>1235</v>
      </c>
      <c r="F444" s="182" t="s">
        <v>192</v>
      </c>
      <c r="H444" s="183">
        <v>24.075</v>
      </c>
      <c r="I444" s="184"/>
      <c r="L444" s="180"/>
      <c r="M444" s="185"/>
      <c r="N444" s="186"/>
      <c r="O444" s="186"/>
      <c r="P444" s="186"/>
      <c r="Q444" s="186"/>
      <c r="R444" s="186"/>
      <c r="S444" s="186"/>
      <c r="T444" s="187"/>
      <c r="AT444" s="181" t="s">
        <v>177</v>
      </c>
      <c r="AU444" s="181" t="s">
        <v>85</v>
      </c>
      <c r="AV444" s="15" t="s">
        <v>175</v>
      </c>
      <c r="AW444" s="15" t="s">
        <v>31</v>
      </c>
      <c r="AX444" s="15" t="s">
        <v>32</v>
      </c>
      <c r="AY444" s="181" t="s">
        <v>167</v>
      </c>
    </row>
    <row r="445" spans="1:47" s="2" customFormat="1" ht="12">
      <c r="A445" s="33"/>
      <c r="B445" s="34"/>
      <c r="C445" s="33"/>
      <c r="D445" s="165" t="s">
        <v>193</v>
      </c>
      <c r="E445" s="33"/>
      <c r="F445" s="188" t="s">
        <v>1455</v>
      </c>
      <c r="G445" s="33"/>
      <c r="H445" s="33"/>
      <c r="I445" s="33"/>
      <c r="J445" s="33"/>
      <c r="K445" s="33"/>
      <c r="L445" s="34"/>
      <c r="M445" s="189"/>
      <c r="N445" s="190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U445" s="18" t="s">
        <v>85</v>
      </c>
    </row>
    <row r="446" spans="1:47" s="2" customFormat="1" ht="12">
      <c r="A446" s="33"/>
      <c r="B446" s="34"/>
      <c r="C446" s="33"/>
      <c r="D446" s="165" t="s">
        <v>193</v>
      </c>
      <c r="E446" s="33"/>
      <c r="F446" s="191" t="s">
        <v>1305</v>
      </c>
      <c r="G446" s="33"/>
      <c r="H446" s="192">
        <v>4.5</v>
      </c>
      <c r="I446" s="33"/>
      <c r="J446" s="33"/>
      <c r="K446" s="33"/>
      <c r="L446" s="34"/>
      <c r="M446" s="189"/>
      <c r="N446" s="190"/>
      <c r="O446" s="59"/>
      <c r="P446" s="59"/>
      <c r="Q446" s="59"/>
      <c r="R446" s="59"/>
      <c r="S446" s="59"/>
      <c r="T446" s="60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U446" s="18" t="s">
        <v>85</v>
      </c>
    </row>
    <row r="447" spans="1:47" s="2" customFormat="1" ht="12">
      <c r="A447" s="33"/>
      <c r="B447" s="34"/>
      <c r="C447" s="33"/>
      <c r="D447" s="165" t="s">
        <v>193</v>
      </c>
      <c r="E447" s="33"/>
      <c r="F447" s="188" t="s">
        <v>1456</v>
      </c>
      <c r="G447" s="33"/>
      <c r="H447" s="33"/>
      <c r="I447" s="33"/>
      <c r="J447" s="33"/>
      <c r="K447" s="33"/>
      <c r="L447" s="34"/>
      <c r="M447" s="189"/>
      <c r="N447" s="190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U447" s="18" t="s">
        <v>85</v>
      </c>
    </row>
    <row r="448" spans="1:47" s="2" customFormat="1" ht="12">
      <c r="A448" s="33"/>
      <c r="B448" s="34"/>
      <c r="C448" s="33"/>
      <c r="D448" s="165" t="s">
        <v>193</v>
      </c>
      <c r="E448" s="33"/>
      <c r="F448" s="191" t="s">
        <v>1267</v>
      </c>
      <c r="G448" s="33"/>
      <c r="H448" s="192">
        <v>15.75</v>
      </c>
      <c r="I448" s="33"/>
      <c r="J448" s="33"/>
      <c r="K448" s="33"/>
      <c r="L448" s="34"/>
      <c r="M448" s="189"/>
      <c r="N448" s="190"/>
      <c r="O448" s="59"/>
      <c r="P448" s="59"/>
      <c r="Q448" s="59"/>
      <c r="R448" s="59"/>
      <c r="S448" s="59"/>
      <c r="T448" s="60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U448" s="18" t="s">
        <v>85</v>
      </c>
    </row>
    <row r="449" spans="1:47" s="2" customFormat="1" ht="12">
      <c r="A449" s="33"/>
      <c r="B449" s="34"/>
      <c r="C449" s="33"/>
      <c r="D449" s="165" t="s">
        <v>193</v>
      </c>
      <c r="E449" s="33"/>
      <c r="F449" s="191" t="s">
        <v>1299</v>
      </c>
      <c r="G449" s="33"/>
      <c r="H449" s="192">
        <v>15.75</v>
      </c>
      <c r="I449" s="33"/>
      <c r="J449" s="33"/>
      <c r="K449" s="33"/>
      <c r="L449" s="34"/>
      <c r="M449" s="189"/>
      <c r="N449" s="190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U449" s="18" t="s">
        <v>85</v>
      </c>
    </row>
    <row r="450" spans="1:65" s="2" customFormat="1" ht="16.5" customHeight="1">
      <c r="A450" s="33"/>
      <c r="B450" s="150"/>
      <c r="C450" s="151" t="s">
        <v>347</v>
      </c>
      <c r="D450" s="151" t="s">
        <v>170</v>
      </c>
      <c r="E450" s="152" t="s">
        <v>1457</v>
      </c>
      <c r="F450" s="153" t="s">
        <v>1458</v>
      </c>
      <c r="G450" s="154" t="s">
        <v>233</v>
      </c>
      <c r="H450" s="155">
        <v>97.2</v>
      </c>
      <c r="I450" s="156"/>
      <c r="J450" s="157">
        <f>ROUND(I450*H450,2)</f>
        <v>0</v>
      </c>
      <c r="K450" s="153" t="s">
        <v>174</v>
      </c>
      <c r="L450" s="34"/>
      <c r="M450" s="158" t="s">
        <v>1</v>
      </c>
      <c r="N450" s="159" t="s">
        <v>42</v>
      </c>
      <c r="O450" s="59"/>
      <c r="P450" s="160">
        <f>O450*H450</f>
        <v>0</v>
      </c>
      <c r="Q450" s="160">
        <v>0.0007</v>
      </c>
      <c r="R450" s="160">
        <f>Q450*H450</f>
        <v>0.06804</v>
      </c>
      <c r="S450" s="160">
        <v>0</v>
      </c>
      <c r="T450" s="161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2" t="s">
        <v>175</v>
      </c>
      <c r="AT450" s="162" t="s">
        <v>170</v>
      </c>
      <c r="AU450" s="162" t="s">
        <v>85</v>
      </c>
      <c r="AY450" s="18" t="s">
        <v>167</v>
      </c>
      <c r="BE450" s="163">
        <f>IF(N450="základní",J450,0)</f>
        <v>0</v>
      </c>
      <c r="BF450" s="163">
        <f>IF(N450="snížená",J450,0)</f>
        <v>0</v>
      </c>
      <c r="BG450" s="163">
        <f>IF(N450="zákl. přenesená",J450,0)</f>
        <v>0</v>
      </c>
      <c r="BH450" s="163">
        <f>IF(N450="sníž. přenesená",J450,0)</f>
        <v>0</v>
      </c>
      <c r="BI450" s="163">
        <f>IF(N450="nulová",J450,0)</f>
        <v>0</v>
      </c>
      <c r="BJ450" s="18" t="s">
        <v>32</v>
      </c>
      <c r="BK450" s="163">
        <f>ROUND(I450*H450,2)</f>
        <v>0</v>
      </c>
      <c r="BL450" s="18" t="s">
        <v>175</v>
      </c>
      <c r="BM450" s="162" t="s">
        <v>1459</v>
      </c>
    </row>
    <row r="451" spans="2:51" s="13" customFormat="1" ht="12">
      <c r="B451" s="164"/>
      <c r="D451" s="165" t="s">
        <v>177</v>
      </c>
      <c r="E451" s="166" t="s">
        <v>1</v>
      </c>
      <c r="F451" s="167" t="s">
        <v>1451</v>
      </c>
      <c r="H451" s="166" t="s">
        <v>1</v>
      </c>
      <c r="I451" s="168"/>
      <c r="L451" s="164"/>
      <c r="M451" s="169"/>
      <c r="N451" s="170"/>
      <c r="O451" s="170"/>
      <c r="P451" s="170"/>
      <c r="Q451" s="170"/>
      <c r="R451" s="170"/>
      <c r="S451" s="170"/>
      <c r="T451" s="171"/>
      <c r="AT451" s="166" t="s">
        <v>177</v>
      </c>
      <c r="AU451" s="166" t="s">
        <v>85</v>
      </c>
      <c r="AV451" s="13" t="s">
        <v>32</v>
      </c>
      <c r="AW451" s="13" t="s">
        <v>31</v>
      </c>
      <c r="AX451" s="13" t="s">
        <v>77</v>
      </c>
      <c r="AY451" s="166" t="s">
        <v>167</v>
      </c>
    </row>
    <row r="452" spans="2:51" s="14" customFormat="1" ht="12">
      <c r="B452" s="172"/>
      <c r="D452" s="165" t="s">
        <v>177</v>
      </c>
      <c r="E452" s="173" t="s">
        <v>1</v>
      </c>
      <c r="F452" s="174" t="s">
        <v>1460</v>
      </c>
      <c r="H452" s="175">
        <v>97.2</v>
      </c>
      <c r="I452" s="176"/>
      <c r="L452" s="172"/>
      <c r="M452" s="177"/>
      <c r="N452" s="178"/>
      <c r="O452" s="178"/>
      <c r="P452" s="178"/>
      <c r="Q452" s="178"/>
      <c r="R452" s="178"/>
      <c r="S452" s="178"/>
      <c r="T452" s="179"/>
      <c r="AT452" s="173" t="s">
        <v>177</v>
      </c>
      <c r="AU452" s="173" t="s">
        <v>85</v>
      </c>
      <c r="AV452" s="14" t="s">
        <v>85</v>
      </c>
      <c r="AW452" s="14" t="s">
        <v>31</v>
      </c>
      <c r="AX452" s="14" t="s">
        <v>32</v>
      </c>
      <c r="AY452" s="173" t="s">
        <v>167</v>
      </c>
    </row>
    <row r="453" spans="1:65" s="2" customFormat="1" ht="16.5" customHeight="1">
      <c r="A453" s="33"/>
      <c r="B453" s="150"/>
      <c r="C453" s="151" t="s">
        <v>349</v>
      </c>
      <c r="D453" s="151" t="s">
        <v>170</v>
      </c>
      <c r="E453" s="152" t="s">
        <v>1461</v>
      </c>
      <c r="F453" s="153" t="s">
        <v>1462</v>
      </c>
      <c r="G453" s="154" t="s">
        <v>233</v>
      </c>
      <c r="H453" s="155">
        <v>97.2</v>
      </c>
      <c r="I453" s="156"/>
      <c r="J453" s="157">
        <f>ROUND(I453*H453,2)</f>
        <v>0</v>
      </c>
      <c r="K453" s="153" t="s">
        <v>174</v>
      </c>
      <c r="L453" s="34"/>
      <c r="M453" s="158" t="s">
        <v>1</v>
      </c>
      <c r="N453" s="159" t="s">
        <v>42</v>
      </c>
      <c r="O453" s="59"/>
      <c r="P453" s="160">
        <f>O453*H453</f>
        <v>0</v>
      </c>
      <c r="Q453" s="160">
        <v>0</v>
      </c>
      <c r="R453" s="160">
        <f>Q453*H453</f>
        <v>0</v>
      </c>
      <c r="S453" s="160">
        <v>0</v>
      </c>
      <c r="T453" s="161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2" t="s">
        <v>175</v>
      </c>
      <c r="AT453" s="162" t="s">
        <v>170</v>
      </c>
      <c r="AU453" s="162" t="s">
        <v>85</v>
      </c>
      <c r="AY453" s="18" t="s">
        <v>167</v>
      </c>
      <c r="BE453" s="163">
        <f>IF(N453="základní",J453,0)</f>
        <v>0</v>
      </c>
      <c r="BF453" s="163">
        <f>IF(N453="snížená",J453,0)</f>
        <v>0</v>
      </c>
      <c r="BG453" s="163">
        <f>IF(N453="zákl. přenesená",J453,0)</f>
        <v>0</v>
      </c>
      <c r="BH453" s="163">
        <f>IF(N453="sníž. přenesená",J453,0)</f>
        <v>0</v>
      </c>
      <c r="BI453" s="163">
        <f>IF(N453="nulová",J453,0)</f>
        <v>0</v>
      </c>
      <c r="BJ453" s="18" t="s">
        <v>32</v>
      </c>
      <c r="BK453" s="163">
        <f>ROUND(I453*H453,2)</f>
        <v>0</v>
      </c>
      <c r="BL453" s="18" t="s">
        <v>175</v>
      </c>
      <c r="BM453" s="162" t="s">
        <v>1463</v>
      </c>
    </row>
    <row r="454" spans="1:65" s="2" customFormat="1" ht="16.5" customHeight="1">
      <c r="A454" s="33"/>
      <c r="B454" s="150"/>
      <c r="C454" s="151" t="s">
        <v>355</v>
      </c>
      <c r="D454" s="151" t="s">
        <v>170</v>
      </c>
      <c r="E454" s="152" t="s">
        <v>1464</v>
      </c>
      <c r="F454" s="153" t="s">
        <v>1465</v>
      </c>
      <c r="G454" s="154" t="s">
        <v>173</v>
      </c>
      <c r="H454" s="155">
        <v>36.45</v>
      </c>
      <c r="I454" s="156"/>
      <c r="J454" s="157">
        <f>ROUND(I454*H454,2)</f>
        <v>0</v>
      </c>
      <c r="K454" s="153" t="s">
        <v>174</v>
      </c>
      <c r="L454" s="34"/>
      <c r="M454" s="158" t="s">
        <v>1</v>
      </c>
      <c r="N454" s="159" t="s">
        <v>42</v>
      </c>
      <c r="O454" s="59"/>
      <c r="P454" s="160">
        <f>O454*H454</f>
        <v>0</v>
      </c>
      <c r="Q454" s="160">
        <v>0.00046</v>
      </c>
      <c r="R454" s="160">
        <f>Q454*H454</f>
        <v>0.016767</v>
      </c>
      <c r="S454" s="160">
        <v>0</v>
      </c>
      <c r="T454" s="161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2" t="s">
        <v>175</v>
      </c>
      <c r="AT454" s="162" t="s">
        <v>170</v>
      </c>
      <c r="AU454" s="162" t="s">
        <v>85</v>
      </c>
      <c r="AY454" s="18" t="s">
        <v>167</v>
      </c>
      <c r="BE454" s="163">
        <f>IF(N454="základní",J454,0)</f>
        <v>0</v>
      </c>
      <c r="BF454" s="163">
        <f>IF(N454="snížená",J454,0)</f>
        <v>0</v>
      </c>
      <c r="BG454" s="163">
        <f>IF(N454="zákl. přenesená",J454,0)</f>
        <v>0</v>
      </c>
      <c r="BH454" s="163">
        <f>IF(N454="sníž. přenesená",J454,0)</f>
        <v>0</v>
      </c>
      <c r="BI454" s="163">
        <f>IF(N454="nulová",J454,0)</f>
        <v>0</v>
      </c>
      <c r="BJ454" s="18" t="s">
        <v>32</v>
      </c>
      <c r="BK454" s="163">
        <f>ROUND(I454*H454,2)</f>
        <v>0</v>
      </c>
      <c r="BL454" s="18" t="s">
        <v>175</v>
      </c>
      <c r="BM454" s="162" t="s">
        <v>1466</v>
      </c>
    </row>
    <row r="455" spans="2:51" s="14" customFormat="1" ht="12">
      <c r="B455" s="172"/>
      <c r="D455" s="165" t="s">
        <v>177</v>
      </c>
      <c r="E455" s="173" t="s">
        <v>1</v>
      </c>
      <c r="F455" s="174" t="s">
        <v>1237</v>
      </c>
      <c r="H455" s="175">
        <v>36.45</v>
      </c>
      <c r="I455" s="176"/>
      <c r="L455" s="172"/>
      <c r="M455" s="177"/>
      <c r="N455" s="178"/>
      <c r="O455" s="178"/>
      <c r="P455" s="178"/>
      <c r="Q455" s="178"/>
      <c r="R455" s="178"/>
      <c r="S455" s="178"/>
      <c r="T455" s="179"/>
      <c r="AT455" s="173" t="s">
        <v>177</v>
      </c>
      <c r="AU455" s="173" t="s">
        <v>85</v>
      </c>
      <c r="AV455" s="14" t="s">
        <v>85</v>
      </c>
      <c r="AW455" s="14" t="s">
        <v>31</v>
      </c>
      <c r="AX455" s="14" t="s">
        <v>32</v>
      </c>
      <c r="AY455" s="173" t="s">
        <v>167</v>
      </c>
    </row>
    <row r="456" spans="1:47" s="2" customFormat="1" ht="12">
      <c r="A456" s="33"/>
      <c r="B456" s="34"/>
      <c r="C456" s="33"/>
      <c r="D456" s="165" t="s">
        <v>193</v>
      </c>
      <c r="E456" s="33"/>
      <c r="F456" s="188" t="s">
        <v>1467</v>
      </c>
      <c r="G456" s="33"/>
      <c r="H456" s="33"/>
      <c r="I456" s="33"/>
      <c r="J456" s="33"/>
      <c r="K456" s="33"/>
      <c r="L456" s="34"/>
      <c r="M456" s="189"/>
      <c r="N456" s="190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U456" s="18" t="s">
        <v>85</v>
      </c>
    </row>
    <row r="457" spans="1:47" s="2" customFormat="1" ht="12">
      <c r="A457" s="33"/>
      <c r="B457" s="34"/>
      <c r="C457" s="33"/>
      <c r="D457" s="165" t="s">
        <v>193</v>
      </c>
      <c r="E457" s="33"/>
      <c r="F457" s="191" t="s">
        <v>1451</v>
      </c>
      <c r="G457" s="33"/>
      <c r="H457" s="192">
        <v>0</v>
      </c>
      <c r="I457" s="33"/>
      <c r="J457" s="33"/>
      <c r="K457" s="33"/>
      <c r="L457" s="34"/>
      <c r="M457" s="189"/>
      <c r="N457" s="190"/>
      <c r="O457" s="59"/>
      <c r="P457" s="59"/>
      <c r="Q457" s="59"/>
      <c r="R457" s="59"/>
      <c r="S457" s="59"/>
      <c r="T457" s="60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U457" s="18" t="s">
        <v>85</v>
      </c>
    </row>
    <row r="458" spans="1:47" s="2" customFormat="1" ht="12">
      <c r="A458" s="33"/>
      <c r="B458" s="34"/>
      <c r="C458" s="33"/>
      <c r="D458" s="165" t="s">
        <v>193</v>
      </c>
      <c r="E458" s="33"/>
      <c r="F458" s="191" t="s">
        <v>1452</v>
      </c>
      <c r="G458" s="33"/>
      <c r="H458" s="192">
        <v>36.45</v>
      </c>
      <c r="I458" s="33"/>
      <c r="J458" s="33"/>
      <c r="K458" s="33"/>
      <c r="L458" s="34"/>
      <c r="M458" s="189"/>
      <c r="N458" s="190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U458" s="18" t="s">
        <v>85</v>
      </c>
    </row>
    <row r="459" spans="1:47" s="2" customFormat="1" ht="12">
      <c r="A459" s="33"/>
      <c r="B459" s="34"/>
      <c r="C459" s="33"/>
      <c r="D459" s="165" t="s">
        <v>193</v>
      </c>
      <c r="E459" s="33"/>
      <c r="F459" s="191" t="s">
        <v>1299</v>
      </c>
      <c r="G459" s="33"/>
      <c r="H459" s="192">
        <v>36.45</v>
      </c>
      <c r="I459" s="33"/>
      <c r="J459" s="33"/>
      <c r="K459" s="33"/>
      <c r="L459" s="34"/>
      <c r="M459" s="189"/>
      <c r="N459" s="190"/>
      <c r="O459" s="59"/>
      <c r="P459" s="59"/>
      <c r="Q459" s="59"/>
      <c r="R459" s="59"/>
      <c r="S459" s="59"/>
      <c r="T459" s="60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U459" s="18" t="s">
        <v>85</v>
      </c>
    </row>
    <row r="460" spans="1:65" s="2" customFormat="1" ht="16.5" customHeight="1">
      <c r="A460" s="33"/>
      <c r="B460" s="150"/>
      <c r="C460" s="151" t="s">
        <v>378</v>
      </c>
      <c r="D460" s="151" t="s">
        <v>170</v>
      </c>
      <c r="E460" s="152" t="s">
        <v>1468</v>
      </c>
      <c r="F460" s="153" t="s">
        <v>1469</v>
      </c>
      <c r="G460" s="154" t="s">
        <v>173</v>
      </c>
      <c r="H460" s="155">
        <v>36.45</v>
      </c>
      <c r="I460" s="156"/>
      <c r="J460" s="157">
        <f>ROUND(I460*H460,2)</f>
        <v>0</v>
      </c>
      <c r="K460" s="153" t="s">
        <v>174</v>
      </c>
      <c r="L460" s="34"/>
      <c r="M460" s="158" t="s">
        <v>1</v>
      </c>
      <c r="N460" s="159" t="s">
        <v>42</v>
      </c>
      <c r="O460" s="59"/>
      <c r="P460" s="160">
        <f>O460*H460</f>
        <v>0</v>
      </c>
      <c r="Q460" s="160">
        <v>0</v>
      </c>
      <c r="R460" s="160">
        <f>Q460*H460</f>
        <v>0</v>
      </c>
      <c r="S460" s="160">
        <v>0</v>
      </c>
      <c r="T460" s="161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2" t="s">
        <v>175</v>
      </c>
      <c r="AT460" s="162" t="s">
        <v>170</v>
      </c>
      <c r="AU460" s="162" t="s">
        <v>85</v>
      </c>
      <c r="AY460" s="18" t="s">
        <v>167</v>
      </c>
      <c r="BE460" s="163">
        <f>IF(N460="základní",J460,0)</f>
        <v>0</v>
      </c>
      <c r="BF460" s="163">
        <f>IF(N460="snížená",J460,0)</f>
        <v>0</v>
      </c>
      <c r="BG460" s="163">
        <f>IF(N460="zákl. přenesená",J460,0)</f>
        <v>0</v>
      </c>
      <c r="BH460" s="163">
        <f>IF(N460="sníž. přenesená",J460,0)</f>
        <v>0</v>
      </c>
      <c r="BI460" s="163">
        <f>IF(N460="nulová",J460,0)</f>
        <v>0</v>
      </c>
      <c r="BJ460" s="18" t="s">
        <v>32</v>
      </c>
      <c r="BK460" s="163">
        <f>ROUND(I460*H460,2)</f>
        <v>0</v>
      </c>
      <c r="BL460" s="18" t="s">
        <v>175</v>
      </c>
      <c r="BM460" s="162" t="s">
        <v>1470</v>
      </c>
    </row>
    <row r="461" spans="1:65" s="2" customFormat="1" ht="21.75" customHeight="1">
      <c r="A461" s="33"/>
      <c r="B461" s="150"/>
      <c r="C461" s="151" t="s">
        <v>360</v>
      </c>
      <c r="D461" s="151" t="s">
        <v>170</v>
      </c>
      <c r="E461" s="152" t="s">
        <v>187</v>
      </c>
      <c r="F461" s="153" t="s">
        <v>188</v>
      </c>
      <c r="G461" s="154" t="s">
        <v>173</v>
      </c>
      <c r="H461" s="155">
        <v>474.531</v>
      </c>
      <c r="I461" s="156"/>
      <c r="J461" s="157">
        <f>ROUND(I461*H461,2)</f>
        <v>0</v>
      </c>
      <c r="K461" s="153" t="s">
        <v>174</v>
      </c>
      <c r="L461" s="34"/>
      <c r="M461" s="158" t="s">
        <v>1</v>
      </c>
      <c r="N461" s="159" t="s">
        <v>42</v>
      </c>
      <c r="O461" s="59"/>
      <c r="P461" s="160">
        <f>O461*H461</f>
        <v>0</v>
      </c>
      <c r="Q461" s="160">
        <v>0</v>
      </c>
      <c r="R461" s="160">
        <f>Q461*H461</f>
        <v>0</v>
      </c>
      <c r="S461" s="160">
        <v>0</v>
      </c>
      <c r="T461" s="161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2" t="s">
        <v>175</v>
      </c>
      <c r="AT461" s="162" t="s">
        <v>170</v>
      </c>
      <c r="AU461" s="162" t="s">
        <v>85</v>
      </c>
      <c r="AY461" s="18" t="s">
        <v>167</v>
      </c>
      <c r="BE461" s="163">
        <f>IF(N461="základní",J461,0)</f>
        <v>0</v>
      </c>
      <c r="BF461" s="163">
        <f>IF(N461="snížená",J461,0)</f>
        <v>0</v>
      </c>
      <c r="BG461" s="163">
        <f>IF(N461="zákl. přenesená",J461,0)</f>
        <v>0</v>
      </c>
      <c r="BH461" s="163">
        <f>IF(N461="sníž. přenesená",J461,0)</f>
        <v>0</v>
      </c>
      <c r="BI461" s="163">
        <f>IF(N461="nulová",J461,0)</f>
        <v>0</v>
      </c>
      <c r="BJ461" s="18" t="s">
        <v>32</v>
      </c>
      <c r="BK461" s="163">
        <f>ROUND(I461*H461,2)</f>
        <v>0</v>
      </c>
      <c r="BL461" s="18" t="s">
        <v>175</v>
      </c>
      <c r="BM461" s="162" t="s">
        <v>1471</v>
      </c>
    </row>
    <row r="462" spans="2:51" s="14" customFormat="1" ht="12">
      <c r="B462" s="172"/>
      <c r="D462" s="165" t="s">
        <v>177</v>
      </c>
      <c r="E462" s="173" t="s">
        <v>1</v>
      </c>
      <c r="F462" s="174" t="s">
        <v>1472</v>
      </c>
      <c r="H462" s="175">
        <v>474.531</v>
      </c>
      <c r="I462" s="176"/>
      <c r="L462" s="172"/>
      <c r="M462" s="177"/>
      <c r="N462" s="178"/>
      <c r="O462" s="178"/>
      <c r="P462" s="178"/>
      <c r="Q462" s="178"/>
      <c r="R462" s="178"/>
      <c r="S462" s="178"/>
      <c r="T462" s="179"/>
      <c r="AT462" s="173" t="s">
        <v>177</v>
      </c>
      <c r="AU462" s="173" t="s">
        <v>85</v>
      </c>
      <c r="AV462" s="14" t="s">
        <v>85</v>
      </c>
      <c r="AW462" s="14" t="s">
        <v>31</v>
      </c>
      <c r="AX462" s="14" t="s">
        <v>77</v>
      </c>
      <c r="AY462" s="173" t="s">
        <v>167</v>
      </c>
    </row>
    <row r="463" spans="2:51" s="15" customFormat="1" ht="12">
      <c r="B463" s="180"/>
      <c r="D463" s="165" t="s">
        <v>177</v>
      </c>
      <c r="E463" s="181" t="s">
        <v>582</v>
      </c>
      <c r="F463" s="182" t="s">
        <v>192</v>
      </c>
      <c r="H463" s="183">
        <v>474.531</v>
      </c>
      <c r="I463" s="184"/>
      <c r="L463" s="180"/>
      <c r="M463" s="185"/>
      <c r="N463" s="186"/>
      <c r="O463" s="186"/>
      <c r="P463" s="186"/>
      <c r="Q463" s="186"/>
      <c r="R463" s="186"/>
      <c r="S463" s="186"/>
      <c r="T463" s="187"/>
      <c r="AT463" s="181" t="s">
        <v>177</v>
      </c>
      <c r="AU463" s="181" t="s">
        <v>85</v>
      </c>
      <c r="AV463" s="15" t="s">
        <v>175</v>
      </c>
      <c r="AW463" s="15" t="s">
        <v>31</v>
      </c>
      <c r="AX463" s="15" t="s">
        <v>32</v>
      </c>
      <c r="AY463" s="181" t="s">
        <v>167</v>
      </c>
    </row>
    <row r="464" spans="1:47" s="2" customFormat="1" ht="12">
      <c r="A464" s="33"/>
      <c r="B464" s="34"/>
      <c r="C464" s="33"/>
      <c r="D464" s="165" t="s">
        <v>193</v>
      </c>
      <c r="E464" s="33"/>
      <c r="F464" s="188" t="s">
        <v>1473</v>
      </c>
      <c r="G464" s="33"/>
      <c r="H464" s="33"/>
      <c r="I464" s="33"/>
      <c r="J464" s="33"/>
      <c r="K464" s="33"/>
      <c r="L464" s="34"/>
      <c r="M464" s="189"/>
      <c r="N464" s="190"/>
      <c r="O464" s="59"/>
      <c r="P464" s="59"/>
      <c r="Q464" s="59"/>
      <c r="R464" s="59"/>
      <c r="S464" s="59"/>
      <c r="T464" s="60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U464" s="18" t="s">
        <v>85</v>
      </c>
    </row>
    <row r="465" spans="1:47" s="2" customFormat="1" ht="12">
      <c r="A465" s="33"/>
      <c r="B465" s="34"/>
      <c r="C465" s="33"/>
      <c r="D465" s="165" t="s">
        <v>193</v>
      </c>
      <c r="E465" s="33"/>
      <c r="F465" s="191" t="s">
        <v>1384</v>
      </c>
      <c r="G465" s="33"/>
      <c r="H465" s="192">
        <v>0</v>
      </c>
      <c r="I465" s="33"/>
      <c r="J465" s="33"/>
      <c r="K465" s="33"/>
      <c r="L465" s="34"/>
      <c r="M465" s="189"/>
      <c r="N465" s="190"/>
      <c r="O465" s="59"/>
      <c r="P465" s="59"/>
      <c r="Q465" s="59"/>
      <c r="R465" s="59"/>
      <c r="S465" s="59"/>
      <c r="T465" s="60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U465" s="18" t="s">
        <v>85</v>
      </c>
    </row>
    <row r="466" spans="1:47" s="2" customFormat="1" ht="12">
      <c r="A466" s="33"/>
      <c r="B466" s="34"/>
      <c r="C466" s="33"/>
      <c r="D466" s="165" t="s">
        <v>193</v>
      </c>
      <c r="E466" s="33"/>
      <c r="F466" s="191" t="s">
        <v>1385</v>
      </c>
      <c r="G466" s="33"/>
      <c r="H466" s="192">
        <v>3.103</v>
      </c>
      <c r="I466" s="33"/>
      <c r="J466" s="33"/>
      <c r="K466" s="33"/>
      <c r="L466" s="34"/>
      <c r="M466" s="189"/>
      <c r="N466" s="190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U466" s="18" t="s">
        <v>85</v>
      </c>
    </row>
    <row r="467" spans="1:47" s="2" customFormat="1" ht="12">
      <c r="A467" s="33"/>
      <c r="B467" s="34"/>
      <c r="C467" s="33"/>
      <c r="D467" s="165" t="s">
        <v>193</v>
      </c>
      <c r="E467" s="33"/>
      <c r="F467" s="191" t="s">
        <v>1386</v>
      </c>
      <c r="G467" s="33"/>
      <c r="H467" s="192">
        <v>38.991</v>
      </c>
      <c r="I467" s="33"/>
      <c r="J467" s="33"/>
      <c r="K467" s="33"/>
      <c r="L467" s="34"/>
      <c r="M467" s="189"/>
      <c r="N467" s="190"/>
      <c r="O467" s="59"/>
      <c r="P467" s="59"/>
      <c r="Q467" s="59"/>
      <c r="R467" s="59"/>
      <c r="S467" s="59"/>
      <c r="T467" s="60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U467" s="18" t="s">
        <v>85</v>
      </c>
    </row>
    <row r="468" spans="1:47" s="2" customFormat="1" ht="12">
      <c r="A468" s="33"/>
      <c r="B468" s="34"/>
      <c r="C468" s="33"/>
      <c r="D468" s="165" t="s">
        <v>193</v>
      </c>
      <c r="E468" s="33"/>
      <c r="F468" s="191" t="s">
        <v>1387</v>
      </c>
      <c r="G468" s="33"/>
      <c r="H468" s="192">
        <v>26.355</v>
      </c>
      <c r="I468" s="33"/>
      <c r="J468" s="33"/>
      <c r="K468" s="33"/>
      <c r="L468" s="34"/>
      <c r="M468" s="189"/>
      <c r="N468" s="190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U468" s="18" t="s">
        <v>85</v>
      </c>
    </row>
    <row r="469" spans="1:47" s="2" customFormat="1" ht="12">
      <c r="A469" s="33"/>
      <c r="B469" s="34"/>
      <c r="C469" s="33"/>
      <c r="D469" s="165" t="s">
        <v>193</v>
      </c>
      <c r="E469" s="33"/>
      <c r="F469" s="191" t="s">
        <v>1388</v>
      </c>
      <c r="G469" s="33"/>
      <c r="H469" s="192">
        <v>41.784</v>
      </c>
      <c r="I469" s="33"/>
      <c r="J469" s="33"/>
      <c r="K469" s="33"/>
      <c r="L469" s="34"/>
      <c r="M469" s="189"/>
      <c r="N469" s="190"/>
      <c r="O469" s="59"/>
      <c r="P469" s="59"/>
      <c r="Q469" s="59"/>
      <c r="R469" s="59"/>
      <c r="S469" s="59"/>
      <c r="T469" s="60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U469" s="18" t="s">
        <v>85</v>
      </c>
    </row>
    <row r="470" spans="1:47" s="2" customFormat="1" ht="12">
      <c r="A470" s="33"/>
      <c r="B470" s="34"/>
      <c r="C470" s="33"/>
      <c r="D470" s="165" t="s">
        <v>193</v>
      </c>
      <c r="E470" s="33"/>
      <c r="F470" s="191" t="s">
        <v>1389</v>
      </c>
      <c r="G470" s="33"/>
      <c r="H470" s="192">
        <v>49.958</v>
      </c>
      <c r="I470" s="33"/>
      <c r="J470" s="33"/>
      <c r="K470" s="33"/>
      <c r="L470" s="34"/>
      <c r="M470" s="189"/>
      <c r="N470" s="190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U470" s="18" t="s">
        <v>85</v>
      </c>
    </row>
    <row r="471" spans="1:47" s="2" customFormat="1" ht="12">
      <c r="A471" s="33"/>
      <c r="B471" s="34"/>
      <c r="C471" s="33"/>
      <c r="D471" s="165" t="s">
        <v>193</v>
      </c>
      <c r="E471" s="33"/>
      <c r="F471" s="191" t="s">
        <v>1390</v>
      </c>
      <c r="G471" s="33"/>
      <c r="H471" s="192">
        <v>13.611</v>
      </c>
      <c r="I471" s="33"/>
      <c r="J471" s="33"/>
      <c r="K471" s="33"/>
      <c r="L471" s="34"/>
      <c r="M471" s="189"/>
      <c r="N471" s="190"/>
      <c r="O471" s="59"/>
      <c r="P471" s="59"/>
      <c r="Q471" s="59"/>
      <c r="R471" s="59"/>
      <c r="S471" s="59"/>
      <c r="T471" s="60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U471" s="18" t="s">
        <v>85</v>
      </c>
    </row>
    <row r="472" spans="1:47" s="2" customFormat="1" ht="12">
      <c r="A472" s="33"/>
      <c r="B472" s="34"/>
      <c r="C472" s="33"/>
      <c r="D472" s="165" t="s">
        <v>193</v>
      </c>
      <c r="E472" s="33"/>
      <c r="F472" s="191" t="s">
        <v>1391</v>
      </c>
      <c r="G472" s="33"/>
      <c r="H472" s="192">
        <v>60.379</v>
      </c>
      <c r="I472" s="33"/>
      <c r="J472" s="33"/>
      <c r="K472" s="33"/>
      <c r="L472" s="34"/>
      <c r="M472" s="189"/>
      <c r="N472" s="190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U472" s="18" t="s">
        <v>85</v>
      </c>
    </row>
    <row r="473" spans="1:47" s="2" customFormat="1" ht="12">
      <c r="A473" s="33"/>
      <c r="B473" s="34"/>
      <c r="C473" s="33"/>
      <c r="D473" s="165" t="s">
        <v>193</v>
      </c>
      <c r="E473" s="33"/>
      <c r="F473" s="191" t="s">
        <v>1392</v>
      </c>
      <c r="G473" s="33"/>
      <c r="H473" s="192">
        <v>22.154</v>
      </c>
      <c r="I473" s="33"/>
      <c r="J473" s="33"/>
      <c r="K473" s="33"/>
      <c r="L473" s="34"/>
      <c r="M473" s="189"/>
      <c r="N473" s="190"/>
      <c r="O473" s="59"/>
      <c r="P473" s="59"/>
      <c r="Q473" s="59"/>
      <c r="R473" s="59"/>
      <c r="S473" s="59"/>
      <c r="T473" s="60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U473" s="18" t="s">
        <v>85</v>
      </c>
    </row>
    <row r="474" spans="1:47" s="2" customFormat="1" ht="12">
      <c r="A474" s="33"/>
      <c r="B474" s="34"/>
      <c r="C474" s="33"/>
      <c r="D474" s="165" t="s">
        <v>193</v>
      </c>
      <c r="E474" s="33"/>
      <c r="F474" s="191" t="s">
        <v>1393</v>
      </c>
      <c r="G474" s="33"/>
      <c r="H474" s="192">
        <v>98.205</v>
      </c>
      <c r="I474" s="33"/>
      <c r="J474" s="33"/>
      <c r="K474" s="33"/>
      <c r="L474" s="34"/>
      <c r="M474" s="189"/>
      <c r="N474" s="190"/>
      <c r="O474" s="59"/>
      <c r="P474" s="59"/>
      <c r="Q474" s="59"/>
      <c r="R474" s="59"/>
      <c r="S474" s="59"/>
      <c r="T474" s="60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U474" s="18" t="s">
        <v>85</v>
      </c>
    </row>
    <row r="475" spans="1:47" s="2" customFormat="1" ht="12">
      <c r="A475" s="33"/>
      <c r="B475" s="34"/>
      <c r="C475" s="33"/>
      <c r="D475" s="165" t="s">
        <v>193</v>
      </c>
      <c r="E475" s="33"/>
      <c r="F475" s="191" t="s">
        <v>1394</v>
      </c>
      <c r="G475" s="33"/>
      <c r="H475" s="192">
        <v>10.554</v>
      </c>
      <c r="I475" s="33"/>
      <c r="J475" s="33"/>
      <c r="K475" s="33"/>
      <c r="L475" s="34"/>
      <c r="M475" s="189"/>
      <c r="N475" s="190"/>
      <c r="O475" s="59"/>
      <c r="P475" s="59"/>
      <c r="Q475" s="59"/>
      <c r="R475" s="59"/>
      <c r="S475" s="59"/>
      <c r="T475" s="60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U475" s="18" t="s">
        <v>85</v>
      </c>
    </row>
    <row r="476" spans="1:47" s="2" customFormat="1" ht="12">
      <c r="A476" s="33"/>
      <c r="B476" s="34"/>
      <c r="C476" s="33"/>
      <c r="D476" s="165" t="s">
        <v>193</v>
      </c>
      <c r="E476" s="33"/>
      <c r="F476" s="191" t="s">
        <v>1395</v>
      </c>
      <c r="G476" s="33"/>
      <c r="H476" s="192">
        <v>15.97</v>
      </c>
      <c r="I476" s="33"/>
      <c r="J476" s="33"/>
      <c r="K476" s="33"/>
      <c r="L476" s="34"/>
      <c r="M476" s="189"/>
      <c r="N476" s="190"/>
      <c r="O476" s="59"/>
      <c r="P476" s="59"/>
      <c r="Q476" s="59"/>
      <c r="R476" s="59"/>
      <c r="S476" s="59"/>
      <c r="T476" s="60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U476" s="18" t="s">
        <v>85</v>
      </c>
    </row>
    <row r="477" spans="1:47" s="2" customFormat="1" ht="12">
      <c r="A477" s="33"/>
      <c r="B477" s="34"/>
      <c r="C477" s="33"/>
      <c r="D477" s="165" t="s">
        <v>193</v>
      </c>
      <c r="E477" s="33"/>
      <c r="F477" s="191" t="s">
        <v>1396</v>
      </c>
      <c r="G477" s="33"/>
      <c r="H477" s="192">
        <v>47.552</v>
      </c>
      <c r="I477" s="33"/>
      <c r="J477" s="33"/>
      <c r="K477" s="33"/>
      <c r="L477" s="34"/>
      <c r="M477" s="189"/>
      <c r="N477" s="190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U477" s="18" t="s">
        <v>85</v>
      </c>
    </row>
    <row r="478" spans="1:47" s="2" customFormat="1" ht="12">
      <c r="A478" s="33"/>
      <c r="B478" s="34"/>
      <c r="C478" s="33"/>
      <c r="D478" s="165" t="s">
        <v>193</v>
      </c>
      <c r="E478" s="33"/>
      <c r="F478" s="191" t="s">
        <v>1397</v>
      </c>
      <c r="G478" s="33"/>
      <c r="H478" s="192">
        <v>15.542</v>
      </c>
      <c r="I478" s="33"/>
      <c r="J478" s="33"/>
      <c r="K478" s="33"/>
      <c r="L478" s="34"/>
      <c r="M478" s="189"/>
      <c r="N478" s="190"/>
      <c r="O478" s="59"/>
      <c r="P478" s="59"/>
      <c r="Q478" s="59"/>
      <c r="R478" s="59"/>
      <c r="S478" s="59"/>
      <c r="T478" s="60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U478" s="18" t="s">
        <v>85</v>
      </c>
    </row>
    <row r="479" spans="1:47" s="2" customFormat="1" ht="12">
      <c r="A479" s="33"/>
      <c r="B479" s="34"/>
      <c r="C479" s="33"/>
      <c r="D479" s="165" t="s">
        <v>193</v>
      </c>
      <c r="E479" s="33"/>
      <c r="F479" s="191" t="s">
        <v>1398</v>
      </c>
      <c r="G479" s="33"/>
      <c r="H479" s="192">
        <v>63.516</v>
      </c>
      <c r="I479" s="33"/>
      <c r="J479" s="33"/>
      <c r="K479" s="33"/>
      <c r="L479" s="34"/>
      <c r="M479" s="189"/>
      <c r="N479" s="190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U479" s="18" t="s">
        <v>85</v>
      </c>
    </row>
    <row r="480" spans="1:47" s="2" customFormat="1" ht="12">
      <c r="A480" s="33"/>
      <c r="B480" s="34"/>
      <c r="C480" s="33"/>
      <c r="D480" s="165" t="s">
        <v>193</v>
      </c>
      <c r="E480" s="33"/>
      <c r="F480" s="191" t="s">
        <v>1399</v>
      </c>
      <c r="G480" s="33"/>
      <c r="H480" s="192">
        <v>11.689</v>
      </c>
      <c r="I480" s="33"/>
      <c r="J480" s="33"/>
      <c r="K480" s="33"/>
      <c r="L480" s="34"/>
      <c r="M480" s="189"/>
      <c r="N480" s="190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U480" s="18" t="s">
        <v>85</v>
      </c>
    </row>
    <row r="481" spans="1:47" s="2" customFormat="1" ht="12">
      <c r="A481" s="33"/>
      <c r="B481" s="34"/>
      <c r="C481" s="33"/>
      <c r="D481" s="165" t="s">
        <v>193</v>
      </c>
      <c r="E481" s="33"/>
      <c r="F481" s="191" t="s">
        <v>1400</v>
      </c>
      <c r="G481" s="33"/>
      <c r="H481" s="192">
        <v>16.305</v>
      </c>
      <c r="I481" s="33"/>
      <c r="J481" s="33"/>
      <c r="K481" s="33"/>
      <c r="L481" s="34"/>
      <c r="M481" s="189"/>
      <c r="N481" s="190"/>
      <c r="O481" s="59"/>
      <c r="P481" s="59"/>
      <c r="Q481" s="59"/>
      <c r="R481" s="59"/>
      <c r="S481" s="59"/>
      <c r="T481" s="60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U481" s="18" t="s">
        <v>85</v>
      </c>
    </row>
    <row r="482" spans="1:47" s="2" customFormat="1" ht="12">
      <c r="A482" s="33"/>
      <c r="B482" s="34"/>
      <c r="C482" s="33"/>
      <c r="D482" s="165" t="s">
        <v>193</v>
      </c>
      <c r="E482" s="33"/>
      <c r="F482" s="191" t="s">
        <v>1401</v>
      </c>
      <c r="G482" s="33"/>
      <c r="H482" s="192">
        <v>0</v>
      </c>
      <c r="I482" s="33"/>
      <c r="J482" s="33"/>
      <c r="K482" s="33"/>
      <c r="L482" s="34"/>
      <c r="M482" s="189"/>
      <c r="N482" s="190"/>
      <c r="O482" s="59"/>
      <c r="P482" s="59"/>
      <c r="Q482" s="59"/>
      <c r="R482" s="59"/>
      <c r="S482" s="59"/>
      <c r="T482" s="60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U482" s="18" t="s">
        <v>85</v>
      </c>
    </row>
    <row r="483" spans="1:47" s="2" customFormat="1" ht="12">
      <c r="A483" s="33"/>
      <c r="B483" s="34"/>
      <c r="C483" s="33"/>
      <c r="D483" s="165" t="s">
        <v>193</v>
      </c>
      <c r="E483" s="33"/>
      <c r="F483" s="191" t="s">
        <v>1402</v>
      </c>
      <c r="G483" s="33"/>
      <c r="H483" s="192">
        <v>20.311</v>
      </c>
      <c r="I483" s="33"/>
      <c r="J483" s="33"/>
      <c r="K483" s="33"/>
      <c r="L483" s="34"/>
      <c r="M483" s="189"/>
      <c r="N483" s="190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U483" s="18" t="s">
        <v>85</v>
      </c>
    </row>
    <row r="484" spans="1:47" s="2" customFormat="1" ht="12">
      <c r="A484" s="33"/>
      <c r="B484" s="34"/>
      <c r="C484" s="33"/>
      <c r="D484" s="165" t="s">
        <v>193</v>
      </c>
      <c r="E484" s="33"/>
      <c r="F484" s="191" t="s">
        <v>1403</v>
      </c>
      <c r="G484" s="33"/>
      <c r="H484" s="192">
        <v>14.226</v>
      </c>
      <c r="I484" s="33"/>
      <c r="J484" s="33"/>
      <c r="K484" s="33"/>
      <c r="L484" s="34"/>
      <c r="M484" s="189"/>
      <c r="N484" s="190"/>
      <c r="O484" s="59"/>
      <c r="P484" s="59"/>
      <c r="Q484" s="59"/>
      <c r="R484" s="59"/>
      <c r="S484" s="59"/>
      <c r="T484" s="60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U484" s="18" t="s">
        <v>85</v>
      </c>
    </row>
    <row r="485" spans="1:47" s="2" customFormat="1" ht="12">
      <c r="A485" s="33"/>
      <c r="B485" s="34"/>
      <c r="C485" s="33"/>
      <c r="D485" s="165" t="s">
        <v>193</v>
      </c>
      <c r="E485" s="33"/>
      <c r="F485" s="191" t="s">
        <v>1404</v>
      </c>
      <c r="G485" s="33"/>
      <c r="H485" s="192">
        <v>0</v>
      </c>
      <c r="I485" s="33"/>
      <c r="J485" s="33"/>
      <c r="K485" s="33"/>
      <c r="L485" s="34"/>
      <c r="M485" s="189"/>
      <c r="N485" s="190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U485" s="18" t="s">
        <v>85</v>
      </c>
    </row>
    <row r="486" spans="1:47" s="2" customFormat="1" ht="12">
      <c r="A486" s="33"/>
      <c r="B486" s="34"/>
      <c r="C486" s="33"/>
      <c r="D486" s="165" t="s">
        <v>193</v>
      </c>
      <c r="E486" s="33"/>
      <c r="F486" s="191" t="s">
        <v>1405</v>
      </c>
      <c r="G486" s="33"/>
      <c r="H486" s="192">
        <v>5.247</v>
      </c>
      <c r="I486" s="33"/>
      <c r="J486" s="33"/>
      <c r="K486" s="33"/>
      <c r="L486" s="34"/>
      <c r="M486" s="189"/>
      <c r="N486" s="190"/>
      <c r="O486" s="59"/>
      <c r="P486" s="59"/>
      <c r="Q486" s="59"/>
      <c r="R486" s="59"/>
      <c r="S486" s="59"/>
      <c r="T486" s="60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U486" s="18" t="s">
        <v>85</v>
      </c>
    </row>
    <row r="487" spans="1:47" s="2" customFormat="1" ht="12">
      <c r="A487" s="33"/>
      <c r="B487" s="34"/>
      <c r="C487" s="33"/>
      <c r="D487" s="165" t="s">
        <v>193</v>
      </c>
      <c r="E487" s="33"/>
      <c r="F487" s="191" t="s">
        <v>1406</v>
      </c>
      <c r="G487" s="33"/>
      <c r="H487" s="192">
        <v>16.553</v>
      </c>
      <c r="I487" s="33"/>
      <c r="J487" s="33"/>
      <c r="K487" s="33"/>
      <c r="L487" s="34"/>
      <c r="M487" s="189"/>
      <c r="N487" s="190"/>
      <c r="O487" s="59"/>
      <c r="P487" s="59"/>
      <c r="Q487" s="59"/>
      <c r="R487" s="59"/>
      <c r="S487" s="59"/>
      <c r="T487" s="60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U487" s="18" t="s">
        <v>85</v>
      </c>
    </row>
    <row r="488" spans="1:47" s="2" customFormat="1" ht="12">
      <c r="A488" s="33"/>
      <c r="B488" s="34"/>
      <c r="C488" s="33"/>
      <c r="D488" s="165" t="s">
        <v>193</v>
      </c>
      <c r="E488" s="33"/>
      <c r="F488" s="191" t="s">
        <v>1407</v>
      </c>
      <c r="G488" s="33"/>
      <c r="H488" s="192">
        <v>18.807</v>
      </c>
      <c r="I488" s="33"/>
      <c r="J488" s="33"/>
      <c r="K488" s="33"/>
      <c r="L488" s="34"/>
      <c r="M488" s="189"/>
      <c r="N488" s="190"/>
      <c r="O488" s="59"/>
      <c r="P488" s="59"/>
      <c r="Q488" s="59"/>
      <c r="R488" s="59"/>
      <c r="S488" s="59"/>
      <c r="T488" s="60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U488" s="18" t="s">
        <v>85</v>
      </c>
    </row>
    <row r="489" spans="1:47" s="2" customFormat="1" ht="12">
      <c r="A489" s="33"/>
      <c r="B489" s="34"/>
      <c r="C489" s="33"/>
      <c r="D489" s="165" t="s">
        <v>193</v>
      </c>
      <c r="E489" s="33"/>
      <c r="F489" s="191" t="s">
        <v>1408</v>
      </c>
      <c r="G489" s="33"/>
      <c r="H489" s="192">
        <v>7.634</v>
      </c>
      <c r="I489" s="33"/>
      <c r="J489" s="33"/>
      <c r="K489" s="33"/>
      <c r="L489" s="34"/>
      <c r="M489" s="189"/>
      <c r="N489" s="190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U489" s="18" t="s">
        <v>85</v>
      </c>
    </row>
    <row r="490" spans="1:47" s="2" customFormat="1" ht="12">
      <c r="A490" s="33"/>
      <c r="B490" s="34"/>
      <c r="C490" s="33"/>
      <c r="D490" s="165" t="s">
        <v>193</v>
      </c>
      <c r="E490" s="33"/>
      <c r="F490" s="191" t="s">
        <v>1409</v>
      </c>
      <c r="G490" s="33"/>
      <c r="H490" s="192">
        <v>0</v>
      </c>
      <c r="I490" s="33"/>
      <c r="J490" s="33"/>
      <c r="K490" s="33"/>
      <c r="L490" s="34"/>
      <c r="M490" s="189"/>
      <c r="N490" s="190"/>
      <c r="O490" s="59"/>
      <c r="P490" s="59"/>
      <c r="Q490" s="59"/>
      <c r="R490" s="59"/>
      <c r="S490" s="59"/>
      <c r="T490" s="60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U490" s="18" t="s">
        <v>85</v>
      </c>
    </row>
    <row r="491" spans="1:47" s="2" customFormat="1" ht="12">
      <c r="A491" s="33"/>
      <c r="B491" s="34"/>
      <c r="C491" s="33"/>
      <c r="D491" s="165" t="s">
        <v>193</v>
      </c>
      <c r="E491" s="33"/>
      <c r="F491" s="191" t="s">
        <v>1410</v>
      </c>
      <c r="G491" s="33"/>
      <c r="H491" s="192">
        <v>29.309</v>
      </c>
      <c r="I491" s="33"/>
      <c r="J491" s="33"/>
      <c r="K491" s="33"/>
      <c r="L491" s="34"/>
      <c r="M491" s="189"/>
      <c r="N491" s="190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U491" s="18" t="s">
        <v>85</v>
      </c>
    </row>
    <row r="492" spans="1:47" s="2" customFormat="1" ht="12">
      <c r="A492" s="33"/>
      <c r="B492" s="34"/>
      <c r="C492" s="33"/>
      <c r="D492" s="165" t="s">
        <v>193</v>
      </c>
      <c r="E492" s="33"/>
      <c r="F492" s="191" t="s">
        <v>1411</v>
      </c>
      <c r="G492" s="33"/>
      <c r="H492" s="192">
        <v>1.133</v>
      </c>
      <c r="I492" s="33"/>
      <c r="J492" s="33"/>
      <c r="K492" s="33"/>
      <c r="L492" s="34"/>
      <c r="M492" s="189"/>
      <c r="N492" s="190"/>
      <c r="O492" s="59"/>
      <c r="P492" s="59"/>
      <c r="Q492" s="59"/>
      <c r="R492" s="59"/>
      <c r="S492" s="59"/>
      <c r="T492" s="60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U492" s="18" t="s">
        <v>85</v>
      </c>
    </row>
    <row r="493" spans="1:47" s="2" customFormat="1" ht="12">
      <c r="A493" s="33"/>
      <c r="B493" s="34"/>
      <c r="C493" s="33"/>
      <c r="D493" s="165" t="s">
        <v>193</v>
      </c>
      <c r="E493" s="33"/>
      <c r="F493" s="191" t="s">
        <v>1412</v>
      </c>
      <c r="G493" s="33"/>
      <c r="H493" s="192">
        <v>4.666</v>
      </c>
      <c r="I493" s="33"/>
      <c r="J493" s="33"/>
      <c r="K493" s="33"/>
      <c r="L493" s="34"/>
      <c r="M493" s="189"/>
      <c r="N493" s="190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U493" s="18" t="s">
        <v>85</v>
      </c>
    </row>
    <row r="494" spans="1:47" s="2" customFormat="1" ht="12">
      <c r="A494" s="33"/>
      <c r="B494" s="34"/>
      <c r="C494" s="33"/>
      <c r="D494" s="165" t="s">
        <v>193</v>
      </c>
      <c r="E494" s="33"/>
      <c r="F494" s="191" t="s">
        <v>1413</v>
      </c>
      <c r="G494" s="33"/>
      <c r="H494" s="192">
        <v>-103.29</v>
      </c>
      <c r="I494" s="33"/>
      <c r="J494" s="33"/>
      <c r="K494" s="33"/>
      <c r="L494" s="34"/>
      <c r="M494" s="189"/>
      <c r="N494" s="190"/>
      <c r="O494" s="59"/>
      <c r="P494" s="59"/>
      <c r="Q494" s="59"/>
      <c r="R494" s="59"/>
      <c r="S494" s="59"/>
      <c r="T494" s="60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U494" s="18" t="s">
        <v>85</v>
      </c>
    </row>
    <row r="495" spans="1:47" s="2" customFormat="1" ht="12">
      <c r="A495" s="33"/>
      <c r="B495" s="34"/>
      <c r="C495" s="33"/>
      <c r="D495" s="165" t="s">
        <v>193</v>
      </c>
      <c r="E495" s="33"/>
      <c r="F495" s="191" t="s">
        <v>1414</v>
      </c>
      <c r="G495" s="33"/>
      <c r="H495" s="192">
        <v>0</v>
      </c>
      <c r="I495" s="33"/>
      <c r="J495" s="33"/>
      <c r="K495" s="33"/>
      <c r="L495" s="34"/>
      <c r="M495" s="189"/>
      <c r="N495" s="190"/>
      <c r="O495" s="59"/>
      <c r="P495" s="59"/>
      <c r="Q495" s="59"/>
      <c r="R495" s="59"/>
      <c r="S495" s="59"/>
      <c r="T495" s="60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U495" s="18" t="s">
        <v>85</v>
      </c>
    </row>
    <row r="496" spans="1:47" s="2" customFormat="1" ht="12">
      <c r="A496" s="33"/>
      <c r="B496" s="34"/>
      <c r="C496" s="33"/>
      <c r="D496" s="165" t="s">
        <v>193</v>
      </c>
      <c r="E496" s="33"/>
      <c r="F496" s="191" t="s">
        <v>1415</v>
      </c>
      <c r="G496" s="33"/>
      <c r="H496" s="192">
        <v>-16.998</v>
      </c>
      <c r="I496" s="33"/>
      <c r="J496" s="33"/>
      <c r="K496" s="33"/>
      <c r="L496" s="34"/>
      <c r="M496" s="189"/>
      <c r="N496" s="190"/>
      <c r="O496" s="59"/>
      <c r="P496" s="59"/>
      <c r="Q496" s="59"/>
      <c r="R496" s="59"/>
      <c r="S496" s="59"/>
      <c r="T496" s="60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U496" s="18" t="s">
        <v>85</v>
      </c>
    </row>
    <row r="497" spans="1:47" s="2" customFormat="1" ht="12">
      <c r="A497" s="33"/>
      <c r="B497" s="34"/>
      <c r="C497" s="33"/>
      <c r="D497" s="165" t="s">
        <v>193</v>
      </c>
      <c r="E497" s="33"/>
      <c r="F497" s="191" t="s">
        <v>1416</v>
      </c>
      <c r="G497" s="33"/>
      <c r="H497" s="192">
        <v>-18.59</v>
      </c>
      <c r="I497" s="33"/>
      <c r="J497" s="33"/>
      <c r="K497" s="33"/>
      <c r="L497" s="34"/>
      <c r="M497" s="189"/>
      <c r="N497" s="190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U497" s="18" t="s">
        <v>85</v>
      </c>
    </row>
    <row r="498" spans="1:47" s="2" customFormat="1" ht="12">
      <c r="A498" s="33"/>
      <c r="B498" s="34"/>
      <c r="C498" s="33"/>
      <c r="D498" s="165" t="s">
        <v>193</v>
      </c>
      <c r="E498" s="33"/>
      <c r="F498" s="191" t="s">
        <v>1417</v>
      </c>
      <c r="G498" s="33"/>
      <c r="H498" s="192">
        <v>-166.716</v>
      </c>
      <c r="I498" s="33"/>
      <c r="J498" s="33"/>
      <c r="K498" s="33"/>
      <c r="L498" s="34"/>
      <c r="M498" s="189"/>
      <c r="N498" s="190"/>
      <c r="O498" s="59"/>
      <c r="P498" s="59"/>
      <c r="Q498" s="59"/>
      <c r="R498" s="59"/>
      <c r="S498" s="59"/>
      <c r="T498" s="60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U498" s="18" t="s">
        <v>85</v>
      </c>
    </row>
    <row r="499" spans="1:47" s="2" customFormat="1" ht="12">
      <c r="A499" s="33"/>
      <c r="B499" s="34"/>
      <c r="C499" s="33"/>
      <c r="D499" s="165" t="s">
        <v>193</v>
      </c>
      <c r="E499" s="33"/>
      <c r="F499" s="191" t="s">
        <v>1418</v>
      </c>
      <c r="G499" s="33"/>
      <c r="H499" s="192">
        <v>-0.794</v>
      </c>
      <c r="I499" s="33"/>
      <c r="J499" s="33"/>
      <c r="K499" s="33"/>
      <c r="L499" s="34"/>
      <c r="M499" s="189"/>
      <c r="N499" s="190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U499" s="18" t="s">
        <v>85</v>
      </c>
    </row>
    <row r="500" spans="1:47" s="2" customFormat="1" ht="12">
      <c r="A500" s="33"/>
      <c r="B500" s="34"/>
      <c r="C500" s="33"/>
      <c r="D500" s="165" t="s">
        <v>193</v>
      </c>
      <c r="E500" s="33"/>
      <c r="F500" s="191" t="s">
        <v>192</v>
      </c>
      <c r="G500" s="33"/>
      <c r="H500" s="192">
        <v>347.166</v>
      </c>
      <c r="I500" s="33"/>
      <c r="J500" s="33"/>
      <c r="K500" s="33"/>
      <c r="L500" s="34"/>
      <c r="M500" s="189"/>
      <c r="N500" s="190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U500" s="18" t="s">
        <v>85</v>
      </c>
    </row>
    <row r="501" spans="1:47" s="2" customFormat="1" ht="12">
      <c r="A501" s="33"/>
      <c r="B501" s="34"/>
      <c r="C501" s="33"/>
      <c r="D501" s="165" t="s">
        <v>193</v>
      </c>
      <c r="E501" s="33"/>
      <c r="F501" s="188" t="s">
        <v>1379</v>
      </c>
      <c r="G501" s="33"/>
      <c r="H501" s="33"/>
      <c r="I501" s="33"/>
      <c r="J501" s="33"/>
      <c r="K501" s="33"/>
      <c r="L501" s="34"/>
      <c r="M501" s="189"/>
      <c r="N501" s="190"/>
      <c r="O501" s="59"/>
      <c r="P501" s="59"/>
      <c r="Q501" s="59"/>
      <c r="R501" s="59"/>
      <c r="S501" s="59"/>
      <c r="T501" s="60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U501" s="18" t="s">
        <v>85</v>
      </c>
    </row>
    <row r="502" spans="1:47" s="2" customFormat="1" ht="12">
      <c r="A502" s="33"/>
      <c r="B502" s="34"/>
      <c r="C502" s="33"/>
      <c r="D502" s="165" t="s">
        <v>193</v>
      </c>
      <c r="E502" s="33"/>
      <c r="F502" s="191" t="s">
        <v>1380</v>
      </c>
      <c r="G502" s="33"/>
      <c r="H502" s="192">
        <v>29.04</v>
      </c>
      <c r="I502" s="33"/>
      <c r="J502" s="33"/>
      <c r="K502" s="33"/>
      <c r="L502" s="34"/>
      <c r="M502" s="189"/>
      <c r="N502" s="190"/>
      <c r="O502" s="59"/>
      <c r="P502" s="59"/>
      <c r="Q502" s="59"/>
      <c r="R502" s="59"/>
      <c r="S502" s="59"/>
      <c r="T502" s="60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U502" s="18" t="s">
        <v>85</v>
      </c>
    </row>
    <row r="503" spans="1:47" s="2" customFormat="1" ht="12">
      <c r="A503" s="33"/>
      <c r="B503" s="34"/>
      <c r="C503" s="33"/>
      <c r="D503" s="165" t="s">
        <v>193</v>
      </c>
      <c r="E503" s="33"/>
      <c r="F503" s="191" t="s">
        <v>1381</v>
      </c>
      <c r="G503" s="33"/>
      <c r="H503" s="192">
        <v>74.25</v>
      </c>
      <c r="I503" s="33"/>
      <c r="J503" s="33"/>
      <c r="K503" s="33"/>
      <c r="L503" s="34"/>
      <c r="M503" s="189"/>
      <c r="N503" s="190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U503" s="18" t="s">
        <v>85</v>
      </c>
    </row>
    <row r="504" spans="1:47" s="2" customFormat="1" ht="12">
      <c r="A504" s="33"/>
      <c r="B504" s="34"/>
      <c r="C504" s="33"/>
      <c r="D504" s="165" t="s">
        <v>193</v>
      </c>
      <c r="E504" s="33"/>
      <c r="F504" s="191" t="s">
        <v>192</v>
      </c>
      <c r="G504" s="33"/>
      <c r="H504" s="192">
        <v>103.29</v>
      </c>
      <c r="I504" s="33"/>
      <c r="J504" s="33"/>
      <c r="K504" s="33"/>
      <c r="L504" s="34"/>
      <c r="M504" s="189"/>
      <c r="N504" s="190"/>
      <c r="O504" s="59"/>
      <c r="P504" s="59"/>
      <c r="Q504" s="59"/>
      <c r="R504" s="59"/>
      <c r="S504" s="59"/>
      <c r="T504" s="60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U504" s="18" t="s">
        <v>85</v>
      </c>
    </row>
    <row r="505" spans="1:47" s="2" customFormat="1" ht="12">
      <c r="A505" s="33"/>
      <c r="B505" s="34"/>
      <c r="C505" s="33"/>
      <c r="D505" s="165" t="s">
        <v>193</v>
      </c>
      <c r="E505" s="33"/>
      <c r="F505" s="188" t="s">
        <v>1474</v>
      </c>
      <c r="G505" s="33"/>
      <c r="H505" s="33"/>
      <c r="I505" s="33"/>
      <c r="J505" s="33"/>
      <c r="K505" s="33"/>
      <c r="L505" s="34"/>
      <c r="M505" s="189"/>
      <c r="N505" s="190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U505" s="18" t="s">
        <v>85</v>
      </c>
    </row>
    <row r="506" spans="1:47" s="2" customFormat="1" ht="12">
      <c r="A506" s="33"/>
      <c r="B506" s="34"/>
      <c r="C506" s="33"/>
      <c r="D506" s="165" t="s">
        <v>193</v>
      </c>
      <c r="E506" s="33"/>
      <c r="F506" s="191" t="s">
        <v>1451</v>
      </c>
      <c r="G506" s="33"/>
      <c r="H506" s="192">
        <v>0</v>
      </c>
      <c r="I506" s="33"/>
      <c r="J506" s="33"/>
      <c r="K506" s="33"/>
      <c r="L506" s="34"/>
      <c r="M506" s="189"/>
      <c r="N506" s="190"/>
      <c r="O506" s="59"/>
      <c r="P506" s="59"/>
      <c r="Q506" s="59"/>
      <c r="R506" s="59"/>
      <c r="S506" s="59"/>
      <c r="T506" s="60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U506" s="18" t="s">
        <v>85</v>
      </c>
    </row>
    <row r="507" spans="1:47" s="2" customFormat="1" ht="12">
      <c r="A507" s="33"/>
      <c r="B507" s="34"/>
      <c r="C507" s="33"/>
      <c r="D507" s="165" t="s">
        <v>193</v>
      </c>
      <c r="E507" s="33"/>
      <c r="F507" s="191" t="s">
        <v>1452</v>
      </c>
      <c r="G507" s="33"/>
      <c r="H507" s="192">
        <v>36.45</v>
      </c>
      <c r="I507" s="33"/>
      <c r="J507" s="33"/>
      <c r="K507" s="33"/>
      <c r="L507" s="34"/>
      <c r="M507" s="189"/>
      <c r="N507" s="190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U507" s="18" t="s">
        <v>85</v>
      </c>
    </row>
    <row r="508" spans="1:47" s="2" customFormat="1" ht="12">
      <c r="A508" s="33"/>
      <c r="B508" s="34"/>
      <c r="C508" s="33"/>
      <c r="D508" s="165" t="s">
        <v>193</v>
      </c>
      <c r="E508" s="33"/>
      <c r="F508" s="191" t="s">
        <v>1414</v>
      </c>
      <c r="G508" s="33"/>
      <c r="H508" s="192">
        <v>0</v>
      </c>
      <c r="I508" s="33"/>
      <c r="J508" s="33"/>
      <c r="K508" s="33"/>
      <c r="L508" s="34"/>
      <c r="M508" s="189"/>
      <c r="N508" s="190"/>
      <c r="O508" s="59"/>
      <c r="P508" s="59"/>
      <c r="Q508" s="59"/>
      <c r="R508" s="59"/>
      <c r="S508" s="59"/>
      <c r="T508" s="60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U508" s="18" t="s">
        <v>85</v>
      </c>
    </row>
    <row r="509" spans="1:47" s="2" customFormat="1" ht="12">
      <c r="A509" s="33"/>
      <c r="B509" s="34"/>
      <c r="C509" s="33"/>
      <c r="D509" s="165" t="s">
        <v>193</v>
      </c>
      <c r="E509" s="33"/>
      <c r="F509" s="191" t="s">
        <v>1453</v>
      </c>
      <c r="G509" s="33"/>
      <c r="H509" s="192">
        <v>-2.925</v>
      </c>
      <c r="I509" s="33"/>
      <c r="J509" s="33"/>
      <c r="K509" s="33"/>
      <c r="L509" s="34"/>
      <c r="M509" s="189"/>
      <c r="N509" s="190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U509" s="18" t="s">
        <v>85</v>
      </c>
    </row>
    <row r="510" spans="1:47" s="2" customFormat="1" ht="12">
      <c r="A510" s="33"/>
      <c r="B510" s="34"/>
      <c r="C510" s="33"/>
      <c r="D510" s="165" t="s">
        <v>193</v>
      </c>
      <c r="E510" s="33"/>
      <c r="F510" s="191" t="s">
        <v>1454</v>
      </c>
      <c r="G510" s="33"/>
      <c r="H510" s="192">
        <v>-9.45</v>
      </c>
      <c r="I510" s="33"/>
      <c r="J510" s="33"/>
      <c r="K510" s="33"/>
      <c r="L510" s="34"/>
      <c r="M510" s="189"/>
      <c r="N510" s="190"/>
      <c r="O510" s="59"/>
      <c r="P510" s="59"/>
      <c r="Q510" s="59"/>
      <c r="R510" s="59"/>
      <c r="S510" s="59"/>
      <c r="T510" s="60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U510" s="18" t="s">
        <v>85</v>
      </c>
    </row>
    <row r="511" spans="1:47" s="2" customFormat="1" ht="12">
      <c r="A511" s="33"/>
      <c r="B511" s="34"/>
      <c r="C511" s="33"/>
      <c r="D511" s="165" t="s">
        <v>193</v>
      </c>
      <c r="E511" s="33"/>
      <c r="F511" s="191" t="s">
        <v>192</v>
      </c>
      <c r="G511" s="33"/>
      <c r="H511" s="192">
        <v>24.075</v>
      </c>
      <c r="I511" s="33"/>
      <c r="J511" s="33"/>
      <c r="K511" s="33"/>
      <c r="L511" s="34"/>
      <c r="M511" s="189"/>
      <c r="N511" s="190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U511" s="18" t="s">
        <v>85</v>
      </c>
    </row>
    <row r="512" spans="1:65" s="2" customFormat="1" ht="16.5" customHeight="1">
      <c r="A512" s="33"/>
      <c r="B512" s="150"/>
      <c r="C512" s="151" t="s">
        <v>367</v>
      </c>
      <c r="D512" s="151" t="s">
        <v>170</v>
      </c>
      <c r="E512" s="152" t="s">
        <v>196</v>
      </c>
      <c r="F512" s="153" t="s">
        <v>197</v>
      </c>
      <c r="G512" s="154" t="s">
        <v>173</v>
      </c>
      <c r="H512" s="155">
        <v>474.531</v>
      </c>
      <c r="I512" s="156"/>
      <c r="J512" s="157">
        <f>ROUND(I512*H512,2)</f>
        <v>0</v>
      </c>
      <c r="K512" s="153" t="s">
        <v>174</v>
      </c>
      <c r="L512" s="34"/>
      <c r="M512" s="158" t="s">
        <v>1</v>
      </c>
      <c r="N512" s="159" t="s">
        <v>42</v>
      </c>
      <c r="O512" s="59"/>
      <c r="P512" s="160">
        <f>O512*H512</f>
        <v>0</v>
      </c>
      <c r="Q512" s="160">
        <v>0</v>
      </c>
      <c r="R512" s="160">
        <f>Q512*H512</f>
        <v>0</v>
      </c>
      <c r="S512" s="160">
        <v>0</v>
      </c>
      <c r="T512" s="161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2" t="s">
        <v>175</v>
      </c>
      <c r="AT512" s="162" t="s">
        <v>170</v>
      </c>
      <c r="AU512" s="162" t="s">
        <v>85</v>
      </c>
      <c r="AY512" s="18" t="s">
        <v>167</v>
      </c>
      <c r="BE512" s="163">
        <f>IF(N512="základní",J512,0)</f>
        <v>0</v>
      </c>
      <c r="BF512" s="163">
        <f>IF(N512="snížená",J512,0)</f>
        <v>0</v>
      </c>
      <c r="BG512" s="163">
        <f>IF(N512="zákl. přenesená",J512,0)</f>
        <v>0</v>
      </c>
      <c r="BH512" s="163">
        <f>IF(N512="sníž. přenesená",J512,0)</f>
        <v>0</v>
      </c>
      <c r="BI512" s="163">
        <f>IF(N512="nulová",J512,0)</f>
        <v>0</v>
      </c>
      <c r="BJ512" s="18" t="s">
        <v>32</v>
      </c>
      <c r="BK512" s="163">
        <f>ROUND(I512*H512,2)</f>
        <v>0</v>
      </c>
      <c r="BL512" s="18" t="s">
        <v>175</v>
      </c>
      <c r="BM512" s="162" t="s">
        <v>1475</v>
      </c>
    </row>
    <row r="513" spans="2:51" s="14" customFormat="1" ht="12">
      <c r="B513" s="172"/>
      <c r="D513" s="165" t="s">
        <v>177</v>
      </c>
      <c r="E513" s="173" t="s">
        <v>1</v>
      </c>
      <c r="F513" s="174" t="s">
        <v>1472</v>
      </c>
      <c r="H513" s="175">
        <v>474.531</v>
      </c>
      <c r="I513" s="176"/>
      <c r="L513" s="172"/>
      <c r="M513" s="177"/>
      <c r="N513" s="178"/>
      <c r="O513" s="178"/>
      <c r="P513" s="178"/>
      <c r="Q513" s="178"/>
      <c r="R513" s="178"/>
      <c r="S513" s="178"/>
      <c r="T513" s="179"/>
      <c r="AT513" s="173" t="s">
        <v>177</v>
      </c>
      <c r="AU513" s="173" t="s">
        <v>85</v>
      </c>
      <c r="AV513" s="14" t="s">
        <v>85</v>
      </c>
      <c r="AW513" s="14" t="s">
        <v>31</v>
      </c>
      <c r="AX513" s="14" t="s">
        <v>77</v>
      </c>
      <c r="AY513" s="173" t="s">
        <v>167</v>
      </c>
    </row>
    <row r="514" spans="2:51" s="15" customFormat="1" ht="12">
      <c r="B514" s="180"/>
      <c r="D514" s="165" t="s">
        <v>177</v>
      </c>
      <c r="E514" s="181" t="s">
        <v>1</v>
      </c>
      <c r="F514" s="182" t="s">
        <v>192</v>
      </c>
      <c r="H514" s="183">
        <v>474.531</v>
      </c>
      <c r="I514" s="184"/>
      <c r="L514" s="180"/>
      <c r="M514" s="185"/>
      <c r="N514" s="186"/>
      <c r="O514" s="186"/>
      <c r="P514" s="186"/>
      <c r="Q514" s="186"/>
      <c r="R514" s="186"/>
      <c r="S514" s="186"/>
      <c r="T514" s="187"/>
      <c r="AT514" s="181" t="s">
        <v>177</v>
      </c>
      <c r="AU514" s="181" t="s">
        <v>85</v>
      </c>
      <c r="AV514" s="15" t="s">
        <v>175</v>
      </c>
      <c r="AW514" s="15" t="s">
        <v>31</v>
      </c>
      <c r="AX514" s="15" t="s">
        <v>32</v>
      </c>
      <c r="AY514" s="181" t="s">
        <v>167</v>
      </c>
    </row>
    <row r="515" spans="1:47" s="2" customFormat="1" ht="12">
      <c r="A515" s="33"/>
      <c r="B515" s="34"/>
      <c r="C515" s="33"/>
      <c r="D515" s="165" t="s">
        <v>193</v>
      </c>
      <c r="E515" s="33"/>
      <c r="F515" s="188" t="s">
        <v>1473</v>
      </c>
      <c r="G515" s="33"/>
      <c r="H515" s="33"/>
      <c r="I515" s="33"/>
      <c r="J515" s="33"/>
      <c r="K515" s="33"/>
      <c r="L515" s="34"/>
      <c r="M515" s="189"/>
      <c r="N515" s="190"/>
      <c r="O515" s="59"/>
      <c r="P515" s="59"/>
      <c r="Q515" s="59"/>
      <c r="R515" s="59"/>
      <c r="S515" s="59"/>
      <c r="T515" s="60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U515" s="18" t="s">
        <v>85</v>
      </c>
    </row>
    <row r="516" spans="1:47" s="2" customFormat="1" ht="12">
      <c r="A516" s="33"/>
      <c r="B516" s="34"/>
      <c r="C516" s="33"/>
      <c r="D516" s="165" t="s">
        <v>193</v>
      </c>
      <c r="E516" s="33"/>
      <c r="F516" s="191" t="s">
        <v>1384</v>
      </c>
      <c r="G516" s="33"/>
      <c r="H516" s="192">
        <v>0</v>
      </c>
      <c r="I516" s="33"/>
      <c r="J516" s="33"/>
      <c r="K516" s="33"/>
      <c r="L516" s="34"/>
      <c r="M516" s="189"/>
      <c r="N516" s="190"/>
      <c r="O516" s="59"/>
      <c r="P516" s="59"/>
      <c r="Q516" s="59"/>
      <c r="R516" s="59"/>
      <c r="S516" s="59"/>
      <c r="T516" s="60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U516" s="18" t="s">
        <v>85</v>
      </c>
    </row>
    <row r="517" spans="1:47" s="2" customFormat="1" ht="12">
      <c r="A517" s="33"/>
      <c r="B517" s="34"/>
      <c r="C517" s="33"/>
      <c r="D517" s="165" t="s">
        <v>193</v>
      </c>
      <c r="E517" s="33"/>
      <c r="F517" s="191" t="s">
        <v>1385</v>
      </c>
      <c r="G517" s="33"/>
      <c r="H517" s="192">
        <v>3.103</v>
      </c>
      <c r="I517" s="33"/>
      <c r="J517" s="33"/>
      <c r="K517" s="33"/>
      <c r="L517" s="34"/>
      <c r="M517" s="189"/>
      <c r="N517" s="190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U517" s="18" t="s">
        <v>85</v>
      </c>
    </row>
    <row r="518" spans="1:47" s="2" customFormat="1" ht="12">
      <c r="A518" s="33"/>
      <c r="B518" s="34"/>
      <c r="C518" s="33"/>
      <c r="D518" s="165" t="s">
        <v>193</v>
      </c>
      <c r="E518" s="33"/>
      <c r="F518" s="191" t="s">
        <v>1386</v>
      </c>
      <c r="G518" s="33"/>
      <c r="H518" s="192">
        <v>38.991</v>
      </c>
      <c r="I518" s="33"/>
      <c r="J518" s="33"/>
      <c r="K518" s="33"/>
      <c r="L518" s="34"/>
      <c r="M518" s="189"/>
      <c r="N518" s="190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U518" s="18" t="s">
        <v>85</v>
      </c>
    </row>
    <row r="519" spans="1:47" s="2" customFormat="1" ht="12">
      <c r="A519" s="33"/>
      <c r="B519" s="34"/>
      <c r="C519" s="33"/>
      <c r="D519" s="165" t="s">
        <v>193</v>
      </c>
      <c r="E519" s="33"/>
      <c r="F519" s="191" t="s">
        <v>1387</v>
      </c>
      <c r="G519" s="33"/>
      <c r="H519" s="192">
        <v>26.355</v>
      </c>
      <c r="I519" s="33"/>
      <c r="J519" s="33"/>
      <c r="K519" s="33"/>
      <c r="L519" s="34"/>
      <c r="M519" s="189"/>
      <c r="N519" s="190"/>
      <c r="O519" s="59"/>
      <c r="P519" s="59"/>
      <c r="Q519" s="59"/>
      <c r="R519" s="59"/>
      <c r="S519" s="59"/>
      <c r="T519" s="60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U519" s="18" t="s">
        <v>85</v>
      </c>
    </row>
    <row r="520" spans="1:47" s="2" customFormat="1" ht="12">
      <c r="A520" s="33"/>
      <c r="B520" s="34"/>
      <c r="C520" s="33"/>
      <c r="D520" s="165" t="s">
        <v>193</v>
      </c>
      <c r="E520" s="33"/>
      <c r="F520" s="191" t="s">
        <v>1388</v>
      </c>
      <c r="G520" s="33"/>
      <c r="H520" s="192">
        <v>41.784</v>
      </c>
      <c r="I520" s="33"/>
      <c r="J520" s="33"/>
      <c r="K520" s="33"/>
      <c r="L520" s="34"/>
      <c r="M520" s="189"/>
      <c r="N520" s="190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U520" s="18" t="s">
        <v>85</v>
      </c>
    </row>
    <row r="521" spans="1:47" s="2" customFormat="1" ht="12">
      <c r="A521" s="33"/>
      <c r="B521" s="34"/>
      <c r="C521" s="33"/>
      <c r="D521" s="165" t="s">
        <v>193</v>
      </c>
      <c r="E521" s="33"/>
      <c r="F521" s="191" t="s">
        <v>1389</v>
      </c>
      <c r="G521" s="33"/>
      <c r="H521" s="192">
        <v>49.958</v>
      </c>
      <c r="I521" s="33"/>
      <c r="J521" s="33"/>
      <c r="K521" s="33"/>
      <c r="L521" s="34"/>
      <c r="M521" s="189"/>
      <c r="N521" s="190"/>
      <c r="O521" s="59"/>
      <c r="P521" s="59"/>
      <c r="Q521" s="59"/>
      <c r="R521" s="59"/>
      <c r="S521" s="59"/>
      <c r="T521" s="60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U521" s="18" t="s">
        <v>85</v>
      </c>
    </row>
    <row r="522" spans="1:47" s="2" customFormat="1" ht="12">
      <c r="A522" s="33"/>
      <c r="B522" s="34"/>
      <c r="C522" s="33"/>
      <c r="D522" s="165" t="s">
        <v>193</v>
      </c>
      <c r="E522" s="33"/>
      <c r="F522" s="191" t="s">
        <v>1390</v>
      </c>
      <c r="G522" s="33"/>
      <c r="H522" s="192">
        <v>13.611</v>
      </c>
      <c r="I522" s="33"/>
      <c r="J522" s="33"/>
      <c r="K522" s="33"/>
      <c r="L522" s="34"/>
      <c r="M522" s="189"/>
      <c r="N522" s="190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U522" s="18" t="s">
        <v>85</v>
      </c>
    </row>
    <row r="523" spans="1:47" s="2" customFormat="1" ht="12">
      <c r="A523" s="33"/>
      <c r="B523" s="34"/>
      <c r="C523" s="33"/>
      <c r="D523" s="165" t="s">
        <v>193</v>
      </c>
      <c r="E523" s="33"/>
      <c r="F523" s="191" t="s">
        <v>1391</v>
      </c>
      <c r="G523" s="33"/>
      <c r="H523" s="192">
        <v>60.379</v>
      </c>
      <c r="I523" s="33"/>
      <c r="J523" s="33"/>
      <c r="K523" s="33"/>
      <c r="L523" s="34"/>
      <c r="M523" s="189"/>
      <c r="N523" s="190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U523" s="18" t="s">
        <v>85</v>
      </c>
    </row>
    <row r="524" spans="1:47" s="2" customFormat="1" ht="12">
      <c r="A524" s="33"/>
      <c r="B524" s="34"/>
      <c r="C524" s="33"/>
      <c r="D524" s="165" t="s">
        <v>193</v>
      </c>
      <c r="E524" s="33"/>
      <c r="F524" s="191" t="s">
        <v>1392</v>
      </c>
      <c r="G524" s="33"/>
      <c r="H524" s="192">
        <v>22.154</v>
      </c>
      <c r="I524" s="33"/>
      <c r="J524" s="33"/>
      <c r="K524" s="33"/>
      <c r="L524" s="34"/>
      <c r="M524" s="189"/>
      <c r="N524" s="190"/>
      <c r="O524" s="59"/>
      <c r="P524" s="59"/>
      <c r="Q524" s="59"/>
      <c r="R524" s="59"/>
      <c r="S524" s="59"/>
      <c r="T524" s="60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U524" s="18" t="s">
        <v>85</v>
      </c>
    </row>
    <row r="525" spans="1:47" s="2" customFormat="1" ht="12">
      <c r="A525" s="33"/>
      <c r="B525" s="34"/>
      <c r="C525" s="33"/>
      <c r="D525" s="165" t="s">
        <v>193</v>
      </c>
      <c r="E525" s="33"/>
      <c r="F525" s="191" t="s">
        <v>1393</v>
      </c>
      <c r="G525" s="33"/>
      <c r="H525" s="192">
        <v>98.205</v>
      </c>
      <c r="I525" s="33"/>
      <c r="J525" s="33"/>
      <c r="K525" s="33"/>
      <c r="L525" s="34"/>
      <c r="M525" s="189"/>
      <c r="N525" s="190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U525" s="18" t="s">
        <v>85</v>
      </c>
    </row>
    <row r="526" spans="1:47" s="2" customFormat="1" ht="12">
      <c r="A526" s="33"/>
      <c r="B526" s="34"/>
      <c r="C526" s="33"/>
      <c r="D526" s="165" t="s">
        <v>193</v>
      </c>
      <c r="E526" s="33"/>
      <c r="F526" s="191" t="s">
        <v>1394</v>
      </c>
      <c r="G526" s="33"/>
      <c r="H526" s="192">
        <v>10.554</v>
      </c>
      <c r="I526" s="33"/>
      <c r="J526" s="33"/>
      <c r="K526" s="33"/>
      <c r="L526" s="34"/>
      <c r="M526" s="189"/>
      <c r="N526" s="190"/>
      <c r="O526" s="59"/>
      <c r="P526" s="59"/>
      <c r="Q526" s="59"/>
      <c r="R526" s="59"/>
      <c r="S526" s="59"/>
      <c r="T526" s="60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U526" s="18" t="s">
        <v>85</v>
      </c>
    </row>
    <row r="527" spans="1:47" s="2" customFormat="1" ht="12">
      <c r="A527" s="33"/>
      <c r="B527" s="34"/>
      <c r="C527" s="33"/>
      <c r="D527" s="165" t="s">
        <v>193</v>
      </c>
      <c r="E527" s="33"/>
      <c r="F527" s="191" t="s">
        <v>1395</v>
      </c>
      <c r="G527" s="33"/>
      <c r="H527" s="192">
        <v>15.97</v>
      </c>
      <c r="I527" s="33"/>
      <c r="J527" s="33"/>
      <c r="K527" s="33"/>
      <c r="L527" s="34"/>
      <c r="M527" s="189"/>
      <c r="N527" s="190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U527" s="18" t="s">
        <v>85</v>
      </c>
    </row>
    <row r="528" spans="1:47" s="2" customFormat="1" ht="12">
      <c r="A528" s="33"/>
      <c r="B528" s="34"/>
      <c r="C528" s="33"/>
      <c r="D528" s="165" t="s">
        <v>193</v>
      </c>
      <c r="E528" s="33"/>
      <c r="F528" s="191" t="s">
        <v>1396</v>
      </c>
      <c r="G528" s="33"/>
      <c r="H528" s="192">
        <v>47.552</v>
      </c>
      <c r="I528" s="33"/>
      <c r="J528" s="33"/>
      <c r="K528" s="33"/>
      <c r="L528" s="34"/>
      <c r="M528" s="189"/>
      <c r="N528" s="190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U528" s="18" t="s">
        <v>85</v>
      </c>
    </row>
    <row r="529" spans="1:47" s="2" customFormat="1" ht="12">
      <c r="A529" s="33"/>
      <c r="B529" s="34"/>
      <c r="C529" s="33"/>
      <c r="D529" s="165" t="s">
        <v>193</v>
      </c>
      <c r="E529" s="33"/>
      <c r="F529" s="191" t="s">
        <v>1397</v>
      </c>
      <c r="G529" s="33"/>
      <c r="H529" s="192">
        <v>15.542</v>
      </c>
      <c r="I529" s="33"/>
      <c r="J529" s="33"/>
      <c r="K529" s="33"/>
      <c r="L529" s="34"/>
      <c r="M529" s="189"/>
      <c r="N529" s="190"/>
      <c r="O529" s="59"/>
      <c r="P529" s="59"/>
      <c r="Q529" s="59"/>
      <c r="R529" s="59"/>
      <c r="S529" s="59"/>
      <c r="T529" s="60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U529" s="18" t="s">
        <v>85</v>
      </c>
    </row>
    <row r="530" spans="1:47" s="2" customFormat="1" ht="12">
      <c r="A530" s="33"/>
      <c r="B530" s="34"/>
      <c r="C530" s="33"/>
      <c r="D530" s="165" t="s">
        <v>193</v>
      </c>
      <c r="E530" s="33"/>
      <c r="F530" s="191" t="s">
        <v>1398</v>
      </c>
      <c r="G530" s="33"/>
      <c r="H530" s="192">
        <v>63.516</v>
      </c>
      <c r="I530" s="33"/>
      <c r="J530" s="33"/>
      <c r="K530" s="33"/>
      <c r="L530" s="34"/>
      <c r="M530" s="189"/>
      <c r="N530" s="190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U530" s="18" t="s">
        <v>85</v>
      </c>
    </row>
    <row r="531" spans="1:47" s="2" customFormat="1" ht="12">
      <c r="A531" s="33"/>
      <c r="B531" s="34"/>
      <c r="C531" s="33"/>
      <c r="D531" s="165" t="s">
        <v>193</v>
      </c>
      <c r="E531" s="33"/>
      <c r="F531" s="191" t="s">
        <v>1399</v>
      </c>
      <c r="G531" s="33"/>
      <c r="H531" s="192">
        <v>11.689</v>
      </c>
      <c r="I531" s="33"/>
      <c r="J531" s="33"/>
      <c r="K531" s="33"/>
      <c r="L531" s="34"/>
      <c r="M531" s="189"/>
      <c r="N531" s="190"/>
      <c r="O531" s="59"/>
      <c r="P531" s="59"/>
      <c r="Q531" s="59"/>
      <c r="R531" s="59"/>
      <c r="S531" s="59"/>
      <c r="T531" s="60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U531" s="18" t="s">
        <v>85</v>
      </c>
    </row>
    <row r="532" spans="1:47" s="2" customFormat="1" ht="12">
      <c r="A532" s="33"/>
      <c r="B532" s="34"/>
      <c r="C532" s="33"/>
      <c r="D532" s="165" t="s">
        <v>193</v>
      </c>
      <c r="E532" s="33"/>
      <c r="F532" s="191" t="s">
        <v>1400</v>
      </c>
      <c r="G532" s="33"/>
      <c r="H532" s="192">
        <v>16.305</v>
      </c>
      <c r="I532" s="33"/>
      <c r="J532" s="33"/>
      <c r="K532" s="33"/>
      <c r="L532" s="34"/>
      <c r="M532" s="189"/>
      <c r="N532" s="190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U532" s="18" t="s">
        <v>85</v>
      </c>
    </row>
    <row r="533" spans="1:47" s="2" customFormat="1" ht="12">
      <c r="A533" s="33"/>
      <c r="B533" s="34"/>
      <c r="C533" s="33"/>
      <c r="D533" s="165" t="s">
        <v>193</v>
      </c>
      <c r="E533" s="33"/>
      <c r="F533" s="191" t="s">
        <v>1401</v>
      </c>
      <c r="G533" s="33"/>
      <c r="H533" s="192">
        <v>0</v>
      </c>
      <c r="I533" s="33"/>
      <c r="J533" s="33"/>
      <c r="K533" s="33"/>
      <c r="L533" s="34"/>
      <c r="M533" s="189"/>
      <c r="N533" s="190"/>
      <c r="O533" s="59"/>
      <c r="P533" s="59"/>
      <c r="Q533" s="59"/>
      <c r="R533" s="59"/>
      <c r="S533" s="59"/>
      <c r="T533" s="60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U533" s="18" t="s">
        <v>85</v>
      </c>
    </row>
    <row r="534" spans="1:47" s="2" customFormat="1" ht="12">
      <c r="A534" s="33"/>
      <c r="B534" s="34"/>
      <c r="C534" s="33"/>
      <c r="D534" s="165" t="s">
        <v>193</v>
      </c>
      <c r="E534" s="33"/>
      <c r="F534" s="191" t="s">
        <v>1402</v>
      </c>
      <c r="G534" s="33"/>
      <c r="H534" s="192">
        <v>20.311</v>
      </c>
      <c r="I534" s="33"/>
      <c r="J534" s="33"/>
      <c r="K534" s="33"/>
      <c r="L534" s="34"/>
      <c r="M534" s="189"/>
      <c r="N534" s="190"/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U534" s="18" t="s">
        <v>85</v>
      </c>
    </row>
    <row r="535" spans="1:47" s="2" customFormat="1" ht="12">
      <c r="A535" s="33"/>
      <c r="B535" s="34"/>
      <c r="C535" s="33"/>
      <c r="D535" s="165" t="s">
        <v>193</v>
      </c>
      <c r="E535" s="33"/>
      <c r="F535" s="191" t="s">
        <v>1403</v>
      </c>
      <c r="G535" s="33"/>
      <c r="H535" s="192">
        <v>14.226</v>
      </c>
      <c r="I535" s="33"/>
      <c r="J535" s="33"/>
      <c r="K535" s="33"/>
      <c r="L535" s="34"/>
      <c r="M535" s="189"/>
      <c r="N535" s="190"/>
      <c r="O535" s="59"/>
      <c r="P535" s="59"/>
      <c r="Q535" s="59"/>
      <c r="R535" s="59"/>
      <c r="S535" s="59"/>
      <c r="T535" s="60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U535" s="18" t="s">
        <v>85</v>
      </c>
    </row>
    <row r="536" spans="1:47" s="2" customFormat="1" ht="12">
      <c r="A536" s="33"/>
      <c r="B536" s="34"/>
      <c r="C536" s="33"/>
      <c r="D536" s="165" t="s">
        <v>193</v>
      </c>
      <c r="E536" s="33"/>
      <c r="F536" s="191" t="s">
        <v>1404</v>
      </c>
      <c r="G536" s="33"/>
      <c r="H536" s="192">
        <v>0</v>
      </c>
      <c r="I536" s="33"/>
      <c r="J536" s="33"/>
      <c r="K536" s="33"/>
      <c r="L536" s="34"/>
      <c r="M536" s="189"/>
      <c r="N536" s="190"/>
      <c r="O536" s="59"/>
      <c r="P536" s="59"/>
      <c r="Q536" s="59"/>
      <c r="R536" s="59"/>
      <c r="S536" s="59"/>
      <c r="T536" s="60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U536" s="18" t="s">
        <v>85</v>
      </c>
    </row>
    <row r="537" spans="1:47" s="2" customFormat="1" ht="12">
      <c r="A537" s="33"/>
      <c r="B537" s="34"/>
      <c r="C537" s="33"/>
      <c r="D537" s="165" t="s">
        <v>193</v>
      </c>
      <c r="E537" s="33"/>
      <c r="F537" s="191" t="s">
        <v>1405</v>
      </c>
      <c r="G537" s="33"/>
      <c r="H537" s="192">
        <v>5.247</v>
      </c>
      <c r="I537" s="33"/>
      <c r="J537" s="33"/>
      <c r="K537" s="33"/>
      <c r="L537" s="34"/>
      <c r="M537" s="189"/>
      <c r="N537" s="190"/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U537" s="18" t="s">
        <v>85</v>
      </c>
    </row>
    <row r="538" spans="1:47" s="2" customFormat="1" ht="12">
      <c r="A538" s="33"/>
      <c r="B538" s="34"/>
      <c r="C538" s="33"/>
      <c r="D538" s="165" t="s">
        <v>193</v>
      </c>
      <c r="E538" s="33"/>
      <c r="F538" s="191" t="s">
        <v>1406</v>
      </c>
      <c r="G538" s="33"/>
      <c r="H538" s="192">
        <v>16.553</v>
      </c>
      <c r="I538" s="33"/>
      <c r="J538" s="33"/>
      <c r="K538" s="33"/>
      <c r="L538" s="34"/>
      <c r="M538" s="189"/>
      <c r="N538" s="190"/>
      <c r="O538" s="59"/>
      <c r="P538" s="59"/>
      <c r="Q538" s="59"/>
      <c r="R538" s="59"/>
      <c r="S538" s="59"/>
      <c r="T538" s="60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U538" s="18" t="s">
        <v>85</v>
      </c>
    </row>
    <row r="539" spans="1:47" s="2" customFormat="1" ht="12">
      <c r="A539" s="33"/>
      <c r="B539" s="34"/>
      <c r="C539" s="33"/>
      <c r="D539" s="165" t="s">
        <v>193</v>
      </c>
      <c r="E539" s="33"/>
      <c r="F539" s="191" t="s">
        <v>1407</v>
      </c>
      <c r="G539" s="33"/>
      <c r="H539" s="192">
        <v>18.807</v>
      </c>
      <c r="I539" s="33"/>
      <c r="J539" s="33"/>
      <c r="K539" s="33"/>
      <c r="L539" s="34"/>
      <c r="M539" s="189"/>
      <c r="N539" s="190"/>
      <c r="O539" s="59"/>
      <c r="P539" s="59"/>
      <c r="Q539" s="59"/>
      <c r="R539" s="59"/>
      <c r="S539" s="59"/>
      <c r="T539" s="60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U539" s="18" t="s">
        <v>85</v>
      </c>
    </row>
    <row r="540" spans="1:47" s="2" customFormat="1" ht="12">
      <c r="A540" s="33"/>
      <c r="B540" s="34"/>
      <c r="C540" s="33"/>
      <c r="D540" s="165" t="s">
        <v>193</v>
      </c>
      <c r="E540" s="33"/>
      <c r="F540" s="191" t="s">
        <v>1408</v>
      </c>
      <c r="G540" s="33"/>
      <c r="H540" s="192">
        <v>7.634</v>
      </c>
      <c r="I540" s="33"/>
      <c r="J540" s="33"/>
      <c r="K540" s="33"/>
      <c r="L540" s="34"/>
      <c r="M540" s="189"/>
      <c r="N540" s="190"/>
      <c r="O540" s="59"/>
      <c r="P540" s="59"/>
      <c r="Q540" s="59"/>
      <c r="R540" s="59"/>
      <c r="S540" s="59"/>
      <c r="T540" s="60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U540" s="18" t="s">
        <v>85</v>
      </c>
    </row>
    <row r="541" spans="1:47" s="2" customFormat="1" ht="12">
      <c r="A541" s="33"/>
      <c r="B541" s="34"/>
      <c r="C541" s="33"/>
      <c r="D541" s="165" t="s">
        <v>193</v>
      </c>
      <c r="E541" s="33"/>
      <c r="F541" s="191" t="s">
        <v>1409</v>
      </c>
      <c r="G541" s="33"/>
      <c r="H541" s="192">
        <v>0</v>
      </c>
      <c r="I541" s="33"/>
      <c r="J541" s="33"/>
      <c r="K541" s="33"/>
      <c r="L541" s="34"/>
      <c r="M541" s="189"/>
      <c r="N541" s="190"/>
      <c r="O541" s="59"/>
      <c r="P541" s="59"/>
      <c r="Q541" s="59"/>
      <c r="R541" s="59"/>
      <c r="S541" s="59"/>
      <c r="T541" s="60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U541" s="18" t="s">
        <v>85</v>
      </c>
    </row>
    <row r="542" spans="1:47" s="2" customFormat="1" ht="12">
      <c r="A542" s="33"/>
      <c r="B542" s="34"/>
      <c r="C542" s="33"/>
      <c r="D542" s="165" t="s">
        <v>193</v>
      </c>
      <c r="E542" s="33"/>
      <c r="F542" s="191" t="s">
        <v>1410</v>
      </c>
      <c r="G542" s="33"/>
      <c r="H542" s="192">
        <v>29.309</v>
      </c>
      <c r="I542" s="33"/>
      <c r="J542" s="33"/>
      <c r="K542" s="33"/>
      <c r="L542" s="34"/>
      <c r="M542" s="189"/>
      <c r="N542" s="190"/>
      <c r="O542" s="59"/>
      <c r="P542" s="59"/>
      <c r="Q542" s="59"/>
      <c r="R542" s="59"/>
      <c r="S542" s="59"/>
      <c r="T542" s="60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U542" s="18" t="s">
        <v>85</v>
      </c>
    </row>
    <row r="543" spans="1:47" s="2" customFormat="1" ht="12">
      <c r="A543" s="33"/>
      <c r="B543" s="34"/>
      <c r="C543" s="33"/>
      <c r="D543" s="165" t="s">
        <v>193</v>
      </c>
      <c r="E543" s="33"/>
      <c r="F543" s="191" t="s">
        <v>1411</v>
      </c>
      <c r="G543" s="33"/>
      <c r="H543" s="192">
        <v>1.133</v>
      </c>
      <c r="I543" s="33"/>
      <c r="J543" s="33"/>
      <c r="K543" s="33"/>
      <c r="L543" s="34"/>
      <c r="M543" s="189"/>
      <c r="N543" s="190"/>
      <c r="O543" s="59"/>
      <c r="P543" s="59"/>
      <c r="Q543" s="59"/>
      <c r="R543" s="59"/>
      <c r="S543" s="59"/>
      <c r="T543" s="60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U543" s="18" t="s">
        <v>85</v>
      </c>
    </row>
    <row r="544" spans="1:47" s="2" customFormat="1" ht="12">
      <c r="A544" s="33"/>
      <c r="B544" s="34"/>
      <c r="C544" s="33"/>
      <c r="D544" s="165" t="s">
        <v>193</v>
      </c>
      <c r="E544" s="33"/>
      <c r="F544" s="191" t="s">
        <v>1412</v>
      </c>
      <c r="G544" s="33"/>
      <c r="H544" s="192">
        <v>4.666</v>
      </c>
      <c r="I544" s="33"/>
      <c r="J544" s="33"/>
      <c r="K544" s="33"/>
      <c r="L544" s="34"/>
      <c r="M544" s="189"/>
      <c r="N544" s="190"/>
      <c r="O544" s="59"/>
      <c r="P544" s="59"/>
      <c r="Q544" s="59"/>
      <c r="R544" s="59"/>
      <c r="S544" s="59"/>
      <c r="T544" s="60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U544" s="18" t="s">
        <v>85</v>
      </c>
    </row>
    <row r="545" spans="1:47" s="2" customFormat="1" ht="12">
      <c r="A545" s="33"/>
      <c r="B545" s="34"/>
      <c r="C545" s="33"/>
      <c r="D545" s="165" t="s">
        <v>193</v>
      </c>
      <c r="E545" s="33"/>
      <c r="F545" s="191" t="s">
        <v>1413</v>
      </c>
      <c r="G545" s="33"/>
      <c r="H545" s="192">
        <v>-103.29</v>
      </c>
      <c r="I545" s="33"/>
      <c r="J545" s="33"/>
      <c r="K545" s="33"/>
      <c r="L545" s="34"/>
      <c r="M545" s="189"/>
      <c r="N545" s="190"/>
      <c r="O545" s="59"/>
      <c r="P545" s="59"/>
      <c r="Q545" s="59"/>
      <c r="R545" s="59"/>
      <c r="S545" s="59"/>
      <c r="T545" s="60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U545" s="18" t="s">
        <v>85</v>
      </c>
    </row>
    <row r="546" spans="1:47" s="2" customFormat="1" ht="12">
      <c r="A546" s="33"/>
      <c r="B546" s="34"/>
      <c r="C546" s="33"/>
      <c r="D546" s="165" t="s">
        <v>193</v>
      </c>
      <c r="E546" s="33"/>
      <c r="F546" s="191" t="s">
        <v>1414</v>
      </c>
      <c r="G546" s="33"/>
      <c r="H546" s="192">
        <v>0</v>
      </c>
      <c r="I546" s="33"/>
      <c r="J546" s="33"/>
      <c r="K546" s="33"/>
      <c r="L546" s="34"/>
      <c r="M546" s="189"/>
      <c r="N546" s="190"/>
      <c r="O546" s="59"/>
      <c r="P546" s="59"/>
      <c r="Q546" s="59"/>
      <c r="R546" s="59"/>
      <c r="S546" s="59"/>
      <c r="T546" s="60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U546" s="18" t="s">
        <v>85</v>
      </c>
    </row>
    <row r="547" spans="1:47" s="2" customFormat="1" ht="12">
      <c r="A547" s="33"/>
      <c r="B547" s="34"/>
      <c r="C547" s="33"/>
      <c r="D547" s="165" t="s">
        <v>193</v>
      </c>
      <c r="E547" s="33"/>
      <c r="F547" s="191" t="s">
        <v>1415</v>
      </c>
      <c r="G547" s="33"/>
      <c r="H547" s="192">
        <v>-16.998</v>
      </c>
      <c r="I547" s="33"/>
      <c r="J547" s="33"/>
      <c r="K547" s="33"/>
      <c r="L547" s="34"/>
      <c r="M547" s="189"/>
      <c r="N547" s="190"/>
      <c r="O547" s="59"/>
      <c r="P547" s="59"/>
      <c r="Q547" s="59"/>
      <c r="R547" s="59"/>
      <c r="S547" s="59"/>
      <c r="T547" s="60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U547" s="18" t="s">
        <v>85</v>
      </c>
    </row>
    <row r="548" spans="1:47" s="2" customFormat="1" ht="12">
      <c r="A548" s="33"/>
      <c r="B548" s="34"/>
      <c r="C548" s="33"/>
      <c r="D548" s="165" t="s">
        <v>193</v>
      </c>
      <c r="E548" s="33"/>
      <c r="F548" s="191" t="s">
        <v>1416</v>
      </c>
      <c r="G548" s="33"/>
      <c r="H548" s="192">
        <v>-18.59</v>
      </c>
      <c r="I548" s="33"/>
      <c r="J548" s="33"/>
      <c r="K548" s="33"/>
      <c r="L548" s="34"/>
      <c r="M548" s="189"/>
      <c r="N548" s="190"/>
      <c r="O548" s="59"/>
      <c r="P548" s="59"/>
      <c r="Q548" s="59"/>
      <c r="R548" s="59"/>
      <c r="S548" s="59"/>
      <c r="T548" s="60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U548" s="18" t="s">
        <v>85</v>
      </c>
    </row>
    <row r="549" spans="1:47" s="2" customFormat="1" ht="12">
      <c r="A549" s="33"/>
      <c r="B549" s="34"/>
      <c r="C549" s="33"/>
      <c r="D549" s="165" t="s">
        <v>193</v>
      </c>
      <c r="E549" s="33"/>
      <c r="F549" s="191" t="s">
        <v>1417</v>
      </c>
      <c r="G549" s="33"/>
      <c r="H549" s="192">
        <v>-166.716</v>
      </c>
      <c r="I549" s="33"/>
      <c r="J549" s="33"/>
      <c r="K549" s="33"/>
      <c r="L549" s="34"/>
      <c r="M549" s="189"/>
      <c r="N549" s="190"/>
      <c r="O549" s="59"/>
      <c r="P549" s="59"/>
      <c r="Q549" s="59"/>
      <c r="R549" s="59"/>
      <c r="S549" s="59"/>
      <c r="T549" s="60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U549" s="18" t="s">
        <v>85</v>
      </c>
    </row>
    <row r="550" spans="1:47" s="2" customFormat="1" ht="12">
      <c r="A550" s="33"/>
      <c r="B550" s="34"/>
      <c r="C550" s="33"/>
      <c r="D550" s="165" t="s">
        <v>193</v>
      </c>
      <c r="E550" s="33"/>
      <c r="F550" s="191" t="s">
        <v>1418</v>
      </c>
      <c r="G550" s="33"/>
      <c r="H550" s="192">
        <v>-0.794</v>
      </c>
      <c r="I550" s="33"/>
      <c r="J550" s="33"/>
      <c r="K550" s="33"/>
      <c r="L550" s="34"/>
      <c r="M550" s="189"/>
      <c r="N550" s="190"/>
      <c r="O550" s="59"/>
      <c r="P550" s="59"/>
      <c r="Q550" s="59"/>
      <c r="R550" s="59"/>
      <c r="S550" s="59"/>
      <c r="T550" s="60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U550" s="18" t="s">
        <v>85</v>
      </c>
    </row>
    <row r="551" spans="1:47" s="2" customFormat="1" ht="12">
      <c r="A551" s="33"/>
      <c r="B551" s="34"/>
      <c r="C551" s="33"/>
      <c r="D551" s="165" t="s">
        <v>193</v>
      </c>
      <c r="E551" s="33"/>
      <c r="F551" s="191" t="s">
        <v>192</v>
      </c>
      <c r="G551" s="33"/>
      <c r="H551" s="192">
        <v>347.166</v>
      </c>
      <c r="I551" s="33"/>
      <c r="J551" s="33"/>
      <c r="K551" s="33"/>
      <c r="L551" s="34"/>
      <c r="M551" s="189"/>
      <c r="N551" s="190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U551" s="18" t="s">
        <v>85</v>
      </c>
    </row>
    <row r="552" spans="1:47" s="2" customFormat="1" ht="12">
      <c r="A552" s="33"/>
      <c r="B552" s="34"/>
      <c r="C552" s="33"/>
      <c r="D552" s="165" t="s">
        <v>193</v>
      </c>
      <c r="E552" s="33"/>
      <c r="F552" s="188" t="s">
        <v>1379</v>
      </c>
      <c r="G552" s="33"/>
      <c r="H552" s="33"/>
      <c r="I552" s="33"/>
      <c r="J552" s="33"/>
      <c r="K552" s="33"/>
      <c r="L552" s="34"/>
      <c r="M552" s="189"/>
      <c r="N552" s="190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U552" s="18" t="s">
        <v>85</v>
      </c>
    </row>
    <row r="553" spans="1:47" s="2" customFormat="1" ht="12">
      <c r="A553" s="33"/>
      <c r="B553" s="34"/>
      <c r="C553" s="33"/>
      <c r="D553" s="165" t="s">
        <v>193</v>
      </c>
      <c r="E553" s="33"/>
      <c r="F553" s="191" t="s">
        <v>1380</v>
      </c>
      <c r="G553" s="33"/>
      <c r="H553" s="192">
        <v>29.04</v>
      </c>
      <c r="I553" s="33"/>
      <c r="J553" s="33"/>
      <c r="K553" s="33"/>
      <c r="L553" s="34"/>
      <c r="M553" s="189"/>
      <c r="N553" s="190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U553" s="18" t="s">
        <v>85</v>
      </c>
    </row>
    <row r="554" spans="1:47" s="2" customFormat="1" ht="12">
      <c r="A554" s="33"/>
      <c r="B554" s="34"/>
      <c r="C554" s="33"/>
      <c r="D554" s="165" t="s">
        <v>193</v>
      </c>
      <c r="E554" s="33"/>
      <c r="F554" s="191" t="s">
        <v>1381</v>
      </c>
      <c r="G554" s="33"/>
      <c r="H554" s="192">
        <v>74.25</v>
      </c>
      <c r="I554" s="33"/>
      <c r="J554" s="33"/>
      <c r="K554" s="33"/>
      <c r="L554" s="34"/>
      <c r="M554" s="189"/>
      <c r="N554" s="190"/>
      <c r="O554" s="59"/>
      <c r="P554" s="59"/>
      <c r="Q554" s="59"/>
      <c r="R554" s="59"/>
      <c r="S554" s="59"/>
      <c r="T554" s="60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U554" s="18" t="s">
        <v>85</v>
      </c>
    </row>
    <row r="555" spans="1:47" s="2" customFormat="1" ht="12">
      <c r="A555" s="33"/>
      <c r="B555" s="34"/>
      <c r="C555" s="33"/>
      <c r="D555" s="165" t="s">
        <v>193</v>
      </c>
      <c r="E555" s="33"/>
      <c r="F555" s="191" t="s">
        <v>192</v>
      </c>
      <c r="G555" s="33"/>
      <c r="H555" s="192">
        <v>103.29</v>
      </c>
      <c r="I555" s="33"/>
      <c r="J555" s="33"/>
      <c r="K555" s="33"/>
      <c r="L555" s="34"/>
      <c r="M555" s="189"/>
      <c r="N555" s="190"/>
      <c r="O555" s="59"/>
      <c r="P555" s="59"/>
      <c r="Q555" s="59"/>
      <c r="R555" s="59"/>
      <c r="S555" s="59"/>
      <c r="T555" s="60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U555" s="18" t="s">
        <v>85</v>
      </c>
    </row>
    <row r="556" spans="1:47" s="2" customFormat="1" ht="12">
      <c r="A556" s="33"/>
      <c r="B556" s="34"/>
      <c r="C556" s="33"/>
      <c r="D556" s="165" t="s">
        <v>193</v>
      </c>
      <c r="E556" s="33"/>
      <c r="F556" s="188" t="s">
        <v>1474</v>
      </c>
      <c r="G556" s="33"/>
      <c r="H556" s="33"/>
      <c r="I556" s="33"/>
      <c r="J556" s="33"/>
      <c r="K556" s="33"/>
      <c r="L556" s="34"/>
      <c r="M556" s="189"/>
      <c r="N556" s="190"/>
      <c r="O556" s="59"/>
      <c r="P556" s="59"/>
      <c r="Q556" s="59"/>
      <c r="R556" s="59"/>
      <c r="S556" s="59"/>
      <c r="T556" s="60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U556" s="18" t="s">
        <v>85</v>
      </c>
    </row>
    <row r="557" spans="1:47" s="2" customFormat="1" ht="12">
      <c r="A557" s="33"/>
      <c r="B557" s="34"/>
      <c r="C557" s="33"/>
      <c r="D557" s="165" t="s">
        <v>193</v>
      </c>
      <c r="E557" s="33"/>
      <c r="F557" s="191" t="s">
        <v>1451</v>
      </c>
      <c r="G557" s="33"/>
      <c r="H557" s="192">
        <v>0</v>
      </c>
      <c r="I557" s="33"/>
      <c r="J557" s="33"/>
      <c r="K557" s="33"/>
      <c r="L557" s="34"/>
      <c r="M557" s="189"/>
      <c r="N557" s="190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U557" s="18" t="s">
        <v>85</v>
      </c>
    </row>
    <row r="558" spans="1:47" s="2" customFormat="1" ht="12">
      <c r="A558" s="33"/>
      <c r="B558" s="34"/>
      <c r="C558" s="33"/>
      <c r="D558" s="165" t="s">
        <v>193</v>
      </c>
      <c r="E558" s="33"/>
      <c r="F558" s="191" t="s">
        <v>1452</v>
      </c>
      <c r="G558" s="33"/>
      <c r="H558" s="192">
        <v>36.45</v>
      </c>
      <c r="I558" s="33"/>
      <c r="J558" s="33"/>
      <c r="K558" s="33"/>
      <c r="L558" s="34"/>
      <c r="M558" s="189"/>
      <c r="N558" s="190"/>
      <c r="O558" s="59"/>
      <c r="P558" s="59"/>
      <c r="Q558" s="59"/>
      <c r="R558" s="59"/>
      <c r="S558" s="59"/>
      <c r="T558" s="60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U558" s="18" t="s">
        <v>85</v>
      </c>
    </row>
    <row r="559" spans="1:47" s="2" customFormat="1" ht="12">
      <c r="A559" s="33"/>
      <c r="B559" s="34"/>
      <c r="C559" s="33"/>
      <c r="D559" s="165" t="s">
        <v>193</v>
      </c>
      <c r="E559" s="33"/>
      <c r="F559" s="191" t="s">
        <v>1414</v>
      </c>
      <c r="G559" s="33"/>
      <c r="H559" s="192">
        <v>0</v>
      </c>
      <c r="I559" s="33"/>
      <c r="J559" s="33"/>
      <c r="K559" s="33"/>
      <c r="L559" s="34"/>
      <c r="M559" s="189"/>
      <c r="N559" s="190"/>
      <c r="O559" s="59"/>
      <c r="P559" s="59"/>
      <c r="Q559" s="59"/>
      <c r="R559" s="59"/>
      <c r="S559" s="59"/>
      <c r="T559" s="60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U559" s="18" t="s">
        <v>85</v>
      </c>
    </row>
    <row r="560" spans="1:47" s="2" customFormat="1" ht="12">
      <c r="A560" s="33"/>
      <c r="B560" s="34"/>
      <c r="C560" s="33"/>
      <c r="D560" s="165" t="s">
        <v>193</v>
      </c>
      <c r="E560" s="33"/>
      <c r="F560" s="191" t="s">
        <v>1453</v>
      </c>
      <c r="G560" s="33"/>
      <c r="H560" s="192">
        <v>-2.925</v>
      </c>
      <c r="I560" s="33"/>
      <c r="J560" s="33"/>
      <c r="K560" s="33"/>
      <c r="L560" s="34"/>
      <c r="M560" s="189"/>
      <c r="N560" s="190"/>
      <c r="O560" s="59"/>
      <c r="P560" s="59"/>
      <c r="Q560" s="59"/>
      <c r="R560" s="59"/>
      <c r="S560" s="59"/>
      <c r="T560" s="60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U560" s="18" t="s">
        <v>85</v>
      </c>
    </row>
    <row r="561" spans="1:47" s="2" customFormat="1" ht="12">
      <c r="A561" s="33"/>
      <c r="B561" s="34"/>
      <c r="C561" s="33"/>
      <c r="D561" s="165" t="s">
        <v>193</v>
      </c>
      <c r="E561" s="33"/>
      <c r="F561" s="191" t="s">
        <v>1454</v>
      </c>
      <c r="G561" s="33"/>
      <c r="H561" s="192">
        <v>-9.45</v>
      </c>
      <c r="I561" s="33"/>
      <c r="J561" s="33"/>
      <c r="K561" s="33"/>
      <c r="L561" s="34"/>
      <c r="M561" s="189"/>
      <c r="N561" s="190"/>
      <c r="O561" s="59"/>
      <c r="P561" s="59"/>
      <c r="Q561" s="59"/>
      <c r="R561" s="59"/>
      <c r="S561" s="59"/>
      <c r="T561" s="60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U561" s="18" t="s">
        <v>85</v>
      </c>
    </row>
    <row r="562" spans="1:47" s="2" customFormat="1" ht="12">
      <c r="A562" s="33"/>
      <c r="B562" s="34"/>
      <c r="C562" s="33"/>
      <c r="D562" s="165" t="s">
        <v>193</v>
      </c>
      <c r="E562" s="33"/>
      <c r="F562" s="191" t="s">
        <v>192</v>
      </c>
      <c r="G562" s="33"/>
      <c r="H562" s="192">
        <v>24.075</v>
      </c>
      <c r="I562" s="33"/>
      <c r="J562" s="33"/>
      <c r="K562" s="33"/>
      <c r="L562" s="34"/>
      <c r="M562" s="189"/>
      <c r="N562" s="190"/>
      <c r="O562" s="59"/>
      <c r="P562" s="59"/>
      <c r="Q562" s="59"/>
      <c r="R562" s="59"/>
      <c r="S562" s="59"/>
      <c r="T562" s="60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U562" s="18" t="s">
        <v>85</v>
      </c>
    </row>
    <row r="563" spans="1:65" s="2" customFormat="1" ht="16.5" customHeight="1">
      <c r="A563" s="33"/>
      <c r="B563" s="150"/>
      <c r="C563" s="151" t="s">
        <v>373</v>
      </c>
      <c r="D563" s="151" t="s">
        <v>170</v>
      </c>
      <c r="E563" s="152" t="s">
        <v>224</v>
      </c>
      <c r="F563" s="153" t="s">
        <v>225</v>
      </c>
      <c r="G563" s="154" t="s">
        <v>173</v>
      </c>
      <c r="H563" s="155">
        <v>379.625</v>
      </c>
      <c r="I563" s="156"/>
      <c r="J563" s="157">
        <f>ROUND(I563*H563,2)</f>
        <v>0</v>
      </c>
      <c r="K563" s="153" t="s">
        <v>1</v>
      </c>
      <c r="L563" s="34"/>
      <c r="M563" s="158" t="s">
        <v>1</v>
      </c>
      <c r="N563" s="159" t="s">
        <v>42</v>
      </c>
      <c r="O563" s="59"/>
      <c r="P563" s="160">
        <f>O563*H563</f>
        <v>0</v>
      </c>
      <c r="Q563" s="160">
        <v>0</v>
      </c>
      <c r="R563" s="160">
        <f>Q563*H563</f>
        <v>0</v>
      </c>
      <c r="S563" s="160">
        <v>0</v>
      </c>
      <c r="T563" s="161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2" t="s">
        <v>175</v>
      </c>
      <c r="AT563" s="162" t="s">
        <v>170</v>
      </c>
      <c r="AU563" s="162" t="s">
        <v>85</v>
      </c>
      <c r="AY563" s="18" t="s">
        <v>167</v>
      </c>
      <c r="BE563" s="163">
        <f>IF(N563="základní",J563,0)</f>
        <v>0</v>
      </c>
      <c r="BF563" s="163">
        <f>IF(N563="snížená",J563,0)</f>
        <v>0</v>
      </c>
      <c r="BG563" s="163">
        <f>IF(N563="zákl. přenesená",J563,0)</f>
        <v>0</v>
      </c>
      <c r="BH563" s="163">
        <f>IF(N563="sníž. přenesená",J563,0)</f>
        <v>0</v>
      </c>
      <c r="BI563" s="163">
        <f>IF(N563="nulová",J563,0)</f>
        <v>0</v>
      </c>
      <c r="BJ563" s="18" t="s">
        <v>32</v>
      </c>
      <c r="BK563" s="163">
        <f>ROUND(I563*H563,2)</f>
        <v>0</v>
      </c>
      <c r="BL563" s="18" t="s">
        <v>175</v>
      </c>
      <c r="BM563" s="162" t="s">
        <v>1476</v>
      </c>
    </row>
    <row r="564" spans="2:51" s="14" customFormat="1" ht="12">
      <c r="B564" s="172"/>
      <c r="D564" s="165" t="s">
        <v>177</v>
      </c>
      <c r="E564" s="173" t="s">
        <v>1</v>
      </c>
      <c r="F564" s="174" t="s">
        <v>607</v>
      </c>
      <c r="H564" s="175">
        <v>379.625</v>
      </c>
      <c r="I564" s="176"/>
      <c r="L564" s="172"/>
      <c r="M564" s="177"/>
      <c r="N564" s="178"/>
      <c r="O564" s="178"/>
      <c r="P564" s="178"/>
      <c r="Q564" s="178"/>
      <c r="R564" s="178"/>
      <c r="S564" s="178"/>
      <c r="T564" s="179"/>
      <c r="AT564" s="173" t="s">
        <v>177</v>
      </c>
      <c r="AU564" s="173" t="s">
        <v>85</v>
      </c>
      <c r="AV564" s="14" t="s">
        <v>85</v>
      </c>
      <c r="AW564" s="14" t="s">
        <v>31</v>
      </c>
      <c r="AX564" s="14" t="s">
        <v>32</v>
      </c>
      <c r="AY564" s="173" t="s">
        <v>167</v>
      </c>
    </row>
    <row r="565" spans="1:47" s="2" customFormat="1" ht="12">
      <c r="A565" s="33"/>
      <c r="B565" s="34"/>
      <c r="C565" s="33"/>
      <c r="D565" s="165" t="s">
        <v>193</v>
      </c>
      <c r="E565" s="33"/>
      <c r="F565" s="188" t="s">
        <v>608</v>
      </c>
      <c r="G565" s="33"/>
      <c r="H565" s="33"/>
      <c r="I565" s="33"/>
      <c r="J565" s="33"/>
      <c r="K565" s="33"/>
      <c r="L565" s="34"/>
      <c r="M565" s="189"/>
      <c r="N565" s="190"/>
      <c r="O565" s="59"/>
      <c r="P565" s="59"/>
      <c r="Q565" s="59"/>
      <c r="R565" s="59"/>
      <c r="S565" s="59"/>
      <c r="T565" s="60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U565" s="18" t="s">
        <v>85</v>
      </c>
    </row>
    <row r="566" spans="1:47" s="2" customFormat="1" ht="12">
      <c r="A566" s="33"/>
      <c r="B566" s="34"/>
      <c r="C566" s="33"/>
      <c r="D566" s="165" t="s">
        <v>193</v>
      </c>
      <c r="E566" s="33"/>
      <c r="F566" s="191" t="s">
        <v>1472</v>
      </c>
      <c r="G566" s="33"/>
      <c r="H566" s="192">
        <v>474.531</v>
      </c>
      <c r="I566" s="33"/>
      <c r="J566" s="33"/>
      <c r="K566" s="33"/>
      <c r="L566" s="34"/>
      <c r="M566" s="189"/>
      <c r="N566" s="190"/>
      <c r="O566" s="59"/>
      <c r="P566" s="59"/>
      <c r="Q566" s="59"/>
      <c r="R566" s="59"/>
      <c r="S566" s="59"/>
      <c r="T566" s="60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U566" s="18" t="s">
        <v>85</v>
      </c>
    </row>
    <row r="567" spans="1:47" s="2" customFormat="1" ht="12">
      <c r="A567" s="33"/>
      <c r="B567" s="34"/>
      <c r="C567" s="33"/>
      <c r="D567" s="165" t="s">
        <v>193</v>
      </c>
      <c r="E567" s="33"/>
      <c r="F567" s="191" t="s">
        <v>192</v>
      </c>
      <c r="G567" s="33"/>
      <c r="H567" s="192">
        <v>474.531</v>
      </c>
      <c r="I567" s="33"/>
      <c r="J567" s="33"/>
      <c r="K567" s="33"/>
      <c r="L567" s="34"/>
      <c r="M567" s="189"/>
      <c r="N567" s="190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U567" s="18" t="s">
        <v>85</v>
      </c>
    </row>
    <row r="568" spans="1:65" s="2" customFormat="1" ht="16.5" customHeight="1">
      <c r="A568" s="33"/>
      <c r="B568" s="150"/>
      <c r="C568" s="151" t="s">
        <v>384</v>
      </c>
      <c r="D568" s="151" t="s">
        <v>170</v>
      </c>
      <c r="E568" s="152" t="s">
        <v>201</v>
      </c>
      <c r="F568" s="153" t="s">
        <v>202</v>
      </c>
      <c r="G568" s="154" t="s">
        <v>173</v>
      </c>
      <c r="H568" s="155">
        <v>94.906</v>
      </c>
      <c r="I568" s="156"/>
      <c r="J568" s="157">
        <f>ROUND(I568*H568,2)</f>
        <v>0</v>
      </c>
      <c r="K568" s="153" t="s">
        <v>1</v>
      </c>
      <c r="L568" s="34"/>
      <c r="M568" s="158" t="s">
        <v>1</v>
      </c>
      <c r="N568" s="159" t="s">
        <v>42</v>
      </c>
      <c r="O568" s="59"/>
      <c r="P568" s="160">
        <f>O568*H568</f>
        <v>0</v>
      </c>
      <c r="Q568" s="160">
        <v>0</v>
      </c>
      <c r="R568" s="160">
        <f>Q568*H568</f>
        <v>0</v>
      </c>
      <c r="S568" s="160">
        <v>0</v>
      </c>
      <c r="T568" s="161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62" t="s">
        <v>175</v>
      </c>
      <c r="AT568" s="162" t="s">
        <v>170</v>
      </c>
      <c r="AU568" s="162" t="s">
        <v>85</v>
      </c>
      <c r="AY568" s="18" t="s">
        <v>167</v>
      </c>
      <c r="BE568" s="163">
        <f>IF(N568="základní",J568,0)</f>
        <v>0</v>
      </c>
      <c r="BF568" s="163">
        <f>IF(N568="snížená",J568,0)</f>
        <v>0</v>
      </c>
      <c r="BG568" s="163">
        <f>IF(N568="zákl. přenesená",J568,0)</f>
        <v>0</v>
      </c>
      <c r="BH568" s="163">
        <f>IF(N568="sníž. přenesená",J568,0)</f>
        <v>0</v>
      </c>
      <c r="BI568" s="163">
        <f>IF(N568="nulová",J568,0)</f>
        <v>0</v>
      </c>
      <c r="BJ568" s="18" t="s">
        <v>32</v>
      </c>
      <c r="BK568" s="163">
        <f>ROUND(I568*H568,2)</f>
        <v>0</v>
      </c>
      <c r="BL568" s="18" t="s">
        <v>175</v>
      </c>
      <c r="BM568" s="162" t="s">
        <v>1477</v>
      </c>
    </row>
    <row r="569" spans="2:51" s="14" customFormat="1" ht="12">
      <c r="B569" s="172"/>
      <c r="D569" s="165" t="s">
        <v>177</v>
      </c>
      <c r="E569" s="173" t="s">
        <v>1</v>
      </c>
      <c r="F569" s="174" t="s">
        <v>610</v>
      </c>
      <c r="H569" s="175">
        <v>94.906</v>
      </c>
      <c r="I569" s="176"/>
      <c r="L569" s="172"/>
      <c r="M569" s="177"/>
      <c r="N569" s="178"/>
      <c r="O569" s="178"/>
      <c r="P569" s="178"/>
      <c r="Q569" s="178"/>
      <c r="R569" s="178"/>
      <c r="S569" s="178"/>
      <c r="T569" s="179"/>
      <c r="AT569" s="173" t="s">
        <v>177</v>
      </c>
      <c r="AU569" s="173" t="s">
        <v>85</v>
      </c>
      <c r="AV569" s="14" t="s">
        <v>85</v>
      </c>
      <c r="AW569" s="14" t="s">
        <v>31</v>
      </c>
      <c r="AX569" s="14" t="s">
        <v>32</v>
      </c>
      <c r="AY569" s="173" t="s">
        <v>167</v>
      </c>
    </row>
    <row r="570" spans="1:47" s="2" customFormat="1" ht="12">
      <c r="A570" s="33"/>
      <c r="B570" s="34"/>
      <c r="C570" s="33"/>
      <c r="D570" s="165" t="s">
        <v>193</v>
      </c>
      <c r="E570" s="33"/>
      <c r="F570" s="188" t="s">
        <v>608</v>
      </c>
      <c r="G570" s="33"/>
      <c r="H570" s="33"/>
      <c r="I570" s="33"/>
      <c r="J570" s="33"/>
      <c r="K570" s="33"/>
      <c r="L570" s="34"/>
      <c r="M570" s="189"/>
      <c r="N570" s="190"/>
      <c r="O570" s="59"/>
      <c r="P570" s="59"/>
      <c r="Q570" s="59"/>
      <c r="R570" s="59"/>
      <c r="S570" s="59"/>
      <c r="T570" s="60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U570" s="18" t="s">
        <v>85</v>
      </c>
    </row>
    <row r="571" spans="1:47" s="2" customFormat="1" ht="12">
      <c r="A571" s="33"/>
      <c r="B571" s="34"/>
      <c r="C571" s="33"/>
      <c r="D571" s="165" t="s">
        <v>193</v>
      </c>
      <c r="E571" s="33"/>
      <c r="F571" s="191" t="s">
        <v>1472</v>
      </c>
      <c r="G571" s="33"/>
      <c r="H571" s="192">
        <v>474.531</v>
      </c>
      <c r="I571" s="33"/>
      <c r="J571" s="33"/>
      <c r="K571" s="33"/>
      <c r="L571" s="34"/>
      <c r="M571" s="189"/>
      <c r="N571" s="190"/>
      <c r="O571" s="59"/>
      <c r="P571" s="59"/>
      <c r="Q571" s="59"/>
      <c r="R571" s="59"/>
      <c r="S571" s="59"/>
      <c r="T571" s="60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U571" s="18" t="s">
        <v>85</v>
      </c>
    </row>
    <row r="572" spans="1:47" s="2" customFormat="1" ht="12">
      <c r="A572" s="33"/>
      <c r="B572" s="34"/>
      <c r="C572" s="33"/>
      <c r="D572" s="165" t="s">
        <v>193</v>
      </c>
      <c r="E572" s="33"/>
      <c r="F572" s="191" t="s">
        <v>192</v>
      </c>
      <c r="G572" s="33"/>
      <c r="H572" s="192">
        <v>474.531</v>
      </c>
      <c r="I572" s="33"/>
      <c r="J572" s="33"/>
      <c r="K572" s="33"/>
      <c r="L572" s="34"/>
      <c r="M572" s="189"/>
      <c r="N572" s="190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U572" s="18" t="s">
        <v>85</v>
      </c>
    </row>
    <row r="573" spans="1:65" s="2" customFormat="1" ht="16.5" customHeight="1">
      <c r="A573" s="33"/>
      <c r="B573" s="150"/>
      <c r="C573" s="151" t="s">
        <v>389</v>
      </c>
      <c r="D573" s="151" t="s">
        <v>170</v>
      </c>
      <c r="E573" s="152" t="s">
        <v>611</v>
      </c>
      <c r="F573" s="153" t="s">
        <v>612</v>
      </c>
      <c r="G573" s="154" t="s">
        <v>173</v>
      </c>
      <c r="H573" s="155">
        <v>425.276</v>
      </c>
      <c r="I573" s="156"/>
      <c r="J573" s="157">
        <f>ROUND(I573*H573,2)</f>
        <v>0</v>
      </c>
      <c r="K573" s="153" t="s">
        <v>174</v>
      </c>
      <c r="L573" s="34"/>
      <c r="M573" s="158" t="s">
        <v>1</v>
      </c>
      <c r="N573" s="159" t="s">
        <v>42</v>
      </c>
      <c r="O573" s="59"/>
      <c r="P573" s="160">
        <f>O573*H573</f>
        <v>0</v>
      </c>
      <c r="Q573" s="160">
        <v>0</v>
      </c>
      <c r="R573" s="160">
        <f>Q573*H573</f>
        <v>0</v>
      </c>
      <c r="S573" s="160">
        <v>0</v>
      </c>
      <c r="T573" s="161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2" t="s">
        <v>175</v>
      </c>
      <c r="AT573" s="162" t="s">
        <v>170</v>
      </c>
      <c r="AU573" s="162" t="s">
        <v>85</v>
      </c>
      <c r="AY573" s="18" t="s">
        <v>167</v>
      </c>
      <c r="BE573" s="163">
        <f>IF(N573="základní",J573,0)</f>
        <v>0</v>
      </c>
      <c r="BF573" s="163">
        <f>IF(N573="snížená",J573,0)</f>
        <v>0</v>
      </c>
      <c r="BG573" s="163">
        <f>IF(N573="zákl. přenesená",J573,0)</f>
        <v>0</v>
      </c>
      <c r="BH573" s="163">
        <f>IF(N573="sníž. přenesená",J573,0)</f>
        <v>0</v>
      </c>
      <c r="BI573" s="163">
        <f>IF(N573="nulová",J573,0)</f>
        <v>0</v>
      </c>
      <c r="BJ573" s="18" t="s">
        <v>32</v>
      </c>
      <c r="BK573" s="163">
        <f>ROUND(I573*H573,2)</f>
        <v>0</v>
      </c>
      <c r="BL573" s="18" t="s">
        <v>175</v>
      </c>
      <c r="BM573" s="162" t="s">
        <v>1478</v>
      </c>
    </row>
    <row r="574" spans="2:51" s="14" customFormat="1" ht="12">
      <c r="B574" s="172"/>
      <c r="D574" s="165" t="s">
        <v>177</v>
      </c>
      <c r="E574" s="173" t="s">
        <v>1</v>
      </c>
      <c r="F574" s="174" t="s">
        <v>1479</v>
      </c>
      <c r="H574" s="175">
        <v>690.004</v>
      </c>
      <c r="I574" s="176"/>
      <c r="L574" s="172"/>
      <c r="M574" s="177"/>
      <c r="N574" s="178"/>
      <c r="O574" s="178"/>
      <c r="P574" s="178"/>
      <c r="Q574" s="178"/>
      <c r="R574" s="178"/>
      <c r="S574" s="178"/>
      <c r="T574" s="179"/>
      <c r="AT574" s="173" t="s">
        <v>177</v>
      </c>
      <c r="AU574" s="173" t="s">
        <v>85</v>
      </c>
      <c r="AV574" s="14" t="s">
        <v>85</v>
      </c>
      <c r="AW574" s="14" t="s">
        <v>31</v>
      </c>
      <c r="AX574" s="14" t="s">
        <v>77</v>
      </c>
      <c r="AY574" s="173" t="s">
        <v>167</v>
      </c>
    </row>
    <row r="575" spans="2:51" s="13" customFormat="1" ht="12">
      <c r="B575" s="164"/>
      <c r="D575" s="165" t="s">
        <v>177</v>
      </c>
      <c r="E575" s="166" t="s">
        <v>1</v>
      </c>
      <c r="F575" s="167" t="s">
        <v>1480</v>
      </c>
      <c r="H575" s="166" t="s">
        <v>1</v>
      </c>
      <c r="I575" s="168"/>
      <c r="L575" s="164"/>
      <c r="M575" s="169"/>
      <c r="N575" s="170"/>
      <c r="O575" s="170"/>
      <c r="P575" s="170"/>
      <c r="Q575" s="170"/>
      <c r="R575" s="170"/>
      <c r="S575" s="170"/>
      <c r="T575" s="171"/>
      <c r="AT575" s="166" t="s">
        <v>177</v>
      </c>
      <c r="AU575" s="166" t="s">
        <v>85</v>
      </c>
      <c r="AV575" s="13" t="s">
        <v>32</v>
      </c>
      <c r="AW575" s="13" t="s">
        <v>31</v>
      </c>
      <c r="AX575" s="13" t="s">
        <v>77</v>
      </c>
      <c r="AY575" s="166" t="s">
        <v>167</v>
      </c>
    </row>
    <row r="576" spans="2:51" s="14" customFormat="1" ht="12">
      <c r="B576" s="172"/>
      <c r="D576" s="165" t="s">
        <v>177</v>
      </c>
      <c r="E576" s="173" t="s">
        <v>1</v>
      </c>
      <c r="F576" s="174" t="s">
        <v>1481</v>
      </c>
      <c r="H576" s="175">
        <v>-13.42</v>
      </c>
      <c r="I576" s="176"/>
      <c r="L576" s="172"/>
      <c r="M576" s="177"/>
      <c r="N576" s="178"/>
      <c r="O576" s="178"/>
      <c r="P576" s="178"/>
      <c r="Q576" s="178"/>
      <c r="R576" s="178"/>
      <c r="S576" s="178"/>
      <c r="T576" s="179"/>
      <c r="AT576" s="173" t="s">
        <v>177</v>
      </c>
      <c r="AU576" s="173" t="s">
        <v>85</v>
      </c>
      <c r="AV576" s="14" t="s">
        <v>85</v>
      </c>
      <c r="AW576" s="14" t="s">
        <v>31</v>
      </c>
      <c r="AX576" s="14" t="s">
        <v>77</v>
      </c>
      <c r="AY576" s="173" t="s">
        <v>167</v>
      </c>
    </row>
    <row r="577" spans="2:51" s="14" customFormat="1" ht="12">
      <c r="B577" s="172"/>
      <c r="D577" s="165" t="s">
        <v>177</v>
      </c>
      <c r="E577" s="173" t="s">
        <v>1</v>
      </c>
      <c r="F577" s="174" t="s">
        <v>1482</v>
      </c>
      <c r="H577" s="175">
        <v>-176.581</v>
      </c>
      <c r="I577" s="176"/>
      <c r="L577" s="172"/>
      <c r="M577" s="177"/>
      <c r="N577" s="178"/>
      <c r="O577" s="178"/>
      <c r="P577" s="178"/>
      <c r="Q577" s="178"/>
      <c r="R577" s="178"/>
      <c r="S577" s="178"/>
      <c r="T577" s="179"/>
      <c r="AT577" s="173" t="s">
        <v>177</v>
      </c>
      <c r="AU577" s="173" t="s">
        <v>85</v>
      </c>
      <c r="AV577" s="14" t="s">
        <v>85</v>
      </c>
      <c r="AW577" s="14" t="s">
        <v>31</v>
      </c>
      <c r="AX577" s="14" t="s">
        <v>77</v>
      </c>
      <c r="AY577" s="173" t="s">
        <v>167</v>
      </c>
    </row>
    <row r="578" spans="2:51" s="13" customFormat="1" ht="12">
      <c r="B578" s="164"/>
      <c r="D578" s="165" t="s">
        <v>177</v>
      </c>
      <c r="E578" s="166" t="s">
        <v>1</v>
      </c>
      <c r="F578" s="167" t="s">
        <v>1414</v>
      </c>
      <c r="H578" s="166" t="s">
        <v>1</v>
      </c>
      <c r="I578" s="168"/>
      <c r="L578" s="164"/>
      <c r="M578" s="169"/>
      <c r="N578" s="170"/>
      <c r="O578" s="170"/>
      <c r="P578" s="170"/>
      <c r="Q578" s="170"/>
      <c r="R578" s="170"/>
      <c r="S578" s="170"/>
      <c r="T578" s="171"/>
      <c r="AT578" s="166" t="s">
        <v>177</v>
      </c>
      <c r="AU578" s="166" t="s">
        <v>85</v>
      </c>
      <c r="AV578" s="13" t="s">
        <v>32</v>
      </c>
      <c r="AW578" s="13" t="s">
        <v>31</v>
      </c>
      <c r="AX578" s="13" t="s">
        <v>77</v>
      </c>
      <c r="AY578" s="166" t="s">
        <v>167</v>
      </c>
    </row>
    <row r="579" spans="2:51" s="14" customFormat="1" ht="12">
      <c r="B579" s="172"/>
      <c r="D579" s="165" t="s">
        <v>177</v>
      </c>
      <c r="E579" s="173" t="s">
        <v>1</v>
      </c>
      <c r="F579" s="174" t="s">
        <v>1483</v>
      </c>
      <c r="H579" s="175">
        <v>-0.794</v>
      </c>
      <c r="I579" s="176"/>
      <c r="L579" s="172"/>
      <c r="M579" s="177"/>
      <c r="N579" s="178"/>
      <c r="O579" s="178"/>
      <c r="P579" s="178"/>
      <c r="Q579" s="178"/>
      <c r="R579" s="178"/>
      <c r="S579" s="178"/>
      <c r="T579" s="179"/>
      <c r="AT579" s="173" t="s">
        <v>177</v>
      </c>
      <c r="AU579" s="173" t="s">
        <v>85</v>
      </c>
      <c r="AV579" s="14" t="s">
        <v>85</v>
      </c>
      <c r="AW579" s="14" t="s">
        <v>31</v>
      </c>
      <c r="AX579" s="14" t="s">
        <v>77</v>
      </c>
      <c r="AY579" s="173" t="s">
        <v>167</v>
      </c>
    </row>
    <row r="580" spans="2:51" s="14" customFormat="1" ht="12">
      <c r="B580" s="172"/>
      <c r="D580" s="165" t="s">
        <v>177</v>
      </c>
      <c r="E580" s="173" t="s">
        <v>1</v>
      </c>
      <c r="F580" s="174" t="s">
        <v>1484</v>
      </c>
      <c r="H580" s="175">
        <v>-73.933</v>
      </c>
      <c r="I580" s="176"/>
      <c r="L580" s="172"/>
      <c r="M580" s="177"/>
      <c r="N580" s="178"/>
      <c r="O580" s="178"/>
      <c r="P580" s="178"/>
      <c r="Q580" s="178"/>
      <c r="R580" s="178"/>
      <c r="S580" s="178"/>
      <c r="T580" s="179"/>
      <c r="AT580" s="173" t="s">
        <v>177</v>
      </c>
      <c r="AU580" s="173" t="s">
        <v>85</v>
      </c>
      <c r="AV580" s="14" t="s">
        <v>85</v>
      </c>
      <c r="AW580" s="14" t="s">
        <v>31</v>
      </c>
      <c r="AX580" s="14" t="s">
        <v>77</v>
      </c>
      <c r="AY580" s="173" t="s">
        <v>167</v>
      </c>
    </row>
    <row r="581" spans="2:51" s="15" customFormat="1" ht="12">
      <c r="B581" s="180"/>
      <c r="D581" s="165" t="s">
        <v>177</v>
      </c>
      <c r="E581" s="181" t="s">
        <v>615</v>
      </c>
      <c r="F581" s="182" t="s">
        <v>192</v>
      </c>
      <c r="H581" s="183">
        <v>425.276</v>
      </c>
      <c r="I581" s="184"/>
      <c r="L581" s="180"/>
      <c r="M581" s="185"/>
      <c r="N581" s="186"/>
      <c r="O581" s="186"/>
      <c r="P581" s="186"/>
      <c r="Q581" s="186"/>
      <c r="R581" s="186"/>
      <c r="S581" s="186"/>
      <c r="T581" s="187"/>
      <c r="AT581" s="181" t="s">
        <v>177</v>
      </c>
      <c r="AU581" s="181" t="s">
        <v>85</v>
      </c>
      <c r="AV581" s="15" t="s">
        <v>175</v>
      </c>
      <c r="AW581" s="15" t="s">
        <v>31</v>
      </c>
      <c r="AX581" s="15" t="s">
        <v>32</v>
      </c>
      <c r="AY581" s="181" t="s">
        <v>167</v>
      </c>
    </row>
    <row r="582" spans="1:47" s="2" customFormat="1" ht="12">
      <c r="A582" s="33"/>
      <c r="B582" s="34"/>
      <c r="C582" s="33"/>
      <c r="D582" s="165" t="s">
        <v>193</v>
      </c>
      <c r="E582" s="33"/>
      <c r="F582" s="188" t="s">
        <v>1485</v>
      </c>
      <c r="G582" s="33"/>
      <c r="H582" s="33"/>
      <c r="I582" s="33"/>
      <c r="J582" s="33"/>
      <c r="K582" s="33"/>
      <c r="L582" s="34"/>
      <c r="M582" s="189"/>
      <c r="N582" s="190"/>
      <c r="O582" s="59"/>
      <c r="P582" s="59"/>
      <c r="Q582" s="59"/>
      <c r="R582" s="59"/>
      <c r="S582" s="59"/>
      <c r="T582" s="60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U582" s="18" t="s">
        <v>85</v>
      </c>
    </row>
    <row r="583" spans="1:47" s="2" customFormat="1" ht="12">
      <c r="A583" s="33"/>
      <c r="B583" s="34"/>
      <c r="C583" s="33"/>
      <c r="D583" s="165" t="s">
        <v>193</v>
      </c>
      <c r="E583" s="33"/>
      <c r="F583" s="191" t="s">
        <v>1384</v>
      </c>
      <c r="G583" s="33"/>
      <c r="H583" s="192">
        <v>0</v>
      </c>
      <c r="I583" s="33"/>
      <c r="J583" s="33"/>
      <c r="K583" s="33"/>
      <c r="L583" s="34"/>
      <c r="M583" s="189"/>
      <c r="N583" s="190"/>
      <c r="O583" s="59"/>
      <c r="P583" s="59"/>
      <c r="Q583" s="59"/>
      <c r="R583" s="59"/>
      <c r="S583" s="59"/>
      <c r="T583" s="60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U583" s="18" t="s">
        <v>85</v>
      </c>
    </row>
    <row r="584" spans="1:47" s="2" customFormat="1" ht="12">
      <c r="A584" s="33"/>
      <c r="B584" s="34"/>
      <c r="C584" s="33"/>
      <c r="D584" s="165" t="s">
        <v>193</v>
      </c>
      <c r="E584" s="33"/>
      <c r="F584" s="191" t="s">
        <v>1385</v>
      </c>
      <c r="G584" s="33"/>
      <c r="H584" s="192">
        <v>3.103</v>
      </c>
      <c r="I584" s="33"/>
      <c r="J584" s="33"/>
      <c r="K584" s="33"/>
      <c r="L584" s="34"/>
      <c r="M584" s="189"/>
      <c r="N584" s="190"/>
      <c r="O584" s="59"/>
      <c r="P584" s="59"/>
      <c r="Q584" s="59"/>
      <c r="R584" s="59"/>
      <c r="S584" s="59"/>
      <c r="T584" s="60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U584" s="18" t="s">
        <v>85</v>
      </c>
    </row>
    <row r="585" spans="1:47" s="2" customFormat="1" ht="12">
      <c r="A585" s="33"/>
      <c r="B585" s="34"/>
      <c r="C585" s="33"/>
      <c r="D585" s="165" t="s">
        <v>193</v>
      </c>
      <c r="E585" s="33"/>
      <c r="F585" s="191" t="s">
        <v>1386</v>
      </c>
      <c r="G585" s="33"/>
      <c r="H585" s="192">
        <v>38.991</v>
      </c>
      <c r="I585" s="33"/>
      <c r="J585" s="33"/>
      <c r="K585" s="33"/>
      <c r="L585" s="34"/>
      <c r="M585" s="189"/>
      <c r="N585" s="190"/>
      <c r="O585" s="59"/>
      <c r="P585" s="59"/>
      <c r="Q585" s="59"/>
      <c r="R585" s="59"/>
      <c r="S585" s="59"/>
      <c r="T585" s="60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U585" s="18" t="s">
        <v>85</v>
      </c>
    </row>
    <row r="586" spans="1:47" s="2" customFormat="1" ht="12">
      <c r="A586" s="33"/>
      <c r="B586" s="34"/>
      <c r="C586" s="33"/>
      <c r="D586" s="165" t="s">
        <v>193</v>
      </c>
      <c r="E586" s="33"/>
      <c r="F586" s="191" t="s">
        <v>1387</v>
      </c>
      <c r="G586" s="33"/>
      <c r="H586" s="192">
        <v>26.355</v>
      </c>
      <c r="I586" s="33"/>
      <c r="J586" s="33"/>
      <c r="K586" s="33"/>
      <c r="L586" s="34"/>
      <c r="M586" s="189"/>
      <c r="N586" s="190"/>
      <c r="O586" s="59"/>
      <c r="P586" s="59"/>
      <c r="Q586" s="59"/>
      <c r="R586" s="59"/>
      <c r="S586" s="59"/>
      <c r="T586" s="60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U586" s="18" t="s">
        <v>85</v>
      </c>
    </row>
    <row r="587" spans="1:47" s="2" customFormat="1" ht="12">
      <c r="A587" s="33"/>
      <c r="B587" s="34"/>
      <c r="C587" s="33"/>
      <c r="D587" s="165" t="s">
        <v>193</v>
      </c>
      <c r="E587" s="33"/>
      <c r="F587" s="191" t="s">
        <v>1388</v>
      </c>
      <c r="G587" s="33"/>
      <c r="H587" s="192">
        <v>41.784</v>
      </c>
      <c r="I587" s="33"/>
      <c r="J587" s="33"/>
      <c r="K587" s="33"/>
      <c r="L587" s="34"/>
      <c r="M587" s="189"/>
      <c r="N587" s="190"/>
      <c r="O587" s="59"/>
      <c r="P587" s="59"/>
      <c r="Q587" s="59"/>
      <c r="R587" s="59"/>
      <c r="S587" s="59"/>
      <c r="T587" s="60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U587" s="18" t="s">
        <v>85</v>
      </c>
    </row>
    <row r="588" spans="1:47" s="2" customFormat="1" ht="12">
      <c r="A588" s="33"/>
      <c r="B588" s="34"/>
      <c r="C588" s="33"/>
      <c r="D588" s="165" t="s">
        <v>193</v>
      </c>
      <c r="E588" s="33"/>
      <c r="F588" s="191" t="s">
        <v>1389</v>
      </c>
      <c r="G588" s="33"/>
      <c r="H588" s="192">
        <v>49.958</v>
      </c>
      <c r="I588" s="33"/>
      <c r="J588" s="33"/>
      <c r="K588" s="33"/>
      <c r="L588" s="34"/>
      <c r="M588" s="189"/>
      <c r="N588" s="190"/>
      <c r="O588" s="59"/>
      <c r="P588" s="59"/>
      <c r="Q588" s="59"/>
      <c r="R588" s="59"/>
      <c r="S588" s="59"/>
      <c r="T588" s="60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U588" s="18" t="s">
        <v>85</v>
      </c>
    </row>
    <row r="589" spans="1:47" s="2" customFormat="1" ht="12">
      <c r="A589" s="33"/>
      <c r="B589" s="34"/>
      <c r="C589" s="33"/>
      <c r="D589" s="165" t="s">
        <v>193</v>
      </c>
      <c r="E589" s="33"/>
      <c r="F589" s="191" t="s">
        <v>1390</v>
      </c>
      <c r="G589" s="33"/>
      <c r="H589" s="192">
        <v>13.611</v>
      </c>
      <c r="I589" s="33"/>
      <c r="J589" s="33"/>
      <c r="K589" s="33"/>
      <c r="L589" s="34"/>
      <c r="M589" s="189"/>
      <c r="N589" s="190"/>
      <c r="O589" s="59"/>
      <c r="P589" s="59"/>
      <c r="Q589" s="59"/>
      <c r="R589" s="59"/>
      <c r="S589" s="59"/>
      <c r="T589" s="60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U589" s="18" t="s">
        <v>85</v>
      </c>
    </row>
    <row r="590" spans="1:47" s="2" customFormat="1" ht="12">
      <c r="A590" s="33"/>
      <c r="B590" s="34"/>
      <c r="C590" s="33"/>
      <c r="D590" s="165" t="s">
        <v>193</v>
      </c>
      <c r="E590" s="33"/>
      <c r="F590" s="191" t="s">
        <v>1391</v>
      </c>
      <c r="G590" s="33"/>
      <c r="H590" s="192">
        <v>60.379</v>
      </c>
      <c r="I590" s="33"/>
      <c r="J590" s="33"/>
      <c r="K590" s="33"/>
      <c r="L590" s="34"/>
      <c r="M590" s="189"/>
      <c r="N590" s="190"/>
      <c r="O590" s="59"/>
      <c r="P590" s="59"/>
      <c r="Q590" s="59"/>
      <c r="R590" s="59"/>
      <c r="S590" s="59"/>
      <c r="T590" s="60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U590" s="18" t="s">
        <v>85</v>
      </c>
    </row>
    <row r="591" spans="1:47" s="2" customFormat="1" ht="12">
      <c r="A591" s="33"/>
      <c r="B591" s="34"/>
      <c r="C591" s="33"/>
      <c r="D591" s="165" t="s">
        <v>193</v>
      </c>
      <c r="E591" s="33"/>
      <c r="F591" s="191" t="s">
        <v>1392</v>
      </c>
      <c r="G591" s="33"/>
      <c r="H591" s="192">
        <v>22.154</v>
      </c>
      <c r="I591" s="33"/>
      <c r="J591" s="33"/>
      <c r="K591" s="33"/>
      <c r="L591" s="34"/>
      <c r="M591" s="189"/>
      <c r="N591" s="190"/>
      <c r="O591" s="59"/>
      <c r="P591" s="59"/>
      <c r="Q591" s="59"/>
      <c r="R591" s="59"/>
      <c r="S591" s="59"/>
      <c r="T591" s="60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U591" s="18" t="s">
        <v>85</v>
      </c>
    </row>
    <row r="592" spans="1:47" s="2" customFormat="1" ht="12">
      <c r="A592" s="33"/>
      <c r="B592" s="34"/>
      <c r="C592" s="33"/>
      <c r="D592" s="165" t="s">
        <v>193</v>
      </c>
      <c r="E592" s="33"/>
      <c r="F592" s="191" t="s">
        <v>1393</v>
      </c>
      <c r="G592" s="33"/>
      <c r="H592" s="192">
        <v>98.205</v>
      </c>
      <c r="I592" s="33"/>
      <c r="J592" s="33"/>
      <c r="K592" s="33"/>
      <c r="L592" s="34"/>
      <c r="M592" s="189"/>
      <c r="N592" s="190"/>
      <c r="O592" s="59"/>
      <c r="P592" s="59"/>
      <c r="Q592" s="59"/>
      <c r="R592" s="59"/>
      <c r="S592" s="59"/>
      <c r="T592" s="60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U592" s="18" t="s">
        <v>85</v>
      </c>
    </row>
    <row r="593" spans="1:47" s="2" customFormat="1" ht="12">
      <c r="A593" s="33"/>
      <c r="B593" s="34"/>
      <c r="C593" s="33"/>
      <c r="D593" s="165" t="s">
        <v>193</v>
      </c>
      <c r="E593" s="33"/>
      <c r="F593" s="191" t="s">
        <v>1394</v>
      </c>
      <c r="G593" s="33"/>
      <c r="H593" s="192">
        <v>10.554</v>
      </c>
      <c r="I593" s="33"/>
      <c r="J593" s="33"/>
      <c r="K593" s="33"/>
      <c r="L593" s="34"/>
      <c r="M593" s="189"/>
      <c r="N593" s="190"/>
      <c r="O593" s="59"/>
      <c r="P593" s="59"/>
      <c r="Q593" s="59"/>
      <c r="R593" s="59"/>
      <c r="S593" s="59"/>
      <c r="T593" s="60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U593" s="18" t="s">
        <v>85</v>
      </c>
    </row>
    <row r="594" spans="1:47" s="2" customFormat="1" ht="12">
      <c r="A594" s="33"/>
      <c r="B594" s="34"/>
      <c r="C594" s="33"/>
      <c r="D594" s="165" t="s">
        <v>193</v>
      </c>
      <c r="E594" s="33"/>
      <c r="F594" s="191" t="s">
        <v>1395</v>
      </c>
      <c r="G594" s="33"/>
      <c r="H594" s="192">
        <v>15.97</v>
      </c>
      <c r="I594" s="33"/>
      <c r="J594" s="33"/>
      <c r="K594" s="33"/>
      <c r="L594" s="34"/>
      <c r="M594" s="189"/>
      <c r="N594" s="190"/>
      <c r="O594" s="59"/>
      <c r="P594" s="59"/>
      <c r="Q594" s="59"/>
      <c r="R594" s="59"/>
      <c r="S594" s="59"/>
      <c r="T594" s="60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U594" s="18" t="s">
        <v>85</v>
      </c>
    </row>
    <row r="595" spans="1:47" s="2" customFormat="1" ht="12">
      <c r="A595" s="33"/>
      <c r="B595" s="34"/>
      <c r="C595" s="33"/>
      <c r="D595" s="165" t="s">
        <v>193</v>
      </c>
      <c r="E595" s="33"/>
      <c r="F595" s="191" t="s">
        <v>1396</v>
      </c>
      <c r="G595" s="33"/>
      <c r="H595" s="192">
        <v>47.552</v>
      </c>
      <c r="I595" s="33"/>
      <c r="J595" s="33"/>
      <c r="K595" s="33"/>
      <c r="L595" s="34"/>
      <c r="M595" s="189"/>
      <c r="N595" s="190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U595" s="18" t="s">
        <v>85</v>
      </c>
    </row>
    <row r="596" spans="1:47" s="2" customFormat="1" ht="12">
      <c r="A596" s="33"/>
      <c r="B596" s="34"/>
      <c r="C596" s="33"/>
      <c r="D596" s="165" t="s">
        <v>193</v>
      </c>
      <c r="E596" s="33"/>
      <c r="F596" s="191" t="s">
        <v>1397</v>
      </c>
      <c r="G596" s="33"/>
      <c r="H596" s="192">
        <v>15.542</v>
      </c>
      <c r="I596" s="33"/>
      <c r="J596" s="33"/>
      <c r="K596" s="33"/>
      <c r="L596" s="34"/>
      <c r="M596" s="189"/>
      <c r="N596" s="190"/>
      <c r="O596" s="59"/>
      <c r="P596" s="59"/>
      <c r="Q596" s="59"/>
      <c r="R596" s="59"/>
      <c r="S596" s="59"/>
      <c r="T596" s="60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U596" s="18" t="s">
        <v>85</v>
      </c>
    </row>
    <row r="597" spans="1:47" s="2" customFormat="1" ht="12">
      <c r="A597" s="33"/>
      <c r="B597" s="34"/>
      <c r="C597" s="33"/>
      <c r="D597" s="165" t="s">
        <v>193</v>
      </c>
      <c r="E597" s="33"/>
      <c r="F597" s="191" t="s">
        <v>1398</v>
      </c>
      <c r="G597" s="33"/>
      <c r="H597" s="192">
        <v>63.516</v>
      </c>
      <c r="I597" s="33"/>
      <c r="J597" s="33"/>
      <c r="K597" s="33"/>
      <c r="L597" s="34"/>
      <c r="M597" s="189"/>
      <c r="N597" s="190"/>
      <c r="O597" s="59"/>
      <c r="P597" s="59"/>
      <c r="Q597" s="59"/>
      <c r="R597" s="59"/>
      <c r="S597" s="59"/>
      <c r="T597" s="60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U597" s="18" t="s">
        <v>85</v>
      </c>
    </row>
    <row r="598" spans="1:47" s="2" customFormat="1" ht="12">
      <c r="A598" s="33"/>
      <c r="B598" s="34"/>
      <c r="C598" s="33"/>
      <c r="D598" s="165" t="s">
        <v>193</v>
      </c>
      <c r="E598" s="33"/>
      <c r="F598" s="191" t="s">
        <v>1399</v>
      </c>
      <c r="G598" s="33"/>
      <c r="H598" s="192">
        <v>11.689</v>
      </c>
      <c r="I598" s="33"/>
      <c r="J598" s="33"/>
      <c r="K598" s="33"/>
      <c r="L598" s="34"/>
      <c r="M598" s="189"/>
      <c r="N598" s="190"/>
      <c r="O598" s="59"/>
      <c r="P598" s="59"/>
      <c r="Q598" s="59"/>
      <c r="R598" s="59"/>
      <c r="S598" s="59"/>
      <c r="T598" s="60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U598" s="18" t="s">
        <v>85</v>
      </c>
    </row>
    <row r="599" spans="1:47" s="2" customFormat="1" ht="12">
      <c r="A599" s="33"/>
      <c r="B599" s="34"/>
      <c r="C599" s="33"/>
      <c r="D599" s="165" t="s">
        <v>193</v>
      </c>
      <c r="E599" s="33"/>
      <c r="F599" s="191" t="s">
        <v>1400</v>
      </c>
      <c r="G599" s="33"/>
      <c r="H599" s="192">
        <v>16.305</v>
      </c>
      <c r="I599" s="33"/>
      <c r="J599" s="33"/>
      <c r="K599" s="33"/>
      <c r="L599" s="34"/>
      <c r="M599" s="189"/>
      <c r="N599" s="190"/>
      <c r="O599" s="59"/>
      <c r="P599" s="59"/>
      <c r="Q599" s="59"/>
      <c r="R599" s="59"/>
      <c r="S599" s="59"/>
      <c r="T599" s="60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U599" s="18" t="s">
        <v>85</v>
      </c>
    </row>
    <row r="600" spans="1:47" s="2" customFormat="1" ht="12">
      <c r="A600" s="33"/>
      <c r="B600" s="34"/>
      <c r="C600" s="33"/>
      <c r="D600" s="165" t="s">
        <v>193</v>
      </c>
      <c r="E600" s="33"/>
      <c r="F600" s="191" t="s">
        <v>1401</v>
      </c>
      <c r="G600" s="33"/>
      <c r="H600" s="192">
        <v>0</v>
      </c>
      <c r="I600" s="33"/>
      <c r="J600" s="33"/>
      <c r="K600" s="33"/>
      <c r="L600" s="34"/>
      <c r="M600" s="189"/>
      <c r="N600" s="190"/>
      <c r="O600" s="59"/>
      <c r="P600" s="59"/>
      <c r="Q600" s="59"/>
      <c r="R600" s="59"/>
      <c r="S600" s="59"/>
      <c r="T600" s="60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U600" s="18" t="s">
        <v>85</v>
      </c>
    </row>
    <row r="601" spans="1:47" s="2" customFormat="1" ht="12">
      <c r="A601" s="33"/>
      <c r="B601" s="34"/>
      <c r="C601" s="33"/>
      <c r="D601" s="165" t="s">
        <v>193</v>
      </c>
      <c r="E601" s="33"/>
      <c r="F601" s="191" t="s">
        <v>1402</v>
      </c>
      <c r="G601" s="33"/>
      <c r="H601" s="192">
        <v>20.311</v>
      </c>
      <c r="I601" s="33"/>
      <c r="J601" s="33"/>
      <c r="K601" s="33"/>
      <c r="L601" s="34"/>
      <c r="M601" s="189"/>
      <c r="N601" s="190"/>
      <c r="O601" s="59"/>
      <c r="P601" s="59"/>
      <c r="Q601" s="59"/>
      <c r="R601" s="59"/>
      <c r="S601" s="59"/>
      <c r="T601" s="60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U601" s="18" t="s">
        <v>85</v>
      </c>
    </row>
    <row r="602" spans="1:47" s="2" customFormat="1" ht="12">
      <c r="A602" s="33"/>
      <c r="B602" s="34"/>
      <c r="C602" s="33"/>
      <c r="D602" s="165" t="s">
        <v>193</v>
      </c>
      <c r="E602" s="33"/>
      <c r="F602" s="191" t="s">
        <v>1403</v>
      </c>
      <c r="G602" s="33"/>
      <c r="H602" s="192">
        <v>14.226</v>
      </c>
      <c r="I602" s="33"/>
      <c r="J602" s="33"/>
      <c r="K602" s="33"/>
      <c r="L602" s="34"/>
      <c r="M602" s="189"/>
      <c r="N602" s="190"/>
      <c r="O602" s="59"/>
      <c r="P602" s="59"/>
      <c r="Q602" s="59"/>
      <c r="R602" s="59"/>
      <c r="S602" s="59"/>
      <c r="T602" s="60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U602" s="18" t="s">
        <v>85</v>
      </c>
    </row>
    <row r="603" spans="1:47" s="2" customFormat="1" ht="12">
      <c r="A603" s="33"/>
      <c r="B603" s="34"/>
      <c r="C603" s="33"/>
      <c r="D603" s="165" t="s">
        <v>193</v>
      </c>
      <c r="E603" s="33"/>
      <c r="F603" s="191" t="s">
        <v>1404</v>
      </c>
      <c r="G603" s="33"/>
      <c r="H603" s="192">
        <v>0</v>
      </c>
      <c r="I603" s="33"/>
      <c r="J603" s="33"/>
      <c r="K603" s="33"/>
      <c r="L603" s="34"/>
      <c r="M603" s="189"/>
      <c r="N603" s="190"/>
      <c r="O603" s="59"/>
      <c r="P603" s="59"/>
      <c r="Q603" s="59"/>
      <c r="R603" s="59"/>
      <c r="S603" s="59"/>
      <c r="T603" s="60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U603" s="18" t="s">
        <v>85</v>
      </c>
    </row>
    <row r="604" spans="1:47" s="2" customFormat="1" ht="12">
      <c r="A604" s="33"/>
      <c r="B604" s="34"/>
      <c r="C604" s="33"/>
      <c r="D604" s="165" t="s">
        <v>193</v>
      </c>
      <c r="E604" s="33"/>
      <c r="F604" s="191" t="s">
        <v>1405</v>
      </c>
      <c r="G604" s="33"/>
      <c r="H604" s="192">
        <v>5.247</v>
      </c>
      <c r="I604" s="33"/>
      <c r="J604" s="33"/>
      <c r="K604" s="33"/>
      <c r="L604" s="34"/>
      <c r="M604" s="189"/>
      <c r="N604" s="190"/>
      <c r="O604" s="59"/>
      <c r="P604" s="59"/>
      <c r="Q604" s="59"/>
      <c r="R604" s="59"/>
      <c r="S604" s="59"/>
      <c r="T604" s="60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U604" s="18" t="s">
        <v>85</v>
      </c>
    </row>
    <row r="605" spans="1:47" s="2" customFormat="1" ht="12">
      <c r="A605" s="33"/>
      <c r="B605" s="34"/>
      <c r="C605" s="33"/>
      <c r="D605" s="165" t="s">
        <v>193</v>
      </c>
      <c r="E605" s="33"/>
      <c r="F605" s="191" t="s">
        <v>1406</v>
      </c>
      <c r="G605" s="33"/>
      <c r="H605" s="192">
        <v>16.553</v>
      </c>
      <c r="I605" s="33"/>
      <c r="J605" s="33"/>
      <c r="K605" s="33"/>
      <c r="L605" s="34"/>
      <c r="M605" s="189"/>
      <c r="N605" s="190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U605" s="18" t="s">
        <v>85</v>
      </c>
    </row>
    <row r="606" spans="1:47" s="2" customFormat="1" ht="12">
      <c r="A606" s="33"/>
      <c r="B606" s="34"/>
      <c r="C606" s="33"/>
      <c r="D606" s="165" t="s">
        <v>193</v>
      </c>
      <c r="E606" s="33"/>
      <c r="F606" s="191" t="s">
        <v>1407</v>
      </c>
      <c r="G606" s="33"/>
      <c r="H606" s="192">
        <v>18.807</v>
      </c>
      <c r="I606" s="33"/>
      <c r="J606" s="33"/>
      <c r="K606" s="33"/>
      <c r="L606" s="34"/>
      <c r="M606" s="189"/>
      <c r="N606" s="190"/>
      <c r="O606" s="59"/>
      <c r="P606" s="59"/>
      <c r="Q606" s="59"/>
      <c r="R606" s="59"/>
      <c r="S606" s="59"/>
      <c r="T606" s="60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U606" s="18" t="s">
        <v>85</v>
      </c>
    </row>
    <row r="607" spans="1:47" s="2" customFormat="1" ht="12">
      <c r="A607" s="33"/>
      <c r="B607" s="34"/>
      <c r="C607" s="33"/>
      <c r="D607" s="165" t="s">
        <v>193</v>
      </c>
      <c r="E607" s="33"/>
      <c r="F607" s="191" t="s">
        <v>1408</v>
      </c>
      <c r="G607" s="33"/>
      <c r="H607" s="192">
        <v>7.634</v>
      </c>
      <c r="I607" s="33"/>
      <c r="J607" s="33"/>
      <c r="K607" s="33"/>
      <c r="L607" s="34"/>
      <c r="M607" s="189"/>
      <c r="N607" s="190"/>
      <c r="O607" s="59"/>
      <c r="P607" s="59"/>
      <c r="Q607" s="59"/>
      <c r="R607" s="59"/>
      <c r="S607" s="59"/>
      <c r="T607" s="60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U607" s="18" t="s">
        <v>85</v>
      </c>
    </row>
    <row r="608" spans="1:47" s="2" customFormat="1" ht="12">
      <c r="A608" s="33"/>
      <c r="B608" s="34"/>
      <c r="C608" s="33"/>
      <c r="D608" s="165" t="s">
        <v>193</v>
      </c>
      <c r="E608" s="33"/>
      <c r="F608" s="191" t="s">
        <v>1409</v>
      </c>
      <c r="G608" s="33"/>
      <c r="H608" s="192">
        <v>0</v>
      </c>
      <c r="I608" s="33"/>
      <c r="J608" s="33"/>
      <c r="K608" s="33"/>
      <c r="L608" s="34"/>
      <c r="M608" s="189"/>
      <c r="N608" s="190"/>
      <c r="O608" s="59"/>
      <c r="P608" s="59"/>
      <c r="Q608" s="59"/>
      <c r="R608" s="59"/>
      <c r="S608" s="59"/>
      <c r="T608" s="60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U608" s="18" t="s">
        <v>85</v>
      </c>
    </row>
    <row r="609" spans="1:47" s="2" customFormat="1" ht="12">
      <c r="A609" s="33"/>
      <c r="B609" s="34"/>
      <c r="C609" s="33"/>
      <c r="D609" s="165" t="s">
        <v>193</v>
      </c>
      <c r="E609" s="33"/>
      <c r="F609" s="191" t="s">
        <v>1410</v>
      </c>
      <c r="G609" s="33"/>
      <c r="H609" s="192">
        <v>29.309</v>
      </c>
      <c r="I609" s="33"/>
      <c r="J609" s="33"/>
      <c r="K609" s="33"/>
      <c r="L609" s="34"/>
      <c r="M609" s="189"/>
      <c r="N609" s="190"/>
      <c r="O609" s="59"/>
      <c r="P609" s="59"/>
      <c r="Q609" s="59"/>
      <c r="R609" s="59"/>
      <c r="S609" s="59"/>
      <c r="T609" s="60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U609" s="18" t="s">
        <v>85</v>
      </c>
    </row>
    <row r="610" spans="1:47" s="2" customFormat="1" ht="12">
      <c r="A610" s="33"/>
      <c r="B610" s="34"/>
      <c r="C610" s="33"/>
      <c r="D610" s="165" t="s">
        <v>193</v>
      </c>
      <c r="E610" s="33"/>
      <c r="F610" s="191" t="s">
        <v>1411</v>
      </c>
      <c r="G610" s="33"/>
      <c r="H610" s="192">
        <v>1.133</v>
      </c>
      <c r="I610" s="33"/>
      <c r="J610" s="33"/>
      <c r="K610" s="33"/>
      <c r="L610" s="34"/>
      <c r="M610" s="189"/>
      <c r="N610" s="190"/>
      <c r="O610" s="59"/>
      <c r="P610" s="59"/>
      <c r="Q610" s="59"/>
      <c r="R610" s="59"/>
      <c r="S610" s="59"/>
      <c r="T610" s="60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U610" s="18" t="s">
        <v>85</v>
      </c>
    </row>
    <row r="611" spans="1:47" s="2" customFormat="1" ht="12">
      <c r="A611" s="33"/>
      <c r="B611" s="34"/>
      <c r="C611" s="33"/>
      <c r="D611" s="165" t="s">
        <v>193</v>
      </c>
      <c r="E611" s="33"/>
      <c r="F611" s="191" t="s">
        <v>1412</v>
      </c>
      <c r="G611" s="33"/>
      <c r="H611" s="192">
        <v>4.666</v>
      </c>
      <c r="I611" s="33"/>
      <c r="J611" s="33"/>
      <c r="K611" s="33"/>
      <c r="L611" s="34"/>
      <c r="M611" s="189"/>
      <c r="N611" s="190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U611" s="18" t="s">
        <v>85</v>
      </c>
    </row>
    <row r="612" spans="1:47" s="2" customFormat="1" ht="12">
      <c r="A612" s="33"/>
      <c r="B612" s="34"/>
      <c r="C612" s="33"/>
      <c r="D612" s="165" t="s">
        <v>193</v>
      </c>
      <c r="E612" s="33"/>
      <c r="F612" s="191" t="s">
        <v>1299</v>
      </c>
      <c r="G612" s="33"/>
      <c r="H612" s="192">
        <v>653.554</v>
      </c>
      <c r="I612" s="33"/>
      <c r="J612" s="33"/>
      <c r="K612" s="33"/>
      <c r="L612" s="34"/>
      <c r="M612" s="189"/>
      <c r="N612" s="190"/>
      <c r="O612" s="59"/>
      <c r="P612" s="59"/>
      <c r="Q612" s="59"/>
      <c r="R612" s="59"/>
      <c r="S612" s="59"/>
      <c r="T612" s="60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U612" s="18" t="s">
        <v>85</v>
      </c>
    </row>
    <row r="613" spans="1:47" s="2" customFormat="1" ht="12">
      <c r="A613" s="33"/>
      <c r="B613" s="34"/>
      <c r="C613" s="33"/>
      <c r="D613" s="165" t="s">
        <v>193</v>
      </c>
      <c r="E613" s="33"/>
      <c r="F613" s="188" t="s">
        <v>1467</v>
      </c>
      <c r="G613" s="33"/>
      <c r="H613" s="33"/>
      <c r="I613" s="33"/>
      <c r="J613" s="33"/>
      <c r="K613" s="33"/>
      <c r="L613" s="34"/>
      <c r="M613" s="189"/>
      <c r="N613" s="190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U613" s="18" t="s">
        <v>85</v>
      </c>
    </row>
    <row r="614" spans="1:47" s="2" customFormat="1" ht="12">
      <c r="A614" s="33"/>
      <c r="B614" s="34"/>
      <c r="C614" s="33"/>
      <c r="D614" s="165" t="s">
        <v>193</v>
      </c>
      <c r="E614" s="33"/>
      <c r="F614" s="191" t="s">
        <v>1451</v>
      </c>
      <c r="G614" s="33"/>
      <c r="H614" s="192">
        <v>0</v>
      </c>
      <c r="I614" s="33"/>
      <c r="J614" s="33"/>
      <c r="K614" s="33"/>
      <c r="L614" s="34"/>
      <c r="M614" s="189"/>
      <c r="N614" s="190"/>
      <c r="O614" s="59"/>
      <c r="P614" s="59"/>
      <c r="Q614" s="59"/>
      <c r="R614" s="59"/>
      <c r="S614" s="59"/>
      <c r="T614" s="60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U614" s="18" t="s">
        <v>85</v>
      </c>
    </row>
    <row r="615" spans="1:47" s="2" customFormat="1" ht="12">
      <c r="A615" s="33"/>
      <c r="B615" s="34"/>
      <c r="C615" s="33"/>
      <c r="D615" s="165" t="s">
        <v>193</v>
      </c>
      <c r="E615" s="33"/>
      <c r="F615" s="191" t="s">
        <v>1452</v>
      </c>
      <c r="G615" s="33"/>
      <c r="H615" s="192">
        <v>36.45</v>
      </c>
      <c r="I615" s="33"/>
      <c r="J615" s="33"/>
      <c r="K615" s="33"/>
      <c r="L615" s="34"/>
      <c r="M615" s="189"/>
      <c r="N615" s="190"/>
      <c r="O615" s="59"/>
      <c r="P615" s="59"/>
      <c r="Q615" s="59"/>
      <c r="R615" s="59"/>
      <c r="S615" s="59"/>
      <c r="T615" s="60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U615" s="18" t="s">
        <v>85</v>
      </c>
    </row>
    <row r="616" spans="1:47" s="2" customFormat="1" ht="12">
      <c r="A616" s="33"/>
      <c r="B616" s="34"/>
      <c r="C616" s="33"/>
      <c r="D616" s="165" t="s">
        <v>193</v>
      </c>
      <c r="E616" s="33"/>
      <c r="F616" s="191" t="s">
        <v>1299</v>
      </c>
      <c r="G616" s="33"/>
      <c r="H616" s="192">
        <v>36.45</v>
      </c>
      <c r="I616" s="33"/>
      <c r="J616" s="33"/>
      <c r="K616" s="33"/>
      <c r="L616" s="34"/>
      <c r="M616" s="189"/>
      <c r="N616" s="190"/>
      <c r="O616" s="59"/>
      <c r="P616" s="59"/>
      <c r="Q616" s="59"/>
      <c r="R616" s="59"/>
      <c r="S616" s="59"/>
      <c r="T616" s="60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U616" s="18" t="s">
        <v>85</v>
      </c>
    </row>
    <row r="617" spans="1:47" s="2" customFormat="1" ht="12">
      <c r="A617" s="33"/>
      <c r="B617" s="34"/>
      <c r="C617" s="33"/>
      <c r="D617" s="165" t="s">
        <v>193</v>
      </c>
      <c r="E617" s="33"/>
      <c r="F617" s="188" t="s">
        <v>1486</v>
      </c>
      <c r="G617" s="33"/>
      <c r="H617" s="33"/>
      <c r="I617" s="33"/>
      <c r="J617" s="33"/>
      <c r="K617" s="33"/>
      <c r="L617" s="34"/>
      <c r="M617" s="189"/>
      <c r="N617" s="190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U617" s="18" t="s">
        <v>85</v>
      </c>
    </row>
    <row r="618" spans="1:47" s="2" customFormat="1" ht="12">
      <c r="A618" s="33"/>
      <c r="B618" s="34"/>
      <c r="C618" s="33"/>
      <c r="D618" s="165" t="s">
        <v>193</v>
      </c>
      <c r="E618" s="33"/>
      <c r="F618" s="191" t="s">
        <v>1487</v>
      </c>
      <c r="G618" s="33"/>
      <c r="H618" s="192">
        <v>0</v>
      </c>
      <c r="I618" s="33"/>
      <c r="J618" s="33"/>
      <c r="K618" s="33"/>
      <c r="L618" s="34"/>
      <c r="M618" s="189"/>
      <c r="N618" s="190"/>
      <c r="O618" s="59"/>
      <c r="P618" s="59"/>
      <c r="Q618" s="59"/>
      <c r="R618" s="59"/>
      <c r="S618" s="59"/>
      <c r="T618" s="60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U618" s="18" t="s">
        <v>85</v>
      </c>
    </row>
    <row r="619" spans="1:47" s="2" customFormat="1" ht="12">
      <c r="A619" s="33"/>
      <c r="B619" s="34"/>
      <c r="C619" s="33"/>
      <c r="D619" s="165" t="s">
        <v>193</v>
      </c>
      <c r="E619" s="33"/>
      <c r="F619" s="191" t="s">
        <v>1488</v>
      </c>
      <c r="G619" s="33"/>
      <c r="H619" s="192">
        <v>25</v>
      </c>
      <c r="I619" s="33"/>
      <c r="J619" s="33"/>
      <c r="K619" s="33"/>
      <c r="L619" s="34"/>
      <c r="M619" s="189"/>
      <c r="N619" s="190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U619" s="18" t="s">
        <v>85</v>
      </c>
    </row>
    <row r="620" spans="1:47" s="2" customFormat="1" ht="12">
      <c r="A620" s="33"/>
      <c r="B620" s="34"/>
      <c r="C620" s="33"/>
      <c r="D620" s="165" t="s">
        <v>193</v>
      </c>
      <c r="E620" s="33"/>
      <c r="F620" s="191" t="s">
        <v>192</v>
      </c>
      <c r="G620" s="33"/>
      <c r="H620" s="192">
        <v>25</v>
      </c>
      <c r="I620" s="33"/>
      <c r="J620" s="33"/>
      <c r="K620" s="33"/>
      <c r="L620" s="34"/>
      <c r="M620" s="189"/>
      <c r="N620" s="190"/>
      <c r="O620" s="59"/>
      <c r="P620" s="59"/>
      <c r="Q620" s="59"/>
      <c r="R620" s="59"/>
      <c r="S620" s="59"/>
      <c r="T620" s="60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U620" s="18" t="s">
        <v>85</v>
      </c>
    </row>
    <row r="621" spans="1:47" s="2" customFormat="1" ht="12">
      <c r="A621" s="33"/>
      <c r="B621" s="34"/>
      <c r="C621" s="33"/>
      <c r="D621" s="165" t="s">
        <v>193</v>
      </c>
      <c r="E621" s="33"/>
      <c r="F621" s="188" t="s">
        <v>1489</v>
      </c>
      <c r="G621" s="33"/>
      <c r="H621" s="33"/>
      <c r="I621" s="33"/>
      <c r="J621" s="33"/>
      <c r="K621" s="33"/>
      <c r="L621" s="34"/>
      <c r="M621" s="189"/>
      <c r="N621" s="190"/>
      <c r="O621" s="59"/>
      <c r="P621" s="59"/>
      <c r="Q621" s="59"/>
      <c r="R621" s="59"/>
      <c r="S621" s="59"/>
      <c r="T621" s="60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U621" s="18" t="s">
        <v>85</v>
      </c>
    </row>
    <row r="622" spans="1:47" s="2" customFormat="1" ht="12">
      <c r="A622" s="33"/>
      <c r="B622" s="34"/>
      <c r="C622" s="33"/>
      <c r="D622" s="165" t="s">
        <v>193</v>
      </c>
      <c r="E622" s="33"/>
      <c r="F622" s="191" t="s">
        <v>1487</v>
      </c>
      <c r="G622" s="33"/>
      <c r="H622" s="192">
        <v>0</v>
      </c>
      <c r="I622" s="33"/>
      <c r="J622" s="33"/>
      <c r="K622" s="33"/>
      <c r="L622" s="34"/>
      <c r="M622" s="189"/>
      <c r="N622" s="190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U622" s="18" t="s">
        <v>85</v>
      </c>
    </row>
    <row r="623" spans="1:47" s="2" customFormat="1" ht="12">
      <c r="A623" s="33"/>
      <c r="B623" s="34"/>
      <c r="C623" s="33"/>
      <c r="D623" s="165" t="s">
        <v>193</v>
      </c>
      <c r="E623" s="33"/>
      <c r="F623" s="191" t="s">
        <v>1490</v>
      </c>
      <c r="G623" s="33"/>
      <c r="H623" s="192">
        <v>278</v>
      </c>
      <c r="I623" s="33"/>
      <c r="J623" s="33"/>
      <c r="K623" s="33"/>
      <c r="L623" s="34"/>
      <c r="M623" s="189"/>
      <c r="N623" s="190"/>
      <c r="O623" s="59"/>
      <c r="P623" s="59"/>
      <c r="Q623" s="59"/>
      <c r="R623" s="59"/>
      <c r="S623" s="59"/>
      <c r="T623" s="60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U623" s="18" t="s">
        <v>85</v>
      </c>
    </row>
    <row r="624" spans="1:47" s="2" customFormat="1" ht="12">
      <c r="A624" s="33"/>
      <c r="B624" s="34"/>
      <c r="C624" s="33"/>
      <c r="D624" s="165" t="s">
        <v>193</v>
      </c>
      <c r="E624" s="33"/>
      <c r="F624" s="191" t="s">
        <v>1491</v>
      </c>
      <c r="G624" s="33"/>
      <c r="H624" s="192">
        <v>19</v>
      </c>
      <c r="I624" s="33"/>
      <c r="J624" s="33"/>
      <c r="K624" s="33"/>
      <c r="L624" s="34"/>
      <c r="M624" s="189"/>
      <c r="N624" s="190"/>
      <c r="O624" s="59"/>
      <c r="P624" s="59"/>
      <c r="Q624" s="59"/>
      <c r="R624" s="59"/>
      <c r="S624" s="59"/>
      <c r="T624" s="60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U624" s="18" t="s">
        <v>85</v>
      </c>
    </row>
    <row r="625" spans="1:47" s="2" customFormat="1" ht="12">
      <c r="A625" s="33"/>
      <c r="B625" s="34"/>
      <c r="C625" s="33"/>
      <c r="D625" s="165" t="s">
        <v>193</v>
      </c>
      <c r="E625" s="33"/>
      <c r="F625" s="191" t="s">
        <v>1492</v>
      </c>
      <c r="G625" s="33"/>
      <c r="H625" s="192">
        <v>19</v>
      </c>
      <c r="I625" s="33"/>
      <c r="J625" s="33"/>
      <c r="K625" s="33"/>
      <c r="L625" s="34"/>
      <c r="M625" s="189"/>
      <c r="N625" s="190"/>
      <c r="O625" s="59"/>
      <c r="P625" s="59"/>
      <c r="Q625" s="59"/>
      <c r="R625" s="59"/>
      <c r="S625" s="59"/>
      <c r="T625" s="60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U625" s="18" t="s">
        <v>85</v>
      </c>
    </row>
    <row r="626" spans="1:47" s="2" customFormat="1" ht="12">
      <c r="A626" s="33"/>
      <c r="B626" s="34"/>
      <c r="C626" s="33"/>
      <c r="D626" s="165" t="s">
        <v>193</v>
      </c>
      <c r="E626" s="33"/>
      <c r="F626" s="191" t="s">
        <v>192</v>
      </c>
      <c r="G626" s="33"/>
      <c r="H626" s="192">
        <v>316</v>
      </c>
      <c r="I626" s="33"/>
      <c r="J626" s="33"/>
      <c r="K626" s="33"/>
      <c r="L626" s="34"/>
      <c r="M626" s="189"/>
      <c r="N626" s="190"/>
      <c r="O626" s="59"/>
      <c r="P626" s="59"/>
      <c r="Q626" s="59"/>
      <c r="R626" s="59"/>
      <c r="S626" s="59"/>
      <c r="T626" s="60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U626" s="18" t="s">
        <v>85</v>
      </c>
    </row>
    <row r="627" spans="1:47" s="2" customFormat="1" ht="12">
      <c r="A627" s="33"/>
      <c r="B627" s="34"/>
      <c r="C627" s="33"/>
      <c r="D627" s="165" t="s">
        <v>193</v>
      </c>
      <c r="E627" s="33"/>
      <c r="F627" s="188" t="s">
        <v>1293</v>
      </c>
      <c r="G627" s="33"/>
      <c r="H627" s="33"/>
      <c r="I627" s="33"/>
      <c r="J627" s="33"/>
      <c r="K627" s="33"/>
      <c r="L627" s="34"/>
      <c r="M627" s="189"/>
      <c r="N627" s="190"/>
      <c r="O627" s="59"/>
      <c r="P627" s="59"/>
      <c r="Q627" s="59"/>
      <c r="R627" s="59"/>
      <c r="S627" s="59"/>
      <c r="T627" s="60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U627" s="18" t="s">
        <v>85</v>
      </c>
    </row>
    <row r="628" spans="1:47" s="2" customFormat="1" ht="12">
      <c r="A628" s="33"/>
      <c r="B628" s="34"/>
      <c r="C628" s="33"/>
      <c r="D628" s="165" t="s">
        <v>193</v>
      </c>
      <c r="E628" s="33"/>
      <c r="F628" s="191" t="s">
        <v>1280</v>
      </c>
      <c r="G628" s="33"/>
      <c r="H628" s="192">
        <v>0</v>
      </c>
      <c r="I628" s="33"/>
      <c r="J628" s="33"/>
      <c r="K628" s="33"/>
      <c r="L628" s="34"/>
      <c r="M628" s="189"/>
      <c r="N628" s="190"/>
      <c r="O628" s="59"/>
      <c r="P628" s="59"/>
      <c r="Q628" s="59"/>
      <c r="R628" s="59"/>
      <c r="S628" s="59"/>
      <c r="T628" s="60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U628" s="18" t="s">
        <v>85</v>
      </c>
    </row>
    <row r="629" spans="1:47" s="2" customFormat="1" ht="12">
      <c r="A629" s="33"/>
      <c r="B629" s="34"/>
      <c r="C629" s="33"/>
      <c r="D629" s="165" t="s">
        <v>193</v>
      </c>
      <c r="E629" s="33"/>
      <c r="F629" s="191" t="s">
        <v>1281</v>
      </c>
      <c r="G629" s="33"/>
      <c r="H629" s="192">
        <v>0.704</v>
      </c>
      <c r="I629" s="33"/>
      <c r="J629" s="33"/>
      <c r="K629" s="33"/>
      <c r="L629" s="34"/>
      <c r="M629" s="189"/>
      <c r="N629" s="190"/>
      <c r="O629" s="59"/>
      <c r="P629" s="59"/>
      <c r="Q629" s="59"/>
      <c r="R629" s="59"/>
      <c r="S629" s="59"/>
      <c r="T629" s="60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U629" s="18" t="s">
        <v>85</v>
      </c>
    </row>
    <row r="630" spans="1:47" s="2" customFormat="1" ht="12">
      <c r="A630" s="33"/>
      <c r="B630" s="34"/>
      <c r="C630" s="33"/>
      <c r="D630" s="165" t="s">
        <v>193</v>
      </c>
      <c r="E630" s="33"/>
      <c r="F630" s="191" t="s">
        <v>1282</v>
      </c>
      <c r="G630" s="33"/>
      <c r="H630" s="192">
        <v>2.75</v>
      </c>
      <c r="I630" s="33"/>
      <c r="J630" s="33"/>
      <c r="K630" s="33"/>
      <c r="L630" s="34"/>
      <c r="M630" s="189"/>
      <c r="N630" s="190"/>
      <c r="O630" s="59"/>
      <c r="P630" s="59"/>
      <c r="Q630" s="59"/>
      <c r="R630" s="59"/>
      <c r="S630" s="59"/>
      <c r="T630" s="60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U630" s="18" t="s">
        <v>85</v>
      </c>
    </row>
    <row r="631" spans="1:47" s="2" customFormat="1" ht="12">
      <c r="A631" s="33"/>
      <c r="B631" s="34"/>
      <c r="C631" s="33"/>
      <c r="D631" s="165" t="s">
        <v>193</v>
      </c>
      <c r="E631" s="33"/>
      <c r="F631" s="191" t="s">
        <v>192</v>
      </c>
      <c r="G631" s="33"/>
      <c r="H631" s="192">
        <v>3.454</v>
      </c>
      <c r="I631" s="33"/>
      <c r="J631" s="33"/>
      <c r="K631" s="33"/>
      <c r="L631" s="34"/>
      <c r="M631" s="189"/>
      <c r="N631" s="190"/>
      <c r="O631" s="59"/>
      <c r="P631" s="59"/>
      <c r="Q631" s="59"/>
      <c r="R631" s="59"/>
      <c r="S631" s="59"/>
      <c r="T631" s="60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U631" s="18" t="s">
        <v>85</v>
      </c>
    </row>
    <row r="632" spans="1:47" s="2" customFormat="1" ht="12">
      <c r="A632" s="33"/>
      <c r="B632" s="34"/>
      <c r="C632" s="33"/>
      <c r="D632" s="165" t="s">
        <v>193</v>
      </c>
      <c r="E632" s="33"/>
      <c r="F632" s="188" t="s">
        <v>1493</v>
      </c>
      <c r="G632" s="33"/>
      <c r="H632" s="33"/>
      <c r="I632" s="33"/>
      <c r="J632" s="33"/>
      <c r="K632" s="33"/>
      <c r="L632" s="34"/>
      <c r="M632" s="189"/>
      <c r="N632" s="190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U632" s="18" t="s">
        <v>85</v>
      </c>
    </row>
    <row r="633" spans="1:47" s="2" customFormat="1" ht="12">
      <c r="A633" s="33"/>
      <c r="B633" s="34"/>
      <c r="C633" s="33"/>
      <c r="D633" s="165" t="s">
        <v>193</v>
      </c>
      <c r="E633" s="33"/>
      <c r="F633" s="191" t="s">
        <v>1494</v>
      </c>
      <c r="G633" s="33"/>
      <c r="H633" s="192">
        <v>367.621</v>
      </c>
      <c r="I633" s="33"/>
      <c r="J633" s="33"/>
      <c r="K633" s="33"/>
      <c r="L633" s="34"/>
      <c r="M633" s="189"/>
      <c r="N633" s="190"/>
      <c r="O633" s="59"/>
      <c r="P633" s="59"/>
      <c r="Q633" s="59"/>
      <c r="R633" s="59"/>
      <c r="S633" s="59"/>
      <c r="T633" s="60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U633" s="18" t="s">
        <v>85</v>
      </c>
    </row>
    <row r="634" spans="1:47" s="2" customFormat="1" ht="12">
      <c r="A634" s="33"/>
      <c r="B634" s="34"/>
      <c r="C634" s="33"/>
      <c r="D634" s="165" t="s">
        <v>193</v>
      </c>
      <c r="E634" s="33"/>
      <c r="F634" s="191" t="s">
        <v>1495</v>
      </c>
      <c r="G634" s="33"/>
      <c r="H634" s="192">
        <v>2.046</v>
      </c>
      <c r="I634" s="33"/>
      <c r="J634" s="33"/>
      <c r="K634" s="33"/>
      <c r="L634" s="34"/>
      <c r="M634" s="189"/>
      <c r="N634" s="190"/>
      <c r="O634" s="59"/>
      <c r="P634" s="59"/>
      <c r="Q634" s="59"/>
      <c r="R634" s="59"/>
      <c r="S634" s="59"/>
      <c r="T634" s="60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U634" s="18" t="s">
        <v>85</v>
      </c>
    </row>
    <row r="635" spans="1:47" s="2" customFormat="1" ht="12">
      <c r="A635" s="33"/>
      <c r="B635" s="34"/>
      <c r="C635" s="33"/>
      <c r="D635" s="165" t="s">
        <v>193</v>
      </c>
      <c r="E635" s="33"/>
      <c r="F635" s="191" t="s">
        <v>192</v>
      </c>
      <c r="G635" s="33"/>
      <c r="H635" s="192">
        <v>369.667</v>
      </c>
      <c r="I635" s="33"/>
      <c r="J635" s="33"/>
      <c r="K635" s="33"/>
      <c r="L635" s="34"/>
      <c r="M635" s="189"/>
      <c r="N635" s="190"/>
      <c r="O635" s="59"/>
      <c r="P635" s="59"/>
      <c r="Q635" s="59"/>
      <c r="R635" s="59"/>
      <c r="S635" s="59"/>
      <c r="T635" s="60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U635" s="18" t="s">
        <v>85</v>
      </c>
    </row>
    <row r="636" spans="1:65" s="2" customFormat="1" ht="16.5" customHeight="1">
      <c r="A636" s="33"/>
      <c r="B636" s="150"/>
      <c r="C636" s="193" t="s">
        <v>394</v>
      </c>
      <c r="D636" s="193" t="s">
        <v>453</v>
      </c>
      <c r="E636" s="194" t="s">
        <v>616</v>
      </c>
      <c r="F636" s="195" t="s">
        <v>617</v>
      </c>
      <c r="G636" s="196" t="s">
        <v>260</v>
      </c>
      <c r="H636" s="197">
        <v>884.149</v>
      </c>
      <c r="I636" s="198"/>
      <c r="J636" s="199">
        <f>ROUND(I636*H636,2)</f>
        <v>0</v>
      </c>
      <c r="K636" s="195" t="s">
        <v>1</v>
      </c>
      <c r="L636" s="200"/>
      <c r="M636" s="201" t="s">
        <v>1</v>
      </c>
      <c r="N636" s="202" t="s">
        <v>42</v>
      </c>
      <c r="O636" s="59"/>
      <c r="P636" s="160">
        <f>O636*H636</f>
        <v>0</v>
      </c>
      <c r="Q636" s="160">
        <v>0</v>
      </c>
      <c r="R636" s="160">
        <f>Q636*H636</f>
        <v>0</v>
      </c>
      <c r="S636" s="160">
        <v>0</v>
      </c>
      <c r="T636" s="161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2" t="s">
        <v>216</v>
      </c>
      <c r="AT636" s="162" t="s">
        <v>453</v>
      </c>
      <c r="AU636" s="162" t="s">
        <v>85</v>
      </c>
      <c r="AY636" s="18" t="s">
        <v>167</v>
      </c>
      <c r="BE636" s="163">
        <f>IF(N636="základní",J636,0)</f>
        <v>0</v>
      </c>
      <c r="BF636" s="163">
        <f>IF(N636="snížená",J636,0)</f>
        <v>0</v>
      </c>
      <c r="BG636" s="163">
        <f>IF(N636="zákl. přenesená",J636,0)</f>
        <v>0</v>
      </c>
      <c r="BH636" s="163">
        <f>IF(N636="sníž. přenesená",J636,0)</f>
        <v>0</v>
      </c>
      <c r="BI636" s="163">
        <f>IF(N636="nulová",J636,0)</f>
        <v>0</v>
      </c>
      <c r="BJ636" s="18" t="s">
        <v>32</v>
      </c>
      <c r="BK636" s="163">
        <f>ROUND(I636*H636,2)</f>
        <v>0</v>
      </c>
      <c r="BL636" s="18" t="s">
        <v>175</v>
      </c>
      <c r="BM636" s="162" t="s">
        <v>1496</v>
      </c>
    </row>
    <row r="637" spans="2:51" s="14" customFormat="1" ht="12">
      <c r="B637" s="172"/>
      <c r="D637" s="165" t="s">
        <v>177</v>
      </c>
      <c r="E637" s="173" t="s">
        <v>1</v>
      </c>
      <c r="F637" s="174" t="s">
        <v>1497</v>
      </c>
      <c r="H637" s="175">
        <v>884.149</v>
      </c>
      <c r="I637" s="176"/>
      <c r="L637" s="172"/>
      <c r="M637" s="177"/>
      <c r="N637" s="178"/>
      <c r="O637" s="178"/>
      <c r="P637" s="178"/>
      <c r="Q637" s="178"/>
      <c r="R637" s="178"/>
      <c r="S637" s="178"/>
      <c r="T637" s="179"/>
      <c r="AT637" s="173" t="s">
        <v>177</v>
      </c>
      <c r="AU637" s="173" t="s">
        <v>85</v>
      </c>
      <c r="AV637" s="14" t="s">
        <v>85</v>
      </c>
      <c r="AW637" s="14" t="s">
        <v>31</v>
      </c>
      <c r="AX637" s="14" t="s">
        <v>77</v>
      </c>
      <c r="AY637" s="173" t="s">
        <v>167</v>
      </c>
    </row>
    <row r="638" spans="2:51" s="15" customFormat="1" ht="12">
      <c r="B638" s="180"/>
      <c r="D638" s="165" t="s">
        <v>177</v>
      </c>
      <c r="E638" s="181" t="s">
        <v>1</v>
      </c>
      <c r="F638" s="182" t="s">
        <v>192</v>
      </c>
      <c r="H638" s="183">
        <v>884.149</v>
      </c>
      <c r="I638" s="184"/>
      <c r="L638" s="180"/>
      <c r="M638" s="185"/>
      <c r="N638" s="186"/>
      <c r="O638" s="186"/>
      <c r="P638" s="186"/>
      <c r="Q638" s="186"/>
      <c r="R638" s="186"/>
      <c r="S638" s="186"/>
      <c r="T638" s="187"/>
      <c r="AT638" s="181" t="s">
        <v>177</v>
      </c>
      <c r="AU638" s="181" t="s">
        <v>85</v>
      </c>
      <c r="AV638" s="15" t="s">
        <v>175</v>
      </c>
      <c r="AW638" s="15" t="s">
        <v>31</v>
      </c>
      <c r="AX638" s="15" t="s">
        <v>32</v>
      </c>
      <c r="AY638" s="181" t="s">
        <v>167</v>
      </c>
    </row>
    <row r="639" spans="1:65" s="2" customFormat="1" ht="16.5" customHeight="1">
      <c r="A639" s="33"/>
      <c r="B639" s="150"/>
      <c r="C639" s="151" t="s">
        <v>399</v>
      </c>
      <c r="D639" s="151" t="s">
        <v>170</v>
      </c>
      <c r="E639" s="152" t="s">
        <v>368</v>
      </c>
      <c r="F639" s="153" t="s">
        <v>369</v>
      </c>
      <c r="G639" s="154" t="s">
        <v>173</v>
      </c>
      <c r="H639" s="155">
        <v>706.435</v>
      </c>
      <c r="I639" s="156"/>
      <c r="J639" s="157">
        <f>ROUND(I639*H639,2)</f>
        <v>0</v>
      </c>
      <c r="K639" s="153" t="s">
        <v>174</v>
      </c>
      <c r="L639" s="34"/>
      <c r="M639" s="158" t="s">
        <v>1</v>
      </c>
      <c r="N639" s="159" t="s">
        <v>42</v>
      </c>
      <c r="O639" s="59"/>
      <c r="P639" s="160">
        <f>O639*H639</f>
        <v>0</v>
      </c>
      <c r="Q639" s="160">
        <v>0</v>
      </c>
      <c r="R639" s="160">
        <f>Q639*H639</f>
        <v>0</v>
      </c>
      <c r="S639" s="160">
        <v>0</v>
      </c>
      <c r="T639" s="161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2" t="s">
        <v>175</v>
      </c>
      <c r="AT639" s="162" t="s">
        <v>170</v>
      </c>
      <c r="AU639" s="162" t="s">
        <v>85</v>
      </c>
      <c r="AY639" s="18" t="s">
        <v>167</v>
      </c>
      <c r="BE639" s="163">
        <f>IF(N639="základní",J639,0)</f>
        <v>0</v>
      </c>
      <c r="BF639" s="163">
        <f>IF(N639="snížená",J639,0)</f>
        <v>0</v>
      </c>
      <c r="BG639" s="163">
        <f>IF(N639="zákl. přenesená",J639,0)</f>
        <v>0</v>
      </c>
      <c r="BH639" s="163">
        <f>IF(N639="sníž. přenesená",J639,0)</f>
        <v>0</v>
      </c>
      <c r="BI639" s="163">
        <f>IF(N639="nulová",J639,0)</f>
        <v>0</v>
      </c>
      <c r="BJ639" s="18" t="s">
        <v>32</v>
      </c>
      <c r="BK639" s="163">
        <f>ROUND(I639*H639,2)</f>
        <v>0</v>
      </c>
      <c r="BL639" s="18" t="s">
        <v>175</v>
      </c>
      <c r="BM639" s="162" t="s">
        <v>1498</v>
      </c>
    </row>
    <row r="640" spans="2:51" s="14" customFormat="1" ht="12">
      <c r="B640" s="172"/>
      <c r="D640" s="165" t="s">
        <v>177</v>
      </c>
      <c r="E640" s="173" t="s">
        <v>1</v>
      </c>
      <c r="F640" s="174" t="s">
        <v>1499</v>
      </c>
      <c r="H640" s="175">
        <v>491.194</v>
      </c>
      <c r="I640" s="176"/>
      <c r="L640" s="172"/>
      <c r="M640" s="177"/>
      <c r="N640" s="178"/>
      <c r="O640" s="178"/>
      <c r="P640" s="178"/>
      <c r="Q640" s="178"/>
      <c r="R640" s="178"/>
      <c r="S640" s="178"/>
      <c r="T640" s="179"/>
      <c r="AT640" s="173" t="s">
        <v>177</v>
      </c>
      <c r="AU640" s="173" t="s">
        <v>85</v>
      </c>
      <c r="AV640" s="14" t="s">
        <v>85</v>
      </c>
      <c r="AW640" s="14" t="s">
        <v>31</v>
      </c>
      <c r="AX640" s="14" t="s">
        <v>77</v>
      </c>
      <c r="AY640" s="173" t="s">
        <v>167</v>
      </c>
    </row>
    <row r="641" spans="2:51" s="14" customFormat="1" ht="12">
      <c r="B641" s="172"/>
      <c r="D641" s="165" t="s">
        <v>177</v>
      </c>
      <c r="E641" s="173" t="s">
        <v>1</v>
      </c>
      <c r="F641" s="174" t="s">
        <v>1500</v>
      </c>
      <c r="H641" s="175">
        <v>215.241</v>
      </c>
      <c r="I641" s="176"/>
      <c r="L641" s="172"/>
      <c r="M641" s="177"/>
      <c r="N641" s="178"/>
      <c r="O641" s="178"/>
      <c r="P641" s="178"/>
      <c r="Q641" s="178"/>
      <c r="R641" s="178"/>
      <c r="S641" s="178"/>
      <c r="T641" s="179"/>
      <c r="AT641" s="173" t="s">
        <v>177</v>
      </c>
      <c r="AU641" s="173" t="s">
        <v>85</v>
      </c>
      <c r="AV641" s="14" t="s">
        <v>85</v>
      </c>
      <c r="AW641" s="14" t="s">
        <v>31</v>
      </c>
      <c r="AX641" s="14" t="s">
        <v>77</v>
      </c>
      <c r="AY641" s="173" t="s">
        <v>167</v>
      </c>
    </row>
    <row r="642" spans="2:51" s="15" customFormat="1" ht="12">
      <c r="B642" s="180"/>
      <c r="D642" s="165" t="s">
        <v>177</v>
      </c>
      <c r="E642" s="181" t="s">
        <v>1</v>
      </c>
      <c r="F642" s="182" t="s">
        <v>192</v>
      </c>
      <c r="H642" s="183">
        <v>706.435</v>
      </c>
      <c r="I642" s="184"/>
      <c r="L642" s="180"/>
      <c r="M642" s="185"/>
      <c r="N642" s="186"/>
      <c r="O642" s="186"/>
      <c r="P642" s="186"/>
      <c r="Q642" s="186"/>
      <c r="R642" s="186"/>
      <c r="S642" s="186"/>
      <c r="T642" s="187"/>
      <c r="AT642" s="181" t="s">
        <v>177</v>
      </c>
      <c r="AU642" s="181" t="s">
        <v>85</v>
      </c>
      <c r="AV642" s="15" t="s">
        <v>175</v>
      </c>
      <c r="AW642" s="15" t="s">
        <v>31</v>
      </c>
      <c r="AX642" s="15" t="s">
        <v>32</v>
      </c>
      <c r="AY642" s="181" t="s">
        <v>167</v>
      </c>
    </row>
    <row r="643" spans="1:65" s="2" customFormat="1" ht="21.75" customHeight="1">
      <c r="A643" s="33"/>
      <c r="B643" s="150"/>
      <c r="C643" s="151" t="s">
        <v>404</v>
      </c>
      <c r="D643" s="151" t="s">
        <v>170</v>
      </c>
      <c r="E643" s="152" t="s">
        <v>374</v>
      </c>
      <c r="F643" s="153" t="s">
        <v>375</v>
      </c>
      <c r="G643" s="154" t="s">
        <v>173</v>
      </c>
      <c r="H643" s="155">
        <v>706.435</v>
      </c>
      <c r="I643" s="156"/>
      <c r="J643" s="157">
        <f>ROUND(I643*H643,2)</f>
        <v>0</v>
      </c>
      <c r="K643" s="153" t="s">
        <v>174</v>
      </c>
      <c r="L643" s="34"/>
      <c r="M643" s="158" t="s">
        <v>1</v>
      </c>
      <c r="N643" s="159" t="s">
        <v>42</v>
      </c>
      <c r="O643" s="59"/>
      <c r="P643" s="160">
        <f>O643*H643</f>
        <v>0</v>
      </c>
      <c r="Q643" s="160">
        <v>0</v>
      </c>
      <c r="R643" s="160">
        <f>Q643*H643</f>
        <v>0</v>
      </c>
      <c r="S643" s="160">
        <v>0</v>
      </c>
      <c r="T643" s="161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2" t="s">
        <v>175</v>
      </c>
      <c r="AT643" s="162" t="s">
        <v>170</v>
      </c>
      <c r="AU643" s="162" t="s">
        <v>85</v>
      </c>
      <c r="AY643" s="18" t="s">
        <v>167</v>
      </c>
      <c r="BE643" s="163">
        <f>IF(N643="základní",J643,0)</f>
        <v>0</v>
      </c>
      <c r="BF643" s="163">
        <f>IF(N643="snížená",J643,0)</f>
        <v>0</v>
      </c>
      <c r="BG643" s="163">
        <f>IF(N643="zákl. přenesená",J643,0)</f>
        <v>0</v>
      </c>
      <c r="BH643" s="163">
        <f>IF(N643="sníž. přenesená",J643,0)</f>
        <v>0</v>
      </c>
      <c r="BI643" s="163">
        <f>IF(N643="nulová",J643,0)</f>
        <v>0</v>
      </c>
      <c r="BJ643" s="18" t="s">
        <v>32</v>
      </c>
      <c r="BK643" s="163">
        <f>ROUND(I643*H643,2)</f>
        <v>0</v>
      </c>
      <c r="BL643" s="18" t="s">
        <v>175</v>
      </c>
      <c r="BM643" s="162" t="s">
        <v>1501</v>
      </c>
    </row>
    <row r="644" spans="2:51" s="14" customFormat="1" ht="12">
      <c r="B644" s="172"/>
      <c r="D644" s="165" t="s">
        <v>177</v>
      </c>
      <c r="E644" s="173" t="s">
        <v>1</v>
      </c>
      <c r="F644" s="174" t="s">
        <v>1502</v>
      </c>
      <c r="H644" s="175">
        <v>706.435</v>
      </c>
      <c r="I644" s="176"/>
      <c r="L644" s="172"/>
      <c r="M644" s="177"/>
      <c r="N644" s="178"/>
      <c r="O644" s="178"/>
      <c r="P644" s="178"/>
      <c r="Q644" s="178"/>
      <c r="R644" s="178"/>
      <c r="S644" s="178"/>
      <c r="T644" s="179"/>
      <c r="AT644" s="173" t="s">
        <v>177</v>
      </c>
      <c r="AU644" s="173" t="s">
        <v>85</v>
      </c>
      <c r="AV644" s="14" t="s">
        <v>85</v>
      </c>
      <c r="AW644" s="14" t="s">
        <v>31</v>
      </c>
      <c r="AX644" s="14" t="s">
        <v>32</v>
      </c>
      <c r="AY644" s="173" t="s">
        <v>167</v>
      </c>
    </row>
    <row r="645" spans="1:65" s="2" customFormat="1" ht="16.5" customHeight="1">
      <c r="A645" s="33"/>
      <c r="B645" s="150"/>
      <c r="C645" s="151" t="s">
        <v>409</v>
      </c>
      <c r="D645" s="151" t="s">
        <v>170</v>
      </c>
      <c r="E645" s="152" t="s">
        <v>1503</v>
      </c>
      <c r="F645" s="153" t="s">
        <v>1504</v>
      </c>
      <c r="G645" s="154" t="s">
        <v>173</v>
      </c>
      <c r="H645" s="155">
        <v>186.356</v>
      </c>
      <c r="I645" s="156"/>
      <c r="J645" s="157">
        <f>ROUND(I645*H645,2)</f>
        <v>0</v>
      </c>
      <c r="K645" s="153" t="s">
        <v>174</v>
      </c>
      <c r="L645" s="34"/>
      <c r="M645" s="158" t="s">
        <v>1</v>
      </c>
      <c r="N645" s="159" t="s">
        <v>42</v>
      </c>
      <c r="O645" s="59"/>
      <c r="P645" s="160">
        <f>O645*H645</f>
        <v>0</v>
      </c>
      <c r="Q645" s="160">
        <v>0</v>
      </c>
      <c r="R645" s="160">
        <f>Q645*H645</f>
        <v>0</v>
      </c>
      <c r="S645" s="160">
        <v>0</v>
      </c>
      <c r="T645" s="161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2" t="s">
        <v>175</v>
      </c>
      <c r="AT645" s="162" t="s">
        <v>170</v>
      </c>
      <c r="AU645" s="162" t="s">
        <v>85</v>
      </c>
      <c r="AY645" s="18" t="s">
        <v>167</v>
      </c>
      <c r="BE645" s="163">
        <f>IF(N645="základní",J645,0)</f>
        <v>0</v>
      </c>
      <c r="BF645" s="163">
        <f>IF(N645="snížená",J645,0)</f>
        <v>0</v>
      </c>
      <c r="BG645" s="163">
        <f>IF(N645="zákl. přenesená",J645,0)</f>
        <v>0</v>
      </c>
      <c r="BH645" s="163">
        <f>IF(N645="sníž. přenesená",J645,0)</f>
        <v>0</v>
      </c>
      <c r="BI645" s="163">
        <f>IF(N645="nulová",J645,0)</f>
        <v>0</v>
      </c>
      <c r="BJ645" s="18" t="s">
        <v>32</v>
      </c>
      <c r="BK645" s="163">
        <f>ROUND(I645*H645,2)</f>
        <v>0</v>
      </c>
      <c r="BL645" s="18" t="s">
        <v>175</v>
      </c>
      <c r="BM645" s="162" t="s">
        <v>1505</v>
      </c>
    </row>
    <row r="646" spans="2:51" s="14" customFormat="1" ht="12">
      <c r="B646" s="172"/>
      <c r="D646" s="165" t="s">
        <v>177</v>
      </c>
      <c r="E646" s="173" t="s">
        <v>1</v>
      </c>
      <c r="F646" s="174" t="s">
        <v>1506</v>
      </c>
      <c r="H646" s="175">
        <v>13.42</v>
      </c>
      <c r="I646" s="176"/>
      <c r="L646" s="172"/>
      <c r="M646" s="177"/>
      <c r="N646" s="178"/>
      <c r="O646" s="178"/>
      <c r="P646" s="178"/>
      <c r="Q646" s="178"/>
      <c r="R646" s="178"/>
      <c r="S646" s="178"/>
      <c r="T646" s="179"/>
      <c r="AT646" s="173" t="s">
        <v>177</v>
      </c>
      <c r="AU646" s="173" t="s">
        <v>85</v>
      </c>
      <c r="AV646" s="14" t="s">
        <v>85</v>
      </c>
      <c r="AW646" s="14" t="s">
        <v>31</v>
      </c>
      <c r="AX646" s="14" t="s">
        <v>77</v>
      </c>
      <c r="AY646" s="173" t="s">
        <v>167</v>
      </c>
    </row>
    <row r="647" spans="2:51" s="14" customFormat="1" ht="12">
      <c r="B647" s="172"/>
      <c r="D647" s="165" t="s">
        <v>177</v>
      </c>
      <c r="E647" s="173" t="s">
        <v>1</v>
      </c>
      <c r="F647" s="174" t="s">
        <v>1507</v>
      </c>
      <c r="H647" s="175">
        <v>176.581</v>
      </c>
      <c r="I647" s="176"/>
      <c r="L647" s="172"/>
      <c r="M647" s="177"/>
      <c r="N647" s="178"/>
      <c r="O647" s="178"/>
      <c r="P647" s="178"/>
      <c r="Q647" s="178"/>
      <c r="R647" s="178"/>
      <c r="S647" s="178"/>
      <c r="T647" s="179"/>
      <c r="AT647" s="173" t="s">
        <v>177</v>
      </c>
      <c r="AU647" s="173" t="s">
        <v>85</v>
      </c>
      <c r="AV647" s="14" t="s">
        <v>85</v>
      </c>
      <c r="AW647" s="14" t="s">
        <v>31</v>
      </c>
      <c r="AX647" s="14" t="s">
        <v>77</v>
      </c>
      <c r="AY647" s="173" t="s">
        <v>167</v>
      </c>
    </row>
    <row r="648" spans="2:51" s="13" customFormat="1" ht="12">
      <c r="B648" s="164"/>
      <c r="D648" s="165" t="s">
        <v>177</v>
      </c>
      <c r="E648" s="166" t="s">
        <v>1</v>
      </c>
      <c r="F648" s="167" t="s">
        <v>1508</v>
      </c>
      <c r="H648" s="166" t="s">
        <v>1</v>
      </c>
      <c r="I648" s="168"/>
      <c r="L648" s="164"/>
      <c r="M648" s="169"/>
      <c r="N648" s="170"/>
      <c r="O648" s="170"/>
      <c r="P648" s="170"/>
      <c r="Q648" s="170"/>
      <c r="R648" s="170"/>
      <c r="S648" s="170"/>
      <c r="T648" s="171"/>
      <c r="AT648" s="166" t="s">
        <v>177</v>
      </c>
      <c r="AU648" s="166" t="s">
        <v>85</v>
      </c>
      <c r="AV648" s="13" t="s">
        <v>32</v>
      </c>
      <c r="AW648" s="13" t="s">
        <v>31</v>
      </c>
      <c r="AX648" s="13" t="s">
        <v>77</v>
      </c>
      <c r="AY648" s="166" t="s">
        <v>167</v>
      </c>
    </row>
    <row r="649" spans="2:51" s="14" customFormat="1" ht="12">
      <c r="B649" s="172"/>
      <c r="D649" s="165" t="s">
        <v>177</v>
      </c>
      <c r="E649" s="173" t="s">
        <v>1</v>
      </c>
      <c r="F649" s="174" t="s">
        <v>1509</v>
      </c>
      <c r="H649" s="175">
        <v>-0.189</v>
      </c>
      <c r="I649" s="176"/>
      <c r="L649" s="172"/>
      <c r="M649" s="177"/>
      <c r="N649" s="178"/>
      <c r="O649" s="178"/>
      <c r="P649" s="178"/>
      <c r="Q649" s="178"/>
      <c r="R649" s="178"/>
      <c r="S649" s="178"/>
      <c r="T649" s="179"/>
      <c r="AT649" s="173" t="s">
        <v>177</v>
      </c>
      <c r="AU649" s="173" t="s">
        <v>85</v>
      </c>
      <c r="AV649" s="14" t="s">
        <v>85</v>
      </c>
      <c r="AW649" s="14" t="s">
        <v>31</v>
      </c>
      <c r="AX649" s="14" t="s">
        <v>77</v>
      </c>
      <c r="AY649" s="173" t="s">
        <v>167</v>
      </c>
    </row>
    <row r="650" spans="2:51" s="14" customFormat="1" ht="12">
      <c r="B650" s="172"/>
      <c r="D650" s="165" t="s">
        <v>177</v>
      </c>
      <c r="E650" s="173" t="s">
        <v>1</v>
      </c>
      <c r="F650" s="174" t="s">
        <v>1510</v>
      </c>
      <c r="H650" s="175">
        <v>-3.456</v>
      </c>
      <c r="I650" s="176"/>
      <c r="L650" s="172"/>
      <c r="M650" s="177"/>
      <c r="N650" s="178"/>
      <c r="O650" s="178"/>
      <c r="P650" s="178"/>
      <c r="Q650" s="178"/>
      <c r="R650" s="178"/>
      <c r="S650" s="178"/>
      <c r="T650" s="179"/>
      <c r="AT650" s="173" t="s">
        <v>177</v>
      </c>
      <c r="AU650" s="173" t="s">
        <v>85</v>
      </c>
      <c r="AV650" s="14" t="s">
        <v>85</v>
      </c>
      <c r="AW650" s="14" t="s">
        <v>31</v>
      </c>
      <c r="AX650" s="14" t="s">
        <v>77</v>
      </c>
      <c r="AY650" s="173" t="s">
        <v>167</v>
      </c>
    </row>
    <row r="651" spans="2:51" s="15" customFormat="1" ht="12">
      <c r="B651" s="180"/>
      <c r="D651" s="165" t="s">
        <v>177</v>
      </c>
      <c r="E651" s="181" t="s">
        <v>1224</v>
      </c>
      <c r="F651" s="182" t="s">
        <v>192</v>
      </c>
      <c r="H651" s="183">
        <v>186.356</v>
      </c>
      <c r="I651" s="184"/>
      <c r="L651" s="180"/>
      <c r="M651" s="185"/>
      <c r="N651" s="186"/>
      <c r="O651" s="186"/>
      <c r="P651" s="186"/>
      <c r="Q651" s="186"/>
      <c r="R651" s="186"/>
      <c r="S651" s="186"/>
      <c r="T651" s="187"/>
      <c r="AT651" s="181" t="s">
        <v>177</v>
      </c>
      <c r="AU651" s="181" t="s">
        <v>85</v>
      </c>
      <c r="AV651" s="15" t="s">
        <v>175</v>
      </c>
      <c r="AW651" s="15" t="s">
        <v>31</v>
      </c>
      <c r="AX651" s="15" t="s">
        <v>32</v>
      </c>
      <c r="AY651" s="181" t="s">
        <v>167</v>
      </c>
    </row>
    <row r="652" spans="1:47" s="2" customFormat="1" ht="12">
      <c r="A652" s="33"/>
      <c r="B652" s="34"/>
      <c r="C652" s="33"/>
      <c r="D652" s="165" t="s">
        <v>193</v>
      </c>
      <c r="E652" s="33"/>
      <c r="F652" s="188" t="s">
        <v>1486</v>
      </c>
      <c r="G652" s="33"/>
      <c r="H652" s="33"/>
      <c r="I652" s="33"/>
      <c r="J652" s="33"/>
      <c r="K652" s="33"/>
      <c r="L652" s="34"/>
      <c r="M652" s="189"/>
      <c r="N652" s="190"/>
      <c r="O652" s="59"/>
      <c r="P652" s="59"/>
      <c r="Q652" s="59"/>
      <c r="R652" s="59"/>
      <c r="S652" s="59"/>
      <c r="T652" s="60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U652" s="18" t="s">
        <v>85</v>
      </c>
    </row>
    <row r="653" spans="1:47" s="2" customFormat="1" ht="12">
      <c r="A653" s="33"/>
      <c r="B653" s="34"/>
      <c r="C653" s="33"/>
      <c r="D653" s="165" t="s">
        <v>193</v>
      </c>
      <c r="E653" s="33"/>
      <c r="F653" s="191" t="s">
        <v>1487</v>
      </c>
      <c r="G653" s="33"/>
      <c r="H653" s="192">
        <v>0</v>
      </c>
      <c r="I653" s="33"/>
      <c r="J653" s="33"/>
      <c r="K653" s="33"/>
      <c r="L653" s="34"/>
      <c r="M653" s="189"/>
      <c r="N653" s="190"/>
      <c r="O653" s="59"/>
      <c r="P653" s="59"/>
      <c r="Q653" s="59"/>
      <c r="R653" s="59"/>
      <c r="S653" s="59"/>
      <c r="T653" s="60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U653" s="18" t="s">
        <v>85</v>
      </c>
    </row>
    <row r="654" spans="1:47" s="2" customFormat="1" ht="12">
      <c r="A654" s="33"/>
      <c r="B654" s="34"/>
      <c r="C654" s="33"/>
      <c r="D654" s="165" t="s">
        <v>193</v>
      </c>
      <c r="E654" s="33"/>
      <c r="F654" s="191" t="s">
        <v>1488</v>
      </c>
      <c r="G654" s="33"/>
      <c r="H654" s="192">
        <v>25</v>
      </c>
      <c r="I654" s="33"/>
      <c r="J654" s="33"/>
      <c r="K654" s="33"/>
      <c r="L654" s="34"/>
      <c r="M654" s="189"/>
      <c r="N654" s="190"/>
      <c r="O654" s="59"/>
      <c r="P654" s="59"/>
      <c r="Q654" s="59"/>
      <c r="R654" s="59"/>
      <c r="S654" s="59"/>
      <c r="T654" s="60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U654" s="18" t="s">
        <v>85</v>
      </c>
    </row>
    <row r="655" spans="1:47" s="2" customFormat="1" ht="12">
      <c r="A655" s="33"/>
      <c r="B655" s="34"/>
      <c r="C655" s="33"/>
      <c r="D655" s="165" t="s">
        <v>193</v>
      </c>
      <c r="E655" s="33"/>
      <c r="F655" s="191" t="s">
        <v>192</v>
      </c>
      <c r="G655" s="33"/>
      <c r="H655" s="192">
        <v>25</v>
      </c>
      <c r="I655" s="33"/>
      <c r="J655" s="33"/>
      <c r="K655" s="33"/>
      <c r="L655" s="34"/>
      <c r="M655" s="189"/>
      <c r="N655" s="190"/>
      <c r="O655" s="59"/>
      <c r="P655" s="59"/>
      <c r="Q655" s="59"/>
      <c r="R655" s="59"/>
      <c r="S655" s="59"/>
      <c r="T655" s="60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U655" s="18" t="s">
        <v>85</v>
      </c>
    </row>
    <row r="656" spans="1:47" s="2" customFormat="1" ht="12">
      <c r="A656" s="33"/>
      <c r="B656" s="34"/>
      <c r="C656" s="33"/>
      <c r="D656" s="165" t="s">
        <v>193</v>
      </c>
      <c r="E656" s="33"/>
      <c r="F656" s="188" t="s">
        <v>1489</v>
      </c>
      <c r="G656" s="33"/>
      <c r="H656" s="33"/>
      <c r="I656" s="33"/>
      <c r="J656" s="33"/>
      <c r="K656" s="33"/>
      <c r="L656" s="34"/>
      <c r="M656" s="189"/>
      <c r="N656" s="190"/>
      <c r="O656" s="59"/>
      <c r="P656" s="59"/>
      <c r="Q656" s="59"/>
      <c r="R656" s="59"/>
      <c r="S656" s="59"/>
      <c r="T656" s="60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U656" s="18" t="s">
        <v>85</v>
      </c>
    </row>
    <row r="657" spans="1:47" s="2" customFormat="1" ht="12">
      <c r="A657" s="33"/>
      <c r="B657" s="34"/>
      <c r="C657" s="33"/>
      <c r="D657" s="165" t="s">
        <v>193</v>
      </c>
      <c r="E657" s="33"/>
      <c r="F657" s="191" t="s">
        <v>1487</v>
      </c>
      <c r="G657" s="33"/>
      <c r="H657" s="192">
        <v>0</v>
      </c>
      <c r="I657" s="33"/>
      <c r="J657" s="33"/>
      <c r="K657" s="33"/>
      <c r="L657" s="34"/>
      <c r="M657" s="189"/>
      <c r="N657" s="190"/>
      <c r="O657" s="59"/>
      <c r="P657" s="59"/>
      <c r="Q657" s="59"/>
      <c r="R657" s="59"/>
      <c r="S657" s="59"/>
      <c r="T657" s="60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U657" s="18" t="s">
        <v>85</v>
      </c>
    </row>
    <row r="658" spans="1:47" s="2" customFormat="1" ht="12">
      <c r="A658" s="33"/>
      <c r="B658" s="34"/>
      <c r="C658" s="33"/>
      <c r="D658" s="165" t="s">
        <v>193</v>
      </c>
      <c r="E658" s="33"/>
      <c r="F658" s="191" t="s">
        <v>1490</v>
      </c>
      <c r="G658" s="33"/>
      <c r="H658" s="192">
        <v>278</v>
      </c>
      <c r="I658" s="33"/>
      <c r="J658" s="33"/>
      <c r="K658" s="33"/>
      <c r="L658" s="34"/>
      <c r="M658" s="189"/>
      <c r="N658" s="190"/>
      <c r="O658" s="59"/>
      <c r="P658" s="59"/>
      <c r="Q658" s="59"/>
      <c r="R658" s="59"/>
      <c r="S658" s="59"/>
      <c r="T658" s="60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U658" s="18" t="s">
        <v>85</v>
      </c>
    </row>
    <row r="659" spans="1:47" s="2" customFormat="1" ht="12">
      <c r="A659" s="33"/>
      <c r="B659" s="34"/>
      <c r="C659" s="33"/>
      <c r="D659" s="165" t="s">
        <v>193</v>
      </c>
      <c r="E659" s="33"/>
      <c r="F659" s="191" t="s">
        <v>1491</v>
      </c>
      <c r="G659" s="33"/>
      <c r="H659" s="192">
        <v>19</v>
      </c>
      <c r="I659" s="33"/>
      <c r="J659" s="33"/>
      <c r="K659" s="33"/>
      <c r="L659" s="34"/>
      <c r="M659" s="189"/>
      <c r="N659" s="190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U659" s="18" t="s">
        <v>85</v>
      </c>
    </row>
    <row r="660" spans="1:47" s="2" customFormat="1" ht="12">
      <c r="A660" s="33"/>
      <c r="B660" s="34"/>
      <c r="C660" s="33"/>
      <c r="D660" s="165" t="s">
        <v>193</v>
      </c>
      <c r="E660" s="33"/>
      <c r="F660" s="191" t="s">
        <v>1492</v>
      </c>
      <c r="G660" s="33"/>
      <c r="H660" s="192">
        <v>19</v>
      </c>
      <c r="I660" s="33"/>
      <c r="J660" s="33"/>
      <c r="K660" s="33"/>
      <c r="L660" s="34"/>
      <c r="M660" s="189"/>
      <c r="N660" s="190"/>
      <c r="O660" s="59"/>
      <c r="P660" s="59"/>
      <c r="Q660" s="59"/>
      <c r="R660" s="59"/>
      <c r="S660" s="59"/>
      <c r="T660" s="60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U660" s="18" t="s">
        <v>85</v>
      </c>
    </row>
    <row r="661" spans="1:47" s="2" customFormat="1" ht="12">
      <c r="A661" s="33"/>
      <c r="B661" s="34"/>
      <c r="C661" s="33"/>
      <c r="D661" s="165" t="s">
        <v>193</v>
      </c>
      <c r="E661" s="33"/>
      <c r="F661" s="191" t="s">
        <v>192</v>
      </c>
      <c r="G661" s="33"/>
      <c r="H661" s="192">
        <v>316</v>
      </c>
      <c r="I661" s="33"/>
      <c r="J661" s="33"/>
      <c r="K661" s="33"/>
      <c r="L661" s="34"/>
      <c r="M661" s="189"/>
      <c r="N661" s="190"/>
      <c r="O661" s="59"/>
      <c r="P661" s="59"/>
      <c r="Q661" s="59"/>
      <c r="R661" s="59"/>
      <c r="S661" s="59"/>
      <c r="T661" s="60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U661" s="18" t="s">
        <v>85</v>
      </c>
    </row>
    <row r="662" spans="1:65" s="2" customFormat="1" ht="16.5" customHeight="1">
      <c r="A662" s="33"/>
      <c r="B662" s="150"/>
      <c r="C662" s="193" t="s">
        <v>415</v>
      </c>
      <c r="D662" s="193" t="s">
        <v>453</v>
      </c>
      <c r="E662" s="194" t="s">
        <v>1511</v>
      </c>
      <c r="F662" s="195" t="s">
        <v>1512</v>
      </c>
      <c r="G662" s="196" t="s">
        <v>260</v>
      </c>
      <c r="H662" s="197">
        <v>387.434</v>
      </c>
      <c r="I662" s="198"/>
      <c r="J662" s="199">
        <f>ROUND(I662*H662,2)</f>
        <v>0</v>
      </c>
      <c r="K662" s="195" t="s">
        <v>174</v>
      </c>
      <c r="L662" s="200"/>
      <c r="M662" s="201" t="s">
        <v>1</v>
      </c>
      <c r="N662" s="202" t="s">
        <v>42</v>
      </c>
      <c r="O662" s="59"/>
      <c r="P662" s="160">
        <f>O662*H662</f>
        <v>0</v>
      </c>
      <c r="Q662" s="160">
        <v>0</v>
      </c>
      <c r="R662" s="160">
        <f>Q662*H662</f>
        <v>0</v>
      </c>
      <c r="S662" s="160">
        <v>0</v>
      </c>
      <c r="T662" s="161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2" t="s">
        <v>216</v>
      </c>
      <c r="AT662" s="162" t="s">
        <v>453</v>
      </c>
      <c r="AU662" s="162" t="s">
        <v>85</v>
      </c>
      <c r="AY662" s="18" t="s">
        <v>167</v>
      </c>
      <c r="BE662" s="163">
        <f>IF(N662="základní",J662,0)</f>
        <v>0</v>
      </c>
      <c r="BF662" s="163">
        <f>IF(N662="snížená",J662,0)</f>
        <v>0</v>
      </c>
      <c r="BG662" s="163">
        <f>IF(N662="zákl. přenesená",J662,0)</f>
        <v>0</v>
      </c>
      <c r="BH662" s="163">
        <f>IF(N662="sníž. přenesená",J662,0)</f>
        <v>0</v>
      </c>
      <c r="BI662" s="163">
        <f>IF(N662="nulová",J662,0)</f>
        <v>0</v>
      </c>
      <c r="BJ662" s="18" t="s">
        <v>32</v>
      </c>
      <c r="BK662" s="163">
        <f>ROUND(I662*H662,2)</f>
        <v>0</v>
      </c>
      <c r="BL662" s="18" t="s">
        <v>175</v>
      </c>
      <c r="BM662" s="162" t="s">
        <v>1513</v>
      </c>
    </row>
    <row r="663" spans="2:51" s="14" customFormat="1" ht="12">
      <c r="B663" s="172"/>
      <c r="D663" s="165" t="s">
        <v>177</v>
      </c>
      <c r="E663" s="173" t="s">
        <v>1</v>
      </c>
      <c r="F663" s="174" t="s">
        <v>1514</v>
      </c>
      <c r="H663" s="175">
        <v>387.434</v>
      </c>
      <c r="I663" s="176"/>
      <c r="L663" s="172"/>
      <c r="M663" s="177"/>
      <c r="N663" s="178"/>
      <c r="O663" s="178"/>
      <c r="P663" s="178"/>
      <c r="Q663" s="178"/>
      <c r="R663" s="178"/>
      <c r="S663" s="178"/>
      <c r="T663" s="179"/>
      <c r="AT663" s="173" t="s">
        <v>177</v>
      </c>
      <c r="AU663" s="173" t="s">
        <v>85</v>
      </c>
      <c r="AV663" s="14" t="s">
        <v>85</v>
      </c>
      <c r="AW663" s="14" t="s">
        <v>31</v>
      </c>
      <c r="AX663" s="14" t="s">
        <v>77</v>
      </c>
      <c r="AY663" s="173" t="s">
        <v>167</v>
      </c>
    </row>
    <row r="664" spans="2:51" s="15" customFormat="1" ht="12">
      <c r="B664" s="180"/>
      <c r="D664" s="165" t="s">
        <v>177</v>
      </c>
      <c r="E664" s="181" t="s">
        <v>1</v>
      </c>
      <c r="F664" s="182" t="s">
        <v>192</v>
      </c>
      <c r="H664" s="183">
        <v>387.434</v>
      </c>
      <c r="I664" s="184"/>
      <c r="L664" s="180"/>
      <c r="M664" s="185"/>
      <c r="N664" s="186"/>
      <c r="O664" s="186"/>
      <c r="P664" s="186"/>
      <c r="Q664" s="186"/>
      <c r="R664" s="186"/>
      <c r="S664" s="186"/>
      <c r="T664" s="187"/>
      <c r="AT664" s="181" t="s">
        <v>177</v>
      </c>
      <c r="AU664" s="181" t="s">
        <v>85</v>
      </c>
      <c r="AV664" s="15" t="s">
        <v>175</v>
      </c>
      <c r="AW664" s="15" t="s">
        <v>31</v>
      </c>
      <c r="AX664" s="15" t="s">
        <v>32</v>
      </c>
      <c r="AY664" s="181" t="s">
        <v>167</v>
      </c>
    </row>
    <row r="665" spans="1:47" s="2" customFormat="1" ht="12">
      <c r="A665" s="33"/>
      <c r="B665" s="34"/>
      <c r="C665" s="33"/>
      <c r="D665" s="165" t="s">
        <v>193</v>
      </c>
      <c r="E665" s="33"/>
      <c r="F665" s="188" t="s">
        <v>1515</v>
      </c>
      <c r="G665" s="33"/>
      <c r="H665" s="33"/>
      <c r="I665" s="33"/>
      <c r="J665" s="33"/>
      <c r="K665" s="33"/>
      <c r="L665" s="34"/>
      <c r="M665" s="189"/>
      <c r="N665" s="190"/>
      <c r="O665" s="59"/>
      <c r="P665" s="59"/>
      <c r="Q665" s="59"/>
      <c r="R665" s="59"/>
      <c r="S665" s="59"/>
      <c r="T665" s="60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U665" s="18" t="s">
        <v>85</v>
      </c>
    </row>
    <row r="666" spans="1:47" s="2" customFormat="1" ht="12">
      <c r="A666" s="33"/>
      <c r="B666" s="34"/>
      <c r="C666" s="33"/>
      <c r="D666" s="165" t="s">
        <v>193</v>
      </c>
      <c r="E666" s="33"/>
      <c r="F666" s="191" t="s">
        <v>1506</v>
      </c>
      <c r="G666" s="33"/>
      <c r="H666" s="192">
        <v>13.42</v>
      </c>
      <c r="I666" s="33"/>
      <c r="J666" s="33"/>
      <c r="K666" s="33"/>
      <c r="L666" s="34"/>
      <c r="M666" s="189"/>
      <c r="N666" s="190"/>
      <c r="O666" s="59"/>
      <c r="P666" s="59"/>
      <c r="Q666" s="59"/>
      <c r="R666" s="59"/>
      <c r="S666" s="59"/>
      <c r="T666" s="60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U666" s="18" t="s">
        <v>85</v>
      </c>
    </row>
    <row r="667" spans="1:47" s="2" customFormat="1" ht="12">
      <c r="A667" s="33"/>
      <c r="B667" s="34"/>
      <c r="C667" s="33"/>
      <c r="D667" s="165" t="s">
        <v>193</v>
      </c>
      <c r="E667" s="33"/>
      <c r="F667" s="191" t="s">
        <v>1507</v>
      </c>
      <c r="G667" s="33"/>
      <c r="H667" s="192">
        <v>176.581</v>
      </c>
      <c r="I667" s="33"/>
      <c r="J667" s="33"/>
      <c r="K667" s="33"/>
      <c r="L667" s="34"/>
      <c r="M667" s="189"/>
      <c r="N667" s="190"/>
      <c r="O667" s="59"/>
      <c r="P667" s="59"/>
      <c r="Q667" s="59"/>
      <c r="R667" s="59"/>
      <c r="S667" s="59"/>
      <c r="T667" s="60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U667" s="18" t="s">
        <v>85</v>
      </c>
    </row>
    <row r="668" spans="1:47" s="2" customFormat="1" ht="12">
      <c r="A668" s="33"/>
      <c r="B668" s="34"/>
      <c r="C668" s="33"/>
      <c r="D668" s="165" t="s">
        <v>193</v>
      </c>
      <c r="E668" s="33"/>
      <c r="F668" s="191" t="s">
        <v>1508</v>
      </c>
      <c r="G668" s="33"/>
      <c r="H668" s="192">
        <v>0</v>
      </c>
      <c r="I668" s="33"/>
      <c r="J668" s="33"/>
      <c r="K668" s="33"/>
      <c r="L668" s="34"/>
      <c r="M668" s="189"/>
      <c r="N668" s="190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U668" s="18" t="s">
        <v>85</v>
      </c>
    </row>
    <row r="669" spans="1:47" s="2" customFormat="1" ht="12">
      <c r="A669" s="33"/>
      <c r="B669" s="34"/>
      <c r="C669" s="33"/>
      <c r="D669" s="165" t="s">
        <v>193</v>
      </c>
      <c r="E669" s="33"/>
      <c r="F669" s="191" t="s">
        <v>1509</v>
      </c>
      <c r="G669" s="33"/>
      <c r="H669" s="192">
        <v>-0.189</v>
      </c>
      <c r="I669" s="33"/>
      <c r="J669" s="33"/>
      <c r="K669" s="33"/>
      <c r="L669" s="34"/>
      <c r="M669" s="189"/>
      <c r="N669" s="190"/>
      <c r="O669" s="59"/>
      <c r="P669" s="59"/>
      <c r="Q669" s="59"/>
      <c r="R669" s="59"/>
      <c r="S669" s="59"/>
      <c r="T669" s="60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U669" s="18" t="s">
        <v>85</v>
      </c>
    </row>
    <row r="670" spans="1:47" s="2" customFormat="1" ht="12">
      <c r="A670" s="33"/>
      <c r="B670" s="34"/>
      <c r="C670" s="33"/>
      <c r="D670" s="165" t="s">
        <v>193</v>
      </c>
      <c r="E670" s="33"/>
      <c r="F670" s="191" t="s">
        <v>1510</v>
      </c>
      <c r="G670" s="33"/>
      <c r="H670" s="192">
        <v>-3.456</v>
      </c>
      <c r="I670" s="33"/>
      <c r="J670" s="33"/>
      <c r="K670" s="33"/>
      <c r="L670" s="34"/>
      <c r="M670" s="189"/>
      <c r="N670" s="190"/>
      <c r="O670" s="59"/>
      <c r="P670" s="59"/>
      <c r="Q670" s="59"/>
      <c r="R670" s="59"/>
      <c r="S670" s="59"/>
      <c r="T670" s="60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U670" s="18" t="s">
        <v>85</v>
      </c>
    </row>
    <row r="671" spans="1:47" s="2" customFormat="1" ht="12">
      <c r="A671" s="33"/>
      <c r="B671" s="34"/>
      <c r="C671" s="33"/>
      <c r="D671" s="165" t="s">
        <v>193</v>
      </c>
      <c r="E671" s="33"/>
      <c r="F671" s="191" t="s">
        <v>192</v>
      </c>
      <c r="G671" s="33"/>
      <c r="H671" s="192">
        <v>186.356</v>
      </c>
      <c r="I671" s="33"/>
      <c r="J671" s="33"/>
      <c r="K671" s="33"/>
      <c r="L671" s="34"/>
      <c r="M671" s="189"/>
      <c r="N671" s="190"/>
      <c r="O671" s="59"/>
      <c r="P671" s="59"/>
      <c r="Q671" s="59"/>
      <c r="R671" s="59"/>
      <c r="S671" s="59"/>
      <c r="T671" s="60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U671" s="18" t="s">
        <v>85</v>
      </c>
    </row>
    <row r="672" spans="1:47" s="2" customFormat="1" ht="12">
      <c r="A672" s="33"/>
      <c r="B672" s="34"/>
      <c r="C672" s="33"/>
      <c r="D672" s="165" t="s">
        <v>193</v>
      </c>
      <c r="E672" s="33"/>
      <c r="F672" s="217" t="s">
        <v>1486</v>
      </c>
      <c r="G672" s="33"/>
      <c r="H672" s="33"/>
      <c r="I672" s="33"/>
      <c r="J672" s="33"/>
      <c r="K672" s="33"/>
      <c r="L672" s="34"/>
      <c r="M672" s="189"/>
      <c r="N672" s="190"/>
      <c r="O672" s="59"/>
      <c r="P672" s="59"/>
      <c r="Q672" s="59"/>
      <c r="R672" s="59"/>
      <c r="S672" s="59"/>
      <c r="T672" s="60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U672" s="18" t="s">
        <v>85</v>
      </c>
    </row>
    <row r="673" spans="1:47" s="2" customFormat="1" ht="12">
      <c r="A673" s="33"/>
      <c r="B673" s="34"/>
      <c r="C673" s="33"/>
      <c r="D673" s="165" t="s">
        <v>193</v>
      </c>
      <c r="E673" s="33"/>
      <c r="F673" s="218" t="s">
        <v>1487</v>
      </c>
      <c r="G673" s="33"/>
      <c r="H673" s="192">
        <v>0</v>
      </c>
      <c r="I673" s="33"/>
      <c r="J673" s="33"/>
      <c r="K673" s="33"/>
      <c r="L673" s="34"/>
      <c r="M673" s="189"/>
      <c r="N673" s="190"/>
      <c r="O673" s="59"/>
      <c r="P673" s="59"/>
      <c r="Q673" s="59"/>
      <c r="R673" s="59"/>
      <c r="S673" s="59"/>
      <c r="T673" s="60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U673" s="18" t="s">
        <v>85</v>
      </c>
    </row>
    <row r="674" spans="1:47" s="2" customFormat="1" ht="12">
      <c r="A674" s="33"/>
      <c r="B674" s="34"/>
      <c r="C674" s="33"/>
      <c r="D674" s="165" t="s">
        <v>193</v>
      </c>
      <c r="E674" s="33"/>
      <c r="F674" s="218" t="s">
        <v>1488</v>
      </c>
      <c r="G674" s="33"/>
      <c r="H674" s="192">
        <v>25</v>
      </c>
      <c r="I674" s="33"/>
      <c r="J674" s="33"/>
      <c r="K674" s="33"/>
      <c r="L674" s="34"/>
      <c r="M674" s="189"/>
      <c r="N674" s="190"/>
      <c r="O674" s="59"/>
      <c r="P674" s="59"/>
      <c r="Q674" s="59"/>
      <c r="R674" s="59"/>
      <c r="S674" s="59"/>
      <c r="T674" s="60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U674" s="18" t="s">
        <v>85</v>
      </c>
    </row>
    <row r="675" spans="1:47" s="2" customFormat="1" ht="12">
      <c r="A675" s="33"/>
      <c r="B675" s="34"/>
      <c r="C675" s="33"/>
      <c r="D675" s="165" t="s">
        <v>193</v>
      </c>
      <c r="E675" s="33"/>
      <c r="F675" s="218" t="s">
        <v>192</v>
      </c>
      <c r="G675" s="33"/>
      <c r="H675" s="192">
        <v>25</v>
      </c>
      <c r="I675" s="33"/>
      <c r="J675" s="33"/>
      <c r="K675" s="33"/>
      <c r="L675" s="34"/>
      <c r="M675" s="189"/>
      <c r="N675" s="190"/>
      <c r="O675" s="59"/>
      <c r="P675" s="59"/>
      <c r="Q675" s="59"/>
      <c r="R675" s="59"/>
      <c r="S675" s="59"/>
      <c r="T675" s="60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U675" s="18" t="s">
        <v>85</v>
      </c>
    </row>
    <row r="676" spans="1:47" s="2" customFormat="1" ht="12">
      <c r="A676" s="33"/>
      <c r="B676" s="34"/>
      <c r="C676" s="33"/>
      <c r="D676" s="165" t="s">
        <v>193</v>
      </c>
      <c r="E676" s="33"/>
      <c r="F676" s="217" t="s">
        <v>1489</v>
      </c>
      <c r="G676" s="33"/>
      <c r="H676" s="33"/>
      <c r="I676" s="33"/>
      <c r="J676" s="33"/>
      <c r="K676" s="33"/>
      <c r="L676" s="34"/>
      <c r="M676" s="189"/>
      <c r="N676" s="190"/>
      <c r="O676" s="59"/>
      <c r="P676" s="59"/>
      <c r="Q676" s="59"/>
      <c r="R676" s="59"/>
      <c r="S676" s="59"/>
      <c r="T676" s="60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U676" s="18" t="s">
        <v>85</v>
      </c>
    </row>
    <row r="677" spans="1:47" s="2" customFormat="1" ht="12">
      <c r="A677" s="33"/>
      <c r="B677" s="34"/>
      <c r="C677" s="33"/>
      <c r="D677" s="165" t="s">
        <v>193</v>
      </c>
      <c r="E677" s="33"/>
      <c r="F677" s="218" t="s">
        <v>1487</v>
      </c>
      <c r="G677" s="33"/>
      <c r="H677" s="192">
        <v>0</v>
      </c>
      <c r="I677" s="33"/>
      <c r="J677" s="33"/>
      <c r="K677" s="33"/>
      <c r="L677" s="34"/>
      <c r="M677" s="189"/>
      <c r="N677" s="190"/>
      <c r="O677" s="59"/>
      <c r="P677" s="59"/>
      <c r="Q677" s="59"/>
      <c r="R677" s="59"/>
      <c r="S677" s="59"/>
      <c r="T677" s="60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U677" s="18" t="s">
        <v>85</v>
      </c>
    </row>
    <row r="678" spans="1:47" s="2" customFormat="1" ht="12">
      <c r="A678" s="33"/>
      <c r="B678" s="34"/>
      <c r="C678" s="33"/>
      <c r="D678" s="165" t="s">
        <v>193</v>
      </c>
      <c r="E678" s="33"/>
      <c r="F678" s="218" t="s">
        <v>1490</v>
      </c>
      <c r="G678" s="33"/>
      <c r="H678" s="192">
        <v>278</v>
      </c>
      <c r="I678" s="33"/>
      <c r="J678" s="33"/>
      <c r="K678" s="33"/>
      <c r="L678" s="34"/>
      <c r="M678" s="189"/>
      <c r="N678" s="190"/>
      <c r="O678" s="59"/>
      <c r="P678" s="59"/>
      <c r="Q678" s="59"/>
      <c r="R678" s="59"/>
      <c r="S678" s="59"/>
      <c r="T678" s="60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U678" s="18" t="s">
        <v>85</v>
      </c>
    </row>
    <row r="679" spans="1:47" s="2" customFormat="1" ht="12">
      <c r="A679" s="33"/>
      <c r="B679" s="34"/>
      <c r="C679" s="33"/>
      <c r="D679" s="165" t="s">
        <v>193</v>
      </c>
      <c r="E679" s="33"/>
      <c r="F679" s="218" t="s">
        <v>1491</v>
      </c>
      <c r="G679" s="33"/>
      <c r="H679" s="192">
        <v>19</v>
      </c>
      <c r="I679" s="33"/>
      <c r="J679" s="33"/>
      <c r="K679" s="33"/>
      <c r="L679" s="34"/>
      <c r="M679" s="189"/>
      <c r="N679" s="190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U679" s="18" t="s">
        <v>85</v>
      </c>
    </row>
    <row r="680" spans="1:47" s="2" customFormat="1" ht="12">
      <c r="A680" s="33"/>
      <c r="B680" s="34"/>
      <c r="C680" s="33"/>
      <c r="D680" s="165" t="s">
        <v>193</v>
      </c>
      <c r="E680" s="33"/>
      <c r="F680" s="218" t="s">
        <v>1492</v>
      </c>
      <c r="G680" s="33"/>
      <c r="H680" s="192">
        <v>19</v>
      </c>
      <c r="I680" s="33"/>
      <c r="J680" s="33"/>
      <c r="K680" s="33"/>
      <c r="L680" s="34"/>
      <c r="M680" s="189"/>
      <c r="N680" s="190"/>
      <c r="O680" s="59"/>
      <c r="P680" s="59"/>
      <c r="Q680" s="59"/>
      <c r="R680" s="59"/>
      <c r="S680" s="59"/>
      <c r="T680" s="60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U680" s="18" t="s">
        <v>85</v>
      </c>
    </row>
    <row r="681" spans="1:47" s="2" customFormat="1" ht="12">
      <c r="A681" s="33"/>
      <c r="B681" s="34"/>
      <c r="C681" s="33"/>
      <c r="D681" s="165" t="s">
        <v>193</v>
      </c>
      <c r="E681" s="33"/>
      <c r="F681" s="218" t="s">
        <v>192</v>
      </c>
      <c r="G681" s="33"/>
      <c r="H681" s="192">
        <v>316</v>
      </c>
      <c r="I681" s="33"/>
      <c r="J681" s="33"/>
      <c r="K681" s="33"/>
      <c r="L681" s="34"/>
      <c r="M681" s="189"/>
      <c r="N681" s="190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U681" s="18" t="s">
        <v>85</v>
      </c>
    </row>
    <row r="682" spans="2:63" s="12" customFormat="1" ht="22.9" customHeight="1">
      <c r="B682" s="137"/>
      <c r="D682" s="138" t="s">
        <v>76</v>
      </c>
      <c r="E682" s="148" t="s">
        <v>186</v>
      </c>
      <c r="F682" s="148" t="s">
        <v>624</v>
      </c>
      <c r="I682" s="140"/>
      <c r="J682" s="149">
        <f>BK682</f>
        <v>0</v>
      </c>
      <c r="L682" s="137"/>
      <c r="M682" s="142"/>
      <c r="N682" s="143"/>
      <c r="O682" s="143"/>
      <c r="P682" s="144">
        <f>SUM(P683:P718)</f>
        <v>0</v>
      </c>
      <c r="Q682" s="143"/>
      <c r="R682" s="144">
        <f>SUM(R683:R718)</f>
        <v>0</v>
      </c>
      <c r="S682" s="143"/>
      <c r="T682" s="145">
        <f>SUM(T683:T718)</f>
        <v>0</v>
      </c>
      <c r="AR682" s="138" t="s">
        <v>32</v>
      </c>
      <c r="AT682" s="146" t="s">
        <v>76</v>
      </c>
      <c r="AU682" s="146" t="s">
        <v>32</v>
      </c>
      <c r="AY682" s="138" t="s">
        <v>167</v>
      </c>
      <c r="BK682" s="147">
        <f>SUM(BK683:BK718)</f>
        <v>0</v>
      </c>
    </row>
    <row r="683" spans="1:65" s="2" customFormat="1" ht="24.2" customHeight="1">
      <c r="A683" s="33"/>
      <c r="B683" s="150"/>
      <c r="C683" s="151" t="s">
        <v>421</v>
      </c>
      <c r="D683" s="151" t="s">
        <v>170</v>
      </c>
      <c r="E683" s="152" t="s">
        <v>1516</v>
      </c>
      <c r="F683" s="153" t="s">
        <v>1517</v>
      </c>
      <c r="G683" s="154" t="s">
        <v>475</v>
      </c>
      <c r="H683" s="155">
        <v>4</v>
      </c>
      <c r="I683" s="156"/>
      <c r="J683" s="157">
        <f aca="true" t="shared" si="0" ref="J683:J688">ROUND(I683*H683,2)</f>
        <v>0</v>
      </c>
      <c r="K683" s="153" t="s">
        <v>240</v>
      </c>
      <c r="L683" s="34"/>
      <c r="M683" s="158" t="s">
        <v>1</v>
      </c>
      <c r="N683" s="159" t="s">
        <v>42</v>
      </c>
      <c r="O683" s="59"/>
      <c r="P683" s="160">
        <f aca="true" t="shared" si="1" ref="P683:P688">O683*H683</f>
        <v>0</v>
      </c>
      <c r="Q683" s="160">
        <v>0</v>
      </c>
      <c r="R683" s="160">
        <f aca="true" t="shared" si="2" ref="R683:R688">Q683*H683</f>
        <v>0</v>
      </c>
      <c r="S683" s="160">
        <v>0</v>
      </c>
      <c r="T683" s="161">
        <f aca="true" t="shared" si="3" ref="T683:T688"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62" t="s">
        <v>175</v>
      </c>
      <c r="AT683" s="162" t="s">
        <v>170</v>
      </c>
      <c r="AU683" s="162" t="s">
        <v>85</v>
      </c>
      <c r="AY683" s="18" t="s">
        <v>167</v>
      </c>
      <c r="BE683" s="163">
        <f aca="true" t="shared" si="4" ref="BE683:BE688">IF(N683="základní",J683,0)</f>
        <v>0</v>
      </c>
      <c r="BF683" s="163">
        <f aca="true" t="shared" si="5" ref="BF683:BF688">IF(N683="snížená",J683,0)</f>
        <v>0</v>
      </c>
      <c r="BG683" s="163">
        <f aca="true" t="shared" si="6" ref="BG683:BG688">IF(N683="zákl. přenesená",J683,0)</f>
        <v>0</v>
      </c>
      <c r="BH683" s="163">
        <f aca="true" t="shared" si="7" ref="BH683:BH688">IF(N683="sníž. přenesená",J683,0)</f>
        <v>0</v>
      </c>
      <c r="BI683" s="163">
        <f aca="true" t="shared" si="8" ref="BI683:BI688">IF(N683="nulová",J683,0)</f>
        <v>0</v>
      </c>
      <c r="BJ683" s="18" t="s">
        <v>32</v>
      </c>
      <c r="BK683" s="163">
        <f aca="true" t="shared" si="9" ref="BK683:BK688">ROUND(I683*H683,2)</f>
        <v>0</v>
      </c>
      <c r="BL683" s="18" t="s">
        <v>175</v>
      </c>
      <c r="BM683" s="162" t="s">
        <v>1518</v>
      </c>
    </row>
    <row r="684" spans="1:65" s="2" customFormat="1" ht="24.2" customHeight="1">
      <c r="A684" s="33"/>
      <c r="B684" s="150"/>
      <c r="C684" s="151" t="s">
        <v>426</v>
      </c>
      <c r="D684" s="151" t="s">
        <v>170</v>
      </c>
      <c r="E684" s="152" t="s">
        <v>1519</v>
      </c>
      <c r="F684" s="153" t="s">
        <v>1520</v>
      </c>
      <c r="G684" s="154" t="s">
        <v>475</v>
      </c>
      <c r="H684" s="155">
        <v>5</v>
      </c>
      <c r="I684" s="156"/>
      <c r="J684" s="157">
        <f t="shared" si="0"/>
        <v>0</v>
      </c>
      <c r="K684" s="153" t="s">
        <v>240</v>
      </c>
      <c r="L684" s="34"/>
      <c r="M684" s="158" t="s">
        <v>1</v>
      </c>
      <c r="N684" s="159" t="s">
        <v>42</v>
      </c>
      <c r="O684" s="59"/>
      <c r="P684" s="160">
        <f t="shared" si="1"/>
        <v>0</v>
      </c>
      <c r="Q684" s="160">
        <v>0</v>
      </c>
      <c r="R684" s="160">
        <f t="shared" si="2"/>
        <v>0</v>
      </c>
      <c r="S684" s="160">
        <v>0</v>
      </c>
      <c r="T684" s="161">
        <f t="shared" si="3"/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62" t="s">
        <v>175</v>
      </c>
      <c r="AT684" s="162" t="s">
        <v>170</v>
      </c>
      <c r="AU684" s="162" t="s">
        <v>85</v>
      </c>
      <c r="AY684" s="18" t="s">
        <v>167</v>
      </c>
      <c r="BE684" s="163">
        <f t="shared" si="4"/>
        <v>0</v>
      </c>
      <c r="BF684" s="163">
        <f t="shared" si="5"/>
        <v>0</v>
      </c>
      <c r="BG684" s="163">
        <f t="shared" si="6"/>
        <v>0</v>
      </c>
      <c r="BH684" s="163">
        <f t="shared" si="7"/>
        <v>0</v>
      </c>
      <c r="BI684" s="163">
        <f t="shared" si="8"/>
        <v>0</v>
      </c>
      <c r="BJ684" s="18" t="s">
        <v>32</v>
      </c>
      <c r="BK684" s="163">
        <f t="shared" si="9"/>
        <v>0</v>
      </c>
      <c r="BL684" s="18" t="s">
        <v>175</v>
      </c>
      <c r="BM684" s="162" t="s">
        <v>1521</v>
      </c>
    </row>
    <row r="685" spans="1:65" s="2" customFormat="1" ht="21.75" customHeight="1">
      <c r="A685" s="33"/>
      <c r="B685" s="150"/>
      <c r="C685" s="151" t="s">
        <v>432</v>
      </c>
      <c r="D685" s="151" t="s">
        <v>170</v>
      </c>
      <c r="E685" s="152" t="s">
        <v>1522</v>
      </c>
      <c r="F685" s="153" t="s">
        <v>1523</v>
      </c>
      <c r="G685" s="154" t="s">
        <v>246</v>
      </c>
      <c r="H685" s="155">
        <v>1</v>
      </c>
      <c r="I685" s="156"/>
      <c r="J685" s="157">
        <f t="shared" si="0"/>
        <v>0</v>
      </c>
      <c r="K685" s="153" t="s">
        <v>240</v>
      </c>
      <c r="L685" s="34"/>
      <c r="M685" s="158" t="s">
        <v>1</v>
      </c>
      <c r="N685" s="159" t="s">
        <v>42</v>
      </c>
      <c r="O685" s="59"/>
      <c r="P685" s="160">
        <f t="shared" si="1"/>
        <v>0</v>
      </c>
      <c r="Q685" s="160">
        <v>0</v>
      </c>
      <c r="R685" s="160">
        <f t="shared" si="2"/>
        <v>0</v>
      </c>
      <c r="S685" s="160">
        <v>0</v>
      </c>
      <c r="T685" s="161">
        <f t="shared" si="3"/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62" t="s">
        <v>175</v>
      </c>
      <c r="AT685" s="162" t="s">
        <v>170</v>
      </c>
      <c r="AU685" s="162" t="s">
        <v>85</v>
      </c>
      <c r="AY685" s="18" t="s">
        <v>167</v>
      </c>
      <c r="BE685" s="163">
        <f t="shared" si="4"/>
        <v>0</v>
      </c>
      <c r="BF685" s="163">
        <f t="shared" si="5"/>
        <v>0</v>
      </c>
      <c r="BG685" s="163">
        <f t="shared" si="6"/>
        <v>0</v>
      </c>
      <c r="BH685" s="163">
        <f t="shared" si="7"/>
        <v>0</v>
      </c>
      <c r="BI685" s="163">
        <f t="shared" si="8"/>
        <v>0</v>
      </c>
      <c r="BJ685" s="18" t="s">
        <v>32</v>
      </c>
      <c r="BK685" s="163">
        <f t="shared" si="9"/>
        <v>0</v>
      </c>
      <c r="BL685" s="18" t="s">
        <v>175</v>
      </c>
      <c r="BM685" s="162" t="s">
        <v>1524</v>
      </c>
    </row>
    <row r="686" spans="1:65" s="2" customFormat="1" ht="21.75" customHeight="1">
      <c r="A686" s="33"/>
      <c r="B686" s="150"/>
      <c r="C686" s="151" t="s">
        <v>437</v>
      </c>
      <c r="D686" s="151" t="s">
        <v>170</v>
      </c>
      <c r="E686" s="152" t="s">
        <v>1525</v>
      </c>
      <c r="F686" s="153" t="s">
        <v>1526</v>
      </c>
      <c r="G686" s="154" t="s">
        <v>246</v>
      </c>
      <c r="H686" s="155">
        <v>1</v>
      </c>
      <c r="I686" s="156"/>
      <c r="J686" s="157">
        <f t="shared" si="0"/>
        <v>0</v>
      </c>
      <c r="K686" s="153" t="s">
        <v>240</v>
      </c>
      <c r="L686" s="34"/>
      <c r="M686" s="158" t="s">
        <v>1</v>
      </c>
      <c r="N686" s="159" t="s">
        <v>42</v>
      </c>
      <c r="O686" s="59"/>
      <c r="P686" s="160">
        <f t="shared" si="1"/>
        <v>0</v>
      </c>
      <c r="Q686" s="160">
        <v>0</v>
      </c>
      <c r="R686" s="160">
        <f t="shared" si="2"/>
        <v>0</v>
      </c>
      <c r="S686" s="160">
        <v>0</v>
      </c>
      <c r="T686" s="161">
        <f t="shared" si="3"/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62" t="s">
        <v>175</v>
      </c>
      <c r="AT686" s="162" t="s">
        <v>170</v>
      </c>
      <c r="AU686" s="162" t="s">
        <v>85</v>
      </c>
      <c r="AY686" s="18" t="s">
        <v>167</v>
      </c>
      <c r="BE686" s="163">
        <f t="shared" si="4"/>
        <v>0</v>
      </c>
      <c r="BF686" s="163">
        <f t="shared" si="5"/>
        <v>0</v>
      </c>
      <c r="BG686" s="163">
        <f t="shared" si="6"/>
        <v>0</v>
      </c>
      <c r="BH686" s="163">
        <f t="shared" si="7"/>
        <v>0</v>
      </c>
      <c r="BI686" s="163">
        <f t="shared" si="8"/>
        <v>0</v>
      </c>
      <c r="BJ686" s="18" t="s">
        <v>32</v>
      </c>
      <c r="BK686" s="163">
        <f t="shared" si="9"/>
        <v>0</v>
      </c>
      <c r="BL686" s="18" t="s">
        <v>175</v>
      </c>
      <c r="BM686" s="162" t="s">
        <v>1527</v>
      </c>
    </row>
    <row r="687" spans="1:65" s="2" customFormat="1" ht="24.2" customHeight="1">
      <c r="A687" s="33"/>
      <c r="B687" s="150"/>
      <c r="C687" s="151" t="s">
        <v>442</v>
      </c>
      <c r="D687" s="151" t="s">
        <v>170</v>
      </c>
      <c r="E687" s="152" t="s">
        <v>1528</v>
      </c>
      <c r="F687" s="153" t="s">
        <v>1529</v>
      </c>
      <c r="G687" s="154" t="s">
        <v>246</v>
      </c>
      <c r="H687" s="155">
        <v>8.5</v>
      </c>
      <c r="I687" s="156"/>
      <c r="J687" s="157">
        <f t="shared" si="0"/>
        <v>0</v>
      </c>
      <c r="K687" s="153" t="s">
        <v>240</v>
      </c>
      <c r="L687" s="34"/>
      <c r="M687" s="158" t="s">
        <v>1</v>
      </c>
      <c r="N687" s="159" t="s">
        <v>42</v>
      </c>
      <c r="O687" s="59"/>
      <c r="P687" s="160">
        <f t="shared" si="1"/>
        <v>0</v>
      </c>
      <c r="Q687" s="160">
        <v>0</v>
      </c>
      <c r="R687" s="160">
        <f t="shared" si="2"/>
        <v>0</v>
      </c>
      <c r="S687" s="160">
        <v>0</v>
      </c>
      <c r="T687" s="161">
        <f t="shared" si="3"/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62" t="s">
        <v>175</v>
      </c>
      <c r="AT687" s="162" t="s">
        <v>170</v>
      </c>
      <c r="AU687" s="162" t="s">
        <v>85</v>
      </c>
      <c r="AY687" s="18" t="s">
        <v>167</v>
      </c>
      <c r="BE687" s="163">
        <f t="shared" si="4"/>
        <v>0</v>
      </c>
      <c r="BF687" s="163">
        <f t="shared" si="5"/>
        <v>0</v>
      </c>
      <c r="BG687" s="163">
        <f t="shared" si="6"/>
        <v>0</v>
      </c>
      <c r="BH687" s="163">
        <f t="shared" si="7"/>
        <v>0</v>
      </c>
      <c r="BI687" s="163">
        <f t="shared" si="8"/>
        <v>0</v>
      </c>
      <c r="BJ687" s="18" t="s">
        <v>32</v>
      </c>
      <c r="BK687" s="163">
        <f t="shared" si="9"/>
        <v>0</v>
      </c>
      <c r="BL687" s="18" t="s">
        <v>175</v>
      </c>
      <c r="BM687" s="162" t="s">
        <v>1530</v>
      </c>
    </row>
    <row r="688" spans="1:65" s="2" customFormat="1" ht="16.5" customHeight="1">
      <c r="A688" s="33"/>
      <c r="B688" s="150"/>
      <c r="C688" s="151" t="s">
        <v>447</v>
      </c>
      <c r="D688" s="151" t="s">
        <v>170</v>
      </c>
      <c r="E688" s="152" t="s">
        <v>629</v>
      </c>
      <c r="F688" s="153" t="s">
        <v>630</v>
      </c>
      <c r="G688" s="154" t="s">
        <v>173</v>
      </c>
      <c r="H688" s="155">
        <v>2.75</v>
      </c>
      <c r="I688" s="156"/>
      <c r="J688" s="157">
        <f t="shared" si="0"/>
        <v>0</v>
      </c>
      <c r="K688" s="153" t="s">
        <v>174</v>
      </c>
      <c r="L688" s="34"/>
      <c r="M688" s="158" t="s">
        <v>1</v>
      </c>
      <c r="N688" s="159" t="s">
        <v>42</v>
      </c>
      <c r="O688" s="59"/>
      <c r="P688" s="160">
        <f t="shared" si="1"/>
        <v>0</v>
      </c>
      <c r="Q688" s="160">
        <v>0</v>
      </c>
      <c r="R688" s="160">
        <f t="shared" si="2"/>
        <v>0</v>
      </c>
      <c r="S688" s="160">
        <v>0</v>
      </c>
      <c r="T688" s="161">
        <f t="shared" si="3"/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62" t="s">
        <v>175</v>
      </c>
      <c r="AT688" s="162" t="s">
        <v>170</v>
      </c>
      <c r="AU688" s="162" t="s">
        <v>85</v>
      </c>
      <c r="AY688" s="18" t="s">
        <v>167</v>
      </c>
      <c r="BE688" s="163">
        <f t="shared" si="4"/>
        <v>0</v>
      </c>
      <c r="BF688" s="163">
        <f t="shared" si="5"/>
        <v>0</v>
      </c>
      <c r="BG688" s="163">
        <f t="shared" si="6"/>
        <v>0</v>
      </c>
      <c r="BH688" s="163">
        <f t="shared" si="7"/>
        <v>0</v>
      </c>
      <c r="BI688" s="163">
        <f t="shared" si="8"/>
        <v>0</v>
      </c>
      <c r="BJ688" s="18" t="s">
        <v>32</v>
      </c>
      <c r="BK688" s="163">
        <f t="shared" si="9"/>
        <v>0</v>
      </c>
      <c r="BL688" s="18" t="s">
        <v>175</v>
      </c>
      <c r="BM688" s="162" t="s">
        <v>1531</v>
      </c>
    </row>
    <row r="689" spans="2:51" s="13" customFormat="1" ht="12">
      <c r="B689" s="164"/>
      <c r="D689" s="165" t="s">
        <v>177</v>
      </c>
      <c r="E689" s="166" t="s">
        <v>1</v>
      </c>
      <c r="F689" s="167" t="s">
        <v>1532</v>
      </c>
      <c r="H689" s="166" t="s">
        <v>1</v>
      </c>
      <c r="I689" s="168"/>
      <c r="L689" s="164"/>
      <c r="M689" s="169"/>
      <c r="N689" s="170"/>
      <c r="O689" s="170"/>
      <c r="P689" s="170"/>
      <c r="Q689" s="170"/>
      <c r="R689" s="170"/>
      <c r="S689" s="170"/>
      <c r="T689" s="171"/>
      <c r="AT689" s="166" t="s">
        <v>177</v>
      </c>
      <c r="AU689" s="166" t="s">
        <v>85</v>
      </c>
      <c r="AV689" s="13" t="s">
        <v>32</v>
      </c>
      <c r="AW689" s="13" t="s">
        <v>31</v>
      </c>
      <c r="AX689" s="13" t="s">
        <v>77</v>
      </c>
      <c r="AY689" s="166" t="s">
        <v>167</v>
      </c>
    </row>
    <row r="690" spans="2:51" s="14" customFormat="1" ht="12">
      <c r="B690" s="172"/>
      <c r="D690" s="165" t="s">
        <v>177</v>
      </c>
      <c r="E690" s="173" t="s">
        <v>1</v>
      </c>
      <c r="F690" s="174" t="s">
        <v>1533</v>
      </c>
      <c r="H690" s="175">
        <v>2.75</v>
      </c>
      <c r="I690" s="176"/>
      <c r="L690" s="172"/>
      <c r="M690" s="177"/>
      <c r="N690" s="178"/>
      <c r="O690" s="178"/>
      <c r="P690" s="178"/>
      <c r="Q690" s="178"/>
      <c r="R690" s="178"/>
      <c r="S690" s="178"/>
      <c r="T690" s="179"/>
      <c r="AT690" s="173" t="s">
        <v>177</v>
      </c>
      <c r="AU690" s="173" t="s">
        <v>85</v>
      </c>
      <c r="AV690" s="14" t="s">
        <v>85</v>
      </c>
      <c r="AW690" s="14" t="s">
        <v>31</v>
      </c>
      <c r="AX690" s="14" t="s">
        <v>32</v>
      </c>
      <c r="AY690" s="173" t="s">
        <v>167</v>
      </c>
    </row>
    <row r="691" spans="1:65" s="2" customFormat="1" ht="24.2" customHeight="1">
      <c r="A691" s="33"/>
      <c r="B691" s="150"/>
      <c r="C691" s="151" t="s">
        <v>452</v>
      </c>
      <c r="D691" s="151" t="s">
        <v>170</v>
      </c>
      <c r="E691" s="152" t="s">
        <v>1534</v>
      </c>
      <c r="F691" s="153" t="s">
        <v>1535</v>
      </c>
      <c r="G691" s="154" t="s">
        <v>260</v>
      </c>
      <c r="H691" s="155">
        <v>6.05</v>
      </c>
      <c r="I691" s="156"/>
      <c r="J691" s="157">
        <f>ROUND(I691*H691,2)</f>
        <v>0</v>
      </c>
      <c r="K691" s="153" t="s">
        <v>174</v>
      </c>
      <c r="L691" s="34"/>
      <c r="M691" s="158" t="s">
        <v>1</v>
      </c>
      <c r="N691" s="159" t="s">
        <v>42</v>
      </c>
      <c r="O691" s="59"/>
      <c r="P691" s="160">
        <f>O691*H691</f>
        <v>0</v>
      </c>
      <c r="Q691" s="160">
        <v>0</v>
      </c>
      <c r="R691" s="160">
        <f>Q691*H691</f>
        <v>0</v>
      </c>
      <c r="S691" s="160">
        <v>0</v>
      </c>
      <c r="T691" s="161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62" t="s">
        <v>175</v>
      </c>
      <c r="AT691" s="162" t="s">
        <v>170</v>
      </c>
      <c r="AU691" s="162" t="s">
        <v>85</v>
      </c>
      <c r="AY691" s="18" t="s">
        <v>167</v>
      </c>
      <c r="BE691" s="163">
        <f>IF(N691="základní",J691,0)</f>
        <v>0</v>
      </c>
      <c r="BF691" s="163">
        <f>IF(N691="snížená",J691,0)</f>
        <v>0</v>
      </c>
      <c r="BG691" s="163">
        <f>IF(N691="zákl. přenesená",J691,0)</f>
        <v>0</v>
      </c>
      <c r="BH691" s="163">
        <f>IF(N691="sníž. přenesená",J691,0)</f>
        <v>0</v>
      </c>
      <c r="BI691" s="163">
        <f>IF(N691="nulová",J691,0)</f>
        <v>0</v>
      </c>
      <c r="BJ691" s="18" t="s">
        <v>32</v>
      </c>
      <c r="BK691" s="163">
        <f>ROUND(I691*H691,2)</f>
        <v>0</v>
      </c>
      <c r="BL691" s="18" t="s">
        <v>175</v>
      </c>
      <c r="BM691" s="162" t="s">
        <v>1536</v>
      </c>
    </row>
    <row r="692" spans="2:51" s="14" customFormat="1" ht="12">
      <c r="B692" s="172"/>
      <c r="D692" s="165" t="s">
        <v>177</v>
      </c>
      <c r="E692" s="173" t="s">
        <v>1</v>
      </c>
      <c r="F692" s="174" t="s">
        <v>1537</v>
      </c>
      <c r="H692" s="175">
        <v>6.05</v>
      </c>
      <c r="I692" s="176"/>
      <c r="L692" s="172"/>
      <c r="M692" s="177"/>
      <c r="N692" s="178"/>
      <c r="O692" s="178"/>
      <c r="P692" s="178"/>
      <c r="Q692" s="178"/>
      <c r="R692" s="178"/>
      <c r="S692" s="178"/>
      <c r="T692" s="179"/>
      <c r="AT692" s="173" t="s">
        <v>177</v>
      </c>
      <c r="AU692" s="173" t="s">
        <v>85</v>
      </c>
      <c r="AV692" s="14" t="s">
        <v>85</v>
      </c>
      <c r="AW692" s="14" t="s">
        <v>31</v>
      </c>
      <c r="AX692" s="14" t="s">
        <v>77</v>
      </c>
      <c r="AY692" s="173" t="s">
        <v>167</v>
      </c>
    </row>
    <row r="693" spans="2:51" s="15" customFormat="1" ht="12">
      <c r="B693" s="180"/>
      <c r="D693" s="165" t="s">
        <v>177</v>
      </c>
      <c r="E693" s="181" t="s">
        <v>1</v>
      </c>
      <c r="F693" s="182" t="s">
        <v>192</v>
      </c>
      <c r="H693" s="183">
        <v>6.05</v>
      </c>
      <c r="I693" s="184"/>
      <c r="L693" s="180"/>
      <c r="M693" s="185"/>
      <c r="N693" s="186"/>
      <c r="O693" s="186"/>
      <c r="P693" s="186"/>
      <c r="Q693" s="186"/>
      <c r="R693" s="186"/>
      <c r="S693" s="186"/>
      <c r="T693" s="187"/>
      <c r="AT693" s="181" t="s">
        <v>177</v>
      </c>
      <c r="AU693" s="181" t="s">
        <v>85</v>
      </c>
      <c r="AV693" s="15" t="s">
        <v>175</v>
      </c>
      <c r="AW693" s="15" t="s">
        <v>31</v>
      </c>
      <c r="AX693" s="15" t="s">
        <v>32</v>
      </c>
      <c r="AY693" s="181" t="s">
        <v>167</v>
      </c>
    </row>
    <row r="694" spans="1:65" s="2" customFormat="1" ht="16.5" customHeight="1">
      <c r="A694" s="33"/>
      <c r="B694" s="150"/>
      <c r="C694" s="151" t="s">
        <v>458</v>
      </c>
      <c r="D694" s="151" t="s">
        <v>170</v>
      </c>
      <c r="E694" s="152" t="s">
        <v>638</v>
      </c>
      <c r="F694" s="153" t="s">
        <v>639</v>
      </c>
      <c r="G694" s="154" t="s">
        <v>260</v>
      </c>
      <c r="H694" s="155">
        <v>6.05</v>
      </c>
      <c r="I694" s="156"/>
      <c r="J694" s="157">
        <f>ROUND(I694*H694,2)</f>
        <v>0</v>
      </c>
      <c r="K694" s="153" t="s">
        <v>174</v>
      </c>
      <c r="L694" s="34"/>
      <c r="M694" s="158" t="s">
        <v>1</v>
      </c>
      <c r="N694" s="159" t="s">
        <v>42</v>
      </c>
      <c r="O694" s="59"/>
      <c r="P694" s="160">
        <f>O694*H694</f>
        <v>0</v>
      </c>
      <c r="Q694" s="160">
        <v>0</v>
      </c>
      <c r="R694" s="160">
        <f>Q694*H694</f>
        <v>0</v>
      </c>
      <c r="S694" s="160">
        <v>0</v>
      </c>
      <c r="T694" s="161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2" t="s">
        <v>175</v>
      </c>
      <c r="AT694" s="162" t="s">
        <v>170</v>
      </c>
      <c r="AU694" s="162" t="s">
        <v>85</v>
      </c>
      <c r="AY694" s="18" t="s">
        <v>167</v>
      </c>
      <c r="BE694" s="163">
        <f>IF(N694="základní",J694,0)</f>
        <v>0</v>
      </c>
      <c r="BF694" s="163">
        <f>IF(N694="snížená",J694,0)</f>
        <v>0</v>
      </c>
      <c r="BG694" s="163">
        <f>IF(N694="zákl. přenesená",J694,0)</f>
        <v>0</v>
      </c>
      <c r="BH694" s="163">
        <f>IF(N694="sníž. přenesená",J694,0)</f>
        <v>0</v>
      </c>
      <c r="BI694" s="163">
        <f>IF(N694="nulová",J694,0)</f>
        <v>0</v>
      </c>
      <c r="BJ694" s="18" t="s">
        <v>32</v>
      </c>
      <c r="BK694" s="163">
        <f>ROUND(I694*H694,2)</f>
        <v>0</v>
      </c>
      <c r="BL694" s="18" t="s">
        <v>175</v>
      </c>
      <c r="BM694" s="162" t="s">
        <v>1538</v>
      </c>
    </row>
    <row r="695" spans="2:51" s="14" customFormat="1" ht="12">
      <c r="B695" s="172"/>
      <c r="D695" s="165" t="s">
        <v>177</v>
      </c>
      <c r="E695" s="173" t="s">
        <v>1</v>
      </c>
      <c r="F695" s="174" t="s">
        <v>1539</v>
      </c>
      <c r="H695" s="175">
        <v>6.05</v>
      </c>
      <c r="I695" s="176"/>
      <c r="L695" s="172"/>
      <c r="M695" s="177"/>
      <c r="N695" s="178"/>
      <c r="O695" s="178"/>
      <c r="P695" s="178"/>
      <c r="Q695" s="178"/>
      <c r="R695" s="178"/>
      <c r="S695" s="178"/>
      <c r="T695" s="179"/>
      <c r="AT695" s="173" t="s">
        <v>177</v>
      </c>
      <c r="AU695" s="173" t="s">
        <v>85</v>
      </c>
      <c r="AV695" s="14" t="s">
        <v>85</v>
      </c>
      <c r="AW695" s="14" t="s">
        <v>31</v>
      </c>
      <c r="AX695" s="14" t="s">
        <v>32</v>
      </c>
      <c r="AY695" s="173" t="s">
        <v>167</v>
      </c>
    </row>
    <row r="696" spans="1:65" s="2" customFormat="1" ht="16.5" customHeight="1">
      <c r="A696" s="33"/>
      <c r="B696" s="150"/>
      <c r="C696" s="151" t="s">
        <v>463</v>
      </c>
      <c r="D696" s="151" t="s">
        <v>170</v>
      </c>
      <c r="E696" s="152" t="s">
        <v>642</v>
      </c>
      <c r="F696" s="153" t="s">
        <v>643</v>
      </c>
      <c r="G696" s="154" t="s">
        <v>260</v>
      </c>
      <c r="H696" s="155">
        <v>42.35</v>
      </c>
      <c r="I696" s="156"/>
      <c r="J696" s="157">
        <f>ROUND(I696*H696,2)</f>
        <v>0</v>
      </c>
      <c r="K696" s="153" t="s">
        <v>174</v>
      </c>
      <c r="L696" s="34"/>
      <c r="M696" s="158" t="s">
        <v>1</v>
      </c>
      <c r="N696" s="159" t="s">
        <v>42</v>
      </c>
      <c r="O696" s="59"/>
      <c r="P696" s="160">
        <f>O696*H696</f>
        <v>0</v>
      </c>
      <c r="Q696" s="160">
        <v>0</v>
      </c>
      <c r="R696" s="160">
        <f>Q696*H696</f>
        <v>0</v>
      </c>
      <c r="S696" s="160">
        <v>0</v>
      </c>
      <c r="T696" s="161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62" t="s">
        <v>175</v>
      </c>
      <c r="AT696" s="162" t="s">
        <v>170</v>
      </c>
      <c r="AU696" s="162" t="s">
        <v>85</v>
      </c>
      <c r="AY696" s="18" t="s">
        <v>167</v>
      </c>
      <c r="BE696" s="163">
        <f>IF(N696="základní",J696,0)</f>
        <v>0</v>
      </c>
      <c r="BF696" s="163">
        <f>IF(N696="snížená",J696,0)</f>
        <v>0</v>
      </c>
      <c r="BG696" s="163">
        <f>IF(N696="zákl. přenesená",J696,0)</f>
        <v>0</v>
      </c>
      <c r="BH696" s="163">
        <f>IF(N696="sníž. přenesená",J696,0)</f>
        <v>0</v>
      </c>
      <c r="BI696" s="163">
        <f>IF(N696="nulová",J696,0)</f>
        <v>0</v>
      </c>
      <c r="BJ696" s="18" t="s">
        <v>32</v>
      </c>
      <c r="BK696" s="163">
        <f>ROUND(I696*H696,2)</f>
        <v>0</v>
      </c>
      <c r="BL696" s="18" t="s">
        <v>175</v>
      </c>
      <c r="BM696" s="162" t="s">
        <v>1540</v>
      </c>
    </row>
    <row r="697" spans="2:51" s="14" customFormat="1" ht="12">
      <c r="B697" s="172"/>
      <c r="D697" s="165" t="s">
        <v>177</v>
      </c>
      <c r="E697" s="173" t="s">
        <v>1</v>
      </c>
      <c r="F697" s="174" t="s">
        <v>1541</v>
      </c>
      <c r="H697" s="175">
        <v>42.35</v>
      </c>
      <c r="I697" s="176"/>
      <c r="L697" s="172"/>
      <c r="M697" s="177"/>
      <c r="N697" s="178"/>
      <c r="O697" s="178"/>
      <c r="P697" s="178"/>
      <c r="Q697" s="178"/>
      <c r="R697" s="178"/>
      <c r="S697" s="178"/>
      <c r="T697" s="179"/>
      <c r="AT697" s="173" t="s">
        <v>177</v>
      </c>
      <c r="AU697" s="173" t="s">
        <v>85</v>
      </c>
      <c r="AV697" s="14" t="s">
        <v>85</v>
      </c>
      <c r="AW697" s="14" t="s">
        <v>31</v>
      </c>
      <c r="AX697" s="14" t="s">
        <v>77</v>
      </c>
      <c r="AY697" s="173" t="s">
        <v>167</v>
      </c>
    </row>
    <row r="698" spans="2:51" s="15" customFormat="1" ht="12">
      <c r="B698" s="180"/>
      <c r="D698" s="165" t="s">
        <v>177</v>
      </c>
      <c r="E698" s="181" t="s">
        <v>1</v>
      </c>
      <c r="F698" s="182" t="s">
        <v>192</v>
      </c>
      <c r="H698" s="183">
        <v>42.35</v>
      </c>
      <c r="I698" s="184"/>
      <c r="L698" s="180"/>
      <c r="M698" s="185"/>
      <c r="N698" s="186"/>
      <c r="O698" s="186"/>
      <c r="P698" s="186"/>
      <c r="Q698" s="186"/>
      <c r="R698" s="186"/>
      <c r="S698" s="186"/>
      <c r="T698" s="187"/>
      <c r="AT698" s="181" t="s">
        <v>177</v>
      </c>
      <c r="AU698" s="181" t="s">
        <v>85</v>
      </c>
      <c r="AV698" s="15" t="s">
        <v>175</v>
      </c>
      <c r="AW698" s="15" t="s">
        <v>31</v>
      </c>
      <c r="AX698" s="15" t="s">
        <v>32</v>
      </c>
      <c r="AY698" s="181" t="s">
        <v>167</v>
      </c>
    </row>
    <row r="699" spans="1:65" s="2" customFormat="1" ht="16.5" customHeight="1">
      <c r="A699" s="33"/>
      <c r="B699" s="150"/>
      <c r="C699" s="151" t="s">
        <v>467</v>
      </c>
      <c r="D699" s="151" t="s">
        <v>170</v>
      </c>
      <c r="E699" s="152" t="s">
        <v>1542</v>
      </c>
      <c r="F699" s="153" t="s">
        <v>647</v>
      </c>
      <c r="G699" s="154" t="s">
        <v>260</v>
      </c>
      <c r="H699" s="155">
        <v>6.05</v>
      </c>
      <c r="I699" s="156"/>
      <c r="J699" s="157">
        <f>ROUND(I699*H699,2)</f>
        <v>0</v>
      </c>
      <c r="K699" s="153" t="s">
        <v>1</v>
      </c>
      <c r="L699" s="34"/>
      <c r="M699" s="158" t="s">
        <v>1</v>
      </c>
      <c r="N699" s="159" t="s">
        <v>42</v>
      </c>
      <c r="O699" s="59"/>
      <c r="P699" s="160">
        <f>O699*H699</f>
        <v>0</v>
      </c>
      <c r="Q699" s="160">
        <v>0</v>
      </c>
      <c r="R699" s="160">
        <f>Q699*H699</f>
        <v>0</v>
      </c>
      <c r="S699" s="160">
        <v>0</v>
      </c>
      <c r="T699" s="161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62" t="s">
        <v>175</v>
      </c>
      <c r="AT699" s="162" t="s">
        <v>170</v>
      </c>
      <c r="AU699" s="162" t="s">
        <v>85</v>
      </c>
      <c r="AY699" s="18" t="s">
        <v>167</v>
      </c>
      <c r="BE699" s="163">
        <f>IF(N699="základní",J699,0)</f>
        <v>0</v>
      </c>
      <c r="BF699" s="163">
        <f>IF(N699="snížená",J699,0)</f>
        <v>0</v>
      </c>
      <c r="BG699" s="163">
        <f>IF(N699="zákl. přenesená",J699,0)</f>
        <v>0</v>
      </c>
      <c r="BH699" s="163">
        <f>IF(N699="sníž. přenesená",J699,0)</f>
        <v>0</v>
      </c>
      <c r="BI699" s="163">
        <f>IF(N699="nulová",J699,0)</f>
        <v>0</v>
      </c>
      <c r="BJ699" s="18" t="s">
        <v>32</v>
      </c>
      <c r="BK699" s="163">
        <f>ROUND(I699*H699,2)</f>
        <v>0</v>
      </c>
      <c r="BL699" s="18" t="s">
        <v>175</v>
      </c>
      <c r="BM699" s="162" t="s">
        <v>1543</v>
      </c>
    </row>
    <row r="700" spans="2:51" s="14" customFormat="1" ht="12">
      <c r="B700" s="172"/>
      <c r="D700" s="165" t="s">
        <v>177</v>
      </c>
      <c r="E700" s="173" t="s">
        <v>1</v>
      </c>
      <c r="F700" s="174" t="s">
        <v>1539</v>
      </c>
      <c r="H700" s="175">
        <v>6.05</v>
      </c>
      <c r="I700" s="176"/>
      <c r="L700" s="172"/>
      <c r="M700" s="177"/>
      <c r="N700" s="178"/>
      <c r="O700" s="178"/>
      <c r="P700" s="178"/>
      <c r="Q700" s="178"/>
      <c r="R700" s="178"/>
      <c r="S700" s="178"/>
      <c r="T700" s="179"/>
      <c r="AT700" s="173" t="s">
        <v>177</v>
      </c>
      <c r="AU700" s="173" t="s">
        <v>85</v>
      </c>
      <c r="AV700" s="14" t="s">
        <v>85</v>
      </c>
      <c r="AW700" s="14" t="s">
        <v>31</v>
      </c>
      <c r="AX700" s="14" t="s">
        <v>32</v>
      </c>
      <c r="AY700" s="173" t="s">
        <v>167</v>
      </c>
    </row>
    <row r="701" spans="1:65" s="2" customFormat="1" ht="16.5" customHeight="1">
      <c r="A701" s="33"/>
      <c r="B701" s="150"/>
      <c r="C701" s="151" t="s">
        <v>472</v>
      </c>
      <c r="D701" s="151" t="s">
        <v>170</v>
      </c>
      <c r="E701" s="152" t="s">
        <v>1544</v>
      </c>
      <c r="F701" s="153" t="s">
        <v>1545</v>
      </c>
      <c r="G701" s="154" t="s">
        <v>173</v>
      </c>
      <c r="H701" s="155">
        <v>2.638</v>
      </c>
      <c r="I701" s="156"/>
      <c r="J701" s="157">
        <f>ROUND(I701*H701,2)</f>
        <v>0</v>
      </c>
      <c r="K701" s="153" t="s">
        <v>1</v>
      </c>
      <c r="L701" s="34"/>
      <c r="M701" s="158" t="s">
        <v>1</v>
      </c>
      <c r="N701" s="159" t="s">
        <v>42</v>
      </c>
      <c r="O701" s="59"/>
      <c r="P701" s="160">
        <f>O701*H701</f>
        <v>0</v>
      </c>
      <c r="Q701" s="160">
        <v>0</v>
      </c>
      <c r="R701" s="160">
        <f>Q701*H701</f>
        <v>0</v>
      </c>
      <c r="S701" s="160">
        <v>0</v>
      </c>
      <c r="T701" s="161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2" t="s">
        <v>175</v>
      </c>
      <c r="AT701" s="162" t="s">
        <v>170</v>
      </c>
      <c r="AU701" s="162" t="s">
        <v>85</v>
      </c>
      <c r="AY701" s="18" t="s">
        <v>167</v>
      </c>
      <c r="BE701" s="163">
        <f>IF(N701="základní",J701,0)</f>
        <v>0</v>
      </c>
      <c r="BF701" s="163">
        <f>IF(N701="snížená",J701,0)</f>
        <v>0</v>
      </c>
      <c r="BG701" s="163">
        <f>IF(N701="zákl. přenesená",J701,0)</f>
        <v>0</v>
      </c>
      <c r="BH701" s="163">
        <f>IF(N701="sníž. přenesená",J701,0)</f>
        <v>0</v>
      </c>
      <c r="BI701" s="163">
        <f>IF(N701="nulová",J701,0)</f>
        <v>0</v>
      </c>
      <c r="BJ701" s="18" t="s">
        <v>32</v>
      </c>
      <c r="BK701" s="163">
        <f>ROUND(I701*H701,2)</f>
        <v>0</v>
      </c>
      <c r="BL701" s="18" t="s">
        <v>175</v>
      </c>
      <c r="BM701" s="162" t="s">
        <v>1546</v>
      </c>
    </row>
    <row r="702" spans="2:51" s="14" customFormat="1" ht="12">
      <c r="B702" s="172"/>
      <c r="D702" s="165" t="s">
        <v>177</v>
      </c>
      <c r="E702" s="173" t="s">
        <v>1</v>
      </c>
      <c r="F702" s="174" t="s">
        <v>1547</v>
      </c>
      <c r="H702" s="175">
        <v>0.113</v>
      </c>
      <c r="I702" s="176"/>
      <c r="L702" s="172"/>
      <c r="M702" s="177"/>
      <c r="N702" s="178"/>
      <c r="O702" s="178"/>
      <c r="P702" s="178"/>
      <c r="Q702" s="178"/>
      <c r="R702" s="178"/>
      <c r="S702" s="178"/>
      <c r="T702" s="179"/>
      <c r="AT702" s="173" t="s">
        <v>177</v>
      </c>
      <c r="AU702" s="173" t="s">
        <v>85</v>
      </c>
      <c r="AV702" s="14" t="s">
        <v>85</v>
      </c>
      <c r="AW702" s="14" t="s">
        <v>31</v>
      </c>
      <c r="AX702" s="14" t="s">
        <v>77</v>
      </c>
      <c r="AY702" s="173" t="s">
        <v>167</v>
      </c>
    </row>
    <row r="703" spans="2:51" s="14" customFormat="1" ht="12">
      <c r="B703" s="172"/>
      <c r="D703" s="165" t="s">
        <v>177</v>
      </c>
      <c r="E703" s="173" t="s">
        <v>1</v>
      </c>
      <c r="F703" s="174" t="s">
        <v>1548</v>
      </c>
      <c r="H703" s="175">
        <v>2.372</v>
      </c>
      <c r="I703" s="176"/>
      <c r="L703" s="172"/>
      <c r="M703" s="177"/>
      <c r="N703" s="178"/>
      <c r="O703" s="178"/>
      <c r="P703" s="178"/>
      <c r="Q703" s="178"/>
      <c r="R703" s="178"/>
      <c r="S703" s="178"/>
      <c r="T703" s="179"/>
      <c r="AT703" s="173" t="s">
        <v>177</v>
      </c>
      <c r="AU703" s="173" t="s">
        <v>85</v>
      </c>
      <c r="AV703" s="14" t="s">
        <v>85</v>
      </c>
      <c r="AW703" s="14" t="s">
        <v>31</v>
      </c>
      <c r="AX703" s="14" t="s">
        <v>77</v>
      </c>
      <c r="AY703" s="173" t="s">
        <v>167</v>
      </c>
    </row>
    <row r="704" spans="2:51" s="14" customFormat="1" ht="12">
      <c r="B704" s="172"/>
      <c r="D704" s="165" t="s">
        <v>177</v>
      </c>
      <c r="E704" s="173" t="s">
        <v>1</v>
      </c>
      <c r="F704" s="174" t="s">
        <v>1549</v>
      </c>
      <c r="H704" s="175">
        <v>0.153</v>
      </c>
      <c r="I704" s="176"/>
      <c r="L704" s="172"/>
      <c r="M704" s="177"/>
      <c r="N704" s="178"/>
      <c r="O704" s="178"/>
      <c r="P704" s="178"/>
      <c r="Q704" s="178"/>
      <c r="R704" s="178"/>
      <c r="S704" s="178"/>
      <c r="T704" s="179"/>
      <c r="AT704" s="173" t="s">
        <v>177</v>
      </c>
      <c r="AU704" s="173" t="s">
        <v>85</v>
      </c>
      <c r="AV704" s="14" t="s">
        <v>85</v>
      </c>
      <c r="AW704" s="14" t="s">
        <v>31</v>
      </c>
      <c r="AX704" s="14" t="s">
        <v>77</v>
      </c>
      <c r="AY704" s="173" t="s">
        <v>167</v>
      </c>
    </row>
    <row r="705" spans="2:51" s="15" customFormat="1" ht="12">
      <c r="B705" s="180"/>
      <c r="D705" s="165" t="s">
        <v>177</v>
      </c>
      <c r="E705" s="181" t="s">
        <v>1</v>
      </c>
      <c r="F705" s="182" t="s">
        <v>192</v>
      </c>
      <c r="H705" s="183">
        <v>2.638</v>
      </c>
      <c r="I705" s="184"/>
      <c r="L705" s="180"/>
      <c r="M705" s="185"/>
      <c r="N705" s="186"/>
      <c r="O705" s="186"/>
      <c r="P705" s="186"/>
      <c r="Q705" s="186"/>
      <c r="R705" s="186"/>
      <c r="S705" s="186"/>
      <c r="T705" s="187"/>
      <c r="AT705" s="181" t="s">
        <v>177</v>
      </c>
      <c r="AU705" s="181" t="s">
        <v>85</v>
      </c>
      <c r="AV705" s="15" t="s">
        <v>175</v>
      </c>
      <c r="AW705" s="15" t="s">
        <v>31</v>
      </c>
      <c r="AX705" s="15" t="s">
        <v>32</v>
      </c>
      <c r="AY705" s="181" t="s">
        <v>167</v>
      </c>
    </row>
    <row r="706" spans="1:47" s="2" customFormat="1" ht="12">
      <c r="A706" s="33"/>
      <c r="B706" s="34"/>
      <c r="C706" s="33"/>
      <c r="D706" s="165" t="s">
        <v>193</v>
      </c>
      <c r="E706" s="33"/>
      <c r="F706" s="188" t="s">
        <v>1486</v>
      </c>
      <c r="G706" s="33"/>
      <c r="H706" s="33"/>
      <c r="I706" s="33"/>
      <c r="J706" s="33"/>
      <c r="K706" s="33"/>
      <c r="L706" s="34"/>
      <c r="M706" s="189"/>
      <c r="N706" s="190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U706" s="18" t="s">
        <v>85</v>
      </c>
    </row>
    <row r="707" spans="1:47" s="2" customFormat="1" ht="12">
      <c r="A707" s="33"/>
      <c r="B707" s="34"/>
      <c r="C707" s="33"/>
      <c r="D707" s="165" t="s">
        <v>193</v>
      </c>
      <c r="E707" s="33"/>
      <c r="F707" s="191" t="s">
        <v>1487</v>
      </c>
      <c r="G707" s="33"/>
      <c r="H707" s="192">
        <v>0</v>
      </c>
      <c r="I707" s="33"/>
      <c r="J707" s="33"/>
      <c r="K707" s="33"/>
      <c r="L707" s="34"/>
      <c r="M707" s="189"/>
      <c r="N707" s="190"/>
      <c r="O707" s="59"/>
      <c r="P707" s="59"/>
      <c r="Q707" s="59"/>
      <c r="R707" s="59"/>
      <c r="S707" s="59"/>
      <c r="T707" s="60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U707" s="18" t="s">
        <v>85</v>
      </c>
    </row>
    <row r="708" spans="1:47" s="2" customFormat="1" ht="12">
      <c r="A708" s="33"/>
      <c r="B708" s="34"/>
      <c r="C708" s="33"/>
      <c r="D708" s="165" t="s">
        <v>193</v>
      </c>
      <c r="E708" s="33"/>
      <c r="F708" s="191" t="s">
        <v>1488</v>
      </c>
      <c r="G708" s="33"/>
      <c r="H708" s="192">
        <v>25</v>
      </c>
      <c r="I708" s="33"/>
      <c r="J708" s="33"/>
      <c r="K708" s="33"/>
      <c r="L708" s="34"/>
      <c r="M708" s="189"/>
      <c r="N708" s="190"/>
      <c r="O708" s="59"/>
      <c r="P708" s="59"/>
      <c r="Q708" s="59"/>
      <c r="R708" s="59"/>
      <c r="S708" s="59"/>
      <c r="T708" s="60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U708" s="18" t="s">
        <v>85</v>
      </c>
    </row>
    <row r="709" spans="1:47" s="2" customFormat="1" ht="12">
      <c r="A709" s="33"/>
      <c r="B709" s="34"/>
      <c r="C709" s="33"/>
      <c r="D709" s="165" t="s">
        <v>193</v>
      </c>
      <c r="E709" s="33"/>
      <c r="F709" s="191" t="s">
        <v>192</v>
      </c>
      <c r="G709" s="33"/>
      <c r="H709" s="192">
        <v>25</v>
      </c>
      <c r="I709" s="33"/>
      <c r="J709" s="33"/>
      <c r="K709" s="33"/>
      <c r="L709" s="34"/>
      <c r="M709" s="189"/>
      <c r="N709" s="190"/>
      <c r="O709" s="59"/>
      <c r="P709" s="59"/>
      <c r="Q709" s="59"/>
      <c r="R709" s="59"/>
      <c r="S709" s="59"/>
      <c r="T709" s="60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U709" s="18" t="s">
        <v>85</v>
      </c>
    </row>
    <row r="710" spans="1:47" s="2" customFormat="1" ht="12">
      <c r="A710" s="33"/>
      <c r="B710" s="34"/>
      <c r="C710" s="33"/>
      <c r="D710" s="165" t="s">
        <v>193</v>
      </c>
      <c r="E710" s="33"/>
      <c r="F710" s="188" t="s">
        <v>1489</v>
      </c>
      <c r="G710" s="33"/>
      <c r="H710" s="33"/>
      <c r="I710" s="33"/>
      <c r="J710" s="33"/>
      <c r="K710" s="33"/>
      <c r="L710" s="34"/>
      <c r="M710" s="189"/>
      <c r="N710" s="190"/>
      <c r="O710" s="59"/>
      <c r="P710" s="59"/>
      <c r="Q710" s="59"/>
      <c r="R710" s="59"/>
      <c r="S710" s="59"/>
      <c r="T710" s="60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U710" s="18" t="s">
        <v>85</v>
      </c>
    </row>
    <row r="711" spans="1:47" s="2" customFormat="1" ht="12">
      <c r="A711" s="33"/>
      <c r="B711" s="34"/>
      <c r="C711" s="33"/>
      <c r="D711" s="165" t="s">
        <v>193</v>
      </c>
      <c r="E711" s="33"/>
      <c r="F711" s="191" t="s">
        <v>1487</v>
      </c>
      <c r="G711" s="33"/>
      <c r="H711" s="192">
        <v>0</v>
      </c>
      <c r="I711" s="33"/>
      <c r="J711" s="33"/>
      <c r="K711" s="33"/>
      <c r="L711" s="34"/>
      <c r="M711" s="189"/>
      <c r="N711" s="190"/>
      <c r="O711" s="59"/>
      <c r="P711" s="59"/>
      <c r="Q711" s="59"/>
      <c r="R711" s="59"/>
      <c r="S711" s="59"/>
      <c r="T711" s="60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U711" s="18" t="s">
        <v>85</v>
      </c>
    </row>
    <row r="712" spans="1:47" s="2" customFormat="1" ht="12">
      <c r="A712" s="33"/>
      <c r="B712" s="34"/>
      <c r="C712" s="33"/>
      <c r="D712" s="165" t="s">
        <v>193</v>
      </c>
      <c r="E712" s="33"/>
      <c r="F712" s="191" t="s">
        <v>1490</v>
      </c>
      <c r="G712" s="33"/>
      <c r="H712" s="192">
        <v>278</v>
      </c>
      <c r="I712" s="33"/>
      <c r="J712" s="33"/>
      <c r="K712" s="33"/>
      <c r="L712" s="34"/>
      <c r="M712" s="189"/>
      <c r="N712" s="190"/>
      <c r="O712" s="59"/>
      <c r="P712" s="59"/>
      <c r="Q712" s="59"/>
      <c r="R712" s="59"/>
      <c r="S712" s="59"/>
      <c r="T712" s="60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U712" s="18" t="s">
        <v>85</v>
      </c>
    </row>
    <row r="713" spans="1:47" s="2" customFormat="1" ht="12">
      <c r="A713" s="33"/>
      <c r="B713" s="34"/>
      <c r="C713" s="33"/>
      <c r="D713" s="165" t="s">
        <v>193</v>
      </c>
      <c r="E713" s="33"/>
      <c r="F713" s="191" t="s">
        <v>1491</v>
      </c>
      <c r="G713" s="33"/>
      <c r="H713" s="192">
        <v>19</v>
      </c>
      <c r="I713" s="33"/>
      <c r="J713" s="33"/>
      <c r="K713" s="33"/>
      <c r="L713" s="34"/>
      <c r="M713" s="189"/>
      <c r="N713" s="190"/>
      <c r="O713" s="59"/>
      <c r="P713" s="59"/>
      <c r="Q713" s="59"/>
      <c r="R713" s="59"/>
      <c r="S713" s="59"/>
      <c r="T713" s="60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U713" s="18" t="s">
        <v>85</v>
      </c>
    </row>
    <row r="714" spans="1:47" s="2" customFormat="1" ht="12">
      <c r="A714" s="33"/>
      <c r="B714" s="34"/>
      <c r="C714" s="33"/>
      <c r="D714" s="165" t="s">
        <v>193</v>
      </c>
      <c r="E714" s="33"/>
      <c r="F714" s="191" t="s">
        <v>1492</v>
      </c>
      <c r="G714" s="33"/>
      <c r="H714" s="192">
        <v>19</v>
      </c>
      <c r="I714" s="33"/>
      <c r="J714" s="33"/>
      <c r="K714" s="33"/>
      <c r="L714" s="34"/>
      <c r="M714" s="189"/>
      <c r="N714" s="190"/>
      <c r="O714" s="59"/>
      <c r="P714" s="59"/>
      <c r="Q714" s="59"/>
      <c r="R714" s="59"/>
      <c r="S714" s="59"/>
      <c r="T714" s="60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U714" s="18" t="s">
        <v>85</v>
      </c>
    </row>
    <row r="715" spans="1:47" s="2" customFormat="1" ht="12">
      <c r="A715" s="33"/>
      <c r="B715" s="34"/>
      <c r="C715" s="33"/>
      <c r="D715" s="165" t="s">
        <v>193</v>
      </c>
      <c r="E715" s="33"/>
      <c r="F715" s="191" t="s">
        <v>192</v>
      </c>
      <c r="G715" s="33"/>
      <c r="H715" s="192">
        <v>316</v>
      </c>
      <c r="I715" s="33"/>
      <c r="J715" s="33"/>
      <c r="K715" s="33"/>
      <c r="L715" s="34"/>
      <c r="M715" s="189"/>
      <c r="N715" s="190"/>
      <c r="O715" s="59"/>
      <c r="P715" s="59"/>
      <c r="Q715" s="59"/>
      <c r="R715" s="59"/>
      <c r="S715" s="59"/>
      <c r="T715" s="60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U715" s="18" t="s">
        <v>85</v>
      </c>
    </row>
    <row r="716" spans="1:47" s="2" customFormat="1" ht="12">
      <c r="A716" s="33"/>
      <c r="B716" s="34"/>
      <c r="C716" s="33"/>
      <c r="D716" s="165" t="s">
        <v>193</v>
      </c>
      <c r="E716" s="33"/>
      <c r="F716" s="188" t="s">
        <v>1550</v>
      </c>
      <c r="G716" s="33"/>
      <c r="H716" s="33"/>
      <c r="I716" s="33"/>
      <c r="J716" s="33"/>
      <c r="K716" s="33"/>
      <c r="L716" s="34"/>
      <c r="M716" s="189"/>
      <c r="N716" s="190"/>
      <c r="O716" s="59"/>
      <c r="P716" s="59"/>
      <c r="Q716" s="59"/>
      <c r="R716" s="59"/>
      <c r="S716" s="59"/>
      <c r="T716" s="60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U716" s="18" t="s">
        <v>85</v>
      </c>
    </row>
    <row r="717" spans="1:47" s="2" customFormat="1" ht="12">
      <c r="A717" s="33"/>
      <c r="B717" s="34"/>
      <c r="C717" s="33"/>
      <c r="D717" s="165" t="s">
        <v>193</v>
      </c>
      <c r="E717" s="33"/>
      <c r="F717" s="191" t="s">
        <v>1551</v>
      </c>
      <c r="G717" s="33"/>
      <c r="H717" s="192">
        <v>0.3</v>
      </c>
      <c r="I717" s="33"/>
      <c r="J717" s="33"/>
      <c r="K717" s="33"/>
      <c r="L717" s="34"/>
      <c r="M717" s="189"/>
      <c r="N717" s="190"/>
      <c r="O717" s="59"/>
      <c r="P717" s="59"/>
      <c r="Q717" s="59"/>
      <c r="R717" s="59"/>
      <c r="S717" s="59"/>
      <c r="T717" s="60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U717" s="18" t="s">
        <v>85</v>
      </c>
    </row>
    <row r="718" spans="1:47" s="2" customFormat="1" ht="12">
      <c r="A718" s="33"/>
      <c r="B718" s="34"/>
      <c r="C718" s="33"/>
      <c r="D718" s="165" t="s">
        <v>193</v>
      </c>
      <c r="E718" s="33"/>
      <c r="F718" s="191" t="s">
        <v>192</v>
      </c>
      <c r="G718" s="33"/>
      <c r="H718" s="192">
        <v>0.3</v>
      </c>
      <c r="I718" s="33"/>
      <c r="J718" s="33"/>
      <c r="K718" s="33"/>
      <c r="L718" s="34"/>
      <c r="M718" s="189"/>
      <c r="N718" s="190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U718" s="18" t="s">
        <v>85</v>
      </c>
    </row>
    <row r="719" spans="2:63" s="12" customFormat="1" ht="22.9" customHeight="1">
      <c r="B719" s="137"/>
      <c r="D719" s="138" t="s">
        <v>76</v>
      </c>
      <c r="E719" s="148" t="s">
        <v>175</v>
      </c>
      <c r="F719" s="148" t="s">
        <v>653</v>
      </c>
      <c r="I719" s="140"/>
      <c r="J719" s="149">
        <f>BK719</f>
        <v>0</v>
      </c>
      <c r="L719" s="137"/>
      <c r="M719" s="142"/>
      <c r="N719" s="143"/>
      <c r="O719" s="143"/>
      <c r="P719" s="144">
        <f>SUM(P720:P750)</f>
        <v>0</v>
      </c>
      <c r="Q719" s="143"/>
      <c r="R719" s="144">
        <f>SUM(R720:R750)</f>
        <v>0</v>
      </c>
      <c r="S719" s="143"/>
      <c r="T719" s="145">
        <f>SUM(T720:T750)</f>
        <v>0</v>
      </c>
      <c r="AR719" s="138" t="s">
        <v>32</v>
      </c>
      <c r="AT719" s="146" t="s">
        <v>76</v>
      </c>
      <c r="AU719" s="146" t="s">
        <v>32</v>
      </c>
      <c r="AY719" s="138" t="s">
        <v>167</v>
      </c>
      <c r="BK719" s="147">
        <f>SUM(BK720:BK750)</f>
        <v>0</v>
      </c>
    </row>
    <row r="720" spans="1:65" s="2" customFormat="1" ht="16.5" customHeight="1">
      <c r="A720" s="33"/>
      <c r="B720" s="150"/>
      <c r="C720" s="151" t="s">
        <v>478</v>
      </c>
      <c r="D720" s="151" t="s">
        <v>170</v>
      </c>
      <c r="E720" s="152" t="s">
        <v>1552</v>
      </c>
      <c r="F720" s="153" t="s">
        <v>1553</v>
      </c>
      <c r="G720" s="154" t="s">
        <v>173</v>
      </c>
      <c r="H720" s="155">
        <v>37.51</v>
      </c>
      <c r="I720" s="156"/>
      <c r="J720" s="157">
        <f>ROUND(I720*H720,2)</f>
        <v>0</v>
      </c>
      <c r="K720" s="153" t="s">
        <v>174</v>
      </c>
      <c r="L720" s="34"/>
      <c r="M720" s="158" t="s">
        <v>1</v>
      </c>
      <c r="N720" s="159" t="s">
        <v>42</v>
      </c>
      <c r="O720" s="59"/>
      <c r="P720" s="160">
        <f>O720*H720</f>
        <v>0</v>
      </c>
      <c r="Q720" s="160">
        <v>0</v>
      </c>
      <c r="R720" s="160">
        <f>Q720*H720</f>
        <v>0</v>
      </c>
      <c r="S720" s="160">
        <v>0</v>
      </c>
      <c r="T720" s="161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2" t="s">
        <v>175</v>
      </c>
      <c r="AT720" s="162" t="s">
        <v>170</v>
      </c>
      <c r="AU720" s="162" t="s">
        <v>85</v>
      </c>
      <c r="AY720" s="18" t="s">
        <v>167</v>
      </c>
      <c r="BE720" s="163">
        <f>IF(N720="základní",J720,0)</f>
        <v>0</v>
      </c>
      <c r="BF720" s="163">
        <f>IF(N720="snížená",J720,0)</f>
        <v>0</v>
      </c>
      <c r="BG720" s="163">
        <f>IF(N720="zákl. přenesená",J720,0)</f>
        <v>0</v>
      </c>
      <c r="BH720" s="163">
        <f>IF(N720="sníž. přenesená",J720,0)</f>
        <v>0</v>
      </c>
      <c r="BI720" s="163">
        <f>IF(N720="nulová",J720,0)</f>
        <v>0</v>
      </c>
      <c r="BJ720" s="18" t="s">
        <v>32</v>
      </c>
      <c r="BK720" s="163">
        <f>ROUND(I720*H720,2)</f>
        <v>0</v>
      </c>
      <c r="BL720" s="18" t="s">
        <v>175</v>
      </c>
      <c r="BM720" s="162" t="s">
        <v>1554</v>
      </c>
    </row>
    <row r="721" spans="2:51" s="14" customFormat="1" ht="12">
      <c r="B721" s="172"/>
      <c r="D721" s="165" t="s">
        <v>177</v>
      </c>
      <c r="E721" s="173" t="s">
        <v>1</v>
      </c>
      <c r="F721" s="174" t="s">
        <v>1555</v>
      </c>
      <c r="H721" s="175">
        <v>2.75</v>
      </c>
      <c r="I721" s="176"/>
      <c r="L721" s="172"/>
      <c r="M721" s="177"/>
      <c r="N721" s="178"/>
      <c r="O721" s="178"/>
      <c r="P721" s="178"/>
      <c r="Q721" s="178"/>
      <c r="R721" s="178"/>
      <c r="S721" s="178"/>
      <c r="T721" s="179"/>
      <c r="AT721" s="173" t="s">
        <v>177</v>
      </c>
      <c r="AU721" s="173" t="s">
        <v>85</v>
      </c>
      <c r="AV721" s="14" t="s">
        <v>85</v>
      </c>
      <c r="AW721" s="14" t="s">
        <v>31</v>
      </c>
      <c r="AX721" s="14" t="s">
        <v>77</v>
      </c>
      <c r="AY721" s="173" t="s">
        <v>167</v>
      </c>
    </row>
    <row r="722" spans="2:51" s="14" customFormat="1" ht="12">
      <c r="B722" s="172"/>
      <c r="D722" s="165" t="s">
        <v>177</v>
      </c>
      <c r="E722" s="173" t="s">
        <v>1</v>
      </c>
      <c r="F722" s="174" t="s">
        <v>1556</v>
      </c>
      <c r="H722" s="175">
        <v>34.76</v>
      </c>
      <c r="I722" s="176"/>
      <c r="L722" s="172"/>
      <c r="M722" s="177"/>
      <c r="N722" s="178"/>
      <c r="O722" s="178"/>
      <c r="P722" s="178"/>
      <c r="Q722" s="178"/>
      <c r="R722" s="178"/>
      <c r="S722" s="178"/>
      <c r="T722" s="179"/>
      <c r="AT722" s="173" t="s">
        <v>177</v>
      </c>
      <c r="AU722" s="173" t="s">
        <v>85</v>
      </c>
      <c r="AV722" s="14" t="s">
        <v>85</v>
      </c>
      <c r="AW722" s="14" t="s">
        <v>31</v>
      </c>
      <c r="AX722" s="14" t="s">
        <v>77</v>
      </c>
      <c r="AY722" s="173" t="s">
        <v>167</v>
      </c>
    </row>
    <row r="723" spans="2:51" s="15" customFormat="1" ht="12">
      <c r="B723" s="180"/>
      <c r="D723" s="165" t="s">
        <v>177</v>
      </c>
      <c r="E723" s="181" t="s">
        <v>580</v>
      </c>
      <c r="F723" s="182" t="s">
        <v>192</v>
      </c>
      <c r="H723" s="183">
        <v>37.51</v>
      </c>
      <c r="I723" s="184"/>
      <c r="L723" s="180"/>
      <c r="M723" s="185"/>
      <c r="N723" s="186"/>
      <c r="O723" s="186"/>
      <c r="P723" s="186"/>
      <c r="Q723" s="186"/>
      <c r="R723" s="186"/>
      <c r="S723" s="186"/>
      <c r="T723" s="187"/>
      <c r="AT723" s="181" t="s">
        <v>177</v>
      </c>
      <c r="AU723" s="181" t="s">
        <v>85</v>
      </c>
      <c r="AV723" s="15" t="s">
        <v>175</v>
      </c>
      <c r="AW723" s="15" t="s">
        <v>31</v>
      </c>
      <c r="AX723" s="15" t="s">
        <v>32</v>
      </c>
      <c r="AY723" s="181" t="s">
        <v>167</v>
      </c>
    </row>
    <row r="724" spans="1:47" s="2" customFormat="1" ht="12">
      <c r="A724" s="33"/>
      <c r="B724" s="34"/>
      <c r="C724" s="33"/>
      <c r="D724" s="165" t="s">
        <v>193</v>
      </c>
      <c r="E724" s="33"/>
      <c r="F724" s="188" t="s">
        <v>1486</v>
      </c>
      <c r="G724" s="33"/>
      <c r="H724" s="33"/>
      <c r="I724" s="33"/>
      <c r="J724" s="33"/>
      <c r="K724" s="33"/>
      <c r="L724" s="34"/>
      <c r="M724" s="189"/>
      <c r="N724" s="190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U724" s="18" t="s">
        <v>85</v>
      </c>
    </row>
    <row r="725" spans="1:47" s="2" customFormat="1" ht="12">
      <c r="A725" s="33"/>
      <c r="B725" s="34"/>
      <c r="C725" s="33"/>
      <c r="D725" s="165" t="s">
        <v>193</v>
      </c>
      <c r="E725" s="33"/>
      <c r="F725" s="191" t="s">
        <v>1487</v>
      </c>
      <c r="G725" s="33"/>
      <c r="H725" s="192">
        <v>0</v>
      </c>
      <c r="I725" s="33"/>
      <c r="J725" s="33"/>
      <c r="K725" s="33"/>
      <c r="L725" s="34"/>
      <c r="M725" s="189"/>
      <c r="N725" s="190"/>
      <c r="O725" s="59"/>
      <c r="P725" s="59"/>
      <c r="Q725" s="59"/>
      <c r="R725" s="59"/>
      <c r="S725" s="59"/>
      <c r="T725" s="60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U725" s="18" t="s">
        <v>85</v>
      </c>
    </row>
    <row r="726" spans="1:47" s="2" customFormat="1" ht="12">
      <c r="A726" s="33"/>
      <c r="B726" s="34"/>
      <c r="C726" s="33"/>
      <c r="D726" s="165" t="s">
        <v>193</v>
      </c>
      <c r="E726" s="33"/>
      <c r="F726" s="191" t="s">
        <v>1488</v>
      </c>
      <c r="G726" s="33"/>
      <c r="H726" s="192">
        <v>25</v>
      </c>
      <c r="I726" s="33"/>
      <c r="J726" s="33"/>
      <c r="K726" s="33"/>
      <c r="L726" s="34"/>
      <c r="M726" s="189"/>
      <c r="N726" s="190"/>
      <c r="O726" s="59"/>
      <c r="P726" s="59"/>
      <c r="Q726" s="59"/>
      <c r="R726" s="59"/>
      <c r="S726" s="59"/>
      <c r="T726" s="60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U726" s="18" t="s">
        <v>85</v>
      </c>
    </row>
    <row r="727" spans="1:47" s="2" customFormat="1" ht="12">
      <c r="A727" s="33"/>
      <c r="B727" s="34"/>
      <c r="C727" s="33"/>
      <c r="D727" s="165" t="s">
        <v>193</v>
      </c>
      <c r="E727" s="33"/>
      <c r="F727" s="191" t="s">
        <v>192</v>
      </c>
      <c r="G727" s="33"/>
      <c r="H727" s="192">
        <v>25</v>
      </c>
      <c r="I727" s="33"/>
      <c r="J727" s="33"/>
      <c r="K727" s="33"/>
      <c r="L727" s="34"/>
      <c r="M727" s="189"/>
      <c r="N727" s="190"/>
      <c r="O727" s="59"/>
      <c r="P727" s="59"/>
      <c r="Q727" s="59"/>
      <c r="R727" s="59"/>
      <c r="S727" s="59"/>
      <c r="T727" s="60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U727" s="18" t="s">
        <v>85</v>
      </c>
    </row>
    <row r="728" spans="1:47" s="2" customFormat="1" ht="12">
      <c r="A728" s="33"/>
      <c r="B728" s="34"/>
      <c r="C728" s="33"/>
      <c r="D728" s="165" t="s">
        <v>193</v>
      </c>
      <c r="E728" s="33"/>
      <c r="F728" s="188" t="s">
        <v>1489</v>
      </c>
      <c r="G728" s="33"/>
      <c r="H728" s="33"/>
      <c r="I728" s="33"/>
      <c r="J728" s="33"/>
      <c r="K728" s="33"/>
      <c r="L728" s="34"/>
      <c r="M728" s="189"/>
      <c r="N728" s="190"/>
      <c r="O728" s="59"/>
      <c r="P728" s="59"/>
      <c r="Q728" s="59"/>
      <c r="R728" s="59"/>
      <c r="S728" s="59"/>
      <c r="T728" s="60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U728" s="18" t="s">
        <v>85</v>
      </c>
    </row>
    <row r="729" spans="1:47" s="2" customFormat="1" ht="12">
      <c r="A729" s="33"/>
      <c r="B729" s="34"/>
      <c r="C729" s="33"/>
      <c r="D729" s="165" t="s">
        <v>193</v>
      </c>
      <c r="E729" s="33"/>
      <c r="F729" s="191" t="s">
        <v>1487</v>
      </c>
      <c r="G729" s="33"/>
      <c r="H729" s="192">
        <v>0</v>
      </c>
      <c r="I729" s="33"/>
      <c r="J729" s="33"/>
      <c r="K729" s="33"/>
      <c r="L729" s="34"/>
      <c r="M729" s="189"/>
      <c r="N729" s="190"/>
      <c r="O729" s="59"/>
      <c r="P729" s="59"/>
      <c r="Q729" s="59"/>
      <c r="R729" s="59"/>
      <c r="S729" s="59"/>
      <c r="T729" s="60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U729" s="18" t="s">
        <v>85</v>
      </c>
    </row>
    <row r="730" spans="1:47" s="2" customFormat="1" ht="12">
      <c r="A730" s="33"/>
      <c r="B730" s="34"/>
      <c r="C730" s="33"/>
      <c r="D730" s="165" t="s">
        <v>193</v>
      </c>
      <c r="E730" s="33"/>
      <c r="F730" s="191" t="s">
        <v>1490</v>
      </c>
      <c r="G730" s="33"/>
      <c r="H730" s="192">
        <v>278</v>
      </c>
      <c r="I730" s="33"/>
      <c r="J730" s="33"/>
      <c r="K730" s="33"/>
      <c r="L730" s="34"/>
      <c r="M730" s="189"/>
      <c r="N730" s="190"/>
      <c r="O730" s="59"/>
      <c r="P730" s="59"/>
      <c r="Q730" s="59"/>
      <c r="R730" s="59"/>
      <c r="S730" s="59"/>
      <c r="T730" s="60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U730" s="18" t="s">
        <v>85</v>
      </c>
    </row>
    <row r="731" spans="1:47" s="2" customFormat="1" ht="12">
      <c r="A731" s="33"/>
      <c r="B731" s="34"/>
      <c r="C731" s="33"/>
      <c r="D731" s="165" t="s">
        <v>193</v>
      </c>
      <c r="E731" s="33"/>
      <c r="F731" s="191" t="s">
        <v>1491</v>
      </c>
      <c r="G731" s="33"/>
      <c r="H731" s="192">
        <v>19</v>
      </c>
      <c r="I731" s="33"/>
      <c r="J731" s="33"/>
      <c r="K731" s="33"/>
      <c r="L731" s="34"/>
      <c r="M731" s="189"/>
      <c r="N731" s="190"/>
      <c r="O731" s="59"/>
      <c r="P731" s="59"/>
      <c r="Q731" s="59"/>
      <c r="R731" s="59"/>
      <c r="S731" s="59"/>
      <c r="T731" s="60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U731" s="18" t="s">
        <v>85</v>
      </c>
    </row>
    <row r="732" spans="1:47" s="2" customFormat="1" ht="12">
      <c r="A732" s="33"/>
      <c r="B732" s="34"/>
      <c r="C732" s="33"/>
      <c r="D732" s="165" t="s">
        <v>193</v>
      </c>
      <c r="E732" s="33"/>
      <c r="F732" s="191" t="s">
        <v>1492</v>
      </c>
      <c r="G732" s="33"/>
      <c r="H732" s="192">
        <v>19</v>
      </c>
      <c r="I732" s="33"/>
      <c r="J732" s="33"/>
      <c r="K732" s="33"/>
      <c r="L732" s="34"/>
      <c r="M732" s="189"/>
      <c r="N732" s="190"/>
      <c r="O732" s="59"/>
      <c r="P732" s="59"/>
      <c r="Q732" s="59"/>
      <c r="R732" s="59"/>
      <c r="S732" s="59"/>
      <c r="T732" s="60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U732" s="18" t="s">
        <v>85</v>
      </c>
    </row>
    <row r="733" spans="1:47" s="2" customFormat="1" ht="12">
      <c r="A733" s="33"/>
      <c r="B733" s="34"/>
      <c r="C733" s="33"/>
      <c r="D733" s="165" t="s">
        <v>193</v>
      </c>
      <c r="E733" s="33"/>
      <c r="F733" s="191" t="s">
        <v>192</v>
      </c>
      <c r="G733" s="33"/>
      <c r="H733" s="192">
        <v>316</v>
      </c>
      <c r="I733" s="33"/>
      <c r="J733" s="33"/>
      <c r="K733" s="33"/>
      <c r="L733" s="34"/>
      <c r="M733" s="189"/>
      <c r="N733" s="190"/>
      <c r="O733" s="59"/>
      <c r="P733" s="59"/>
      <c r="Q733" s="59"/>
      <c r="R733" s="59"/>
      <c r="S733" s="59"/>
      <c r="T733" s="60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U733" s="18" t="s">
        <v>85</v>
      </c>
    </row>
    <row r="734" spans="1:65" s="2" customFormat="1" ht="16.5" customHeight="1">
      <c r="A734" s="33"/>
      <c r="B734" s="150"/>
      <c r="C734" s="151" t="s">
        <v>483</v>
      </c>
      <c r="D734" s="151" t="s">
        <v>170</v>
      </c>
      <c r="E734" s="152" t="s">
        <v>658</v>
      </c>
      <c r="F734" s="153" t="s">
        <v>659</v>
      </c>
      <c r="G734" s="154" t="s">
        <v>173</v>
      </c>
      <c r="H734" s="155">
        <v>37.51</v>
      </c>
      <c r="I734" s="156"/>
      <c r="J734" s="157">
        <f>ROUND(I734*H734,2)</f>
        <v>0</v>
      </c>
      <c r="K734" s="153" t="s">
        <v>174</v>
      </c>
      <c r="L734" s="34"/>
      <c r="M734" s="158" t="s">
        <v>1</v>
      </c>
      <c r="N734" s="159" t="s">
        <v>42</v>
      </c>
      <c r="O734" s="59"/>
      <c r="P734" s="160">
        <f>O734*H734</f>
        <v>0</v>
      </c>
      <c r="Q734" s="160">
        <v>0</v>
      </c>
      <c r="R734" s="160">
        <f>Q734*H734</f>
        <v>0</v>
      </c>
      <c r="S734" s="160">
        <v>0</v>
      </c>
      <c r="T734" s="161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2" t="s">
        <v>175</v>
      </c>
      <c r="AT734" s="162" t="s">
        <v>170</v>
      </c>
      <c r="AU734" s="162" t="s">
        <v>85</v>
      </c>
      <c r="AY734" s="18" t="s">
        <v>167</v>
      </c>
      <c r="BE734" s="163">
        <f>IF(N734="základní",J734,0)</f>
        <v>0</v>
      </c>
      <c r="BF734" s="163">
        <f>IF(N734="snížená",J734,0)</f>
        <v>0</v>
      </c>
      <c r="BG734" s="163">
        <f>IF(N734="zákl. přenesená",J734,0)</f>
        <v>0</v>
      </c>
      <c r="BH734" s="163">
        <f>IF(N734="sníž. přenesená",J734,0)</f>
        <v>0</v>
      </c>
      <c r="BI734" s="163">
        <f>IF(N734="nulová",J734,0)</f>
        <v>0</v>
      </c>
      <c r="BJ734" s="18" t="s">
        <v>32</v>
      </c>
      <c r="BK734" s="163">
        <f>ROUND(I734*H734,2)</f>
        <v>0</v>
      </c>
      <c r="BL734" s="18" t="s">
        <v>175</v>
      </c>
      <c r="BM734" s="162" t="s">
        <v>1557</v>
      </c>
    </row>
    <row r="735" spans="2:51" s="14" customFormat="1" ht="12">
      <c r="B735" s="172"/>
      <c r="D735" s="165" t="s">
        <v>177</v>
      </c>
      <c r="E735" s="173" t="s">
        <v>1</v>
      </c>
      <c r="F735" s="174" t="s">
        <v>661</v>
      </c>
      <c r="H735" s="175">
        <v>37.51</v>
      </c>
      <c r="I735" s="176"/>
      <c r="L735" s="172"/>
      <c r="M735" s="177"/>
      <c r="N735" s="178"/>
      <c r="O735" s="178"/>
      <c r="P735" s="178"/>
      <c r="Q735" s="178"/>
      <c r="R735" s="178"/>
      <c r="S735" s="178"/>
      <c r="T735" s="179"/>
      <c r="AT735" s="173" t="s">
        <v>177</v>
      </c>
      <c r="AU735" s="173" t="s">
        <v>85</v>
      </c>
      <c r="AV735" s="14" t="s">
        <v>85</v>
      </c>
      <c r="AW735" s="14" t="s">
        <v>31</v>
      </c>
      <c r="AX735" s="14" t="s">
        <v>32</v>
      </c>
      <c r="AY735" s="173" t="s">
        <v>167</v>
      </c>
    </row>
    <row r="736" spans="1:47" s="2" customFormat="1" ht="12">
      <c r="A736" s="33"/>
      <c r="B736" s="34"/>
      <c r="C736" s="33"/>
      <c r="D736" s="165" t="s">
        <v>193</v>
      </c>
      <c r="E736" s="33"/>
      <c r="F736" s="188" t="s">
        <v>662</v>
      </c>
      <c r="G736" s="33"/>
      <c r="H736" s="33"/>
      <c r="I736" s="33"/>
      <c r="J736" s="33"/>
      <c r="K736" s="33"/>
      <c r="L736" s="34"/>
      <c r="M736" s="189"/>
      <c r="N736" s="190"/>
      <c r="O736" s="59"/>
      <c r="P736" s="59"/>
      <c r="Q736" s="59"/>
      <c r="R736" s="59"/>
      <c r="S736" s="59"/>
      <c r="T736" s="60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U736" s="18" t="s">
        <v>85</v>
      </c>
    </row>
    <row r="737" spans="1:47" s="2" customFormat="1" ht="12">
      <c r="A737" s="33"/>
      <c r="B737" s="34"/>
      <c r="C737" s="33"/>
      <c r="D737" s="165" t="s">
        <v>193</v>
      </c>
      <c r="E737" s="33"/>
      <c r="F737" s="191" t="s">
        <v>1555</v>
      </c>
      <c r="G737" s="33"/>
      <c r="H737" s="192">
        <v>2.75</v>
      </c>
      <c r="I737" s="33"/>
      <c r="J737" s="33"/>
      <c r="K737" s="33"/>
      <c r="L737" s="34"/>
      <c r="M737" s="189"/>
      <c r="N737" s="190"/>
      <c r="O737" s="59"/>
      <c r="P737" s="59"/>
      <c r="Q737" s="59"/>
      <c r="R737" s="59"/>
      <c r="S737" s="59"/>
      <c r="T737" s="60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U737" s="18" t="s">
        <v>85</v>
      </c>
    </row>
    <row r="738" spans="1:47" s="2" customFormat="1" ht="12">
      <c r="A738" s="33"/>
      <c r="B738" s="34"/>
      <c r="C738" s="33"/>
      <c r="D738" s="165" t="s">
        <v>193</v>
      </c>
      <c r="E738" s="33"/>
      <c r="F738" s="191" t="s">
        <v>1556</v>
      </c>
      <c r="G738" s="33"/>
      <c r="H738" s="192">
        <v>34.76</v>
      </c>
      <c r="I738" s="33"/>
      <c r="J738" s="33"/>
      <c r="K738" s="33"/>
      <c r="L738" s="34"/>
      <c r="M738" s="189"/>
      <c r="N738" s="190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U738" s="18" t="s">
        <v>85</v>
      </c>
    </row>
    <row r="739" spans="1:47" s="2" customFormat="1" ht="12">
      <c r="A739" s="33"/>
      <c r="B739" s="34"/>
      <c r="C739" s="33"/>
      <c r="D739" s="165" t="s">
        <v>193</v>
      </c>
      <c r="E739" s="33"/>
      <c r="F739" s="191" t="s">
        <v>192</v>
      </c>
      <c r="G739" s="33"/>
      <c r="H739" s="192">
        <v>37.51</v>
      </c>
      <c r="I739" s="33"/>
      <c r="J739" s="33"/>
      <c r="K739" s="33"/>
      <c r="L739" s="34"/>
      <c r="M739" s="189"/>
      <c r="N739" s="190"/>
      <c r="O739" s="59"/>
      <c r="P739" s="59"/>
      <c r="Q739" s="59"/>
      <c r="R739" s="59"/>
      <c r="S739" s="59"/>
      <c r="T739" s="60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U739" s="18" t="s">
        <v>85</v>
      </c>
    </row>
    <row r="740" spans="1:47" s="2" customFormat="1" ht="12">
      <c r="A740" s="33"/>
      <c r="B740" s="34"/>
      <c r="C740" s="33"/>
      <c r="D740" s="165" t="s">
        <v>193</v>
      </c>
      <c r="E740" s="33"/>
      <c r="F740" s="217" t="s">
        <v>1486</v>
      </c>
      <c r="G740" s="33"/>
      <c r="H740" s="33"/>
      <c r="I740" s="33"/>
      <c r="J740" s="33"/>
      <c r="K740" s="33"/>
      <c r="L740" s="34"/>
      <c r="M740" s="189"/>
      <c r="N740" s="190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U740" s="18" t="s">
        <v>85</v>
      </c>
    </row>
    <row r="741" spans="1:47" s="2" customFormat="1" ht="12">
      <c r="A741" s="33"/>
      <c r="B741" s="34"/>
      <c r="C741" s="33"/>
      <c r="D741" s="165" t="s">
        <v>193</v>
      </c>
      <c r="E741" s="33"/>
      <c r="F741" s="218" t="s">
        <v>1487</v>
      </c>
      <c r="G741" s="33"/>
      <c r="H741" s="192">
        <v>0</v>
      </c>
      <c r="I741" s="33"/>
      <c r="J741" s="33"/>
      <c r="K741" s="33"/>
      <c r="L741" s="34"/>
      <c r="M741" s="189"/>
      <c r="N741" s="190"/>
      <c r="O741" s="59"/>
      <c r="P741" s="59"/>
      <c r="Q741" s="59"/>
      <c r="R741" s="59"/>
      <c r="S741" s="59"/>
      <c r="T741" s="60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U741" s="18" t="s">
        <v>85</v>
      </c>
    </row>
    <row r="742" spans="1:47" s="2" customFormat="1" ht="12">
      <c r="A742" s="33"/>
      <c r="B742" s="34"/>
      <c r="C742" s="33"/>
      <c r="D742" s="165" t="s">
        <v>193</v>
      </c>
      <c r="E742" s="33"/>
      <c r="F742" s="218" t="s">
        <v>1488</v>
      </c>
      <c r="G742" s="33"/>
      <c r="H742" s="192">
        <v>25</v>
      </c>
      <c r="I742" s="33"/>
      <c r="J742" s="33"/>
      <c r="K742" s="33"/>
      <c r="L742" s="34"/>
      <c r="M742" s="189"/>
      <c r="N742" s="190"/>
      <c r="O742" s="59"/>
      <c r="P742" s="59"/>
      <c r="Q742" s="59"/>
      <c r="R742" s="59"/>
      <c r="S742" s="59"/>
      <c r="T742" s="60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U742" s="18" t="s">
        <v>85</v>
      </c>
    </row>
    <row r="743" spans="1:47" s="2" customFormat="1" ht="12">
      <c r="A743" s="33"/>
      <c r="B743" s="34"/>
      <c r="C743" s="33"/>
      <c r="D743" s="165" t="s">
        <v>193</v>
      </c>
      <c r="E743" s="33"/>
      <c r="F743" s="218" t="s">
        <v>192</v>
      </c>
      <c r="G743" s="33"/>
      <c r="H743" s="192">
        <v>25</v>
      </c>
      <c r="I743" s="33"/>
      <c r="J743" s="33"/>
      <c r="K743" s="33"/>
      <c r="L743" s="34"/>
      <c r="M743" s="189"/>
      <c r="N743" s="190"/>
      <c r="O743" s="59"/>
      <c r="P743" s="59"/>
      <c r="Q743" s="59"/>
      <c r="R743" s="59"/>
      <c r="S743" s="59"/>
      <c r="T743" s="60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U743" s="18" t="s">
        <v>85</v>
      </c>
    </row>
    <row r="744" spans="1:47" s="2" customFormat="1" ht="12">
      <c r="A744" s="33"/>
      <c r="B744" s="34"/>
      <c r="C744" s="33"/>
      <c r="D744" s="165" t="s">
        <v>193</v>
      </c>
      <c r="E744" s="33"/>
      <c r="F744" s="217" t="s">
        <v>1489</v>
      </c>
      <c r="G744" s="33"/>
      <c r="H744" s="33"/>
      <c r="I744" s="33"/>
      <c r="J744" s="33"/>
      <c r="K744" s="33"/>
      <c r="L744" s="34"/>
      <c r="M744" s="189"/>
      <c r="N744" s="190"/>
      <c r="O744" s="59"/>
      <c r="P744" s="59"/>
      <c r="Q744" s="59"/>
      <c r="R744" s="59"/>
      <c r="S744" s="59"/>
      <c r="T744" s="60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U744" s="18" t="s">
        <v>85</v>
      </c>
    </row>
    <row r="745" spans="1:47" s="2" customFormat="1" ht="12">
      <c r="A745" s="33"/>
      <c r="B745" s="34"/>
      <c r="C745" s="33"/>
      <c r="D745" s="165" t="s">
        <v>193</v>
      </c>
      <c r="E745" s="33"/>
      <c r="F745" s="218" t="s">
        <v>1487</v>
      </c>
      <c r="G745" s="33"/>
      <c r="H745" s="192">
        <v>0</v>
      </c>
      <c r="I745" s="33"/>
      <c r="J745" s="33"/>
      <c r="K745" s="33"/>
      <c r="L745" s="34"/>
      <c r="M745" s="189"/>
      <c r="N745" s="190"/>
      <c r="O745" s="59"/>
      <c r="P745" s="59"/>
      <c r="Q745" s="59"/>
      <c r="R745" s="59"/>
      <c r="S745" s="59"/>
      <c r="T745" s="60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U745" s="18" t="s">
        <v>85</v>
      </c>
    </row>
    <row r="746" spans="1:47" s="2" customFormat="1" ht="12">
      <c r="A746" s="33"/>
      <c r="B746" s="34"/>
      <c r="C746" s="33"/>
      <c r="D746" s="165" t="s">
        <v>193</v>
      </c>
      <c r="E746" s="33"/>
      <c r="F746" s="218" t="s">
        <v>1490</v>
      </c>
      <c r="G746" s="33"/>
      <c r="H746" s="192">
        <v>278</v>
      </c>
      <c r="I746" s="33"/>
      <c r="J746" s="33"/>
      <c r="K746" s="33"/>
      <c r="L746" s="34"/>
      <c r="M746" s="189"/>
      <c r="N746" s="190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U746" s="18" t="s">
        <v>85</v>
      </c>
    </row>
    <row r="747" spans="1:47" s="2" customFormat="1" ht="12">
      <c r="A747" s="33"/>
      <c r="B747" s="34"/>
      <c r="C747" s="33"/>
      <c r="D747" s="165" t="s">
        <v>193</v>
      </c>
      <c r="E747" s="33"/>
      <c r="F747" s="218" t="s">
        <v>1491</v>
      </c>
      <c r="G747" s="33"/>
      <c r="H747" s="192">
        <v>19</v>
      </c>
      <c r="I747" s="33"/>
      <c r="J747" s="33"/>
      <c r="K747" s="33"/>
      <c r="L747" s="34"/>
      <c r="M747" s="189"/>
      <c r="N747" s="190"/>
      <c r="O747" s="59"/>
      <c r="P747" s="59"/>
      <c r="Q747" s="59"/>
      <c r="R747" s="59"/>
      <c r="S747" s="59"/>
      <c r="T747" s="60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U747" s="18" t="s">
        <v>85</v>
      </c>
    </row>
    <row r="748" spans="1:47" s="2" customFormat="1" ht="12">
      <c r="A748" s="33"/>
      <c r="B748" s="34"/>
      <c r="C748" s="33"/>
      <c r="D748" s="165" t="s">
        <v>193</v>
      </c>
      <c r="E748" s="33"/>
      <c r="F748" s="218" t="s">
        <v>1492</v>
      </c>
      <c r="G748" s="33"/>
      <c r="H748" s="192">
        <v>19</v>
      </c>
      <c r="I748" s="33"/>
      <c r="J748" s="33"/>
      <c r="K748" s="33"/>
      <c r="L748" s="34"/>
      <c r="M748" s="189"/>
      <c r="N748" s="190"/>
      <c r="O748" s="59"/>
      <c r="P748" s="59"/>
      <c r="Q748" s="59"/>
      <c r="R748" s="59"/>
      <c r="S748" s="59"/>
      <c r="T748" s="60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U748" s="18" t="s">
        <v>85</v>
      </c>
    </row>
    <row r="749" spans="1:47" s="2" customFormat="1" ht="12">
      <c r="A749" s="33"/>
      <c r="B749" s="34"/>
      <c r="C749" s="33"/>
      <c r="D749" s="165" t="s">
        <v>193</v>
      </c>
      <c r="E749" s="33"/>
      <c r="F749" s="218" t="s">
        <v>192</v>
      </c>
      <c r="G749" s="33"/>
      <c r="H749" s="192">
        <v>316</v>
      </c>
      <c r="I749" s="33"/>
      <c r="J749" s="33"/>
      <c r="K749" s="33"/>
      <c r="L749" s="34"/>
      <c r="M749" s="189"/>
      <c r="N749" s="190"/>
      <c r="O749" s="59"/>
      <c r="P749" s="59"/>
      <c r="Q749" s="59"/>
      <c r="R749" s="59"/>
      <c r="S749" s="59"/>
      <c r="T749" s="60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U749" s="18" t="s">
        <v>85</v>
      </c>
    </row>
    <row r="750" spans="1:65" s="2" customFormat="1" ht="21.75" customHeight="1">
      <c r="A750" s="33"/>
      <c r="B750" s="150"/>
      <c r="C750" s="151" t="s">
        <v>488</v>
      </c>
      <c r="D750" s="151" t="s">
        <v>170</v>
      </c>
      <c r="E750" s="152" t="s">
        <v>884</v>
      </c>
      <c r="F750" s="153" t="s">
        <v>885</v>
      </c>
      <c r="G750" s="154" t="s">
        <v>173</v>
      </c>
      <c r="H750" s="155">
        <v>37.51</v>
      </c>
      <c r="I750" s="156"/>
      <c r="J750" s="157">
        <f>ROUND(I750*H750,2)</f>
        <v>0</v>
      </c>
      <c r="K750" s="153" t="s">
        <v>174</v>
      </c>
      <c r="L750" s="34"/>
      <c r="M750" s="158" t="s">
        <v>1</v>
      </c>
      <c r="N750" s="159" t="s">
        <v>42</v>
      </c>
      <c r="O750" s="59"/>
      <c r="P750" s="160">
        <f>O750*H750</f>
        <v>0</v>
      </c>
      <c r="Q750" s="160">
        <v>0</v>
      </c>
      <c r="R750" s="160">
        <f>Q750*H750</f>
        <v>0</v>
      </c>
      <c r="S750" s="160">
        <v>0</v>
      </c>
      <c r="T750" s="161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62" t="s">
        <v>175</v>
      </c>
      <c r="AT750" s="162" t="s">
        <v>170</v>
      </c>
      <c r="AU750" s="162" t="s">
        <v>85</v>
      </c>
      <c r="AY750" s="18" t="s">
        <v>167</v>
      </c>
      <c r="BE750" s="163">
        <f>IF(N750="základní",J750,0)</f>
        <v>0</v>
      </c>
      <c r="BF750" s="163">
        <f>IF(N750="snížená",J750,0)</f>
        <v>0</v>
      </c>
      <c r="BG750" s="163">
        <f>IF(N750="zákl. přenesená",J750,0)</f>
        <v>0</v>
      </c>
      <c r="BH750" s="163">
        <f>IF(N750="sníž. přenesená",J750,0)</f>
        <v>0</v>
      </c>
      <c r="BI750" s="163">
        <f>IF(N750="nulová",J750,0)</f>
        <v>0</v>
      </c>
      <c r="BJ750" s="18" t="s">
        <v>32</v>
      </c>
      <c r="BK750" s="163">
        <f>ROUND(I750*H750,2)</f>
        <v>0</v>
      </c>
      <c r="BL750" s="18" t="s">
        <v>175</v>
      </c>
      <c r="BM750" s="162" t="s">
        <v>1558</v>
      </c>
    </row>
    <row r="751" spans="2:63" s="12" customFormat="1" ht="22.9" customHeight="1">
      <c r="B751" s="137"/>
      <c r="D751" s="138" t="s">
        <v>76</v>
      </c>
      <c r="E751" s="148" t="s">
        <v>200</v>
      </c>
      <c r="F751" s="148" t="s">
        <v>383</v>
      </c>
      <c r="I751" s="140"/>
      <c r="J751" s="149">
        <f>BK751</f>
        <v>0</v>
      </c>
      <c r="L751" s="137"/>
      <c r="M751" s="142"/>
      <c r="N751" s="143"/>
      <c r="O751" s="143"/>
      <c r="P751" s="144">
        <f>SUM(P752:P786)</f>
        <v>0</v>
      </c>
      <c r="Q751" s="143"/>
      <c r="R751" s="144">
        <f>SUM(R752:R786)</f>
        <v>142.10141</v>
      </c>
      <c r="S751" s="143"/>
      <c r="T751" s="145">
        <f>SUM(T752:T786)</f>
        <v>0</v>
      </c>
      <c r="AR751" s="138" t="s">
        <v>32</v>
      </c>
      <c r="AT751" s="146" t="s">
        <v>76</v>
      </c>
      <c r="AU751" s="146" t="s">
        <v>32</v>
      </c>
      <c r="AY751" s="138" t="s">
        <v>167</v>
      </c>
      <c r="BK751" s="147">
        <f>SUM(BK752:BK786)</f>
        <v>0</v>
      </c>
    </row>
    <row r="752" spans="1:65" s="2" customFormat="1" ht="16.5" customHeight="1">
      <c r="A752" s="33"/>
      <c r="B752" s="150"/>
      <c r="C752" s="151" t="s">
        <v>493</v>
      </c>
      <c r="D752" s="151" t="s">
        <v>170</v>
      </c>
      <c r="E752" s="152" t="s">
        <v>1559</v>
      </c>
      <c r="F752" s="153" t="s">
        <v>1560</v>
      </c>
      <c r="G752" s="154" t="s">
        <v>233</v>
      </c>
      <c r="H752" s="155">
        <v>369.667</v>
      </c>
      <c r="I752" s="156"/>
      <c r="J752" s="157">
        <f>ROUND(I752*H752,2)</f>
        <v>0</v>
      </c>
      <c r="K752" s="153" t="s">
        <v>240</v>
      </c>
      <c r="L752" s="34"/>
      <c r="M752" s="158" t="s">
        <v>1</v>
      </c>
      <c r="N752" s="159" t="s">
        <v>42</v>
      </c>
      <c r="O752" s="59"/>
      <c r="P752" s="160">
        <f>O752*H752</f>
        <v>0</v>
      </c>
      <c r="Q752" s="160">
        <v>0.38</v>
      </c>
      <c r="R752" s="160">
        <f>Q752*H752</f>
        <v>140.47346</v>
      </c>
      <c r="S752" s="160">
        <v>0</v>
      </c>
      <c r="T752" s="161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62" t="s">
        <v>175</v>
      </c>
      <c r="AT752" s="162" t="s">
        <v>170</v>
      </c>
      <c r="AU752" s="162" t="s">
        <v>85</v>
      </c>
      <c r="AY752" s="18" t="s">
        <v>167</v>
      </c>
      <c r="BE752" s="163">
        <f>IF(N752="základní",J752,0)</f>
        <v>0</v>
      </c>
      <c r="BF752" s="163">
        <f>IF(N752="snížená",J752,0)</f>
        <v>0</v>
      </c>
      <c r="BG752" s="163">
        <f>IF(N752="zákl. přenesená",J752,0)</f>
        <v>0</v>
      </c>
      <c r="BH752" s="163">
        <f>IF(N752="sníž. přenesená",J752,0)</f>
        <v>0</v>
      </c>
      <c r="BI752" s="163">
        <f>IF(N752="nulová",J752,0)</f>
        <v>0</v>
      </c>
      <c r="BJ752" s="18" t="s">
        <v>32</v>
      </c>
      <c r="BK752" s="163">
        <f>ROUND(I752*H752,2)</f>
        <v>0</v>
      </c>
      <c r="BL752" s="18" t="s">
        <v>175</v>
      </c>
      <c r="BM752" s="162" t="s">
        <v>1561</v>
      </c>
    </row>
    <row r="753" spans="2:51" s="14" customFormat="1" ht="12">
      <c r="B753" s="172"/>
      <c r="D753" s="165" t="s">
        <v>177</v>
      </c>
      <c r="E753" s="173" t="s">
        <v>1</v>
      </c>
      <c r="F753" s="174" t="s">
        <v>1494</v>
      </c>
      <c r="H753" s="175">
        <v>367.621</v>
      </c>
      <c r="I753" s="176"/>
      <c r="L753" s="172"/>
      <c r="M753" s="177"/>
      <c r="N753" s="178"/>
      <c r="O753" s="178"/>
      <c r="P753" s="178"/>
      <c r="Q753" s="178"/>
      <c r="R753" s="178"/>
      <c r="S753" s="178"/>
      <c r="T753" s="179"/>
      <c r="AT753" s="173" t="s">
        <v>177</v>
      </c>
      <c r="AU753" s="173" t="s">
        <v>85</v>
      </c>
      <c r="AV753" s="14" t="s">
        <v>85</v>
      </c>
      <c r="AW753" s="14" t="s">
        <v>31</v>
      </c>
      <c r="AX753" s="14" t="s">
        <v>77</v>
      </c>
      <c r="AY753" s="173" t="s">
        <v>167</v>
      </c>
    </row>
    <row r="754" spans="2:51" s="14" customFormat="1" ht="12">
      <c r="B754" s="172"/>
      <c r="D754" s="165" t="s">
        <v>177</v>
      </c>
      <c r="E754" s="173" t="s">
        <v>1</v>
      </c>
      <c r="F754" s="174" t="s">
        <v>1495</v>
      </c>
      <c r="H754" s="175">
        <v>2.046</v>
      </c>
      <c r="I754" s="176"/>
      <c r="L754" s="172"/>
      <c r="M754" s="177"/>
      <c r="N754" s="178"/>
      <c r="O754" s="178"/>
      <c r="P754" s="178"/>
      <c r="Q754" s="178"/>
      <c r="R754" s="178"/>
      <c r="S754" s="178"/>
      <c r="T754" s="179"/>
      <c r="AT754" s="173" t="s">
        <v>177</v>
      </c>
      <c r="AU754" s="173" t="s">
        <v>85</v>
      </c>
      <c r="AV754" s="14" t="s">
        <v>85</v>
      </c>
      <c r="AW754" s="14" t="s">
        <v>31</v>
      </c>
      <c r="AX754" s="14" t="s">
        <v>77</v>
      </c>
      <c r="AY754" s="173" t="s">
        <v>167</v>
      </c>
    </row>
    <row r="755" spans="2:51" s="15" customFormat="1" ht="12">
      <c r="B755" s="180"/>
      <c r="D755" s="165" t="s">
        <v>177</v>
      </c>
      <c r="E755" s="181" t="s">
        <v>1230</v>
      </c>
      <c r="F755" s="182" t="s">
        <v>192</v>
      </c>
      <c r="H755" s="183">
        <v>369.667</v>
      </c>
      <c r="I755" s="184"/>
      <c r="L755" s="180"/>
      <c r="M755" s="185"/>
      <c r="N755" s="186"/>
      <c r="O755" s="186"/>
      <c r="P755" s="186"/>
      <c r="Q755" s="186"/>
      <c r="R755" s="186"/>
      <c r="S755" s="186"/>
      <c r="T755" s="187"/>
      <c r="AT755" s="181" t="s">
        <v>177</v>
      </c>
      <c r="AU755" s="181" t="s">
        <v>85</v>
      </c>
      <c r="AV755" s="15" t="s">
        <v>175</v>
      </c>
      <c r="AW755" s="15" t="s">
        <v>31</v>
      </c>
      <c r="AX755" s="15" t="s">
        <v>32</v>
      </c>
      <c r="AY755" s="181" t="s">
        <v>167</v>
      </c>
    </row>
    <row r="756" spans="1:47" s="2" customFormat="1" ht="12">
      <c r="A756" s="33"/>
      <c r="B756" s="34"/>
      <c r="C756" s="33"/>
      <c r="D756" s="165" t="s">
        <v>193</v>
      </c>
      <c r="E756" s="33"/>
      <c r="F756" s="188" t="s">
        <v>1296</v>
      </c>
      <c r="G756" s="33"/>
      <c r="H756" s="33"/>
      <c r="I756" s="33"/>
      <c r="J756" s="33"/>
      <c r="K756" s="33"/>
      <c r="L756" s="34"/>
      <c r="M756" s="189"/>
      <c r="N756" s="190"/>
      <c r="O756" s="59"/>
      <c r="P756" s="59"/>
      <c r="Q756" s="59"/>
      <c r="R756" s="59"/>
      <c r="S756" s="59"/>
      <c r="T756" s="60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U756" s="18" t="s">
        <v>85</v>
      </c>
    </row>
    <row r="757" spans="1:47" s="2" customFormat="1" ht="12">
      <c r="A757" s="33"/>
      <c r="B757" s="34"/>
      <c r="C757" s="33"/>
      <c r="D757" s="165" t="s">
        <v>193</v>
      </c>
      <c r="E757" s="33"/>
      <c r="F757" s="191" t="s">
        <v>1297</v>
      </c>
      <c r="G757" s="33"/>
      <c r="H757" s="192">
        <v>0</v>
      </c>
      <c r="I757" s="33"/>
      <c r="J757" s="33"/>
      <c r="K757" s="33"/>
      <c r="L757" s="34"/>
      <c r="M757" s="189"/>
      <c r="N757" s="190"/>
      <c r="O757" s="59"/>
      <c r="P757" s="59"/>
      <c r="Q757" s="59"/>
      <c r="R757" s="59"/>
      <c r="S757" s="59"/>
      <c r="T757" s="60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U757" s="18" t="s">
        <v>85</v>
      </c>
    </row>
    <row r="758" spans="1:47" s="2" customFormat="1" ht="12">
      <c r="A758" s="33"/>
      <c r="B758" s="34"/>
      <c r="C758" s="33"/>
      <c r="D758" s="165" t="s">
        <v>193</v>
      </c>
      <c r="E758" s="33"/>
      <c r="F758" s="191" t="s">
        <v>1298</v>
      </c>
      <c r="G758" s="33"/>
      <c r="H758" s="192">
        <v>56.661</v>
      </c>
      <c r="I758" s="33"/>
      <c r="J758" s="33"/>
      <c r="K758" s="33"/>
      <c r="L758" s="34"/>
      <c r="M758" s="189"/>
      <c r="N758" s="190"/>
      <c r="O758" s="59"/>
      <c r="P758" s="59"/>
      <c r="Q758" s="59"/>
      <c r="R758" s="59"/>
      <c r="S758" s="59"/>
      <c r="T758" s="60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U758" s="18" t="s">
        <v>85</v>
      </c>
    </row>
    <row r="759" spans="1:47" s="2" customFormat="1" ht="12">
      <c r="A759" s="33"/>
      <c r="B759" s="34"/>
      <c r="C759" s="33"/>
      <c r="D759" s="165" t="s">
        <v>193</v>
      </c>
      <c r="E759" s="33"/>
      <c r="F759" s="191" t="s">
        <v>1299</v>
      </c>
      <c r="G759" s="33"/>
      <c r="H759" s="192">
        <v>56.661</v>
      </c>
      <c r="I759" s="33"/>
      <c r="J759" s="33"/>
      <c r="K759" s="33"/>
      <c r="L759" s="34"/>
      <c r="M759" s="189"/>
      <c r="N759" s="190"/>
      <c r="O759" s="59"/>
      <c r="P759" s="59"/>
      <c r="Q759" s="59"/>
      <c r="R759" s="59"/>
      <c r="S759" s="59"/>
      <c r="T759" s="60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U759" s="18" t="s">
        <v>85</v>
      </c>
    </row>
    <row r="760" spans="1:47" s="2" customFormat="1" ht="12">
      <c r="A760" s="33"/>
      <c r="B760" s="34"/>
      <c r="C760" s="33"/>
      <c r="D760" s="165" t="s">
        <v>193</v>
      </c>
      <c r="E760" s="33"/>
      <c r="F760" s="188" t="s">
        <v>1302</v>
      </c>
      <c r="G760" s="33"/>
      <c r="H760" s="33"/>
      <c r="I760" s="33"/>
      <c r="J760" s="33"/>
      <c r="K760" s="33"/>
      <c r="L760" s="34"/>
      <c r="M760" s="189"/>
      <c r="N760" s="190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U760" s="18" t="s">
        <v>85</v>
      </c>
    </row>
    <row r="761" spans="1:47" s="2" customFormat="1" ht="12">
      <c r="A761" s="33"/>
      <c r="B761" s="34"/>
      <c r="C761" s="33"/>
      <c r="D761" s="165" t="s">
        <v>193</v>
      </c>
      <c r="E761" s="33"/>
      <c r="F761" s="191" t="s">
        <v>1303</v>
      </c>
      <c r="G761" s="33"/>
      <c r="H761" s="192">
        <v>0</v>
      </c>
      <c r="I761" s="33"/>
      <c r="J761" s="33"/>
      <c r="K761" s="33"/>
      <c r="L761" s="34"/>
      <c r="M761" s="189"/>
      <c r="N761" s="190"/>
      <c r="O761" s="59"/>
      <c r="P761" s="59"/>
      <c r="Q761" s="59"/>
      <c r="R761" s="59"/>
      <c r="S761" s="59"/>
      <c r="T761" s="60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U761" s="18" t="s">
        <v>85</v>
      </c>
    </row>
    <row r="762" spans="1:47" s="2" customFormat="1" ht="12">
      <c r="A762" s="33"/>
      <c r="B762" s="34"/>
      <c r="C762" s="33"/>
      <c r="D762" s="165" t="s">
        <v>193</v>
      </c>
      <c r="E762" s="33"/>
      <c r="F762" s="191" t="s">
        <v>1304</v>
      </c>
      <c r="G762" s="33"/>
      <c r="H762" s="192">
        <v>28.6</v>
      </c>
      <c r="I762" s="33"/>
      <c r="J762" s="33"/>
      <c r="K762" s="33"/>
      <c r="L762" s="34"/>
      <c r="M762" s="189"/>
      <c r="N762" s="190"/>
      <c r="O762" s="59"/>
      <c r="P762" s="59"/>
      <c r="Q762" s="59"/>
      <c r="R762" s="59"/>
      <c r="S762" s="59"/>
      <c r="T762" s="60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U762" s="18" t="s">
        <v>85</v>
      </c>
    </row>
    <row r="763" spans="1:47" s="2" customFormat="1" ht="12">
      <c r="A763" s="33"/>
      <c r="B763" s="34"/>
      <c r="C763" s="33"/>
      <c r="D763" s="165" t="s">
        <v>193</v>
      </c>
      <c r="E763" s="33"/>
      <c r="F763" s="191" t="s">
        <v>1305</v>
      </c>
      <c r="G763" s="33"/>
      <c r="H763" s="192">
        <v>4.5</v>
      </c>
      <c r="I763" s="33"/>
      <c r="J763" s="33"/>
      <c r="K763" s="33"/>
      <c r="L763" s="34"/>
      <c r="M763" s="189"/>
      <c r="N763" s="190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U763" s="18" t="s">
        <v>85</v>
      </c>
    </row>
    <row r="764" spans="1:47" s="2" customFormat="1" ht="12">
      <c r="A764" s="33"/>
      <c r="B764" s="34"/>
      <c r="C764" s="33"/>
      <c r="D764" s="165" t="s">
        <v>193</v>
      </c>
      <c r="E764" s="33"/>
      <c r="F764" s="191" t="s">
        <v>1299</v>
      </c>
      <c r="G764" s="33"/>
      <c r="H764" s="192">
        <v>33.1</v>
      </c>
      <c r="I764" s="33"/>
      <c r="J764" s="33"/>
      <c r="K764" s="33"/>
      <c r="L764" s="34"/>
      <c r="M764" s="189"/>
      <c r="N764" s="190"/>
      <c r="O764" s="59"/>
      <c r="P764" s="59"/>
      <c r="Q764" s="59"/>
      <c r="R764" s="59"/>
      <c r="S764" s="59"/>
      <c r="T764" s="60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U764" s="18" t="s">
        <v>85</v>
      </c>
    </row>
    <row r="765" spans="1:47" s="2" customFormat="1" ht="12">
      <c r="A765" s="33"/>
      <c r="B765" s="34"/>
      <c r="C765" s="33"/>
      <c r="D765" s="165" t="s">
        <v>193</v>
      </c>
      <c r="E765" s="33"/>
      <c r="F765" s="188" t="s">
        <v>1420</v>
      </c>
      <c r="G765" s="33"/>
      <c r="H765" s="33"/>
      <c r="I765" s="33"/>
      <c r="J765" s="33"/>
      <c r="K765" s="33"/>
      <c r="L765" s="34"/>
      <c r="M765" s="189"/>
      <c r="N765" s="190"/>
      <c r="O765" s="59"/>
      <c r="P765" s="59"/>
      <c r="Q765" s="59"/>
      <c r="R765" s="59"/>
      <c r="S765" s="59"/>
      <c r="T765" s="60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U765" s="18" t="s">
        <v>85</v>
      </c>
    </row>
    <row r="766" spans="1:47" s="2" customFormat="1" ht="12">
      <c r="A766" s="33"/>
      <c r="B766" s="34"/>
      <c r="C766" s="33"/>
      <c r="D766" s="165" t="s">
        <v>193</v>
      </c>
      <c r="E766" s="33"/>
      <c r="F766" s="191" t="s">
        <v>1262</v>
      </c>
      <c r="G766" s="33"/>
      <c r="H766" s="192">
        <v>0</v>
      </c>
      <c r="I766" s="33"/>
      <c r="J766" s="33"/>
      <c r="K766" s="33"/>
      <c r="L766" s="34"/>
      <c r="M766" s="189"/>
      <c r="N766" s="190"/>
      <c r="O766" s="59"/>
      <c r="P766" s="59"/>
      <c r="Q766" s="59"/>
      <c r="R766" s="59"/>
      <c r="S766" s="59"/>
      <c r="T766" s="60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U766" s="18" t="s">
        <v>85</v>
      </c>
    </row>
    <row r="767" spans="1:47" s="2" customFormat="1" ht="12">
      <c r="A767" s="33"/>
      <c r="B767" s="34"/>
      <c r="C767" s="33"/>
      <c r="D767" s="165" t="s">
        <v>193</v>
      </c>
      <c r="E767" s="33"/>
      <c r="F767" s="191" t="s">
        <v>1263</v>
      </c>
      <c r="G767" s="33"/>
      <c r="H767" s="192">
        <v>220</v>
      </c>
      <c r="I767" s="33"/>
      <c r="J767" s="33"/>
      <c r="K767" s="33"/>
      <c r="L767" s="34"/>
      <c r="M767" s="189"/>
      <c r="N767" s="190"/>
      <c r="O767" s="59"/>
      <c r="P767" s="59"/>
      <c r="Q767" s="59"/>
      <c r="R767" s="59"/>
      <c r="S767" s="59"/>
      <c r="T767" s="60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U767" s="18" t="s">
        <v>85</v>
      </c>
    </row>
    <row r="768" spans="1:47" s="2" customFormat="1" ht="12">
      <c r="A768" s="33"/>
      <c r="B768" s="34"/>
      <c r="C768" s="33"/>
      <c r="D768" s="165" t="s">
        <v>193</v>
      </c>
      <c r="E768" s="33"/>
      <c r="F768" s="191" t="s">
        <v>1264</v>
      </c>
      <c r="G768" s="33"/>
      <c r="H768" s="192">
        <v>19.547</v>
      </c>
      <c r="I768" s="33"/>
      <c r="J768" s="33"/>
      <c r="K768" s="33"/>
      <c r="L768" s="34"/>
      <c r="M768" s="189"/>
      <c r="N768" s="190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U768" s="18" t="s">
        <v>85</v>
      </c>
    </row>
    <row r="769" spans="1:47" s="2" customFormat="1" ht="12">
      <c r="A769" s="33"/>
      <c r="B769" s="34"/>
      <c r="C769" s="33"/>
      <c r="D769" s="165" t="s">
        <v>193</v>
      </c>
      <c r="E769" s="33"/>
      <c r="F769" s="191" t="s">
        <v>1265</v>
      </c>
      <c r="G769" s="33"/>
      <c r="H769" s="192">
        <v>20.9</v>
      </c>
      <c r="I769" s="33"/>
      <c r="J769" s="33"/>
      <c r="K769" s="33"/>
      <c r="L769" s="34"/>
      <c r="M769" s="189"/>
      <c r="N769" s="190"/>
      <c r="O769" s="59"/>
      <c r="P769" s="59"/>
      <c r="Q769" s="59"/>
      <c r="R769" s="59"/>
      <c r="S769" s="59"/>
      <c r="T769" s="60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U769" s="18" t="s">
        <v>85</v>
      </c>
    </row>
    <row r="770" spans="1:47" s="2" customFormat="1" ht="12">
      <c r="A770" s="33"/>
      <c r="B770" s="34"/>
      <c r="C770" s="33"/>
      <c r="D770" s="165" t="s">
        <v>193</v>
      </c>
      <c r="E770" s="33"/>
      <c r="F770" s="191" t="s">
        <v>1266</v>
      </c>
      <c r="G770" s="33"/>
      <c r="H770" s="192">
        <v>17.413</v>
      </c>
      <c r="I770" s="33"/>
      <c r="J770" s="33"/>
      <c r="K770" s="33"/>
      <c r="L770" s="34"/>
      <c r="M770" s="189"/>
      <c r="N770" s="190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U770" s="18" t="s">
        <v>85</v>
      </c>
    </row>
    <row r="771" spans="1:47" s="2" customFormat="1" ht="12">
      <c r="A771" s="33"/>
      <c r="B771" s="34"/>
      <c r="C771" s="33"/>
      <c r="D771" s="165" t="s">
        <v>193</v>
      </c>
      <c r="E771" s="33"/>
      <c r="F771" s="191" t="s">
        <v>1299</v>
      </c>
      <c r="G771" s="33"/>
      <c r="H771" s="192">
        <v>277.86</v>
      </c>
      <c r="I771" s="33"/>
      <c r="J771" s="33"/>
      <c r="K771" s="33"/>
      <c r="L771" s="34"/>
      <c r="M771" s="189"/>
      <c r="N771" s="190"/>
      <c r="O771" s="59"/>
      <c r="P771" s="59"/>
      <c r="Q771" s="59"/>
      <c r="R771" s="59"/>
      <c r="S771" s="59"/>
      <c r="T771" s="60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U771" s="18" t="s">
        <v>85</v>
      </c>
    </row>
    <row r="772" spans="1:65" s="2" customFormat="1" ht="21.75" customHeight="1">
      <c r="A772" s="33"/>
      <c r="B772" s="150"/>
      <c r="C772" s="151" t="s">
        <v>499</v>
      </c>
      <c r="D772" s="151" t="s">
        <v>170</v>
      </c>
      <c r="E772" s="152" t="s">
        <v>1562</v>
      </c>
      <c r="F772" s="153" t="s">
        <v>1563</v>
      </c>
      <c r="G772" s="154" t="s">
        <v>233</v>
      </c>
      <c r="H772" s="155">
        <v>4.32</v>
      </c>
      <c r="I772" s="156"/>
      <c r="J772" s="157">
        <f>ROUND(I772*H772,2)</f>
        <v>0</v>
      </c>
      <c r="K772" s="153" t="s">
        <v>174</v>
      </c>
      <c r="L772" s="34"/>
      <c r="M772" s="158" t="s">
        <v>1</v>
      </c>
      <c r="N772" s="159" t="s">
        <v>42</v>
      </c>
      <c r="O772" s="59"/>
      <c r="P772" s="160">
        <f>O772*H772</f>
        <v>0</v>
      </c>
      <c r="Q772" s="160">
        <v>0.101</v>
      </c>
      <c r="R772" s="160">
        <f>Q772*H772</f>
        <v>0.43632000000000004</v>
      </c>
      <c r="S772" s="160">
        <v>0</v>
      </c>
      <c r="T772" s="161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2" t="s">
        <v>175</v>
      </c>
      <c r="AT772" s="162" t="s">
        <v>170</v>
      </c>
      <c r="AU772" s="162" t="s">
        <v>85</v>
      </c>
      <c r="AY772" s="18" t="s">
        <v>167</v>
      </c>
      <c r="BE772" s="163">
        <f>IF(N772="základní",J772,0)</f>
        <v>0</v>
      </c>
      <c r="BF772" s="163">
        <f>IF(N772="snížená",J772,0)</f>
        <v>0</v>
      </c>
      <c r="BG772" s="163">
        <f>IF(N772="zákl. přenesená",J772,0)</f>
        <v>0</v>
      </c>
      <c r="BH772" s="163">
        <f>IF(N772="sníž. přenesená",J772,0)</f>
        <v>0</v>
      </c>
      <c r="BI772" s="163">
        <f>IF(N772="nulová",J772,0)</f>
        <v>0</v>
      </c>
      <c r="BJ772" s="18" t="s">
        <v>32</v>
      </c>
      <c r="BK772" s="163">
        <f>ROUND(I772*H772,2)</f>
        <v>0</v>
      </c>
      <c r="BL772" s="18" t="s">
        <v>175</v>
      </c>
      <c r="BM772" s="162" t="s">
        <v>1564</v>
      </c>
    </row>
    <row r="773" spans="2:51" s="14" customFormat="1" ht="12">
      <c r="B773" s="172"/>
      <c r="D773" s="165" t="s">
        <v>177</v>
      </c>
      <c r="E773" s="173" t="s">
        <v>1</v>
      </c>
      <c r="F773" s="174" t="s">
        <v>1565</v>
      </c>
      <c r="H773" s="175">
        <v>4.32</v>
      </c>
      <c r="I773" s="176"/>
      <c r="L773" s="172"/>
      <c r="M773" s="177"/>
      <c r="N773" s="178"/>
      <c r="O773" s="178"/>
      <c r="P773" s="178"/>
      <c r="Q773" s="178"/>
      <c r="R773" s="178"/>
      <c r="S773" s="178"/>
      <c r="T773" s="179"/>
      <c r="AT773" s="173" t="s">
        <v>177</v>
      </c>
      <c r="AU773" s="173" t="s">
        <v>85</v>
      </c>
      <c r="AV773" s="14" t="s">
        <v>85</v>
      </c>
      <c r="AW773" s="14" t="s">
        <v>31</v>
      </c>
      <c r="AX773" s="14" t="s">
        <v>32</v>
      </c>
      <c r="AY773" s="173" t="s">
        <v>167</v>
      </c>
    </row>
    <row r="774" spans="1:47" s="2" customFormat="1" ht="12">
      <c r="A774" s="33"/>
      <c r="B774" s="34"/>
      <c r="C774" s="33"/>
      <c r="D774" s="165" t="s">
        <v>193</v>
      </c>
      <c r="E774" s="33"/>
      <c r="F774" s="188" t="s">
        <v>1289</v>
      </c>
      <c r="G774" s="33"/>
      <c r="H774" s="33"/>
      <c r="I774" s="33"/>
      <c r="J774" s="33"/>
      <c r="K774" s="33"/>
      <c r="L774" s="34"/>
      <c r="M774" s="189"/>
      <c r="N774" s="190"/>
      <c r="O774" s="59"/>
      <c r="P774" s="59"/>
      <c r="Q774" s="59"/>
      <c r="R774" s="59"/>
      <c r="S774" s="59"/>
      <c r="T774" s="60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U774" s="18" t="s">
        <v>85</v>
      </c>
    </row>
    <row r="775" spans="1:47" s="2" customFormat="1" ht="12">
      <c r="A775" s="33"/>
      <c r="B775" s="34"/>
      <c r="C775" s="33"/>
      <c r="D775" s="165" t="s">
        <v>193</v>
      </c>
      <c r="E775" s="33"/>
      <c r="F775" s="191" t="s">
        <v>1283</v>
      </c>
      <c r="G775" s="33"/>
      <c r="H775" s="192">
        <v>0</v>
      </c>
      <c r="I775" s="33"/>
      <c r="J775" s="33"/>
      <c r="K775" s="33"/>
      <c r="L775" s="34"/>
      <c r="M775" s="189"/>
      <c r="N775" s="190"/>
      <c r="O775" s="59"/>
      <c r="P775" s="59"/>
      <c r="Q775" s="59"/>
      <c r="R775" s="59"/>
      <c r="S775" s="59"/>
      <c r="T775" s="60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U775" s="18" t="s">
        <v>85</v>
      </c>
    </row>
    <row r="776" spans="1:47" s="2" customFormat="1" ht="12">
      <c r="A776" s="33"/>
      <c r="B776" s="34"/>
      <c r="C776" s="33"/>
      <c r="D776" s="165" t="s">
        <v>193</v>
      </c>
      <c r="E776" s="33"/>
      <c r="F776" s="191" t="s">
        <v>1284</v>
      </c>
      <c r="G776" s="33"/>
      <c r="H776" s="192">
        <v>1.08</v>
      </c>
      <c r="I776" s="33"/>
      <c r="J776" s="33"/>
      <c r="K776" s="33"/>
      <c r="L776" s="34"/>
      <c r="M776" s="189"/>
      <c r="N776" s="190"/>
      <c r="O776" s="59"/>
      <c r="P776" s="59"/>
      <c r="Q776" s="59"/>
      <c r="R776" s="59"/>
      <c r="S776" s="59"/>
      <c r="T776" s="60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U776" s="18" t="s">
        <v>85</v>
      </c>
    </row>
    <row r="777" spans="1:47" s="2" customFormat="1" ht="12">
      <c r="A777" s="33"/>
      <c r="B777" s="34"/>
      <c r="C777" s="33"/>
      <c r="D777" s="165" t="s">
        <v>193</v>
      </c>
      <c r="E777" s="33"/>
      <c r="F777" s="191" t="s">
        <v>1285</v>
      </c>
      <c r="G777" s="33"/>
      <c r="H777" s="192">
        <v>3.24</v>
      </c>
      <c r="I777" s="33"/>
      <c r="J777" s="33"/>
      <c r="K777" s="33"/>
      <c r="L777" s="34"/>
      <c r="M777" s="189"/>
      <c r="N777" s="190"/>
      <c r="O777" s="59"/>
      <c r="P777" s="59"/>
      <c r="Q777" s="59"/>
      <c r="R777" s="59"/>
      <c r="S777" s="59"/>
      <c r="T777" s="60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U777" s="18" t="s">
        <v>85</v>
      </c>
    </row>
    <row r="778" spans="1:47" s="2" customFormat="1" ht="12">
      <c r="A778" s="33"/>
      <c r="B778" s="34"/>
      <c r="C778" s="33"/>
      <c r="D778" s="165" t="s">
        <v>193</v>
      </c>
      <c r="E778" s="33"/>
      <c r="F778" s="191" t="s">
        <v>192</v>
      </c>
      <c r="G778" s="33"/>
      <c r="H778" s="192">
        <v>4.32</v>
      </c>
      <c r="I778" s="33"/>
      <c r="J778" s="33"/>
      <c r="K778" s="33"/>
      <c r="L778" s="34"/>
      <c r="M778" s="189"/>
      <c r="N778" s="190"/>
      <c r="O778" s="59"/>
      <c r="P778" s="59"/>
      <c r="Q778" s="59"/>
      <c r="R778" s="59"/>
      <c r="S778" s="59"/>
      <c r="T778" s="60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U778" s="18" t="s">
        <v>85</v>
      </c>
    </row>
    <row r="779" spans="1:65" s="2" customFormat="1" ht="16.5" customHeight="1">
      <c r="A779" s="33"/>
      <c r="B779" s="150"/>
      <c r="C779" s="151" t="s">
        <v>504</v>
      </c>
      <c r="D779" s="151" t="s">
        <v>170</v>
      </c>
      <c r="E779" s="152" t="s">
        <v>1566</v>
      </c>
      <c r="F779" s="153" t="s">
        <v>1567</v>
      </c>
      <c r="G779" s="154" t="s">
        <v>233</v>
      </c>
      <c r="H779" s="155">
        <v>3.454</v>
      </c>
      <c r="I779" s="156"/>
      <c r="J779" s="157">
        <f>ROUND(I779*H779,2)</f>
        <v>0</v>
      </c>
      <c r="K779" s="153" t="s">
        <v>174</v>
      </c>
      <c r="L779" s="34"/>
      <c r="M779" s="158" t="s">
        <v>1</v>
      </c>
      <c r="N779" s="159" t="s">
        <v>42</v>
      </c>
      <c r="O779" s="59"/>
      <c r="P779" s="160">
        <f>O779*H779</f>
        <v>0</v>
      </c>
      <c r="Q779" s="160">
        <v>0.345</v>
      </c>
      <c r="R779" s="160">
        <f>Q779*H779</f>
        <v>1.19163</v>
      </c>
      <c r="S779" s="160">
        <v>0</v>
      </c>
      <c r="T779" s="161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62" t="s">
        <v>175</v>
      </c>
      <c r="AT779" s="162" t="s">
        <v>170</v>
      </c>
      <c r="AU779" s="162" t="s">
        <v>85</v>
      </c>
      <c r="AY779" s="18" t="s">
        <v>167</v>
      </c>
      <c r="BE779" s="163">
        <f>IF(N779="základní",J779,0)</f>
        <v>0</v>
      </c>
      <c r="BF779" s="163">
        <f>IF(N779="snížená",J779,0)</f>
        <v>0</v>
      </c>
      <c r="BG779" s="163">
        <f>IF(N779="zákl. přenesená",J779,0)</f>
        <v>0</v>
      </c>
      <c r="BH779" s="163">
        <f>IF(N779="sníž. přenesená",J779,0)</f>
        <v>0</v>
      </c>
      <c r="BI779" s="163">
        <f>IF(N779="nulová",J779,0)</f>
        <v>0</v>
      </c>
      <c r="BJ779" s="18" t="s">
        <v>32</v>
      </c>
      <c r="BK779" s="163">
        <f>ROUND(I779*H779,2)</f>
        <v>0</v>
      </c>
      <c r="BL779" s="18" t="s">
        <v>175</v>
      </c>
      <c r="BM779" s="162" t="s">
        <v>1568</v>
      </c>
    </row>
    <row r="780" spans="2:51" s="14" customFormat="1" ht="12">
      <c r="B780" s="172"/>
      <c r="D780" s="165" t="s">
        <v>177</v>
      </c>
      <c r="E780" s="173" t="s">
        <v>1</v>
      </c>
      <c r="F780" s="174" t="s">
        <v>1569</v>
      </c>
      <c r="H780" s="175">
        <v>3.454</v>
      </c>
      <c r="I780" s="176"/>
      <c r="L780" s="172"/>
      <c r="M780" s="177"/>
      <c r="N780" s="178"/>
      <c r="O780" s="178"/>
      <c r="P780" s="178"/>
      <c r="Q780" s="178"/>
      <c r="R780" s="178"/>
      <c r="S780" s="178"/>
      <c r="T780" s="179"/>
      <c r="AT780" s="173" t="s">
        <v>177</v>
      </c>
      <c r="AU780" s="173" t="s">
        <v>85</v>
      </c>
      <c r="AV780" s="14" t="s">
        <v>85</v>
      </c>
      <c r="AW780" s="14" t="s">
        <v>31</v>
      </c>
      <c r="AX780" s="14" t="s">
        <v>32</v>
      </c>
      <c r="AY780" s="173" t="s">
        <v>167</v>
      </c>
    </row>
    <row r="781" spans="1:47" s="2" customFormat="1" ht="12">
      <c r="A781" s="33"/>
      <c r="B781" s="34"/>
      <c r="C781" s="33"/>
      <c r="D781" s="165" t="s">
        <v>193</v>
      </c>
      <c r="E781" s="33"/>
      <c r="F781" s="188" t="s">
        <v>1293</v>
      </c>
      <c r="G781" s="33"/>
      <c r="H781" s="33"/>
      <c r="I781" s="33"/>
      <c r="J781" s="33"/>
      <c r="K781" s="33"/>
      <c r="L781" s="34"/>
      <c r="M781" s="189"/>
      <c r="N781" s="190"/>
      <c r="O781" s="59"/>
      <c r="P781" s="59"/>
      <c r="Q781" s="59"/>
      <c r="R781" s="59"/>
      <c r="S781" s="59"/>
      <c r="T781" s="60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U781" s="18" t="s">
        <v>85</v>
      </c>
    </row>
    <row r="782" spans="1:47" s="2" customFormat="1" ht="12">
      <c r="A782" s="33"/>
      <c r="B782" s="34"/>
      <c r="C782" s="33"/>
      <c r="D782" s="165" t="s">
        <v>193</v>
      </c>
      <c r="E782" s="33"/>
      <c r="F782" s="191" t="s">
        <v>1280</v>
      </c>
      <c r="G782" s="33"/>
      <c r="H782" s="192">
        <v>0</v>
      </c>
      <c r="I782" s="33"/>
      <c r="J782" s="33"/>
      <c r="K782" s="33"/>
      <c r="L782" s="34"/>
      <c r="M782" s="189"/>
      <c r="N782" s="190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U782" s="18" t="s">
        <v>85</v>
      </c>
    </row>
    <row r="783" spans="1:47" s="2" customFormat="1" ht="12">
      <c r="A783" s="33"/>
      <c r="B783" s="34"/>
      <c r="C783" s="33"/>
      <c r="D783" s="165" t="s">
        <v>193</v>
      </c>
      <c r="E783" s="33"/>
      <c r="F783" s="191" t="s">
        <v>1281</v>
      </c>
      <c r="G783" s="33"/>
      <c r="H783" s="192">
        <v>0.704</v>
      </c>
      <c r="I783" s="33"/>
      <c r="J783" s="33"/>
      <c r="K783" s="33"/>
      <c r="L783" s="34"/>
      <c r="M783" s="189"/>
      <c r="N783" s="190"/>
      <c r="O783" s="59"/>
      <c r="P783" s="59"/>
      <c r="Q783" s="59"/>
      <c r="R783" s="59"/>
      <c r="S783" s="59"/>
      <c r="T783" s="60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U783" s="18" t="s">
        <v>85</v>
      </c>
    </row>
    <row r="784" spans="1:47" s="2" customFormat="1" ht="12">
      <c r="A784" s="33"/>
      <c r="B784" s="34"/>
      <c r="C784" s="33"/>
      <c r="D784" s="165" t="s">
        <v>193</v>
      </c>
      <c r="E784" s="33"/>
      <c r="F784" s="191" t="s">
        <v>1282</v>
      </c>
      <c r="G784" s="33"/>
      <c r="H784" s="192">
        <v>2.75</v>
      </c>
      <c r="I784" s="33"/>
      <c r="J784" s="33"/>
      <c r="K784" s="33"/>
      <c r="L784" s="34"/>
      <c r="M784" s="189"/>
      <c r="N784" s="190"/>
      <c r="O784" s="59"/>
      <c r="P784" s="59"/>
      <c r="Q784" s="59"/>
      <c r="R784" s="59"/>
      <c r="S784" s="59"/>
      <c r="T784" s="60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U784" s="18" t="s">
        <v>85</v>
      </c>
    </row>
    <row r="785" spans="1:47" s="2" customFormat="1" ht="12">
      <c r="A785" s="33"/>
      <c r="B785" s="34"/>
      <c r="C785" s="33"/>
      <c r="D785" s="165" t="s">
        <v>193</v>
      </c>
      <c r="E785" s="33"/>
      <c r="F785" s="191" t="s">
        <v>192</v>
      </c>
      <c r="G785" s="33"/>
      <c r="H785" s="192">
        <v>3.454</v>
      </c>
      <c r="I785" s="33"/>
      <c r="J785" s="33"/>
      <c r="K785" s="33"/>
      <c r="L785" s="34"/>
      <c r="M785" s="189"/>
      <c r="N785" s="190"/>
      <c r="O785" s="59"/>
      <c r="P785" s="59"/>
      <c r="Q785" s="59"/>
      <c r="R785" s="59"/>
      <c r="S785" s="59"/>
      <c r="T785" s="60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U785" s="18" t="s">
        <v>85</v>
      </c>
    </row>
    <row r="786" spans="1:65" s="2" customFormat="1" ht="21.75" customHeight="1">
      <c r="A786" s="33"/>
      <c r="B786" s="150"/>
      <c r="C786" s="151" t="s">
        <v>509</v>
      </c>
      <c r="D786" s="151" t="s">
        <v>170</v>
      </c>
      <c r="E786" s="152" t="s">
        <v>1570</v>
      </c>
      <c r="F786" s="153" t="s">
        <v>1571</v>
      </c>
      <c r="G786" s="154" t="s">
        <v>260</v>
      </c>
      <c r="H786" s="155">
        <v>142.101</v>
      </c>
      <c r="I786" s="156"/>
      <c r="J786" s="157">
        <f>ROUND(I786*H786,2)</f>
        <v>0</v>
      </c>
      <c r="K786" s="153" t="s">
        <v>174</v>
      </c>
      <c r="L786" s="34"/>
      <c r="M786" s="158" t="s">
        <v>1</v>
      </c>
      <c r="N786" s="159" t="s">
        <v>42</v>
      </c>
      <c r="O786" s="59"/>
      <c r="P786" s="160">
        <f>O786*H786</f>
        <v>0</v>
      </c>
      <c r="Q786" s="160">
        <v>0</v>
      </c>
      <c r="R786" s="160">
        <f>Q786*H786</f>
        <v>0</v>
      </c>
      <c r="S786" s="160">
        <v>0</v>
      </c>
      <c r="T786" s="161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2" t="s">
        <v>175</v>
      </c>
      <c r="AT786" s="162" t="s">
        <v>170</v>
      </c>
      <c r="AU786" s="162" t="s">
        <v>85</v>
      </c>
      <c r="AY786" s="18" t="s">
        <v>167</v>
      </c>
      <c r="BE786" s="163">
        <f>IF(N786="základní",J786,0)</f>
        <v>0</v>
      </c>
      <c r="BF786" s="163">
        <f>IF(N786="snížená",J786,0)</f>
        <v>0</v>
      </c>
      <c r="BG786" s="163">
        <f>IF(N786="zákl. přenesená",J786,0)</f>
        <v>0</v>
      </c>
      <c r="BH786" s="163">
        <f>IF(N786="sníž. přenesená",J786,0)</f>
        <v>0</v>
      </c>
      <c r="BI786" s="163">
        <f>IF(N786="nulová",J786,0)</f>
        <v>0</v>
      </c>
      <c r="BJ786" s="18" t="s">
        <v>32</v>
      </c>
      <c r="BK786" s="163">
        <f>ROUND(I786*H786,2)</f>
        <v>0</v>
      </c>
      <c r="BL786" s="18" t="s">
        <v>175</v>
      </c>
      <c r="BM786" s="162" t="s">
        <v>1572</v>
      </c>
    </row>
    <row r="787" spans="2:63" s="12" customFormat="1" ht="22.9" customHeight="1">
      <c r="B787" s="137"/>
      <c r="D787" s="138" t="s">
        <v>76</v>
      </c>
      <c r="E787" s="148" t="s">
        <v>216</v>
      </c>
      <c r="F787" s="148" t="s">
        <v>471</v>
      </c>
      <c r="I787" s="140"/>
      <c r="J787" s="149">
        <f>BK787</f>
        <v>0</v>
      </c>
      <c r="L787" s="137"/>
      <c r="M787" s="142"/>
      <c r="N787" s="143"/>
      <c r="O787" s="143"/>
      <c r="P787" s="144">
        <f>SUM(P788:P970)</f>
        <v>0</v>
      </c>
      <c r="Q787" s="143"/>
      <c r="R787" s="144">
        <f>SUM(R788:R970)</f>
        <v>8.307099879999999</v>
      </c>
      <c r="S787" s="143"/>
      <c r="T787" s="145">
        <f>SUM(T788:T970)</f>
        <v>0</v>
      </c>
      <c r="AR787" s="138" t="s">
        <v>32</v>
      </c>
      <c r="AT787" s="146" t="s">
        <v>76</v>
      </c>
      <c r="AU787" s="146" t="s">
        <v>32</v>
      </c>
      <c r="AY787" s="138" t="s">
        <v>167</v>
      </c>
      <c r="BK787" s="147">
        <f>SUM(BK788:BK970)</f>
        <v>0</v>
      </c>
    </row>
    <row r="788" spans="1:65" s="2" customFormat="1" ht="16.5" customHeight="1">
      <c r="A788" s="33"/>
      <c r="B788" s="150"/>
      <c r="C788" s="151" t="s">
        <v>513</v>
      </c>
      <c r="D788" s="151" t="s">
        <v>170</v>
      </c>
      <c r="E788" s="152" t="s">
        <v>1573</v>
      </c>
      <c r="F788" s="153" t="s">
        <v>1574</v>
      </c>
      <c r="G788" s="154" t="s">
        <v>246</v>
      </c>
      <c r="H788" s="155">
        <v>26.5</v>
      </c>
      <c r="I788" s="156"/>
      <c r="J788" s="157">
        <f>ROUND(I788*H788,2)</f>
        <v>0</v>
      </c>
      <c r="K788" s="153" t="s">
        <v>174</v>
      </c>
      <c r="L788" s="34"/>
      <c r="M788" s="158" t="s">
        <v>1</v>
      </c>
      <c r="N788" s="159" t="s">
        <v>42</v>
      </c>
      <c r="O788" s="59"/>
      <c r="P788" s="160">
        <f>O788*H788</f>
        <v>0</v>
      </c>
      <c r="Q788" s="160">
        <v>0</v>
      </c>
      <c r="R788" s="160">
        <f>Q788*H788</f>
        <v>0</v>
      </c>
      <c r="S788" s="160">
        <v>0</v>
      </c>
      <c r="T788" s="161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62" t="s">
        <v>175</v>
      </c>
      <c r="AT788" s="162" t="s">
        <v>170</v>
      </c>
      <c r="AU788" s="162" t="s">
        <v>85</v>
      </c>
      <c r="AY788" s="18" t="s">
        <v>167</v>
      </c>
      <c r="BE788" s="163">
        <f>IF(N788="základní",J788,0)</f>
        <v>0</v>
      </c>
      <c r="BF788" s="163">
        <f>IF(N788="snížená",J788,0)</f>
        <v>0</v>
      </c>
      <c r="BG788" s="163">
        <f>IF(N788="zákl. přenesená",J788,0)</f>
        <v>0</v>
      </c>
      <c r="BH788" s="163">
        <f>IF(N788="sníž. přenesená",J788,0)</f>
        <v>0</v>
      </c>
      <c r="BI788" s="163">
        <f>IF(N788="nulová",J788,0)</f>
        <v>0</v>
      </c>
      <c r="BJ788" s="18" t="s">
        <v>32</v>
      </c>
      <c r="BK788" s="163">
        <f>ROUND(I788*H788,2)</f>
        <v>0</v>
      </c>
      <c r="BL788" s="18" t="s">
        <v>175</v>
      </c>
      <c r="BM788" s="162" t="s">
        <v>1575</v>
      </c>
    </row>
    <row r="789" spans="2:51" s="13" customFormat="1" ht="12">
      <c r="B789" s="164"/>
      <c r="D789" s="165" t="s">
        <v>177</v>
      </c>
      <c r="E789" s="166" t="s">
        <v>1</v>
      </c>
      <c r="F789" s="167" t="s">
        <v>1487</v>
      </c>
      <c r="H789" s="166" t="s">
        <v>1</v>
      </c>
      <c r="I789" s="168"/>
      <c r="L789" s="164"/>
      <c r="M789" s="169"/>
      <c r="N789" s="170"/>
      <c r="O789" s="170"/>
      <c r="P789" s="170"/>
      <c r="Q789" s="170"/>
      <c r="R789" s="170"/>
      <c r="S789" s="170"/>
      <c r="T789" s="171"/>
      <c r="AT789" s="166" t="s">
        <v>177</v>
      </c>
      <c r="AU789" s="166" t="s">
        <v>85</v>
      </c>
      <c r="AV789" s="13" t="s">
        <v>32</v>
      </c>
      <c r="AW789" s="13" t="s">
        <v>31</v>
      </c>
      <c r="AX789" s="13" t="s">
        <v>77</v>
      </c>
      <c r="AY789" s="166" t="s">
        <v>167</v>
      </c>
    </row>
    <row r="790" spans="2:51" s="14" customFormat="1" ht="12">
      <c r="B790" s="172"/>
      <c r="D790" s="165" t="s">
        <v>177</v>
      </c>
      <c r="E790" s="173" t="s">
        <v>1</v>
      </c>
      <c r="F790" s="174" t="s">
        <v>1488</v>
      </c>
      <c r="H790" s="175">
        <v>25</v>
      </c>
      <c r="I790" s="176"/>
      <c r="L790" s="172"/>
      <c r="M790" s="177"/>
      <c r="N790" s="178"/>
      <c r="O790" s="178"/>
      <c r="P790" s="178"/>
      <c r="Q790" s="178"/>
      <c r="R790" s="178"/>
      <c r="S790" s="178"/>
      <c r="T790" s="179"/>
      <c r="AT790" s="173" t="s">
        <v>177</v>
      </c>
      <c r="AU790" s="173" t="s">
        <v>85</v>
      </c>
      <c r="AV790" s="14" t="s">
        <v>85</v>
      </c>
      <c r="AW790" s="14" t="s">
        <v>31</v>
      </c>
      <c r="AX790" s="14" t="s">
        <v>77</v>
      </c>
      <c r="AY790" s="173" t="s">
        <v>167</v>
      </c>
    </row>
    <row r="791" spans="2:51" s="15" customFormat="1" ht="12">
      <c r="B791" s="180"/>
      <c r="D791" s="165" t="s">
        <v>177</v>
      </c>
      <c r="E791" s="181" t="s">
        <v>1214</v>
      </c>
      <c r="F791" s="182" t="s">
        <v>192</v>
      </c>
      <c r="H791" s="183">
        <v>25</v>
      </c>
      <c r="I791" s="184"/>
      <c r="L791" s="180"/>
      <c r="M791" s="185"/>
      <c r="N791" s="186"/>
      <c r="O791" s="186"/>
      <c r="P791" s="186"/>
      <c r="Q791" s="186"/>
      <c r="R791" s="186"/>
      <c r="S791" s="186"/>
      <c r="T791" s="187"/>
      <c r="AT791" s="181" t="s">
        <v>177</v>
      </c>
      <c r="AU791" s="181" t="s">
        <v>85</v>
      </c>
      <c r="AV791" s="15" t="s">
        <v>175</v>
      </c>
      <c r="AW791" s="15" t="s">
        <v>31</v>
      </c>
      <c r="AX791" s="15" t="s">
        <v>77</v>
      </c>
      <c r="AY791" s="181" t="s">
        <v>167</v>
      </c>
    </row>
    <row r="792" spans="2:51" s="13" customFormat="1" ht="12">
      <c r="B792" s="164"/>
      <c r="D792" s="165" t="s">
        <v>177</v>
      </c>
      <c r="E792" s="166" t="s">
        <v>1</v>
      </c>
      <c r="F792" s="167" t="s">
        <v>1576</v>
      </c>
      <c r="H792" s="166" t="s">
        <v>1</v>
      </c>
      <c r="I792" s="168"/>
      <c r="L792" s="164"/>
      <c r="M792" s="169"/>
      <c r="N792" s="170"/>
      <c r="O792" s="170"/>
      <c r="P792" s="170"/>
      <c r="Q792" s="170"/>
      <c r="R792" s="170"/>
      <c r="S792" s="170"/>
      <c r="T792" s="171"/>
      <c r="AT792" s="166" t="s">
        <v>177</v>
      </c>
      <c r="AU792" s="166" t="s">
        <v>85</v>
      </c>
      <c r="AV792" s="13" t="s">
        <v>32</v>
      </c>
      <c r="AW792" s="13" t="s">
        <v>31</v>
      </c>
      <c r="AX792" s="13" t="s">
        <v>77</v>
      </c>
      <c r="AY792" s="166" t="s">
        <v>167</v>
      </c>
    </row>
    <row r="793" spans="2:51" s="14" customFormat="1" ht="12">
      <c r="B793" s="172"/>
      <c r="D793" s="165" t="s">
        <v>177</v>
      </c>
      <c r="E793" s="173" t="s">
        <v>1</v>
      </c>
      <c r="F793" s="174" t="s">
        <v>1488</v>
      </c>
      <c r="H793" s="175">
        <v>25</v>
      </c>
      <c r="I793" s="176"/>
      <c r="L793" s="172"/>
      <c r="M793" s="177"/>
      <c r="N793" s="178"/>
      <c r="O793" s="178"/>
      <c r="P793" s="178"/>
      <c r="Q793" s="178"/>
      <c r="R793" s="178"/>
      <c r="S793" s="178"/>
      <c r="T793" s="179"/>
      <c r="AT793" s="173" t="s">
        <v>177</v>
      </c>
      <c r="AU793" s="173" t="s">
        <v>85</v>
      </c>
      <c r="AV793" s="14" t="s">
        <v>85</v>
      </c>
      <c r="AW793" s="14" t="s">
        <v>31</v>
      </c>
      <c r="AX793" s="14" t="s">
        <v>77</v>
      </c>
      <c r="AY793" s="173" t="s">
        <v>167</v>
      </c>
    </row>
    <row r="794" spans="2:51" s="14" customFormat="1" ht="12">
      <c r="B794" s="172"/>
      <c r="D794" s="165" t="s">
        <v>177</v>
      </c>
      <c r="E794" s="173" t="s">
        <v>1</v>
      </c>
      <c r="F794" s="174" t="s">
        <v>1577</v>
      </c>
      <c r="H794" s="175">
        <v>1.5</v>
      </c>
      <c r="I794" s="176"/>
      <c r="L794" s="172"/>
      <c r="M794" s="177"/>
      <c r="N794" s="178"/>
      <c r="O794" s="178"/>
      <c r="P794" s="178"/>
      <c r="Q794" s="178"/>
      <c r="R794" s="178"/>
      <c r="S794" s="178"/>
      <c r="T794" s="179"/>
      <c r="AT794" s="173" t="s">
        <v>177</v>
      </c>
      <c r="AU794" s="173" t="s">
        <v>85</v>
      </c>
      <c r="AV794" s="14" t="s">
        <v>85</v>
      </c>
      <c r="AW794" s="14" t="s">
        <v>31</v>
      </c>
      <c r="AX794" s="14" t="s">
        <v>77</v>
      </c>
      <c r="AY794" s="173" t="s">
        <v>167</v>
      </c>
    </row>
    <row r="795" spans="2:51" s="15" customFormat="1" ht="12">
      <c r="B795" s="180"/>
      <c r="D795" s="165" t="s">
        <v>177</v>
      </c>
      <c r="E795" s="181" t="s">
        <v>1215</v>
      </c>
      <c r="F795" s="182" t="s">
        <v>192</v>
      </c>
      <c r="H795" s="183">
        <v>26.5</v>
      </c>
      <c r="I795" s="184"/>
      <c r="L795" s="180"/>
      <c r="M795" s="185"/>
      <c r="N795" s="186"/>
      <c r="O795" s="186"/>
      <c r="P795" s="186"/>
      <c r="Q795" s="186"/>
      <c r="R795" s="186"/>
      <c r="S795" s="186"/>
      <c r="T795" s="187"/>
      <c r="AT795" s="181" t="s">
        <v>177</v>
      </c>
      <c r="AU795" s="181" t="s">
        <v>85</v>
      </c>
      <c r="AV795" s="15" t="s">
        <v>175</v>
      </c>
      <c r="AW795" s="15" t="s">
        <v>31</v>
      </c>
      <c r="AX795" s="15" t="s">
        <v>32</v>
      </c>
      <c r="AY795" s="181" t="s">
        <v>167</v>
      </c>
    </row>
    <row r="796" spans="1:65" s="2" customFormat="1" ht="16.5" customHeight="1">
      <c r="A796" s="33"/>
      <c r="B796" s="150"/>
      <c r="C796" s="151" t="s">
        <v>518</v>
      </c>
      <c r="D796" s="151" t="s">
        <v>170</v>
      </c>
      <c r="E796" s="152" t="s">
        <v>1578</v>
      </c>
      <c r="F796" s="153" t="s">
        <v>1579</v>
      </c>
      <c r="G796" s="154" t="s">
        <v>475</v>
      </c>
      <c r="H796" s="155">
        <v>5</v>
      </c>
      <c r="I796" s="156"/>
      <c r="J796" s="157">
        <f>ROUND(I796*H796,2)</f>
        <v>0</v>
      </c>
      <c r="K796" s="153" t="s">
        <v>174</v>
      </c>
      <c r="L796" s="34"/>
      <c r="M796" s="158" t="s">
        <v>1</v>
      </c>
      <c r="N796" s="159" t="s">
        <v>42</v>
      </c>
      <c r="O796" s="59"/>
      <c r="P796" s="160">
        <f>O796*H796</f>
        <v>0</v>
      </c>
      <c r="Q796" s="160">
        <v>1E-05</v>
      </c>
      <c r="R796" s="160">
        <f>Q796*H796</f>
        <v>5E-05</v>
      </c>
      <c r="S796" s="160">
        <v>0</v>
      </c>
      <c r="T796" s="161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62" t="s">
        <v>175</v>
      </c>
      <c r="AT796" s="162" t="s">
        <v>170</v>
      </c>
      <c r="AU796" s="162" t="s">
        <v>85</v>
      </c>
      <c r="AY796" s="18" t="s">
        <v>167</v>
      </c>
      <c r="BE796" s="163">
        <f>IF(N796="základní",J796,0)</f>
        <v>0</v>
      </c>
      <c r="BF796" s="163">
        <f>IF(N796="snížená",J796,0)</f>
        <v>0</v>
      </c>
      <c r="BG796" s="163">
        <f>IF(N796="zákl. přenesená",J796,0)</f>
        <v>0</v>
      </c>
      <c r="BH796" s="163">
        <f>IF(N796="sníž. přenesená",J796,0)</f>
        <v>0</v>
      </c>
      <c r="BI796" s="163">
        <f>IF(N796="nulová",J796,0)</f>
        <v>0</v>
      </c>
      <c r="BJ796" s="18" t="s">
        <v>32</v>
      </c>
      <c r="BK796" s="163">
        <f>ROUND(I796*H796,2)</f>
        <v>0</v>
      </c>
      <c r="BL796" s="18" t="s">
        <v>175</v>
      </c>
      <c r="BM796" s="162" t="s">
        <v>1580</v>
      </c>
    </row>
    <row r="797" spans="2:51" s="14" customFormat="1" ht="12">
      <c r="B797" s="172"/>
      <c r="D797" s="165" t="s">
        <v>177</v>
      </c>
      <c r="E797" s="173" t="s">
        <v>1</v>
      </c>
      <c r="F797" s="174" t="s">
        <v>1581</v>
      </c>
      <c r="H797" s="175">
        <v>5</v>
      </c>
      <c r="I797" s="176"/>
      <c r="L797" s="172"/>
      <c r="M797" s="177"/>
      <c r="N797" s="178"/>
      <c r="O797" s="178"/>
      <c r="P797" s="178"/>
      <c r="Q797" s="178"/>
      <c r="R797" s="178"/>
      <c r="S797" s="178"/>
      <c r="T797" s="179"/>
      <c r="AT797" s="173" t="s">
        <v>177</v>
      </c>
      <c r="AU797" s="173" t="s">
        <v>85</v>
      </c>
      <c r="AV797" s="14" t="s">
        <v>85</v>
      </c>
      <c r="AW797" s="14" t="s">
        <v>31</v>
      </c>
      <c r="AX797" s="14" t="s">
        <v>32</v>
      </c>
      <c r="AY797" s="173" t="s">
        <v>167</v>
      </c>
    </row>
    <row r="798" spans="1:65" s="2" customFormat="1" ht="24.2" customHeight="1">
      <c r="A798" s="33"/>
      <c r="B798" s="150"/>
      <c r="C798" s="193" t="s">
        <v>522</v>
      </c>
      <c r="D798" s="193" t="s">
        <v>453</v>
      </c>
      <c r="E798" s="194" t="s">
        <v>1582</v>
      </c>
      <c r="F798" s="195" t="s">
        <v>1583</v>
      </c>
      <c r="G798" s="196" t="s">
        <v>246</v>
      </c>
      <c r="H798" s="197">
        <v>26.765</v>
      </c>
      <c r="I798" s="198"/>
      <c r="J798" s="199">
        <f>ROUND(I798*H798,2)</f>
        <v>0</v>
      </c>
      <c r="K798" s="195" t="s">
        <v>240</v>
      </c>
      <c r="L798" s="200"/>
      <c r="M798" s="201" t="s">
        <v>1</v>
      </c>
      <c r="N798" s="202" t="s">
        <v>42</v>
      </c>
      <c r="O798" s="59"/>
      <c r="P798" s="160">
        <f>O798*H798</f>
        <v>0</v>
      </c>
      <c r="Q798" s="160">
        <v>0.01306</v>
      </c>
      <c r="R798" s="160">
        <f>Q798*H798</f>
        <v>0.3495509</v>
      </c>
      <c r="S798" s="160">
        <v>0</v>
      </c>
      <c r="T798" s="161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62" t="s">
        <v>216</v>
      </c>
      <c r="AT798" s="162" t="s">
        <v>453</v>
      </c>
      <c r="AU798" s="162" t="s">
        <v>85</v>
      </c>
      <c r="AY798" s="18" t="s">
        <v>167</v>
      </c>
      <c r="BE798" s="163">
        <f>IF(N798="základní",J798,0)</f>
        <v>0</v>
      </c>
      <c r="BF798" s="163">
        <f>IF(N798="snížená",J798,0)</f>
        <v>0</v>
      </c>
      <c r="BG798" s="163">
        <f>IF(N798="zákl. přenesená",J798,0)</f>
        <v>0</v>
      </c>
      <c r="BH798" s="163">
        <f>IF(N798="sníž. přenesená",J798,0)</f>
        <v>0</v>
      </c>
      <c r="BI798" s="163">
        <f>IF(N798="nulová",J798,0)</f>
        <v>0</v>
      </c>
      <c r="BJ798" s="18" t="s">
        <v>32</v>
      </c>
      <c r="BK798" s="163">
        <f>ROUND(I798*H798,2)</f>
        <v>0</v>
      </c>
      <c r="BL798" s="18" t="s">
        <v>175</v>
      </c>
      <c r="BM798" s="162" t="s">
        <v>1584</v>
      </c>
    </row>
    <row r="799" spans="2:51" s="14" customFormat="1" ht="12">
      <c r="B799" s="172"/>
      <c r="D799" s="165" t="s">
        <v>177</v>
      </c>
      <c r="E799" s="173" t="s">
        <v>1</v>
      </c>
      <c r="F799" s="174" t="s">
        <v>1585</v>
      </c>
      <c r="H799" s="175">
        <v>26.765</v>
      </c>
      <c r="I799" s="176"/>
      <c r="L799" s="172"/>
      <c r="M799" s="177"/>
      <c r="N799" s="178"/>
      <c r="O799" s="178"/>
      <c r="P799" s="178"/>
      <c r="Q799" s="178"/>
      <c r="R799" s="178"/>
      <c r="S799" s="178"/>
      <c r="T799" s="179"/>
      <c r="AT799" s="173" t="s">
        <v>177</v>
      </c>
      <c r="AU799" s="173" t="s">
        <v>85</v>
      </c>
      <c r="AV799" s="14" t="s">
        <v>85</v>
      </c>
      <c r="AW799" s="14" t="s">
        <v>31</v>
      </c>
      <c r="AX799" s="14" t="s">
        <v>32</v>
      </c>
      <c r="AY799" s="173" t="s">
        <v>167</v>
      </c>
    </row>
    <row r="800" spans="1:47" s="2" customFormat="1" ht="12">
      <c r="A800" s="33"/>
      <c r="B800" s="34"/>
      <c r="C800" s="33"/>
      <c r="D800" s="165" t="s">
        <v>193</v>
      </c>
      <c r="E800" s="33"/>
      <c r="F800" s="188" t="s">
        <v>1586</v>
      </c>
      <c r="G800" s="33"/>
      <c r="H800" s="33"/>
      <c r="I800" s="33"/>
      <c r="J800" s="33"/>
      <c r="K800" s="33"/>
      <c r="L800" s="34"/>
      <c r="M800" s="189"/>
      <c r="N800" s="190"/>
      <c r="O800" s="59"/>
      <c r="P800" s="59"/>
      <c r="Q800" s="59"/>
      <c r="R800" s="59"/>
      <c r="S800" s="59"/>
      <c r="T800" s="60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U800" s="18" t="s">
        <v>85</v>
      </c>
    </row>
    <row r="801" spans="1:47" s="2" customFormat="1" ht="12">
      <c r="A801" s="33"/>
      <c r="B801" s="34"/>
      <c r="C801" s="33"/>
      <c r="D801" s="165" t="s">
        <v>193</v>
      </c>
      <c r="E801" s="33"/>
      <c r="F801" s="191" t="s">
        <v>1576</v>
      </c>
      <c r="G801" s="33"/>
      <c r="H801" s="192">
        <v>0</v>
      </c>
      <c r="I801" s="33"/>
      <c r="J801" s="33"/>
      <c r="K801" s="33"/>
      <c r="L801" s="34"/>
      <c r="M801" s="189"/>
      <c r="N801" s="190"/>
      <c r="O801" s="59"/>
      <c r="P801" s="59"/>
      <c r="Q801" s="59"/>
      <c r="R801" s="59"/>
      <c r="S801" s="59"/>
      <c r="T801" s="60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U801" s="18" t="s">
        <v>85</v>
      </c>
    </row>
    <row r="802" spans="1:47" s="2" customFormat="1" ht="12">
      <c r="A802" s="33"/>
      <c r="B802" s="34"/>
      <c r="C802" s="33"/>
      <c r="D802" s="165" t="s">
        <v>193</v>
      </c>
      <c r="E802" s="33"/>
      <c r="F802" s="191" t="s">
        <v>1488</v>
      </c>
      <c r="G802" s="33"/>
      <c r="H802" s="192">
        <v>25</v>
      </c>
      <c r="I802" s="33"/>
      <c r="J802" s="33"/>
      <c r="K802" s="33"/>
      <c r="L802" s="34"/>
      <c r="M802" s="189"/>
      <c r="N802" s="190"/>
      <c r="O802" s="59"/>
      <c r="P802" s="59"/>
      <c r="Q802" s="59"/>
      <c r="R802" s="59"/>
      <c r="S802" s="59"/>
      <c r="T802" s="60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U802" s="18" t="s">
        <v>85</v>
      </c>
    </row>
    <row r="803" spans="1:47" s="2" customFormat="1" ht="12">
      <c r="A803" s="33"/>
      <c r="B803" s="34"/>
      <c r="C803" s="33"/>
      <c r="D803" s="165" t="s">
        <v>193</v>
      </c>
      <c r="E803" s="33"/>
      <c r="F803" s="191" t="s">
        <v>1577</v>
      </c>
      <c r="G803" s="33"/>
      <c r="H803" s="192">
        <v>1.5</v>
      </c>
      <c r="I803" s="33"/>
      <c r="J803" s="33"/>
      <c r="K803" s="33"/>
      <c r="L803" s="34"/>
      <c r="M803" s="189"/>
      <c r="N803" s="190"/>
      <c r="O803" s="59"/>
      <c r="P803" s="59"/>
      <c r="Q803" s="59"/>
      <c r="R803" s="59"/>
      <c r="S803" s="59"/>
      <c r="T803" s="60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U803" s="18" t="s">
        <v>85</v>
      </c>
    </row>
    <row r="804" spans="1:47" s="2" customFormat="1" ht="12">
      <c r="A804" s="33"/>
      <c r="B804" s="34"/>
      <c r="C804" s="33"/>
      <c r="D804" s="165" t="s">
        <v>193</v>
      </c>
      <c r="E804" s="33"/>
      <c r="F804" s="191" t="s">
        <v>192</v>
      </c>
      <c r="G804" s="33"/>
      <c r="H804" s="192">
        <v>26.5</v>
      </c>
      <c r="I804" s="33"/>
      <c r="J804" s="33"/>
      <c r="K804" s="33"/>
      <c r="L804" s="34"/>
      <c r="M804" s="189"/>
      <c r="N804" s="190"/>
      <c r="O804" s="59"/>
      <c r="P804" s="59"/>
      <c r="Q804" s="59"/>
      <c r="R804" s="59"/>
      <c r="S804" s="59"/>
      <c r="T804" s="60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U804" s="18" t="s">
        <v>85</v>
      </c>
    </row>
    <row r="805" spans="1:65" s="2" customFormat="1" ht="16.5" customHeight="1">
      <c r="A805" s="33"/>
      <c r="B805" s="150"/>
      <c r="C805" s="193" t="s">
        <v>527</v>
      </c>
      <c r="D805" s="193" t="s">
        <v>453</v>
      </c>
      <c r="E805" s="194" t="s">
        <v>1587</v>
      </c>
      <c r="F805" s="195" t="s">
        <v>1588</v>
      </c>
      <c r="G805" s="196" t="s">
        <v>475</v>
      </c>
      <c r="H805" s="197">
        <v>5.05</v>
      </c>
      <c r="I805" s="198"/>
      <c r="J805" s="199">
        <f>ROUND(I805*H805,2)</f>
        <v>0</v>
      </c>
      <c r="K805" s="195" t="s">
        <v>240</v>
      </c>
      <c r="L805" s="200"/>
      <c r="M805" s="201" t="s">
        <v>1</v>
      </c>
      <c r="N805" s="202" t="s">
        <v>42</v>
      </c>
      <c r="O805" s="59"/>
      <c r="P805" s="160">
        <f>O805*H805</f>
        <v>0</v>
      </c>
      <c r="Q805" s="160">
        <v>0.0003</v>
      </c>
      <c r="R805" s="160">
        <f>Q805*H805</f>
        <v>0.0015149999999999999</v>
      </c>
      <c r="S805" s="160">
        <v>0</v>
      </c>
      <c r="T805" s="161">
        <f>S805*H805</f>
        <v>0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62" t="s">
        <v>216</v>
      </c>
      <c r="AT805" s="162" t="s">
        <v>453</v>
      </c>
      <c r="AU805" s="162" t="s">
        <v>85</v>
      </c>
      <c r="AY805" s="18" t="s">
        <v>167</v>
      </c>
      <c r="BE805" s="163">
        <f>IF(N805="základní",J805,0)</f>
        <v>0</v>
      </c>
      <c r="BF805" s="163">
        <f>IF(N805="snížená",J805,0)</f>
        <v>0</v>
      </c>
      <c r="BG805" s="163">
        <f>IF(N805="zákl. přenesená",J805,0)</f>
        <v>0</v>
      </c>
      <c r="BH805" s="163">
        <f>IF(N805="sníž. přenesená",J805,0)</f>
        <v>0</v>
      </c>
      <c r="BI805" s="163">
        <f>IF(N805="nulová",J805,0)</f>
        <v>0</v>
      </c>
      <c r="BJ805" s="18" t="s">
        <v>32</v>
      </c>
      <c r="BK805" s="163">
        <f>ROUND(I805*H805,2)</f>
        <v>0</v>
      </c>
      <c r="BL805" s="18" t="s">
        <v>175</v>
      </c>
      <c r="BM805" s="162" t="s">
        <v>1589</v>
      </c>
    </row>
    <row r="806" spans="2:51" s="14" customFormat="1" ht="12">
      <c r="B806" s="172"/>
      <c r="D806" s="165" t="s">
        <v>177</v>
      </c>
      <c r="E806" s="173" t="s">
        <v>1</v>
      </c>
      <c r="F806" s="174" t="s">
        <v>1590</v>
      </c>
      <c r="H806" s="175">
        <v>5.05</v>
      </c>
      <c r="I806" s="176"/>
      <c r="L806" s="172"/>
      <c r="M806" s="177"/>
      <c r="N806" s="178"/>
      <c r="O806" s="178"/>
      <c r="P806" s="178"/>
      <c r="Q806" s="178"/>
      <c r="R806" s="178"/>
      <c r="S806" s="178"/>
      <c r="T806" s="179"/>
      <c r="AT806" s="173" t="s">
        <v>177</v>
      </c>
      <c r="AU806" s="173" t="s">
        <v>85</v>
      </c>
      <c r="AV806" s="14" t="s">
        <v>85</v>
      </c>
      <c r="AW806" s="14" t="s">
        <v>31</v>
      </c>
      <c r="AX806" s="14" t="s">
        <v>77</v>
      </c>
      <c r="AY806" s="173" t="s">
        <v>167</v>
      </c>
    </row>
    <row r="807" spans="2:51" s="15" customFormat="1" ht="12">
      <c r="B807" s="180"/>
      <c r="D807" s="165" t="s">
        <v>177</v>
      </c>
      <c r="E807" s="181" t="s">
        <v>1</v>
      </c>
      <c r="F807" s="182" t="s">
        <v>192</v>
      </c>
      <c r="H807" s="183">
        <v>5.05</v>
      </c>
      <c r="I807" s="184"/>
      <c r="L807" s="180"/>
      <c r="M807" s="185"/>
      <c r="N807" s="186"/>
      <c r="O807" s="186"/>
      <c r="P807" s="186"/>
      <c r="Q807" s="186"/>
      <c r="R807" s="186"/>
      <c r="S807" s="186"/>
      <c r="T807" s="187"/>
      <c r="AT807" s="181" t="s">
        <v>177</v>
      </c>
      <c r="AU807" s="181" t="s">
        <v>85</v>
      </c>
      <c r="AV807" s="15" t="s">
        <v>175</v>
      </c>
      <c r="AW807" s="15" t="s">
        <v>31</v>
      </c>
      <c r="AX807" s="15" t="s">
        <v>32</v>
      </c>
      <c r="AY807" s="181" t="s">
        <v>167</v>
      </c>
    </row>
    <row r="808" spans="1:65" s="2" customFormat="1" ht="16.5" customHeight="1">
      <c r="A808" s="33"/>
      <c r="B808" s="150"/>
      <c r="C808" s="193" t="s">
        <v>532</v>
      </c>
      <c r="D808" s="193" t="s">
        <v>453</v>
      </c>
      <c r="E808" s="194" t="s">
        <v>1591</v>
      </c>
      <c r="F808" s="195" t="s">
        <v>1592</v>
      </c>
      <c r="G808" s="196" t="s">
        <v>475</v>
      </c>
      <c r="H808" s="197">
        <v>5.05</v>
      </c>
      <c r="I808" s="198"/>
      <c r="J808" s="199">
        <f>ROUND(I808*H808,2)</f>
        <v>0</v>
      </c>
      <c r="K808" s="195" t="s">
        <v>1</v>
      </c>
      <c r="L808" s="200"/>
      <c r="M808" s="201" t="s">
        <v>1</v>
      </c>
      <c r="N808" s="202" t="s">
        <v>42</v>
      </c>
      <c r="O808" s="59"/>
      <c r="P808" s="160">
        <f>O808*H808</f>
        <v>0</v>
      </c>
      <c r="Q808" s="160">
        <v>0.0001</v>
      </c>
      <c r="R808" s="160">
        <f>Q808*H808</f>
        <v>0.000505</v>
      </c>
      <c r="S808" s="160">
        <v>0</v>
      </c>
      <c r="T808" s="161">
        <f>S808*H808</f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62" t="s">
        <v>216</v>
      </c>
      <c r="AT808" s="162" t="s">
        <v>453</v>
      </c>
      <c r="AU808" s="162" t="s">
        <v>85</v>
      </c>
      <c r="AY808" s="18" t="s">
        <v>167</v>
      </c>
      <c r="BE808" s="163">
        <f>IF(N808="základní",J808,0)</f>
        <v>0</v>
      </c>
      <c r="BF808" s="163">
        <f>IF(N808="snížená",J808,0)</f>
        <v>0</v>
      </c>
      <c r="BG808" s="163">
        <f>IF(N808="zákl. přenesená",J808,0)</f>
        <v>0</v>
      </c>
      <c r="BH808" s="163">
        <f>IF(N808="sníž. přenesená",J808,0)</f>
        <v>0</v>
      </c>
      <c r="BI808" s="163">
        <f>IF(N808="nulová",J808,0)</f>
        <v>0</v>
      </c>
      <c r="BJ808" s="18" t="s">
        <v>32</v>
      </c>
      <c r="BK808" s="163">
        <f>ROUND(I808*H808,2)</f>
        <v>0</v>
      </c>
      <c r="BL808" s="18" t="s">
        <v>175</v>
      </c>
      <c r="BM808" s="162" t="s">
        <v>1593</v>
      </c>
    </row>
    <row r="809" spans="2:51" s="14" customFormat="1" ht="12">
      <c r="B809" s="172"/>
      <c r="D809" s="165" t="s">
        <v>177</v>
      </c>
      <c r="E809" s="173" t="s">
        <v>1</v>
      </c>
      <c r="F809" s="174" t="s">
        <v>1590</v>
      </c>
      <c r="H809" s="175">
        <v>5.05</v>
      </c>
      <c r="I809" s="176"/>
      <c r="L809" s="172"/>
      <c r="M809" s="177"/>
      <c r="N809" s="178"/>
      <c r="O809" s="178"/>
      <c r="P809" s="178"/>
      <c r="Q809" s="178"/>
      <c r="R809" s="178"/>
      <c r="S809" s="178"/>
      <c r="T809" s="179"/>
      <c r="AT809" s="173" t="s">
        <v>177</v>
      </c>
      <c r="AU809" s="173" t="s">
        <v>85</v>
      </c>
      <c r="AV809" s="14" t="s">
        <v>85</v>
      </c>
      <c r="AW809" s="14" t="s">
        <v>31</v>
      </c>
      <c r="AX809" s="14" t="s">
        <v>77</v>
      </c>
      <c r="AY809" s="173" t="s">
        <v>167</v>
      </c>
    </row>
    <row r="810" spans="2:51" s="15" customFormat="1" ht="12">
      <c r="B810" s="180"/>
      <c r="D810" s="165" t="s">
        <v>177</v>
      </c>
      <c r="E810" s="181" t="s">
        <v>1</v>
      </c>
      <c r="F810" s="182" t="s">
        <v>192</v>
      </c>
      <c r="H810" s="183">
        <v>5.05</v>
      </c>
      <c r="I810" s="184"/>
      <c r="L810" s="180"/>
      <c r="M810" s="185"/>
      <c r="N810" s="186"/>
      <c r="O810" s="186"/>
      <c r="P810" s="186"/>
      <c r="Q810" s="186"/>
      <c r="R810" s="186"/>
      <c r="S810" s="186"/>
      <c r="T810" s="187"/>
      <c r="AT810" s="181" t="s">
        <v>177</v>
      </c>
      <c r="AU810" s="181" t="s">
        <v>85</v>
      </c>
      <c r="AV810" s="15" t="s">
        <v>175</v>
      </c>
      <c r="AW810" s="15" t="s">
        <v>31</v>
      </c>
      <c r="AX810" s="15" t="s">
        <v>32</v>
      </c>
      <c r="AY810" s="181" t="s">
        <v>167</v>
      </c>
    </row>
    <row r="811" spans="1:65" s="2" customFormat="1" ht="16.5" customHeight="1">
      <c r="A811" s="33"/>
      <c r="B811" s="150"/>
      <c r="C811" s="151" t="s">
        <v>537</v>
      </c>
      <c r="D811" s="151" t="s">
        <v>170</v>
      </c>
      <c r="E811" s="152" t="s">
        <v>1594</v>
      </c>
      <c r="F811" s="153" t="s">
        <v>1595</v>
      </c>
      <c r="G811" s="154" t="s">
        <v>246</v>
      </c>
      <c r="H811" s="155">
        <v>322.9</v>
      </c>
      <c r="I811" s="156"/>
      <c r="J811" s="157">
        <f>ROUND(I811*H811,2)</f>
        <v>0</v>
      </c>
      <c r="K811" s="153" t="s">
        <v>174</v>
      </c>
      <c r="L811" s="34"/>
      <c r="M811" s="158" t="s">
        <v>1</v>
      </c>
      <c r="N811" s="159" t="s">
        <v>42</v>
      </c>
      <c r="O811" s="59"/>
      <c r="P811" s="160">
        <f>O811*H811</f>
        <v>0</v>
      </c>
      <c r="Q811" s="160">
        <v>0</v>
      </c>
      <c r="R811" s="160">
        <f>Q811*H811</f>
        <v>0</v>
      </c>
      <c r="S811" s="160">
        <v>0</v>
      </c>
      <c r="T811" s="161">
        <f>S811*H811</f>
        <v>0</v>
      </c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R811" s="162" t="s">
        <v>175</v>
      </c>
      <c r="AT811" s="162" t="s">
        <v>170</v>
      </c>
      <c r="AU811" s="162" t="s">
        <v>85</v>
      </c>
      <c r="AY811" s="18" t="s">
        <v>167</v>
      </c>
      <c r="BE811" s="163">
        <f>IF(N811="základní",J811,0)</f>
        <v>0</v>
      </c>
      <c r="BF811" s="163">
        <f>IF(N811="snížená",J811,0)</f>
        <v>0</v>
      </c>
      <c r="BG811" s="163">
        <f>IF(N811="zákl. přenesená",J811,0)</f>
        <v>0</v>
      </c>
      <c r="BH811" s="163">
        <f>IF(N811="sníž. přenesená",J811,0)</f>
        <v>0</v>
      </c>
      <c r="BI811" s="163">
        <f>IF(N811="nulová",J811,0)</f>
        <v>0</v>
      </c>
      <c r="BJ811" s="18" t="s">
        <v>32</v>
      </c>
      <c r="BK811" s="163">
        <f>ROUND(I811*H811,2)</f>
        <v>0</v>
      </c>
      <c r="BL811" s="18" t="s">
        <v>175</v>
      </c>
      <c r="BM811" s="162" t="s">
        <v>1596</v>
      </c>
    </row>
    <row r="812" spans="2:51" s="13" customFormat="1" ht="12">
      <c r="B812" s="164"/>
      <c r="D812" s="165" t="s">
        <v>177</v>
      </c>
      <c r="E812" s="166" t="s">
        <v>1</v>
      </c>
      <c r="F812" s="167" t="s">
        <v>1487</v>
      </c>
      <c r="H812" s="166" t="s">
        <v>1</v>
      </c>
      <c r="I812" s="168"/>
      <c r="L812" s="164"/>
      <c r="M812" s="169"/>
      <c r="N812" s="170"/>
      <c r="O812" s="170"/>
      <c r="P812" s="170"/>
      <c r="Q812" s="170"/>
      <c r="R812" s="170"/>
      <c r="S812" s="170"/>
      <c r="T812" s="171"/>
      <c r="AT812" s="166" t="s">
        <v>177</v>
      </c>
      <c r="AU812" s="166" t="s">
        <v>85</v>
      </c>
      <c r="AV812" s="13" t="s">
        <v>32</v>
      </c>
      <c r="AW812" s="13" t="s">
        <v>31</v>
      </c>
      <c r="AX812" s="13" t="s">
        <v>77</v>
      </c>
      <c r="AY812" s="166" t="s">
        <v>167</v>
      </c>
    </row>
    <row r="813" spans="2:51" s="14" customFormat="1" ht="12">
      <c r="B813" s="172"/>
      <c r="D813" s="165" t="s">
        <v>177</v>
      </c>
      <c r="E813" s="173" t="s">
        <v>1</v>
      </c>
      <c r="F813" s="174" t="s">
        <v>1490</v>
      </c>
      <c r="H813" s="175">
        <v>278</v>
      </c>
      <c r="I813" s="176"/>
      <c r="L813" s="172"/>
      <c r="M813" s="177"/>
      <c r="N813" s="178"/>
      <c r="O813" s="178"/>
      <c r="P813" s="178"/>
      <c r="Q813" s="178"/>
      <c r="R813" s="178"/>
      <c r="S813" s="178"/>
      <c r="T813" s="179"/>
      <c r="AT813" s="173" t="s">
        <v>177</v>
      </c>
      <c r="AU813" s="173" t="s">
        <v>85</v>
      </c>
      <c r="AV813" s="14" t="s">
        <v>85</v>
      </c>
      <c r="AW813" s="14" t="s">
        <v>31</v>
      </c>
      <c r="AX813" s="14" t="s">
        <v>77</v>
      </c>
      <c r="AY813" s="173" t="s">
        <v>167</v>
      </c>
    </row>
    <row r="814" spans="2:51" s="14" customFormat="1" ht="12">
      <c r="B814" s="172"/>
      <c r="D814" s="165" t="s">
        <v>177</v>
      </c>
      <c r="E814" s="173" t="s">
        <v>1</v>
      </c>
      <c r="F814" s="174" t="s">
        <v>1491</v>
      </c>
      <c r="H814" s="175">
        <v>19</v>
      </c>
      <c r="I814" s="176"/>
      <c r="L814" s="172"/>
      <c r="M814" s="177"/>
      <c r="N814" s="178"/>
      <c r="O814" s="178"/>
      <c r="P814" s="178"/>
      <c r="Q814" s="178"/>
      <c r="R814" s="178"/>
      <c r="S814" s="178"/>
      <c r="T814" s="179"/>
      <c r="AT814" s="173" t="s">
        <v>177</v>
      </c>
      <c r="AU814" s="173" t="s">
        <v>85</v>
      </c>
      <c r="AV814" s="14" t="s">
        <v>85</v>
      </c>
      <c r="AW814" s="14" t="s">
        <v>31</v>
      </c>
      <c r="AX814" s="14" t="s">
        <v>77</v>
      </c>
      <c r="AY814" s="173" t="s">
        <v>167</v>
      </c>
    </row>
    <row r="815" spans="2:51" s="14" customFormat="1" ht="12">
      <c r="B815" s="172"/>
      <c r="D815" s="165" t="s">
        <v>177</v>
      </c>
      <c r="E815" s="173" t="s">
        <v>1</v>
      </c>
      <c r="F815" s="174" t="s">
        <v>1492</v>
      </c>
      <c r="H815" s="175">
        <v>19</v>
      </c>
      <c r="I815" s="176"/>
      <c r="L815" s="172"/>
      <c r="M815" s="177"/>
      <c r="N815" s="178"/>
      <c r="O815" s="178"/>
      <c r="P815" s="178"/>
      <c r="Q815" s="178"/>
      <c r="R815" s="178"/>
      <c r="S815" s="178"/>
      <c r="T815" s="179"/>
      <c r="AT815" s="173" t="s">
        <v>177</v>
      </c>
      <c r="AU815" s="173" t="s">
        <v>85</v>
      </c>
      <c r="AV815" s="14" t="s">
        <v>85</v>
      </c>
      <c r="AW815" s="14" t="s">
        <v>31</v>
      </c>
      <c r="AX815" s="14" t="s">
        <v>77</v>
      </c>
      <c r="AY815" s="173" t="s">
        <v>167</v>
      </c>
    </row>
    <row r="816" spans="2:51" s="15" customFormat="1" ht="12">
      <c r="B816" s="180"/>
      <c r="D816" s="165" t="s">
        <v>177</v>
      </c>
      <c r="E816" s="181" t="s">
        <v>1208</v>
      </c>
      <c r="F816" s="182" t="s">
        <v>192</v>
      </c>
      <c r="H816" s="183">
        <v>316</v>
      </c>
      <c r="I816" s="184"/>
      <c r="L816" s="180"/>
      <c r="M816" s="185"/>
      <c r="N816" s="186"/>
      <c r="O816" s="186"/>
      <c r="P816" s="186"/>
      <c r="Q816" s="186"/>
      <c r="R816" s="186"/>
      <c r="S816" s="186"/>
      <c r="T816" s="187"/>
      <c r="AT816" s="181" t="s">
        <v>177</v>
      </c>
      <c r="AU816" s="181" t="s">
        <v>85</v>
      </c>
      <c r="AV816" s="15" t="s">
        <v>175</v>
      </c>
      <c r="AW816" s="15" t="s">
        <v>31</v>
      </c>
      <c r="AX816" s="15" t="s">
        <v>77</v>
      </c>
      <c r="AY816" s="181" t="s">
        <v>167</v>
      </c>
    </row>
    <row r="817" spans="2:51" s="13" customFormat="1" ht="12">
      <c r="B817" s="164"/>
      <c r="D817" s="165" t="s">
        <v>177</v>
      </c>
      <c r="E817" s="166" t="s">
        <v>1</v>
      </c>
      <c r="F817" s="167" t="s">
        <v>1576</v>
      </c>
      <c r="H817" s="166" t="s">
        <v>1</v>
      </c>
      <c r="I817" s="168"/>
      <c r="L817" s="164"/>
      <c r="M817" s="169"/>
      <c r="N817" s="170"/>
      <c r="O817" s="170"/>
      <c r="P817" s="170"/>
      <c r="Q817" s="170"/>
      <c r="R817" s="170"/>
      <c r="S817" s="170"/>
      <c r="T817" s="171"/>
      <c r="AT817" s="166" t="s">
        <v>177</v>
      </c>
      <c r="AU817" s="166" t="s">
        <v>85</v>
      </c>
      <c r="AV817" s="13" t="s">
        <v>32</v>
      </c>
      <c r="AW817" s="13" t="s">
        <v>31</v>
      </c>
      <c r="AX817" s="13" t="s">
        <v>77</v>
      </c>
      <c r="AY817" s="166" t="s">
        <v>167</v>
      </c>
    </row>
    <row r="818" spans="2:51" s="14" customFormat="1" ht="12">
      <c r="B818" s="172"/>
      <c r="D818" s="165" t="s">
        <v>177</v>
      </c>
      <c r="E818" s="173" t="s">
        <v>1</v>
      </c>
      <c r="F818" s="174" t="s">
        <v>1490</v>
      </c>
      <c r="H818" s="175">
        <v>278</v>
      </c>
      <c r="I818" s="176"/>
      <c r="L818" s="172"/>
      <c r="M818" s="177"/>
      <c r="N818" s="178"/>
      <c r="O818" s="178"/>
      <c r="P818" s="178"/>
      <c r="Q818" s="178"/>
      <c r="R818" s="178"/>
      <c r="S818" s="178"/>
      <c r="T818" s="179"/>
      <c r="AT818" s="173" t="s">
        <v>177</v>
      </c>
      <c r="AU818" s="173" t="s">
        <v>85</v>
      </c>
      <c r="AV818" s="14" t="s">
        <v>85</v>
      </c>
      <c r="AW818" s="14" t="s">
        <v>31</v>
      </c>
      <c r="AX818" s="14" t="s">
        <v>77</v>
      </c>
      <c r="AY818" s="173" t="s">
        <v>167</v>
      </c>
    </row>
    <row r="819" spans="2:51" s="14" customFormat="1" ht="12">
      <c r="B819" s="172"/>
      <c r="D819" s="165" t="s">
        <v>177</v>
      </c>
      <c r="E819" s="173" t="s">
        <v>1</v>
      </c>
      <c r="F819" s="174" t="s">
        <v>1491</v>
      </c>
      <c r="H819" s="175">
        <v>19</v>
      </c>
      <c r="I819" s="176"/>
      <c r="L819" s="172"/>
      <c r="M819" s="177"/>
      <c r="N819" s="178"/>
      <c r="O819" s="178"/>
      <c r="P819" s="178"/>
      <c r="Q819" s="178"/>
      <c r="R819" s="178"/>
      <c r="S819" s="178"/>
      <c r="T819" s="179"/>
      <c r="AT819" s="173" t="s">
        <v>177</v>
      </c>
      <c r="AU819" s="173" t="s">
        <v>85</v>
      </c>
      <c r="AV819" s="14" t="s">
        <v>85</v>
      </c>
      <c r="AW819" s="14" t="s">
        <v>31</v>
      </c>
      <c r="AX819" s="14" t="s">
        <v>77</v>
      </c>
      <c r="AY819" s="173" t="s">
        <v>167</v>
      </c>
    </row>
    <row r="820" spans="2:51" s="14" customFormat="1" ht="12">
      <c r="B820" s="172"/>
      <c r="D820" s="165" t="s">
        <v>177</v>
      </c>
      <c r="E820" s="173" t="s">
        <v>1</v>
      </c>
      <c r="F820" s="174" t="s">
        <v>1492</v>
      </c>
      <c r="H820" s="175">
        <v>19</v>
      </c>
      <c r="I820" s="176"/>
      <c r="L820" s="172"/>
      <c r="M820" s="177"/>
      <c r="N820" s="178"/>
      <c r="O820" s="178"/>
      <c r="P820" s="178"/>
      <c r="Q820" s="178"/>
      <c r="R820" s="178"/>
      <c r="S820" s="178"/>
      <c r="T820" s="179"/>
      <c r="AT820" s="173" t="s">
        <v>177</v>
      </c>
      <c r="AU820" s="173" t="s">
        <v>85</v>
      </c>
      <c r="AV820" s="14" t="s">
        <v>85</v>
      </c>
      <c r="AW820" s="14" t="s">
        <v>31</v>
      </c>
      <c r="AX820" s="14" t="s">
        <v>77</v>
      </c>
      <c r="AY820" s="173" t="s">
        <v>167</v>
      </c>
    </row>
    <row r="821" spans="2:51" s="14" customFormat="1" ht="12">
      <c r="B821" s="172"/>
      <c r="D821" s="165" t="s">
        <v>177</v>
      </c>
      <c r="E821" s="173" t="s">
        <v>1</v>
      </c>
      <c r="F821" s="174" t="s">
        <v>1597</v>
      </c>
      <c r="H821" s="175">
        <v>5.1</v>
      </c>
      <c r="I821" s="176"/>
      <c r="L821" s="172"/>
      <c r="M821" s="177"/>
      <c r="N821" s="178"/>
      <c r="O821" s="178"/>
      <c r="P821" s="178"/>
      <c r="Q821" s="178"/>
      <c r="R821" s="178"/>
      <c r="S821" s="178"/>
      <c r="T821" s="179"/>
      <c r="AT821" s="173" t="s">
        <v>177</v>
      </c>
      <c r="AU821" s="173" t="s">
        <v>85</v>
      </c>
      <c r="AV821" s="14" t="s">
        <v>85</v>
      </c>
      <c r="AW821" s="14" t="s">
        <v>31</v>
      </c>
      <c r="AX821" s="14" t="s">
        <v>77</v>
      </c>
      <c r="AY821" s="173" t="s">
        <v>167</v>
      </c>
    </row>
    <row r="822" spans="2:51" s="14" customFormat="1" ht="12">
      <c r="B822" s="172"/>
      <c r="D822" s="165" t="s">
        <v>177</v>
      </c>
      <c r="E822" s="173" t="s">
        <v>1</v>
      </c>
      <c r="F822" s="174" t="s">
        <v>1598</v>
      </c>
      <c r="H822" s="175">
        <v>0.9</v>
      </c>
      <c r="I822" s="176"/>
      <c r="L822" s="172"/>
      <c r="M822" s="177"/>
      <c r="N822" s="178"/>
      <c r="O822" s="178"/>
      <c r="P822" s="178"/>
      <c r="Q822" s="178"/>
      <c r="R822" s="178"/>
      <c r="S822" s="178"/>
      <c r="T822" s="179"/>
      <c r="AT822" s="173" t="s">
        <v>177</v>
      </c>
      <c r="AU822" s="173" t="s">
        <v>85</v>
      </c>
      <c r="AV822" s="14" t="s">
        <v>85</v>
      </c>
      <c r="AW822" s="14" t="s">
        <v>31</v>
      </c>
      <c r="AX822" s="14" t="s">
        <v>77</v>
      </c>
      <c r="AY822" s="173" t="s">
        <v>167</v>
      </c>
    </row>
    <row r="823" spans="2:51" s="14" customFormat="1" ht="12">
      <c r="B823" s="172"/>
      <c r="D823" s="165" t="s">
        <v>177</v>
      </c>
      <c r="E823" s="173" t="s">
        <v>1</v>
      </c>
      <c r="F823" s="174" t="s">
        <v>1599</v>
      </c>
      <c r="H823" s="175">
        <v>0.9</v>
      </c>
      <c r="I823" s="176"/>
      <c r="L823" s="172"/>
      <c r="M823" s="177"/>
      <c r="N823" s="178"/>
      <c r="O823" s="178"/>
      <c r="P823" s="178"/>
      <c r="Q823" s="178"/>
      <c r="R823" s="178"/>
      <c r="S823" s="178"/>
      <c r="T823" s="179"/>
      <c r="AT823" s="173" t="s">
        <v>177</v>
      </c>
      <c r="AU823" s="173" t="s">
        <v>85</v>
      </c>
      <c r="AV823" s="14" t="s">
        <v>85</v>
      </c>
      <c r="AW823" s="14" t="s">
        <v>31</v>
      </c>
      <c r="AX823" s="14" t="s">
        <v>77</v>
      </c>
      <c r="AY823" s="173" t="s">
        <v>167</v>
      </c>
    </row>
    <row r="824" spans="2:51" s="15" customFormat="1" ht="12">
      <c r="B824" s="180"/>
      <c r="D824" s="165" t="s">
        <v>177</v>
      </c>
      <c r="E824" s="181" t="s">
        <v>1210</v>
      </c>
      <c r="F824" s="182" t="s">
        <v>192</v>
      </c>
      <c r="H824" s="183">
        <v>322.9</v>
      </c>
      <c r="I824" s="184"/>
      <c r="L824" s="180"/>
      <c r="M824" s="185"/>
      <c r="N824" s="186"/>
      <c r="O824" s="186"/>
      <c r="P824" s="186"/>
      <c r="Q824" s="186"/>
      <c r="R824" s="186"/>
      <c r="S824" s="186"/>
      <c r="T824" s="187"/>
      <c r="AT824" s="181" t="s">
        <v>177</v>
      </c>
      <c r="AU824" s="181" t="s">
        <v>85</v>
      </c>
      <c r="AV824" s="15" t="s">
        <v>175</v>
      </c>
      <c r="AW824" s="15" t="s">
        <v>31</v>
      </c>
      <c r="AX824" s="15" t="s">
        <v>32</v>
      </c>
      <c r="AY824" s="181" t="s">
        <v>167</v>
      </c>
    </row>
    <row r="825" spans="1:65" s="2" customFormat="1" ht="16.5" customHeight="1">
      <c r="A825" s="33"/>
      <c r="B825" s="150"/>
      <c r="C825" s="151" t="s">
        <v>542</v>
      </c>
      <c r="D825" s="151" t="s">
        <v>170</v>
      </c>
      <c r="E825" s="152" t="s">
        <v>1600</v>
      </c>
      <c r="F825" s="153" t="s">
        <v>1601</v>
      </c>
      <c r="G825" s="154" t="s">
        <v>475</v>
      </c>
      <c r="H825" s="155">
        <v>23</v>
      </c>
      <c r="I825" s="156"/>
      <c r="J825" s="157">
        <f>ROUND(I825*H825,2)</f>
        <v>0</v>
      </c>
      <c r="K825" s="153" t="s">
        <v>174</v>
      </c>
      <c r="L825" s="34"/>
      <c r="M825" s="158" t="s">
        <v>1</v>
      </c>
      <c r="N825" s="159" t="s">
        <v>42</v>
      </c>
      <c r="O825" s="59"/>
      <c r="P825" s="160">
        <f>O825*H825</f>
        <v>0</v>
      </c>
      <c r="Q825" s="160">
        <v>2E-05</v>
      </c>
      <c r="R825" s="160">
        <f>Q825*H825</f>
        <v>0.00046</v>
      </c>
      <c r="S825" s="160">
        <v>0</v>
      </c>
      <c r="T825" s="161">
        <f>S825*H825</f>
        <v>0</v>
      </c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R825" s="162" t="s">
        <v>175</v>
      </c>
      <c r="AT825" s="162" t="s">
        <v>170</v>
      </c>
      <c r="AU825" s="162" t="s">
        <v>85</v>
      </c>
      <c r="AY825" s="18" t="s">
        <v>167</v>
      </c>
      <c r="BE825" s="163">
        <f>IF(N825="základní",J825,0)</f>
        <v>0</v>
      </c>
      <c r="BF825" s="163">
        <f>IF(N825="snížená",J825,0)</f>
        <v>0</v>
      </c>
      <c r="BG825" s="163">
        <f>IF(N825="zákl. přenesená",J825,0)</f>
        <v>0</v>
      </c>
      <c r="BH825" s="163">
        <f>IF(N825="sníž. přenesená",J825,0)</f>
        <v>0</v>
      </c>
      <c r="BI825" s="163">
        <f>IF(N825="nulová",J825,0)</f>
        <v>0</v>
      </c>
      <c r="BJ825" s="18" t="s">
        <v>32</v>
      </c>
      <c r="BK825" s="163">
        <f>ROUND(I825*H825,2)</f>
        <v>0</v>
      </c>
      <c r="BL825" s="18" t="s">
        <v>175</v>
      </c>
      <c r="BM825" s="162" t="s">
        <v>1602</v>
      </c>
    </row>
    <row r="826" spans="2:51" s="14" customFormat="1" ht="12">
      <c r="B826" s="172"/>
      <c r="D826" s="165" t="s">
        <v>177</v>
      </c>
      <c r="E826" s="173" t="s">
        <v>1</v>
      </c>
      <c r="F826" s="174" t="s">
        <v>1603</v>
      </c>
      <c r="H826" s="175">
        <v>17</v>
      </c>
      <c r="I826" s="176"/>
      <c r="L826" s="172"/>
      <c r="M826" s="177"/>
      <c r="N826" s="178"/>
      <c r="O826" s="178"/>
      <c r="P826" s="178"/>
      <c r="Q826" s="178"/>
      <c r="R826" s="178"/>
      <c r="S826" s="178"/>
      <c r="T826" s="179"/>
      <c r="AT826" s="173" t="s">
        <v>177</v>
      </c>
      <c r="AU826" s="173" t="s">
        <v>85</v>
      </c>
      <c r="AV826" s="14" t="s">
        <v>85</v>
      </c>
      <c r="AW826" s="14" t="s">
        <v>31</v>
      </c>
      <c r="AX826" s="14" t="s">
        <v>77</v>
      </c>
      <c r="AY826" s="173" t="s">
        <v>167</v>
      </c>
    </row>
    <row r="827" spans="2:51" s="14" customFormat="1" ht="12">
      <c r="B827" s="172"/>
      <c r="D827" s="165" t="s">
        <v>177</v>
      </c>
      <c r="E827" s="173" t="s">
        <v>1</v>
      </c>
      <c r="F827" s="174" t="s">
        <v>1604</v>
      </c>
      <c r="H827" s="175">
        <v>3</v>
      </c>
      <c r="I827" s="176"/>
      <c r="L827" s="172"/>
      <c r="M827" s="177"/>
      <c r="N827" s="178"/>
      <c r="O827" s="178"/>
      <c r="P827" s="178"/>
      <c r="Q827" s="178"/>
      <c r="R827" s="178"/>
      <c r="S827" s="178"/>
      <c r="T827" s="179"/>
      <c r="AT827" s="173" t="s">
        <v>177</v>
      </c>
      <c r="AU827" s="173" t="s">
        <v>85</v>
      </c>
      <c r="AV827" s="14" t="s">
        <v>85</v>
      </c>
      <c r="AW827" s="14" t="s">
        <v>31</v>
      </c>
      <c r="AX827" s="14" t="s">
        <v>77</v>
      </c>
      <c r="AY827" s="173" t="s">
        <v>167</v>
      </c>
    </row>
    <row r="828" spans="2:51" s="14" customFormat="1" ht="12">
      <c r="B828" s="172"/>
      <c r="D828" s="165" t="s">
        <v>177</v>
      </c>
      <c r="E828" s="173" t="s">
        <v>1</v>
      </c>
      <c r="F828" s="174" t="s">
        <v>1605</v>
      </c>
      <c r="H828" s="175">
        <v>3</v>
      </c>
      <c r="I828" s="176"/>
      <c r="L828" s="172"/>
      <c r="M828" s="177"/>
      <c r="N828" s="178"/>
      <c r="O828" s="178"/>
      <c r="P828" s="178"/>
      <c r="Q828" s="178"/>
      <c r="R828" s="178"/>
      <c r="S828" s="178"/>
      <c r="T828" s="179"/>
      <c r="AT828" s="173" t="s">
        <v>177</v>
      </c>
      <c r="AU828" s="173" t="s">
        <v>85</v>
      </c>
      <c r="AV828" s="14" t="s">
        <v>85</v>
      </c>
      <c r="AW828" s="14" t="s">
        <v>31</v>
      </c>
      <c r="AX828" s="14" t="s">
        <v>77</v>
      </c>
      <c r="AY828" s="173" t="s">
        <v>167</v>
      </c>
    </row>
    <row r="829" spans="2:51" s="15" customFormat="1" ht="12">
      <c r="B829" s="180"/>
      <c r="D829" s="165" t="s">
        <v>177</v>
      </c>
      <c r="E829" s="181" t="s">
        <v>1</v>
      </c>
      <c r="F829" s="182" t="s">
        <v>192</v>
      </c>
      <c r="H829" s="183">
        <v>23</v>
      </c>
      <c r="I829" s="184"/>
      <c r="L829" s="180"/>
      <c r="M829" s="185"/>
      <c r="N829" s="186"/>
      <c r="O829" s="186"/>
      <c r="P829" s="186"/>
      <c r="Q829" s="186"/>
      <c r="R829" s="186"/>
      <c r="S829" s="186"/>
      <c r="T829" s="187"/>
      <c r="AT829" s="181" t="s">
        <v>177</v>
      </c>
      <c r="AU829" s="181" t="s">
        <v>85</v>
      </c>
      <c r="AV829" s="15" t="s">
        <v>175</v>
      </c>
      <c r="AW829" s="15" t="s">
        <v>31</v>
      </c>
      <c r="AX829" s="15" t="s">
        <v>32</v>
      </c>
      <c r="AY829" s="181" t="s">
        <v>167</v>
      </c>
    </row>
    <row r="830" spans="1:65" s="2" customFormat="1" ht="24.2" customHeight="1">
      <c r="A830" s="33"/>
      <c r="B830" s="150"/>
      <c r="C830" s="193" t="s">
        <v>547</v>
      </c>
      <c r="D830" s="193" t="s">
        <v>453</v>
      </c>
      <c r="E830" s="194" t="s">
        <v>1606</v>
      </c>
      <c r="F830" s="195" t="s">
        <v>1607</v>
      </c>
      <c r="G830" s="196" t="s">
        <v>246</v>
      </c>
      <c r="H830" s="197">
        <v>326.129</v>
      </c>
      <c r="I830" s="198"/>
      <c r="J830" s="199">
        <f>ROUND(I830*H830,2)</f>
        <v>0</v>
      </c>
      <c r="K830" s="195" t="s">
        <v>240</v>
      </c>
      <c r="L830" s="200"/>
      <c r="M830" s="201" t="s">
        <v>1</v>
      </c>
      <c r="N830" s="202" t="s">
        <v>42</v>
      </c>
      <c r="O830" s="59"/>
      <c r="P830" s="160">
        <f>O830*H830</f>
        <v>0</v>
      </c>
      <c r="Q830" s="160">
        <v>0.01593</v>
      </c>
      <c r="R830" s="160">
        <f>Q830*H830</f>
        <v>5.1952349700000005</v>
      </c>
      <c r="S830" s="160">
        <v>0</v>
      </c>
      <c r="T830" s="161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62" t="s">
        <v>216</v>
      </c>
      <c r="AT830" s="162" t="s">
        <v>453</v>
      </c>
      <c r="AU830" s="162" t="s">
        <v>85</v>
      </c>
      <c r="AY830" s="18" t="s">
        <v>167</v>
      </c>
      <c r="BE830" s="163">
        <f>IF(N830="základní",J830,0)</f>
        <v>0</v>
      </c>
      <c r="BF830" s="163">
        <f>IF(N830="snížená",J830,0)</f>
        <v>0</v>
      </c>
      <c r="BG830" s="163">
        <f>IF(N830="zákl. přenesená",J830,0)</f>
        <v>0</v>
      </c>
      <c r="BH830" s="163">
        <f>IF(N830="sníž. přenesená",J830,0)</f>
        <v>0</v>
      </c>
      <c r="BI830" s="163">
        <f>IF(N830="nulová",J830,0)</f>
        <v>0</v>
      </c>
      <c r="BJ830" s="18" t="s">
        <v>32</v>
      </c>
      <c r="BK830" s="163">
        <f>ROUND(I830*H830,2)</f>
        <v>0</v>
      </c>
      <c r="BL830" s="18" t="s">
        <v>175</v>
      </c>
      <c r="BM830" s="162" t="s">
        <v>1608</v>
      </c>
    </row>
    <row r="831" spans="2:51" s="14" customFormat="1" ht="12">
      <c r="B831" s="172"/>
      <c r="D831" s="165" t="s">
        <v>177</v>
      </c>
      <c r="E831" s="173" t="s">
        <v>1</v>
      </c>
      <c r="F831" s="174" t="s">
        <v>1609</v>
      </c>
      <c r="H831" s="175">
        <v>326.129</v>
      </c>
      <c r="I831" s="176"/>
      <c r="L831" s="172"/>
      <c r="M831" s="177"/>
      <c r="N831" s="178"/>
      <c r="O831" s="178"/>
      <c r="P831" s="178"/>
      <c r="Q831" s="178"/>
      <c r="R831" s="178"/>
      <c r="S831" s="178"/>
      <c r="T831" s="179"/>
      <c r="AT831" s="173" t="s">
        <v>177</v>
      </c>
      <c r="AU831" s="173" t="s">
        <v>85</v>
      </c>
      <c r="AV831" s="14" t="s">
        <v>85</v>
      </c>
      <c r="AW831" s="14" t="s">
        <v>31</v>
      </c>
      <c r="AX831" s="14" t="s">
        <v>32</v>
      </c>
      <c r="AY831" s="173" t="s">
        <v>167</v>
      </c>
    </row>
    <row r="832" spans="1:47" s="2" customFormat="1" ht="12">
      <c r="A832" s="33"/>
      <c r="B832" s="34"/>
      <c r="C832" s="33"/>
      <c r="D832" s="165" t="s">
        <v>193</v>
      </c>
      <c r="E832" s="33"/>
      <c r="F832" s="188" t="s">
        <v>1610</v>
      </c>
      <c r="G832" s="33"/>
      <c r="H832" s="33"/>
      <c r="I832" s="33"/>
      <c r="J832" s="33"/>
      <c r="K832" s="33"/>
      <c r="L832" s="34"/>
      <c r="M832" s="189"/>
      <c r="N832" s="190"/>
      <c r="O832" s="59"/>
      <c r="P832" s="59"/>
      <c r="Q832" s="59"/>
      <c r="R832" s="59"/>
      <c r="S832" s="59"/>
      <c r="T832" s="60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U832" s="18" t="s">
        <v>85</v>
      </c>
    </row>
    <row r="833" spans="1:47" s="2" customFormat="1" ht="12">
      <c r="A833" s="33"/>
      <c r="B833" s="34"/>
      <c r="C833" s="33"/>
      <c r="D833" s="165" t="s">
        <v>193</v>
      </c>
      <c r="E833" s="33"/>
      <c r="F833" s="191" t="s">
        <v>1576</v>
      </c>
      <c r="G833" s="33"/>
      <c r="H833" s="192">
        <v>0</v>
      </c>
      <c r="I833" s="33"/>
      <c r="J833" s="33"/>
      <c r="K833" s="33"/>
      <c r="L833" s="34"/>
      <c r="M833" s="189"/>
      <c r="N833" s="190"/>
      <c r="O833" s="59"/>
      <c r="P833" s="59"/>
      <c r="Q833" s="59"/>
      <c r="R833" s="59"/>
      <c r="S833" s="59"/>
      <c r="T833" s="60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U833" s="18" t="s">
        <v>85</v>
      </c>
    </row>
    <row r="834" spans="1:47" s="2" customFormat="1" ht="12">
      <c r="A834" s="33"/>
      <c r="B834" s="34"/>
      <c r="C834" s="33"/>
      <c r="D834" s="165" t="s">
        <v>193</v>
      </c>
      <c r="E834" s="33"/>
      <c r="F834" s="191" t="s">
        <v>1490</v>
      </c>
      <c r="G834" s="33"/>
      <c r="H834" s="192">
        <v>278</v>
      </c>
      <c r="I834" s="33"/>
      <c r="J834" s="33"/>
      <c r="K834" s="33"/>
      <c r="L834" s="34"/>
      <c r="M834" s="189"/>
      <c r="N834" s="190"/>
      <c r="O834" s="59"/>
      <c r="P834" s="59"/>
      <c r="Q834" s="59"/>
      <c r="R834" s="59"/>
      <c r="S834" s="59"/>
      <c r="T834" s="60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U834" s="18" t="s">
        <v>85</v>
      </c>
    </row>
    <row r="835" spans="1:47" s="2" customFormat="1" ht="12">
      <c r="A835" s="33"/>
      <c r="B835" s="34"/>
      <c r="C835" s="33"/>
      <c r="D835" s="165" t="s">
        <v>193</v>
      </c>
      <c r="E835" s="33"/>
      <c r="F835" s="191" t="s">
        <v>1491</v>
      </c>
      <c r="G835" s="33"/>
      <c r="H835" s="192">
        <v>19</v>
      </c>
      <c r="I835" s="33"/>
      <c r="J835" s="33"/>
      <c r="K835" s="33"/>
      <c r="L835" s="34"/>
      <c r="M835" s="189"/>
      <c r="N835" s="190"/>
      <c r="O835" s="59"/>
      <c r="P835" s="59"/>
      <c r="Q835" s="59"/>
      <c r="R835" s="59"/>
      <c r="S835" s="59"/>
      <c r="T835" s="60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U835" s="18" t="s">
        <v>85</v>
      </c>
    </row>
    <row r="836" spans="1:47" s="2" customFormat="1" ht="12">
      <c r="A836" s="33"/>
      <c r="B836" s="34"/>
      <c r="C836" s="33"/>
      <c r="D836" s="165" t="s">
        <v>193</v>
      </c>
      <c r="E836" s="33"/>
      <c r="F836" s="191" t="s">
        <v>1492</v>
      </c>
      <c r="G836" s="33"/>
      <c r="H836" s="192">
        <v>19</v>
      </c>
      <c r="I836" s="33"/>
      <c r="J836" s="33"/>
      <c r="K836" s="33"/>
      <c r="L836" s="34"/>
      <c r="M836" s="189"/>
      <c r="N836" s="190"/>
      <c r="O836" s="59"/>
      <c r="P836" s="59"/>
      <c r="Q836" s="59"/>
      <c r="R836" s="59"/>
      <c r="S836" s="59"/>
      <c r="T836" s="60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U836" s="18" t="s">
        <v>85</v>
      </c>
    </row>
    <row r="837" spans="1:47" s="2" customFormat="1" ht="12">
      <c r="A837" s="33"/>
      <c r="B837" s="34"/>
      <c r="C837" s="33"/>
      <c r="D837" s="165" t="s">
        <v>193</v>
      </c>
      <c r="E837" s="33"/>
      <c r="F837" s="191" t="s">
        <v>1597</v>
      </c>
      <c r="G837" s="33"/>
      <c r="H837" s="192">
        <v>5.1</v>
      </c>
      <c r="I837" s="33"/>
      <c r="J837" s="33"/>
      <c r="K837" s="33"/>
      <c r="L837" s="34"/>
      <c r="M837" s="189"/>
      <c r="N837" s="190"/>
      <c r="O837" s="59"/>
      <c r="P837" s="59"/>
      <c r="Q837" s="59"/>
      <c r="R837" s="59"/>
      <c r="S837" s="59"/>
      <c r="T837" s="60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U837" s="18" t="s">
        <v>85</v>
      </c>
    </row>
    <row r="838" spans="1:47" s="2" customFormat="1" ht="12">
      <c r="A838" s="33"/>
      <c r="B838" s="34"/>
      <c r="C838" s="33"/>
      <c r="D838" s="165" t="s">
        <v>193</v>
      </c>
      <c r="E838" s="33"/>
      <c r="F838" s="191" t="s">
        <v>1598</v>
      </c>
      <c r="G838" s="33"/>
      <c r="H838" s="192">
        <v>0.9</v>
      </c>
      <c r="I838" s="33"/>
      <c r="J838" s="33"/>
      <c r="K838" s="33"/>
      <c r="L838" s="34"/>
      <c r="M838" s="189"/>
      <c r="N838" s="190"/>
      <c r="O838" s="59"/>
      <c r="P838" s="59"/>
      <c r="Q838" s="59"/>
      <c r="R838" s="59"/>
      <c r="S838" s="59"/>
      <c r="T838" s="60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U838" s="18" t="s">
        <v>85</v>
      </c>
    </row>
    <row r="839" spans="1:47" s="2" customFormat="1" ht="12">
      <c r="A839" s="33"/>
      <c r="B839" s="34"/>
      <c r="C839" s="33"/>
      <c r="D839" s="165" t="s">
        <v>193</v>
      </c>
      <c r="E839" s="33"/>
      <c r="F839" s="191" t="s">
        <v>1599</v>
      </c>
      <c r="G839" s="33"/>
      <c r="H839" s="192">
        <v>0.9</v>
      </c>
      <c r="I839" s="33"/>
      <c r="J839" s="33"/>
      <c r="K839" s="33"/>
      <c r="L839" s="34"/>
      <c r="M839" s="189"/>
      <c r="N839" s="190"/>
      <c r="O839" s="59"/>
      <c r="P839" s="59"/>
      <c r="Q839" s="59"/>
      <c r="R839" s="59"/>
      <c r="S839" s="59"/>
      <c r="T839" s="60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U839" s="18" t="s">
        <v>85</v>
      </c>
    </row>
    <row r="840" spans="1:47" s="2" customFormat="1" ht="12">
      <c r="A840" s="33"/>
      <c r="B840" s="34"/>
      <c r="C840" s="33"/>
      <c r="D840" s="165" t="s">
        <v>193</v>
      </c>
      <c r="E840" s="33"/>
      <c r="F840" s="191" t="s">
        <v>192</v>
      </c>
      <c r="G840" s="33"/>
      <c r="H840" s="192">
        <v>322.9</v>
      </c>
      <c r="I840" s="33"/>
      <c r="J840" s="33"/>
      <c r="K840" s="33"/>
      <c r="L840" s="34"/>
      <c r="M840" s="189"/>
      <c r="N840" s="190"/>
      <c r="O840" s="59"/>
      <c r="P840" s="59"/>
      <c r="Q840" s="59"/>
      <c r="R840" s="59"/>
      <c r="S840" s="59"/>
      <c r="T840" s="60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U840" s="18" t="s">
        <v>85</v>
      </c>
    </row>
    <row r="841" spans="1:65" s="2" customFormat="1" ht="16.5" customHeight="1">
      <c r="A841" s="33"/>
      <c r="B841" s="150"/>
      <c r="C841" s="193" t="s">
        <v>552</v>
      </c>
      <c r="D841" s="193" t="s">
        <v>453</v>
      </c>
      <c r="E841" s="194" t="s">
        <v>1611</v>
      </c>
      <c r="F841" s="195" t="s">
        <v>1612</v>
      </c>
      <c r="G841" s="196" t="s">
        <v>475</v>
      </c>
      <c r="H841" s="197">
        <v>63.63</v>
      </c>
      <c r="I841" s="198"/>
      <c r="J841" s="199">
        <f>ROUND(I841*H841,2)</f>
        <v>0</v>
      </c>
      <c r="K841" s="195" t="s">
        <v>240</v>
      </c>
      <c r="L841" s="200"/>
      <c r="M841" s="201" t="s">
        <v>1</v>
      </c>
      <c r="N841" s="202" t="s">
        <v>42</v>
      </c>
      <c r="O841" s="59"/>
      <c r="P841" s="160">
        <f>O841*H841</f>
        <v>0</v>
      </c>
      <c r="Q841" s="160">
        <v>0.0004</v>
      </c>
      <c r="R841" s="160">
        <f>Q841*H841</f>
        <v>0.025452000000000002</v>
      </c>
      <c r="S841" s="160">
        <v>0</v>
      </c>
      <c r="T841" s="161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62" t="s">
        <v>216</v>
      </c>
      <c r="AT841" s="162" t="s">
        <v>453</v>
      </c>
      <c r="AU841" s="162" t="s">
        <v>85</v>
      </c>
      <c r="AY841" s="18" t="s">
        <v>167</v>
      </c>
      <c r="BE841" s="163">
        <f>IF(N841="základní",J841,0)</f>
        <v>0</v>
      </c>
      <c r="BF841" s="163">
        <f>IF(N841="snížená",J841,0)</f>
        <v>0</v>
      </c>
      <c r="BG841" s="163">
        <f>IF(N841="zákl. přenesená",J841,0)</f>
        <v>0</v>
      </c>
      <c r="BH841" s="163">
        <f>IF(N841="sníž. přenesená",J841,0)</f>
        <v>0</v>
      </c>
      <c r="BI841" s="163">
        <f>IF(N841="nulová",J841,0)</f>
        <v>0</v>
      </c>
      <c r="BJ841" s="18" t="s">
        <v>32</v>
      </c>
      <c r="BK841" s="163">
        <f>ROUND(I841*H841,2)</f>
        <v>0</v>
      </c>
      <c r="BL841" s="18" t="s">
        <v>175</v>
      </c>
      <c r="BM841" s="162" t="s">
        <v>1613</v>
      </c>
    </row>
    <row r="842" spans="2:51" s="14" customFormat="1" ht="12">
      <c r="B842" s="172"/>
      <c r="D842" s="165" t="s">
        <v>177</v>
      </c>
      <c r="E842" s="173" t="s">
        <v>1</v>
      </c>
      <c r="F842" s="174" t="s">
        <v>1614</v>
      </c>
      <c r="H842" s="175">
        <v>63.63</v>
      </c>
      <c r="I842" s="176"/>
      <c r="L842" s="172"/>
      <c r="M842" s="177"/>
      <c r="N842" s="178"/>
      <c r="O842" s="178"/>
      <c r="P842" s="178"/>
      <c r="Q842" s="178"/>
      <c r="R842" s="178"/>
      <c r="S842" s="178"/>
      <c r="T842" s="179"/>
      <c r="AT842" s="173" t="s">
        <v>177</v>
      </c>
      <c r="AU842" s="173" t="s">
        <v>85</v>
      </c>
      <c r="AV842" s="14" t="s">
        <v>85</v>
      </c>
      <c r="AW842" s="14" t="s">
        <v>31</v>
      </c>
      <c r="AX842" s="14" t="s">
        <v>77</v>
      </c>
      <c r="AY842" s="173" t="s">
        <v>167</v>
      </c>
    </row>
    <row r="843" spans="2:51" s="15" customFormat="1" ht="12">
      <c r="B843" s="180"/>
      <c r="D843" s="165" t="s">
        <v>177</v>
      </c>
      <c r="E843" s="181" t="s">
        <v>1</v>
      </c>
      <c r="F843" s="182" t="s">
        <v>192</v>
      </c>
      <c r="H843" s="183">
        <v>63.63</v>
      </c>
      <c r="I843" s="184"/>
      <c r="L843" s="180"/>
      <c r="M843" s="185"/>
      <c r="N843" s="186"/>
      <c r="O843" s="186"/>
      <c r="P843" s="186"/>
      <c r="Q843" s="186"/>
      <c r="R843" s="186"/>
      <c r="S843" s="186"/>
      <c r="T843" s="187"/>
      <c r="AT843" s="181" t="s">
        <v>177</v>
      </c>
      <c r="AU843" s="181" t="s">
        <v>85</v>
      </c>
      <c r="AV843" s="15" t="s">
        <v>175</v>
      </c>
      <c r="AW843" s="15" t="s">
        <v>31</v>
      </c>
      <c r="AX843" s="15" t="s">
        <v>32</v>
      </c>
      <c r="AY843" s="181" t="s">
        <v>167</v>
      </c>
    </row>
    <row r="844" spans="1:65" s="2" customFormat="1" ht="16.5" customHeight="1">
      <c r="A844" s="33"/>
      <c r="B844" s="150"/>
      <c r="C844" s="193" t="s">
        <v>557</v>
      </c>
      <c r="D844" s="193" t="s">
        <v>453</v>
      </c>
      <c r="E844" s="194" t="s">
        <v>1615</v>
      </c>
      <c r="F844" s="195" t="s">
        <v>1616</v>
      </c>
      <c r="G844" s="196" t="s">
        <v>475</v>
      </c>
      <c r="H844" s="197">
        <v>63.63</v>
      </c>
      <c r="I844" s="198"/>
      <c r="J844" s="199">
        <f>ROUND(I844*H844,2)</f>
        <v>0</v>
      </c>
      <c r="K844" s="195" t="s">
        <v>174</v>
      </c>
      <c r="L844" s="200"/>
      <c r="M844" s="201" t="s">
        <v>1</v>
      </c>
      <c r="N844" s="202" t="s">
        <v>42</v>
      </c>
      <c r="O844" s="59"/>
      <c r="P844" s="160">
        <f>O844*H844</f>
        <v>0</v>
      </c>
      <c r="Q844" s="160">
        <v>0.0001</v>
      </c>
      <c r="R844" s="160">
        <f>Q844*H844</f>
        <v>0.006363000000000001</v>
      </c>
      <c r="S844" s="160">
        <v>0</v>
      </c>
      <c r="T844" s="161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2" t="s">
        <v>216</v>
      </c>
      <c r="AT844" s="162" t="s">
        <v>453</v>
      </c>
      <c r="AU844" s="162" t="s">
        <v>85</v>
      </c>
      <c r="AY844" s="18" t="s">
        <v>167</v>
      </c>
      <c r="BE844" s="163">
        <f>IF(N844="základní",J844,0)</f>
        <v>0</v>
      </c>
      <c r="BF844" s="163">
        <f>IF(N844="snížená",J844,0)</f>
        <v>0</v>
      </c>
      <c r="BG844" s="163">
        <f>IF(N844="zákl. přenesená",J844,0)</f>
        <v>0</v>
      </c>
      <c r="BH844" s="163">
        <f>IF(N844="sníž. přenesená",J844,0)</f>
        <v>0</v>
      </c>
      <c r="BI844" s="163">
        <f>IF(N844="nulová",J844,0)</f>
        <v>0</v>
      </c>
      <c r="BJ844" s="18" t="s">
        <v>32</v>
      </c>
      <c r="BK844" s="163">
        <f>ROUND(I844*H844,2)</f>
        <v>0</v>
      </c>
      <c r="BL844" s="18" t="s">
        <v>175</v>
      </c>
      <c r="BM844" s="162" t="s">
        <v>1617</v>
      </c>
    </row>
    <row r="845" spans="2:51" s="14" customFormat="1" ht="12">
      <c r="B845" s="172"/>
      <c r="D845" s="165" t="s">
        <v>177</v>
      </c>
      <c r="E845" s="173" t="s">
        <v>1</v>
      </c>
      <c r="F845" s="174" t="s">
        <v>1614</v>
      </c>
      <c r="H845" s="175">
        <v>63.63</v>
      </c>
      <c r="I845" s="176"/>
      <c r="L845" s="172"/>
      <c r="M845" s="177"/>
      <c r="N845" s="178"/>
      <c r="O845" s="178"/>
      <c r="P845" s="178"/>
      <c r="Q845" s="178"/>
      <c r="R845" s="178"/>
      <c r="S845" s="178"/>
      <c r="T845" s="179"/>
      <c r="AT845" s="173" t="s">
        <v>177</v>
      </c>
      <c r="AU845" s="173" t="s">
        <v>85</v>
      </c>
      <c r="AV845" s="14" t="s">
        <v>85</v>
      </c>
      <c r="AW845" s="14" t="s">
        <v>31</v>
      </c>
      <c r="AX845" s="14" t="s">
        <v>77</v>
      </c>
      <c r="AY845" s="173" t="s">
        <v>167</v>
      </c>
    </row>
    <row r="846" spans="2:51" s="15" customFormat="1" ht="12">
      <c r="B846" s="180"/>
      <c r="D846" s="165" t="s">
        <v>177</v>
      </c>
      <c r="E846" s="181" t="s">
        <v>1</v>
      </c>
      <c r="F846" s="182" t="s">
        <v>192</v>
      </c>
      <c r="H846" s="183">
        <v>63.63</v>
      </c>
      <c r="I846" s="184"/>
      <c r="L846" s="180"/>
      <c r="M846" s="185"/>
      <c r="N846" s="186"/>
      <c r="O846" s="186"/>
      <c r="P846" s="186"/>
      <c r="Q846" s="186"/>
      <c r="R846" s="186"/>
      <c r="S846" s="186"/>
      <c r="T846" s="187"/>
      <c r="AT846" s="181" t="s">
        <v>177</v>
      </c>
      <c r="AU846" s="181" t="s">
        <v>85</v>
      </c>
      <c r="AV846" s="15" t="s">
        <v>175</v>
      </c>
      <c r="AW846" s="15" t="s">
        <v>31</v>
      </c>
      <c r="AX846" s="15" t="s">
        <v>32</v>
      </c>
      <c r="AY846" s="181" t="s">
        <v>167</v>
      </c>
    </row>
    <row r="847" spans="1:65" s="2" customFormat="1" ht="16.5" customHeight="1">
      <c r="A847" s="33"/>
      <c r="B847" s="150"/>
      <c r="C847" s="151" t="s">
        <v>562</v>
      </c>
      <c r="D847" s="151" t="s">
        <v>170</v>
      </c>
      <c r="E847" s="152" t="s">
        <v>1618</v>
      </c>
      <c r="F847" s="153" t="s">
        <v>1619</v>
      </c>
      <c r="G847" s="154" t="s">
        <v>246</v>
      </c>
      <c r="H847" s="155">
        <v>0.3</v>
      </c>
      <c r="I847" s="156"/>
      <c r="J847" s="157">
        <f>ROUND(I847*H847,2)</f>
        <v>0</v>
      </c>
      <c r="K847" s="153" t="s">
        <v>174</v>
      </c>
      <c r="L847" s="34"/>
      <c r="M847" s="158" t="s">
        <v>1</v>
      </c>
      <c r="N847" s="159" t="s">
        <v>42</v>
      </c>
      <c r="O847" s="59"/>
      <c r="P847" s="160">
        <f>O847*H847</f>
        <v>0</v>
      </c>
      <c r="Q847" s="160">
        <v>0</v>
      </c>
      <c r="R847" s="160">
        <f>Q847*H847</f>
        <v>0</v>
      </c>
      <c r="S847" s="160">
        <v>0</v>
      </c>
      <c r="T847" s="161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2" t="s">
        <v>175</v>
      </c>
      <c r="AT847" s="162" t="s">
        <v>170</v>
      </c>
      <c r="AU847" s="162" t="s">
        <v>85</v>
      </c>
      <c r="AY847" s="18" t="s">
        <v>167</v>
      </c>
      <c r="BE847" s="163">
        <f>IF(N847="základní",J847,0)</f>
        <v>0</v>
      </c>
      <c r="BF847" s="163">
        <f>IF(N847="snížená",J847,0)</f>
        <v>0</v>
      </c>
      <c r="BG847" s="163">
        <f>IF(N847="zákl. přenesená",J847,0)</f>
        <v>0</v>
      </c>
      <c r="BH847" s="163">
        <f>IF(N847="sníž. přenesená",J847,0)</f>
        <v>0</v>
      </c>
      <c r="BI847" s="163">
        <f>IF(N847="nulová",J847,0)</f>
        <v>0</v>
      </c>
      <c r="BJ847" s="18" t="s">
        <v>32</v>
      </c>
      <c r="BK847" s="163">
        <f>ROUND(I847*H847,2)</f>
        <v>0</v>
      </c>
      <c r="BL847" s="18" t="s">
        <v>175</v>
      </c>
      <c r="BM847" s="162" t="s">
        <v>1620</v>
      </c>
    </row>
    <row r="848" spans="2:51" s="14" customFormat="1" ht="12">
      <c r="B848" s="172"/>
      <c r="D848" s="165" t="s">
        <v>177</v>
      </c>
      <c r="E848" s="173" t="s">
        <v>1</v>
      </c>
      <c r="F848" s="174" t="s">
        <v>1213</v>
      </c>
      <c r="H848" s="175">
        <v>0.3</v>
      </c>
      <c r="I848" s="176"/>
      <c r="L848" s="172"/>
      <c r="M848" s="177"/>
      <c r="N848" s="178"/>
      <c r="O848" s="178"/>
      <c r="P848" s="178"/>
      <c r="Q848" s="178"/>
      <c r="R848" s="178"/>
      <c r="S848" s="178"/>
      <c r="T848" s="179"/>
      <c r="AT848" s="173" t="s">
        <v>177</v>
      </c>
      <c r="AU848" s="173" t="s">
        <v>85</v>
      </c>
      <c r="AV848" s="14" t="s">
        <v>85</v>
      </c>
      <c r="AW848" s="14" t="s">
        <v>31</v>
      </c>
      <c r="AX848" s="14" t="s">
        <v>32</v>
      </c>
      <c r="AY848" s="173" t="s">
        <v>167</v>
      </c>
    </row>
    <row r="849" spans="1:65" s="2" customFormat="1" ht="16.5" customHeight="1">
      <c r="A849" s="33"/>
      <c r="B849" s="150"/>
      <c r="C849" s="151" t="s">
        <v>567</v>
      </c>
      <c r="D849" s="151" t="s">
        <v>170</v>
      </c>
      <c r="E849" s="152" t="s">
        <v>1621</v>
      </c>
      <c r="F849" s="153" t="s">
        <v>1622</v>
      </c>
      <c r="G849" s="154" t="s">
        <v>475</v>
      </c>
      <c r="H849" s="155">
        <v>1</v>
      </c>
      <c r="I849" s="156"/>
      <c r="J849" s="157">
        <f>ROUND(I849*H849,2)</f>
        <v>0</v>
      </c>
      <c r="K849" s="153" t="s">
        <v>174</v>
      </c>
      <c r="L849" s="34"/>
      <c r="M849" s="158" t="s">
        <v>1</v>
      </c>
      <c r="N849" s="159" t="s">
        <v>42</v>
      </c>
      <c r="O849" s="59"/>
      <c r="P849" s="160">
        <f>O849*H849</f>
        <v>0</v>
      </c>
      <c r="Q849" s="160">
        <v>2E-05</v>
      </c>
      <c r="R849" s="160">
        <f>Q849*H849</f>
        <v>2E-05</v>
      </c>
      <c r="S849" s="160">
        <v>0</v>
      </c>
      <c r="T849" s="161">
        <f>S849*H849</f>
        <v>0</v>
      </c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R849" s="162" t="s">
        <v>175</v>
      </c>
      <c r="AT849" s="162" t="s">
        <v>170</v>
      </c>
      <c r="AU849" s="162" t="s">
        <v>85</v>
      </c>
      <c r="AY849" s="18" t="s">
        <v>167</v>
      </c>
      <c r="BE849" s="163">
        <f>IF(N849="základní",J849,0)</f>
        <v>0</v>
      </c>
      <c r="BF849" s="163">
        <f>IF(N849="snížená",J849,0)</f>
        <v>0</v>
      </c>
      <c r="BG849" s="163">
        <f>IF(N849="zákl. přenesená",J849,0)</f>
        <v>0</v>
      </c>
      <c r="BH849" s="163">
        <f>IF(N849="sníž. přenesená",J849,0)</f>
        <v>0</v>
      </c>
      <c r="BI849" s="163">
        <f>IF(N849="nulová",J849,0)</f>
        <v>0</v>
      </c>
      <c r="BJ849" s="18" t="s">
        <v>32</v>
      </c>
      <c r="BK849" s="163">
        <f>ROUND(I849*H849,2)</f>
        <v>0</v>
      </c>
      <c r="BL849" s="18" t="s">
        <v>175</v>
      </c>
      <c r="BM849" s="162" t="s">
        <v>1623</v>
      </c>
    </row>
    <row r="850" spans="2:51" s="14" customFormat="1" ht="12">
      <c r="B850" s="172"/>
      <c r="D850" s="165" t="s">
        <v>177</v>
      </c>
      <c r="E850" s="173" t="s">
        <v>1</v>
      </c>
      <c r="F850" s="174" t="s">
        <v>1624</v>
      </c>
      <c r="H850" s="175">
        <v>1</v>
      </c>
      <c r="I850" s="176"/>
      <c r="L850" s="172"/>
      <c r="M850" s="177"/>
      <c r="N850" s="178"/>
      <c r="O850" s="178"/>
      <c r="P850" s="178"/>
      <c r="Q850" s="178"/>
      <c r="R850" s="178"/>
      <c r="S850" s="178"/>
      <c r="T850" s="179"/>
      <c r="AT850" s="173" t="s">
        <v>177</v>
      </c>
      <c r="AU850" s="173" t="s">
        <v>85</v>
      </c>
      <c r="AV850" s="14" t="s">
        <v>85</v>
      </c>
      <c r="AW850" s="14" t="s">
        <v>31</v>
      </c>
      <c r="AX850" s="14" t="s">
        <v>32</v>
      </c>
      <c r="AY850" s="173" t="s">
        <v>167</v>
      </c>
    </row>
    <row r="851" spans="1:65" s="2" customFormat="1" ht="16.5" customHeight="1">
      <c r="A851" s="33"/>
      <c r="B851" s="150"/>
      <c r="C851" s="193" t="s">
        <v>574</v>
      </c>
      <c r="D851" s="193" t="s">
        <v>453</v>
      </c>
      <c r="E851" s="194" t="s">
        <v>1625</v>
      </c>
      <c r="F851" s="195" t="s">
        <v>1626</v>
      </c>
      <c r="G851" s="196" t="s">
        <v>246</v>
      </c>
      <c r="H851" s="197">
        <v>0.303</v>
      </c>
      <c r="I851" s="198"/>
      <c r="J851" s="199">
        <f>ROUND(I851*H851,2)</f>
        <v>0</v>
      </c>
      <c r="K851" s="195" t="s">
        <v>240</v>
      </c>
      <c r="L851" s="200"/>
      <c r="M851" s="201" t="s">
        <v>1</v>
      </c>
      <c r="N851" s="202" t="s">
        <v>42</v>
      </c>
      <c r="O851" s="59"/>
      <c r="P851" s="160">
        <f>O851*H851</f>
        <v>0</v>
      </c>
      <c r="Q851" s="160">
        <v>0.01967</v>
      </c>
      <c r="R851" s="160">
        <f>Q851*H851</f>
        <v>0.00596001</v>
      </c>
      <c r="S851" s="160">
        <v>0</v>
      </c>
      <c r="T851" s="161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62" t="s">
        <v>216</v>
      </c>
      <c r="AT851" s="162" t="s">
        <v>453</v>
      </c>
      <c r="AU851" s="162" t="s">
        <v>85</v>
      </c>
      <c r="AY851" s="18" t="s">
        <v>167</v>
      </c>
      <c r="BE851" s="163">
        <f>IF(N851="základní",J851,0)</f>
        <v>0</v>
      </c>
      <c r="BF851" s="163">
        <f>IF(N851="snížená",J851,0)</f>
        <v>0</v>
      </c>
      <c r="BG851" s="163">
        <f>IF(N851="zákl. přenesená",J851,0)</f>
        <v>0</v>
      </c>
      <c r="BH851" s="163">
        <f>IF(N851="sníž. přenesená",J851,0)</f>
        <v>0</v>
      </c>
      <c r="BI851" s="163">
        <f>IF(N851="nulová",J851,0)</f>
        <v>0</v>
      </c>
      <c r="BJ851" s="18" t="s">
        <v>32</v>
      </c>
      <c r="BK851" s="163">
        <f>ROUND(I851*H851,2)</f>
        <v>0</v>
      </c>
      <c r="BL851" s="18" t="s">
        <v>175</v>
      </c>
      <c r="BM851" s="162" t="s">
        <v>1627</v>
      </c>
    </row>
    <row r="852" spans="2:51" s="14" customFormat="1" ht="12">
      <c r="B852" s="172"/>
      <c r="D852" s="165" t="s">
        <v>177</v>
      </c>
      <c r="E852" s="173" t="s">
        <v>1</v>
      </c>
      <c r="F852" s="174" t="s">
        <v>1628</v>
      </c>
      <c r="H852" s="175">
        <v>0.303</v>
      </c>
      <c r="I852" s="176"/>
      <c r="L852" s="172"/>
      <c r="M852" s="177"/>
      <c r="N852" s="178"/>
      <c r="O852" s="178"/>
      <c r="P852" s="178"/>
      <c r="Q852" s="178"/>
      <c r="R852" s="178"/>
      <c r="S852" s="178"/>
      <c r="T852" s="179"/>
      <c r="AT852" s="173" t="s">
        <v>177</v>
      </c>
      <c r="AU852" s="173" t="s">
        <v>85</v>
      </c>
      <c r="AV852" s="14" t="s">
        <v>85</v>
      </c>
      <c r="AW852" s="14" t="s">
        <v>31</v>
      </c>
      <c r="AX852" s="14" t="s">
        <v>32</v>
      </c>
      <c r="AY852" s="173" t="s">
        <v>167</v>
      </c>
    </row>
    <row r="853" spans="1:47" s="2" customFormat="1" ht="12">
      <c r="A853" s="33"/>
      <c r="B853" s="34"/>
      <c r="C853" s="33"/>
      <c r="D853" s="165" t="s">
        <v>193</v>
      </c>
      <c r="E853" s="33"/>
      <c r="F853" s="188" t="s">
        <v>1550</v>
      </c>
      <c r="G853" s="33"/>
      <c r="H853" s="33"/>
      <c r="I853" s="33"/>
      <c r="J853" s="33"/>
      <c r="K853" s="33"/>
      <c r="L853" s="34"/>
      <c r="M853" s="189"/>
      <c r="N853" s="190"/>
      <c r="O853" s="59"/>
      <c r="P853" s="59"/>
      <c r="Q853" s="59"/>
      <c r="R853" s="59"/>
      <c r="S853" s="59"/>
      <c r="T853" s="60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U853" s="18" t="s">
        <v>85</v>
      </c>
    </row>
    <row r="854" spans="1:47" s="2" customFormat="1" ht="12">
      <c r="A854" s="33"/>
      <c r="B854" s="34"/>
      <c r="C854" s="33"/>
      <c r="D854" s="165" t="s">
        <v>193</v>
      </c>
      <c r="E854" s="33"/>
      <c r="F854" s="191" t="s">
        <v>1551</v>
      </c>
      <c r="G854" s="33"/>
      <c r="H854" s="192">
        <v>0.3</v>
      </c>
      <c r="I854" s="33"/>
      <c r="J854" s="33"/>
      <c r="K854" s="33"/>
      <c r="L854" s="34"/>
      <c r="M854" s="189"/>
      <c r="N854" s="190"/>
      <c r="O854" s="59"/>
      <c r="P854" s="59"/>
      <c r="Q854" s="59"/>
      <c r="R854" s="59"/>
      <c r="S854" s="59"/>
      <c r="T854" s="60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U854" s="18" t="s">
        <v>85</v>
      </c>
    </row>
    <row r="855" spans="1:47" s="2" customFormat="1" ht="12">
      <c r="A855" s="33"/>
      <c r="B855" s="34"/>
      <c r="C855" s="33"/>
      <c r="D855" s="165" t="s">
        <v>193</v>
      </c>
      <c r="E855" s="33"/>
      <c r="F855" s="191" t="s">
        <v>192</v>
      </c>
      <c r="G855" s="33"/>
      <c r="H855" s="192">
        <v>0.3</v>
      </c>
      <c r="I855" s="33"/>
      <c r="J855" s="33"/>
      <c r="K855" s="33"/>
      <c r="L855" s="34"/>
      <c r="M855" s="189"/>
      <c r="N855" s="190"/>
      <c r="O855" s="59"/>
      <c r="P855" s="59"/>
      <c r="Q855" s="59"/>
      <c r="R855" s="59"/>
      <c r="S855" s="59"/>
      <c r="T855" s="60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U855" s="18" t="s">
        <v>85</v>
      </c>
    </row>
    <row r="856" spans="1:65" s="2" customFormat="1" ht="16.5" customHeight="1">
      <c r="A856" s="33"/>
      <c r="B856" s="150"/>
      <c r="C856" s="151" t="s">
        <v>1059</v>
      </c>
      <c r="D856" s="151" t="s">
        <v>170</v>
      </c>
      <c r="E856" s="152" t="s">
        <v>1629</v>
      </c>
      <c r="F856" s="153" t="s">
        <v>1630</v>
      </c>
      <c r="G856" s="154" t="s">
        <v>475</v>
      </c>
      <c r="H856" s="155">
        <v>5</v>
      </c>
      <c r="I856" s="156"/>
      <c r="J856" s="157">
        <f>ROUND(I856*H856,2)</f>
        <v>0</v>
      </c>
      <c r="K856" s="153" t="s">
        <v>174</v>
      </c>
      <c r="L856" s="34"/>
      <c r="M856" s="158" t="s">
        <v>1</v>
      </c>
      <c r="N856" s="159" t="s">
        <v>42</v>
      </c>
      <c r="O856" s="59"/>
      <c r="P856" s="160">
        <f>O856*H856</f>
        <v>0</v>
      </c>
      <c r="Q856" s="160">
        <v>0</v>
      </c>
      <c r="R856" s="160">
        <f>Q856*H856</f>
        <v>0</v>
      </c>
      <c r="S856" s="160">
        <v>0</v>
      </c>
      <c r="T856" s="161">
        <f>S856*H856</f>
        <v>0</v>
      </c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R856" s="162" t="s">
        <v>175</v>
      </c>
      <c r="AT856" s="162" t="s">
        <v>170</v>
      </c>
      <c r="AU856" s="162" t="s">
        <v>85</v>
      </c>
      <c r="AY856" s="18" t="s">
        <v>167</v>
      </c>
      <c r="BE856" s="163">
        <f>IF(N856="základní",J856,0)</f>
        <v>0</v>
      </c>
      <c r="BF856" s="163">
        <f>IF(N856="snížená",J856,0)</f>
        <v>0</v>
      </c>
      <c r="BG856" s="163">
        <f>IF(N856="zákl. přenesená",J856,0)</f>
        <v>0</v>
      </c>
      <c r="BH856" s="163">
        <f>IF(N856="sníž. přenesená",J856,0)</f>
        <v>0</v>
      </c>
      <c r="BI856" s="163">
        <f>IF(N856="nulová",J856,0)</f>
        <v>0</v>
      </c>
      <c r="BJ856" s="18" t="s">
        <v>32</v>
      </c>
      <c r="BK856" s="163">
        <f>ROUND(I856*H856,2)</f>
        <v>0</v>
      </c>
      <c r="BL856" s="18" t="s">
        <v>175</v>
      </c>
      <c r="BM856" s="162" t="s">
        <v>1631</v>
      </c>
    </row>
    <row r="857" spans="1:65" s="2" customFormat="1" ht="16.5" customHeight="1">
      <c r="A857" s="33"/>
      <c r="B857" s="150"/>
      <c r="C857" s="193" t="s">
        <v>1064</v>
      </c>
      <c r="D857" s="193" t="s">
        <v>453</v>
      </c>
      <c r="E857" s="194" t="s">
        <v>1632</v>
      </c>
      <c r="F857" s="195" t="s">
        <v>1633</v>
      </c>
      <c r="G857" s="196" t="s">
        <v>475</v>
      </c>
      <c r="H857" s="197">
        <v>1.01</v>
      </c>
      <c r="I857" s="198"/>
      <c r="J857" s="199">
        <f>ROUND(I857*H857,2)</f>
        <v>0</v>
      </c>
      <c r="K857" s="195" t="s">
        <v>174</v>
      </c>
      <c r="L857" s="200"/>
      <c r="M857" s="201" t="s">
        <v>1</v>
      </c>
      <c r="N857" s="202" t="s">
        <v>42</v>
      </c>
      <c r="O857" s="59"/>
      <c r="P857" s="160">
        <f>O857*H857</f>
        <v>0</v>
      </c>
      <c r="Q857" s="160">
        <v>0.0062</v>
      </c>
      <c r="R857" s="160">
        <f>Q857*H857</f>
        <v>0.006262</v>
      </c>
      <c r="S857" s="160">
        <v>0</v>
      </c>
      <c r="T857" s="161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62" t="s">
        <v>216</v>
      </c>
      <c r="AT857" s="162" t="s">
        <v>453</v>
      </c>
      <c r="AU857" s="162" t="s">
        <v>85</v>
      </c>
      <c r="AY857" s="18" t="s">
        <v>167</v>
      </c>
      <c r="BE857" s="163">
        <f>IF(N857="základní",J857,0)</f>
        <v>0</v>
      </c>
      <c r="BF857" s="163">
        <f>IF(N857="snížená",J857,0)</f>
        <v>0</v>
      </c>
      <c r="BG857" s="163">
        <f>IF(N857="zákl. přenesená",J857,0)</f>
        <v>0</v>
      </c>
      <c r="BH857" s="163">
        <f>IF(N857="sníž. přenesená",J857,0)</f>
        <v>0</v>
      </c>
      <c r="BI857" s="163">
        <f>IF(N857="nulová",J857,0)</f>
        <v>0</v>
      </c>
      <c r="BJ857" s="18" t="s">
        <v>32</v>
      </c>
      <c r="BK857" s="163">
        <f>ROUND(I857*H857,2)</f>
        <v>0</v>
      </c>
      <c r="BL857" s="18" t="s">
        <v>175</v>
      </c>
      <c r="BM857" s="162" t="s">
        <v>1634</v>
      </c>
    </row>
    <row r="858" spans="1:65" s="2" customFormat="1" ht="16.5" customHeight="1">
      <c r="A858" s="33"/>
      <c r="B858" s="150"/>
      <c r="C858" s="193" t="s">
        <v>1066</v>
      </c>
      <c r="D858" s="193" t="s">
        <v>453</v>
      </c>
      <c r="E858" s="194" t="s">
        <v>1635</v>
      </c>
      <c r="F858" s="195" t="s">
        <v>1636</v>
      </c>
      <c r="G858" s="196" t="s">
        <v>475</v>
      </c>
      <c r="H858" s="197">
        <v>2.02</v>
      </c>
      <c r="I858" s="198"/>
      <c r="J858" s="199">
        <f>ROUND(I858*H858,2)</f>
        <v>0</v>
      </c>
      <c r="K858" s="195" t="s">
        <v>174</v>
      </c>
      <c r="L858" s="200"/>
      <c r="M858" s="201" t="s">
        <v>1</v>
      </c>
      <c r="N858" s="202" t="s">
        <v>42</v>
      </c>
      <c r="O858" s="59"/>
      <c r="P858" s="160">
        <f>O858*H858</f>
        <v>0</v>
      </c>
      <c r="Q858" s="160">
        <v>0.007</v>
      </c>
      <c r="R858" s="160">
        <f>Q858*H858</f>
        <v>0.01414</v>
      </c>
      <c r="S858" s="160">
        <v>0</v>
      </c>
      <c r="T858" s="161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62" t="s">
        <v>216</v>
      </c>
      <c r="AT858" s="162" t="s">
        <v>453</v>
      </c>
      <c r="AU858" s="162" t="s">
        <v>85</v>
      </c>
      <c r="AY858" s="18" t="s">
        <v>167</v>
      </c>
      <c r="BE858" s="163">
        <f>IF(N858="základní",J858,0)</f>
        <v>0</v>
      </c>
      <c r="BF858" s="163">
        <f>IF(N858="snížená",J858,0)</f>
        <v>0</v>
      </c>
      <c r="BG858" s="163">
        <f>IF(N858="zákl. přenesená",J858,0)</f>
        <v>0</v>
      </c>
      <c r="BH858" s="163">
        <f>IF(N858="sníž. přenesená",J858,0)</f>
        <v>0</v>
      </c>
      <c r="BI858" s="163">
        <f>IF(N858="nulová",J858,0)</f>
        <v>0</v>
      </c>
      <c r="BJ858" s="18" t="s">
        <v>32</v>
      </c>
      <c r="BK858" s="163">
        <f>ROUND(I858*H858,2)</f>
        <v>0</v>
      </c>
      <c r="BL858" s="18" t="s">
        <v>175</v>
      </c>
      <c r="BM858" s="162" t="s">
        <v>1637</v>
      </c>
    </row>
    <row r="859" spans="1:65" s="2" customFormat="1" ht="16.5" customHeight="1">
      <c r="A859" s="33"/>
      <c r="B859" s="150"/>
      <c r="C859" s="193" t="s">
        <v>1071</v>
      </c>
      <c r="D859" s="193" t="s">
        <v>453</v>
      </c>
      <c r="E859" s="194" t="s">
        <v>1638</v>
      </c>
      <c r="F859" s="195" t="s">
        <v>1639</v>
      </c>
      <c r="G859" s="196" t="s">
        <v>475</v>
      </c>
      <c r="H859" s="197">
        <v>2.02</v>
      </c>
      <c r="I859" s="198"/>
      <c r="J859" s="199">
        <f>ROUND(I859*H859,2)</f>
        <v>0</v>
      </c>
      <c r="K859" s="195" t="s">
        <v>174</v>
      </c>
      <c r="L859" s="200"/>
      <c r="M859" s="201" t="s">
        <v>1</v>
      </c>
      <c r="N859" s="202" t="s">
        <v>42</v>
      </c>
      <c r="O859" s="59"/>
      <c r="P859" s="160">
        <f>O859*H859</f>
        <v>0</v>
      </c>
      <c r="Q859" s="160">
        <v>0.0088</v>
      </c>
      <c r="R859" s="160">
        <f>Q859*H859</f>
        <v>0.017776</v>
      </c>
      <c r="S859" s="160">
        <v>0</v>
      </c>
      <c r="T859" s="161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62" t="s">
        <v>216</v>
      </c>
      <c r="AT859" s="162" t="s">
        <v>453</v>
      </c>
      <c r="AU859" s="162" t="s">
        <v>85</v>
      </c>
      <c r="AY859" s="18" t="s">
        <v>167</v>
      </c>
      <c r="BE859" s="163">
        <f>IF(N859="základní",J859,0)</f>
        <v>0</v>
      </c>
      <c r="BF859" s="163">
        <f>IF(N859="snížená",J859,0)</f>
        <v>0</v>
      </c>
      <c r="BG859" s="163">
        <f>IF(N859="zákl. přenesená",J859,0)</f>
        <v>0</v>
      </c>
      <c r="BH859" s="163">
        <f>IF(N859="sníž. přenesená",J859,0)</f>
        <v>0</v>
      </c>
      <c r="BI859" s="163">
        <f>IF(N859="nulová",J859,0)</f>
        <v>0</v>
      </c>
      <c r="BJ859" s="18" t="s">
        <v>32</v>
      </c>
      <c r="BK859" s="163">
        <f>ROUND(I859*H859,2)</f>
        <v>0</v>
      </c>
      <c r="BL859" s="18" t="s">
        <v>175</v>
      </c>
      <c r="BM859" s="162" t="s">
        <v>1640</v>
      </c>
    </row>
    <row r="860" spans="1:65" s="2" customFormat="1" ht="16.5" customHeight="1">
      <c r="A860" s="33"/>
      <c r="B860" s="150"/>
      <c r="C860" s="193" t="s">
        <v>1074</v>
      </c>
      <c r="D860" s="193" t="s">
        <v>453</v>
      </c>
      <c r="E860" s="194" t="s">
        <v>1587</v>
      </c>
      <c r="F860" s="195" t="s">
        <v>1588</v>
      </c>
      <c r="G860" s="196" t="s">
        <v>475</v>
      </c>
      <c r="H860" s="197">
        <v>10.1</v>
      </c>
      <c r="I860" s="198"/>
      <c r="J860" s="199">
        <f>ROUND(I860*H860,2)</f>
        <v>0</v>
      </c>
      <c r="K860" s="195" t="s">
        <v>240</v>
      </c>
      <c r="L860" s="200"/>
      <c r="M860" s="201" t="s">
        <v>1</v>
      </c>
      <c r="N860" s="202" t="s">
        <v>42</v>
      </c>
      <c r="O860" s="59"/>
      <c r="P860" s="160">
        <f>O860*H860</f>
        <v>0</v>
      </c>
      <c r="Q860" s="160">
        <v>0.0003</v>
      </c>
      <c r="R860" s="160">
        <f>Q860*H860</f>
        <v>0.0030299999999999997</v>
      </c>
      <c r="S860" s="160">
        <v>0</v>
      </c>
      <c r="T860" s="161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62" t="s">
        <v>216</v>
      </c>
      <c r="AT860" s="162" t="s">
        <v>453</v>
      </c>
      <c r="AU860" s="162" t="s">
        <v>85</v>
      </c>
      <c r="AY860" s="18" t="s">
        <v>167</v>
      </c>
      <c r="BE860" s="163">
        <f>IF(N860="základní",J860,0)</f>
        <v>0</v>
      </c>
      <c r="BF860" s="163">
        <f>IF(N860="snížená",J860,0)</f>
        <v>0</v>
      </c>
      <c r="BG860" s="163">
        <f>IF(N860="zákl. přenesená",J860,0)</f>
        <v>0</v>
      </c>
      <c r="BH860" s="163">
        <f>IF(N860="sníž. přenesená",J860,0)</f>
        <v>0</v>
      </c>
      <c r="BI860" s="163">
        <f>IF(N860="nulová",J860,0)</f>
        <v>0</v>
      </c>
      <c r="BJ860" s="18" t="s">
        <v>32</v>
      </c>
      <c r="BK860" s="163">
        <f>ROUND(I860*H860,2)</f>
        <v>0</v>
      </c>
      <c r="BL860" s="18" t="s">
        <v>175</v>
      </c>
      <c r="BM860" s="162" t="s">
        <v>1641</v>
      </c>
    </row>
    <row r="861" spans="2:51" s="14" customFormat="1" ht="12">
      <c r="B861" s="172"/>
      <c r="D861" s="165" t="s">
        <v>177</v>
      </c>
      <c r="E861" s="173" t="s">
        <v>1</v>
      </c>
      <c r="F861" s="174" t="s">
        <v>1642</v>
      </c>
      <c r="H861" s="175">
        <v>10.1</v>
      </c>
      <c r="I861" s="176"/>
      <c r="L861" s="172"/>
      <c r="M861" s="177"/>
      <c r="N861" s="178"/>
      <c r="O861" s="178"/>
      <c r="P861" s="178"/>
      <c r="Q861" s="178"/>
      <c r="R861" s="178"/>
      <c r="S861" s="178"/>
      <c r="T861" s="179"/>
      <c r="AT861" s="173" t="s">
        <v>177</v>
      </c>
      <c r="AU861" s="173" t="s">
        <v>85</v>
      </c>
      <c r="AV861" s="14" t="s">
        <v>85</v>
      </c>
      <c r="AW861" s="14" t="s">
        <v>31</v>
      </c>
      <c r="AX861" s="14" t="s">
        <v>77</v>
      </c>
      <c r="AY861" s="173" t="s">
        <v>167</v>
      </c>
    </row>
    <row r="862" spans="2:51" s="15" customFormat="1" ht="12">
      <c r="B862" s="180"/>
      <c r="D862" s="165" t="s">
        <v>177</v>
      </c>
      <c r="E862" s="181" t="s">
        <v>1</v>
      </c>
      <c r="F862" s="182" t="s">
        <v>192</v>
      </c>
      <c r="H862" s="183">
        <v>10.1</v>
      </c>
      <c r="I862" s="184"/>
      <c r="L862" s="180"/>
      <c r="M862" s="185"/>
      <c r="N862" s="186"/>
      <c r="O862" s="186"/>
      <c r="P862" s="186"/>
      <c r="Q862" s="186"/>
      <c r="R862" s="186"/>
      <c r="S862" s="186"/>
      <c r="T862" s="187"/>
      <c r="AT862" s="181" t="s">
        <v>177</v>
      </c>
      <c r="AU862" s="181" t="s">
        <v>85</v>
      </c>
      <c r="AV862" s="15" t="s">
        <v>175</v>
      </c>
      <c r="AW862" s="15" t="s">
        <v>31</v>
      </c>
      <c r="AX862" s="15" t="s">
        <v>32</v>
      </c>
      <c r="AY862" s="181" t="s">
        <v>167</v>
      </c>
    </row>
    <row r="863" spans="1:65" s="2" customFormat="1" ht="16.5" customHeight="1">
      <c r="A863" s="33"/>
      <c r="B863" s="150"/>
      <c r="C863" s="193" t="s">
        <v>1077</v>
      </c>
      <c r="D863" s="193" t="s">
        <v>453</v>
      </c>
      <c r="E863" s="194" t="s">
        <v>1591</v>
      </c>
      <c r="F863" s="195" t="s">
        <v>1592</v>
      </c>
      <c r="G863" s="196" t="s">
        <v>475</v>
      </c>
      <c r="H863" s="197">
        <v>10.1</v>
      </c>
      <c r="I863" s="198"/>
      <c r="J863" s="199">
        <f>ROUND(I863*H863,2)</f>
        <v>0</v>
      </c>
      <c r="K863" s="195" t="s">
        <v>1</v>
      </c>
      <c r="L863" s="200"/>
      <c r="M863" s="201" t="s">
        <v>1</v>
      </c>
      <c r="N863" s="202" t="s">
        <v>42</v>
      </c>
      <c r="O863" s="59"/>
      <c r="P863" s="160">
        <f>O863*H863</f>
        <v>0</v>
      </c>
      <c r="Q863" s="160">
        <v>0.0001</v>
      </c>
      <c r="R863" s="160">
        <f>Q863*H863</f>
        <v>0.00101</v>
      </c>
      <c r="S863" s="160">
        <v>0</v>
      </c>
      <c r="T863" s="161">
        <f>S863*H863</f>
        <v>0</v>
      </c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R863" s="162" t="s">
        <v>216</v>
      </c>
      <c r="AT863" s="162" t="s">
        <v>453</v>
      </c>
      <c r="AU863" s="162" t="s">
        <v>85</v>
      </c>
      <c r="AY863" s="18" t="s">
        <v>167</v>
      </c>
      <c r="BE863" s="163">
        <f>IF(N863="základní",J863,0)</f>
        <v>0</v>
      </c>
      <c r="BF863" s="163">
        <f>IF(N863="snížená",J863,0)</f>
        <v>0</v>
      </c>
      <c r="BG863" s="163">
        <f>IF(N863="zákl. přenesená",J863,0)</f>
        <v>0</v>
      </c>
      <c r="BH863" s="163">
        <f>IF(N863="sníž. přenesená",J863,0)</f>
        <v>0</v>
      </c>
      <c r="BI863" s="163">
        <f>IF(N863="nulová",J863,0)</f>
        <v>0</v>
      </c>
      <c r="BJ863" s="18" t="s">
        <v>32</v>
      </c>
      <c r="BK863" s="163">
        <f>ROUND(I863*H863,2)</f>
        <v>0</v>
      </c>
      <c r="BL863" s="18" t="s">
        <v>175</v>
      </c>
      <c r="BM863" s="162" t="s">
        <v>1643</v>
      </c>
    </row>
    <row r="864" spans="2:51" s="14" customFormat="1" ht="12">
      <c r="B864" s="172"/>
      <c r="D864" s="165" t="s">
        <v>177</v>
      </c>
      <c r="E864" s="173" t="s">
        <v>1</v>
      </c>
      <c r="F864" s="174" t="s">
        <v>1642</v>
      </c>
      <c r="H864" s="175">
        <v>10.1</v>
      </c>
      <c r="I864" s="176"/>
      <c r="L864" s="172"/>
      <c r="M864" s="177"/>
      <c r="N864" s="178"/>
      <c r="O864" s="178"/>
      <c r="P864" s="178"/>
      <c r="Q864" s="178"/>
      <c r="R864" s="178"/>
      <c r="S864" s="178"/>
      <c r="T864" s="179"/>
      <c r="AT864" s="173" t="s">
        <v>177</v>
      </c>
      <c r="AU864" s="173" t="s">
        <v>85</v>
      </c>
      <c r="AV864" s="14" t="s">
        <v>85</v>
      </c>
      <c r="AW864" s="14" t="s">
        <v>31</v>
      </c>
      <c r="AX864" s="14" t="s">
        <v>77</v>
      </c>
      <c r="AY864" s="173" t="s">
        <v>167</v>
      </c>
    </row>
    <row r="865" spans="2:51" s="15" customFormat="1" ht="12">
      <c r="B865" s="180"/>
      <c r="D865" s="165" t="s">
        <v>177</v>
      </c>
      <c r="E865" s="181" t="s">
        <v>1</v>
      </c>
      <c r="F865" s="182" t="s">
        <v>192</v>
      </c>
      <c r="H865" s="183">
        <v>10.1</v>
      </c>
      <c r="I865" s="184"/>
      <c r="L865" s="180"/>
      <c r="M865" s="185"/>
      <c r="N865" s="186"/>
      <c r="O865" s="186"/>
      <c r="P865" s="186"/>
      <c r="Q865" s="186"/>
      <c r="R865" s="186"/>
      <c r="S865" s="186"/>
      <c r="T865" s="187"/>
      <c r="AT865" s="181" t="s">
        <v>177</v>
      </c>
      <c r="AU865" s="181" t="s">
        <v>85</v>
      </c>
      <c r="AV865" s="15" t="s">
        <v>175</v>
      </c>
      <c r="AW865" s="15" t="s">
        <v>31</v>
      </c>
      <c r="AX865" s="15" t="s">
        <v>32</v>
      </c>
      <c r="AY865" s="181" t="s">
        <v>167</v>
      </c>
    </row>
    <row r="866" spans="1:65" s="2" customFormat="1" ht="16.5" customHeight="1">
      <c r="A866" s="33"/>
      <c r="B866" s="150"/>
      <c r="C866" s="151" t="s">
        <v>1080</v>
      </c>
      <c r="D866" s="151" t="s">
        <v>170</v>
      </c>
      <c r="E866" s="152" t="s">
        <v>1644</v>
      </c>
      <c r="F866" s="153" t="s">
        <v>1645</v>
      </c>
      <c r="G866" s="154" t="s">
        <v>475</v>
      </c>
      <c r="H866" s="155">
        <v>16</v>
      </c>
      <c r="I866" s="156"/>
      <c r="J866" s="157">
        <f>ROUND(I866*H866,2)</f>
        <v>0</v>
      </c>
      <c r="K866" s="153" t="s">
        <v>174</v>
      </c>
      <c r="L866" s="34"/>
      <c r="M866" s="158" t="s">
        <v>1</v>
      </c>
      <c r="N866" s="159" t="s">
        <v>42</v>
      </c>
      <c r="O866" s="59"/>
      <c r="P866" s="160">
        <f>O866*H866</f>
        <v>0</v>
      </c>
      <c r="Q866" s="160">
        <v>0</v>
      </c>
      <c r="R866" s="160">
        <f>Q866*H866</f>
        <v>0</v>
      </c>
      <c r="S866" s="160">
        <v>0</v>
      </c>
      <c r="T866" s="161">
        <f>S866*H866</f>
        <v>0</v>
      </c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R866" s="162" t="s">
        <v>175</v>
      </c>
      <c r="AT866" s="162" t="s">
        <v>170</v>
      </c>
      <c r="AU866" s="162" t="s">
        <v>85</v>
      </c>
      <c r="AY866" s="18" t="s">
        <v>167</v>
      </c>
      <c r="BE866" s="163">
        <f>IF(N866="základní",J866,0)</f>
        <v>0</v>
      </c>
      <c r="BF866" s="163">
        <f>IF(N866="snížená",J866,0)</f>
        <v>0</v>
      </c>
      <c r="BG866" s="163">
        <f>IF(N866="zákl. přenesená",J866,0)</f>
        <v>0</v>
      </c>
      <c r="BH866" s="163">
        <f>IF(N866="sníž. přenesená",J866,0)</f>
        <v>0</v>
      </c>
      <c r="BI866" s="163">
        <f>IF(N866="nulová",J866,0)</f>
        <v>0</v>
      </c>
      <c r="BJ866" s="18" t="s">
        <v>32</v>
      </c>
      <c r="BK866" s="163">
        <f>ROUND(I866*H866,2)</f>
        <v>0</v>
      </c>
      <c r="BL866" s="18" t="s">
        <v>175</v>
      </c>
      <c r="BM866" s="162" t="s">
        <v>1646</v>
      </c>
    </row>
    <row r="867" spans="2:51" s="14" customFormat="1" ht="12">
      <c r="B867" s="172"/>
      <c r="D867" s="165" t="s">
        <v>177</v>
      </c>
      <c r="E867" s="173" t="s">
        <v>1</v>
      </c>
      <c r="F867" s="174" t="s">
        <v>1647</v>
      </c>
      <c r="H867" s="175">
        <v>16</v>
      </c>
      <c r="I867" s="176"/>
      <c r="L867" s="172"/>
      <c r="M867" s="177"/>
      <c r="N867" s="178"/>
      <c r="O867" s="178"/>
      <c r="P867" s="178"/>
      <c r="Q867" s="178"/>
      <c r="R867" s="178"/>
      <c r="S867" s="178"/>
      <c r="T867" s="179"/>
      <c r="AT867" s="173" t="s">
        <v>177</v>
      </c>
      <c r="AU867" s="173" t="s">
        <v>85</v>
      </c>
      <c r="AV867" s="14" t="s">
        <v>85</v>
      </c>
      <c r="AW867" s="14" t="s">
        <v>31</v>
      </c>
      <c r="AX867" s="14" t="s">
        <v>77</v>
      </c>
      <c r="AY867" s="173" t="s">
        <v>167</v>
      </c>
    </row>
    <row r="868" spans="2:51" s="15" customFormat="1" ht="12">
      <c r="B868" s="180"/>
      <c r="D868" s="165" t="s">
        <v>177</v>
      </c>
      <c r="E868" s="181" t="s">
        <v>1</v>
      </c>
      <c r="F868" s="182" t="s">
        <v>192</v>
      </c>
      <c r="H868" s="183">
        <v>16</v>
      </c>
      <c r="I868" s="184"/>
      <c r="L868" s="180"/>
      <c r="M868" s="185"/>
      <c r="N868" s="186"/>
      <c r="O868" s="186"/>
      <c r="P868" s="186"/>
      <c r="Q868" s="186"/>
      <c r="R868" s="186"/>
      <c r="S868" s="186"/>
      <c r="T868" s="187"/>
      <c r="AT868" s="181" t="s">
        <v>177</v>
      </c>
      <c r="AU868" s="181" t="s">
        <v>85</v>
      </c>
      <c r="AV868" s="15" t="s">
        <v>175</v>
      </c>
      <c r="AW868" s="15" t="s">
        <v>31</v>
      </c>
      <c r="AX868" s="15" t="s">
        <v>32</v>
      </c>
      <c r="AY868" s="181" t="s">
        <v>167</v>
      </c>
    </row>
    <row r="869" spans="1:65" s="2" customFormat="1" ht="16.5" customHeight="1">
      <c r="A869" s="33"/>
      <c r="B869" s="150"/>
      <c r="C869" s="193" t="s">
        <v>1083</v>
      </c>
      <c r="D869" s="193" t="s">
        <v>453</v>
      </c>
      <c r="E869" s="194" t="s">
        <v>1648</v>
      </c>
      <c r="F869" s="195" t="s">
        <v>1649</v>
      </c>
      <c r="G869" s="196" t="s">
        <v>475</v>
      </c>
      <c r="H869" s="197">
        <v>3.03</v>
      </c>
      <c r="I869" s="198"/>
      <c r="J869" s="199">
        <f>ROUND(I869*H869,2)</f>
        <v>0</v>
      </c>
      <c r="K869" s="195" t="s">
        <v>174</v>
      </c>
      <c r="L869" s="200"/>
      <c r="M869" s="201" t="s">
        <v>1</v>
      </c>
      <c r="N869" s="202" t="s">
        <v>42</v>
      </c>
      <c r="O869" s="59"/>
      <c r="P869" s="160">
        <f>O869*H869</f>
        <v>0</v>
      </c>
      <c r="Q869" s="160">
        <v>0.0079</v>
      </c>
      <c r="R869" s="160">
        <f>Q869*H869</f>
        <v>0.023937</v>
      </c>
      <c r="S869" s="160">
        <v>0</v>
      </c>
      <c r="T869" s="161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2" t="s">
        <v>216</v>
      </c>
      <c r="AT869" s="162" t="s">
        <v>453</v>
      </c>
      <c r="AU869" s="162" t="s">
        <v>85</v>
      </c>
      <c r="AY869" s="18" t="s">
        <v>167</v>
      </c>
      <c r="BE869" s="163">
        <f>IF(N869="základní",J869,0)</f>
        <v>0</v>
      </c>
      <c r="BF869" s="163">
        <f>IF(N869="snížená",J869,0)</f>
        <v>0</v>
      </c>
      <c r="BG869" s="163">
        <f>IF(N869="zákl. přenesená",J869,0)</f>
        <v>0</v>
      </c>
      <c r="BH869" s="163">
        <f>IF(N869="sníž. přenesená",J869,0)</f>
        <v>0</v>
      </c>
      <c r="BI869" s="163">
        <f>IF(N869="nulová",J869,0)</f>
        <v>0</v>
      </c>
      <c r="BJ869" s="18" t="s">
        <v>32</v>
      </c>
      <c r="BK869" s="163">
        <f>ROUND(I869*H869,2)</f>
        <v>0</v>
      </c>
      <c r="BL869" s="18" t="s">
        <v>175</v>
      </c>
      <c r="BM869" s="162" t="s">
        <v>1650</v>
      </c>
    </row>
    <row r="870" spans="1:65" s="2" customFormat="1" ht="16.5" customHeight="1">
      <c r="A870" s="33"/>
      <c r="B870" s="150"/>
      <c r="C870" s="193" t="s">
        <v>1086</v>
      </c>
      <c r="D870" s="193" t="s">
        <v>453</v>
      </c>
      <c r="E870" s="194" t="s">
        <v>1651</v>
      </c>
      <c r="F870" s="195" t="s">
        <v>1652</v>
      </c>
      <c r="G870" s="196" t="s">
        <v>475</v>
      </c>
      <c r="H870" s="197">
        <v>2.02</v>
      </c>
      <c r="I870" s="198"/>
      <c r="J870" s="199">
        <f>ROUND(I870*H870,2)</f>
        <v>0</v>
      </c>
      <c r="K870" s="195" t="s">
        <v>174</v>
      </c>
      <c r="L870" s="200"/>
      <c r="M870" s="201" t="s">
        <v>1</v>
      </c>
      <c r="N870" s="202" t="s">
        <v>42</v>
      </c>
      <c r="O870" s="59"/>
      <c r="P870" s="160">
        <f>O870*H870</f>
        <v>0</v>
      </c>
      <c r="Q870" s="160">
        <v>0.0078</v>
      </c>
      <c r="R870" s="160">
        <f>Q870*H870</f>
        <v>0.015756</v>
      </c>
      <c r="S870" s="160">
        <v>0</v>
      </c>
      <c r="T870" s="161">
        <f>S870*H870</f>
        <v>0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62" t="s">
        <v>216</v>
      </c>
      <c r="AT870" s="162" t="s">
        <v>453</v>
      </c>
      <c r="AU870" s="162" t="s">
        <v>85</v>
      </c>
      <c r="AY870" s="18" t="s">
        <v>167</v>
      </c>
      <c r="BE870" s="163">
        <f>IF(N870="základní",J870,0)</f>
        <v>0</v>
      </c>
      <c r="BF870" s="163">
        <f>IF(N870="snížená",J870,0)</f>
        <v>0</v>
      </c>
      <c r="BG870" s="163">
        <f>IF(N870="zákl. přenesená",J870,0)</f>
        <v>0</v>
      </c>
      <c r="BH870" s="163">
        <f>IF(N870="sníž. přenesená",J870,0)</f>
        <v>0</v>
      </c>
      <c r="BI870" s="163">
        <f>IF(N870="nulová",J870,0)</f>
        <v>0</v>
      </c>
      <c r="BJ870" s="18" t="s">
        <v>32</v>
      </c>
      <c r="BK870" s="163">
        <f>ROUND(I870*H870,2)</f>
        <v>0</v>
      </c>
      <c r="BL870" s="18" t="s">
        <v>175</v>
      </c>
      <c r="BM870" s="162" t="s">
        <v>1653</v>
      </c>
    </row>
    <row r="871" spans="1:65" s="2" customFormat="1" ht="16.5" customHeight="1">
      <c r="A871" s="33"/>
      <c r="B871" s="150"/>
      <c r="C871" s="193" t="s">
        <v>1089</v>
      </c>
      <c r="D871" s="193" t="s">
        <v>453</v>
      </c>
      <c r="E871" s="194" t="s">
        <v>1654</v>
      </c>
      <c r="F871" s="195" t="s">
        <v>1655</v>
      </c>
      <c r="G871" s="196" t="s">
        <v>475</v>
      </c>
      <c r="H871" s="197">
        <v>8.08</v>
      </c>
      <c r="I871" s="198"/>
      <c r="J871" s="199">
        <f>ROUND(I871*H871,2)</f>
        <v>0</v>
      </c>
      <c r="K871" s="195" t="s">
        <v>240</v>
      </c>
      <c r="L871" s="200"/>
      <c r="M871" s="201" t="s">
        <v>1</v>
      </c>
      <c r="N871" s="202" t="s">
        <v>42</v>
      </c>
      <c r="O871" s="59"/>
      <c r="P871" s="160">
        <f>O871*H871</f>
        <v>0</v>
      </c>
      <c r="Q871" s="160">
        <v>0.0104</v>
      </c>
      <c r="R871" s="160">
        <f>Q871*H871</f>
        <v>0.084032</v>
      </c>
      <c r="S871" s="160">
        <v>0</v>
      </c>
      <c r="T871" s="161">
        <f>S871*H871</f>
        <v>0</v>
      </c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R871" s="162" t="s">
        <v>216</v>
      </c>
      <c r="AT871" s="162" t="s">
        <v>453</v>
      </c>
      <c r="AU871" s="162" t="s">
        <v>85</v>
      </c>
      <c r="AY871" s="18" t="s">
        <v>167</v>
      </c>
      <c r="BE871" s="163">
        <f>IF(N871="základní",J871,0)</f>
        <v>0</v>
      </c>
      <c r="BF871" s="163">
        <f>IF(N871="snížená",J871,0)</f>
        <v>0</v>
      </c>
      <c r="BG871" s="163">
        <f>IF(N871="zákl. přenesená",J871,0)</f>
        <v>0</v>
      </c>
      <c r="BH871" s="163">
        <f>IF(N871="sníž. přenesená",J871,0)</f>
        <v>0</v>
      </c>
      <c r="BI871" s="163">
        <f>IF(N871="nulová",J871,0)</f>
        <v>0</v>
      </c>
      <c r="BJ871" s="18" t="s">
        <v>32</v>
      </c>
      <c r="BK871" s="163">
        <f>ROUND(I871*H871,2)</f>
        <v>0</v>
      </c>
      <c r="BL871" s="18" t="s">
        <v>175</v>
      </c>
      <c r="BM871" s="162" t="s">
        <v>1656</v>
      </c>
    </row>
    <row r="872" spans="1:65" s="2" customFormat="1" ht="16.5" customHeight="1">
      <c r="A872" s="33"/>
      <c r="B872" s="150"/>
      <c r="C872" s="193" t="s">
        <v>1096</v>
      </c>
      <c r="D872" s="193" t="s">
        <v>453</v>
      </c>
      <c r="E872" s="194" t="s">
        <v>1657</v>
      </c>
      <c r="F872" s="195" t="s">
        <v>1658</v>
      </c>
      <c r="G872" s="196" t="s">
        <v>475</v>
      </c>
      <c r="H872" s="197">
        <v>3.03</v>
      </c>
      <c r="I872" s="198"/>
      <c r="J872" s="199">
        <f>ROUND(I872*H872,2)</f>
        <v>0</v>
      </c>
      <c r="K872" s="195" t="s">
        <v>174</v>
      </c>
      <c r="L872" s="200"/>
      <c r="M872" s="201" t="s">
        <v>1</v>
      </c>
      <c r="N872" s="202" t="s">
        <v>42</v>
      </c>
      <c r="O872" s="59"/>
      <c r="P872" s="160">
        <f>O872*H872</f>
        <v>0</v>
      </c>
      <c r="Q872" s="160">
        <v>0.0071</v>
      </c>
      <c r="R872" s="160">
        <f>Q872*H872</f>
        <v>0.021513</v>
      </c>
      <c r="S872" s="160">
        <v>0</v>
      </c>
      <c r="T872" s="161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62" t="s">
        <v>216</v>
      </c>
      <c r="AT872" s="162" t="s">
        <v>453</v>
      </c>
      <c r="AU872" s="162" t="s">
        <v>85</v>
      </c>
      <c r="AY872" s="18" t="s">
        <v>167</v>
      </c>
      <c r="BE872" s="163">
        <f>IF(N872="základní",J872,0)</f>
        <v>0</v>
      </c>
      <c r="BF872" s="163">
        <f>IF(N872="snížená",J872,0)</f>
        <v>0</v>
      </c>
      <c r="BG872" s="163">
        <f>IF(N872="zákl. přenesená",J872,0)</f>
        <v>0</v>
      </c>
      <c r="BH872" s="163">
        <f>IF(N872="sníž. přenesená",J872,0)</f>
        <v>0</v>
      </c>
      <c r="BI872" s="163">
        <f>IF(N872="nulová",J872,0)</f>
        <v>0</v>
      </c>
      <c r="BJ872" s="18" t="s">
        <v>32</v>
      </c>
      <c r="BK872" s="163">
        <f>ROUND(I872*H872,2)</f>
        <v>0</v>
      </c>
      <c r="BL872" s="18" t="s">
        <v>175</v>
      </c>
      <c r="BM872" s="162" t="s">
        <v>1659</v>
      </c>
    </row>
    <row r="873" spans="1:65" s="2" customFormat="1" ht="16.5" customHeight="1">
      <c r="A873" s="33"/>
      <c r="B873" s="150"/>
      <c r="C873" s="193" t="s">
        <v>1100</v>
      </c>
      <c r="D873" s="193" t="s">
        <v>453</v>
      </c>
      <c r="E873" s="194" t="s">
        <v>1611</v>
      </c>
      <c r="F873" s="195" t="s">
        <v>1612</v>
      </c>
      <c r="G873" s="196" t="s">
        <v>475</v>
      </c>
      <c r="H873" s="197">
        <v>32.32</v>
      </c>
      <c r="I873" s="198"/>
      <c r="J873" s="199">
        <f>ROUND(I873*H873,2)</f>
        <v>0</v>
      </c>
      <c r="K873" s="195" t="s">
        <v>240</v>
      </c>
      <c r="L873" s="200"/>
      <c r="M873" s="201" t="s">
        <v>1</v>
      </c>
      <c r="N873" s="202" t="s">
        <v>42</v>
      </c>
      <c r="O873" s="59"/>
      <c r="P873" s="160">
        <f>O873*H873</f>
        <v>0</v>
      </c>
      <c r="Q873" s="160">
        <v>0.0004</v>
      </c>
      <c r="R873" s="160">
        <f>Q873*H873</f>
        <v>0.012928</v>
      </c>
      <c r="S873" s="160">
        <v>0</v>
      </c>
      <c r="T873" s="161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162" t="s">
        <v>216</v>
      </c>
      <c r="AT873" s="162" t="s">
        <v>453</v>
      </c>
      <c r="AU873" s="162" t="s">
        <v>85</v>
      </c>
      <c r="AY873" s="18" t="s">
        <v>167</v>
      </c>
      <c r="BE873" s="163">
        <f>IF(N873="základní",J873,0)</f>
        <v>0</v>
      </c>
      <c r="BF873" s="163">
        <f>IF(N873="snížená",J873,0)</f>
        <v>0</v>
      </c>
      <c r="BG873" s="163">
        <f>IF(N873="zákl. přenesená",J873,0)</f>
        <v>0</v>
      </c>
      <c r="BH873" s="163">
        <f>IF(N873="sníž. přenesená",J873,0)</f>
        <v>0</v>
      </c>
      <c r="BI873" s="163">
        <f>IF(N873="nulová",J873,0)</f>
        <v>0</v>
      </c>
      <c r="BJ873" s="18" t="s">
        <v>32</v>
      </c>
      <c r="BK873" s="163">
        <f>ROUND(I873*H873,2)</f>
        <v>0</v>
      </c>
      <c r="BL873" s="18" t="s">
        <v>175</v>
      </c>
      <c r="BM873" s="162" t="s">
        <v>1660</v>
      </c>
    </row>
    <row r="874" spans="2:51" s="14" customFormat="1" ht="12">
      <c r="B874" s="172"/>
      <c r="D874" s="165" t="s">
        <v>177</v>
      </c>
      <c r="E874" s="173" t="s">
        <v>1</v>
      </c>
      <c r="F874" s="174" t="s">
        <v>1661</v>
      </c>
      <c r="H874" s="175">
        <v>32.32</v>
      </c>
      <c r="I874" s="176"/>
      <c r="L874" s="172"/>
      <c r="M874" s="177"/>
      <c r="N874" s="178"/>
      <c r="O874" s="178"/>
      <c r="P874" s="178"/>
      <c r="Q874" s="178"/>
      <c r="R874" s="178"/>
      <c r="S874" s="178"/>
      <c r="T874" s="179"/>
      <c r="AT874" s="173" t="s">
        <v>177</v>
      </c>
      <c r="AU874" s="173" t="s">
        <v>85</v>
      </c>
      <c r="AV874" s="14" t="s">
        <v>85</v>
      </c>
      <c r="AW874" s="14" t="s">
        <v>31</v>
      </c>
      <c r="AX874" s="14" t="s">
        <v>77</v>
      </c>
      <c r="AY874" s="173" t="s">
        <v>167</v>
      </c>
    </row>
    <row r="875" spans="2:51" s="15" customFormat="1" ht="12">
      <c r="B875" s="180"/>
      <c r="D875" s="165" t="s">
        <v>177</v>
      </c>
      <c r="E875" s="181" t="s">
        <v>1</v>
      </c>
      <c r="F875" s="182" t="s">
        <v>192</v>
      </c>
      <c r="H875" s="183">
        <v>32.32</v>
      </c>
      <c r="I875" s="184"/>
      <c r="L875" s="180"/>
      <c r="M875" s="185"/>
      <c r="N875" s="186"/>
      <c r="O875" s="186"/>
      <c r="P875" s="186"/>
      <c r="Q875" s="186"/>
      <c r="R875" s="186"/>
      <c r="S875" s="186"/>
      <c r="T875" s="187"/>
      <c r="AT875" s="181" t="s">
        <v>177</v>
      </c>
      <c r="AU875" s="181" t="s">
        <v>85</v>
      </c>
      <c r="AV875" s="15" t="s">
        <v>175</v>
      </c>
      <c r="AW875" s="15" t="s">
        <v>31</v>
      </c>
      <c r="AX875" s="15" t="s">
        <v>32</v>
      </c>
      <c r="AY875" s="181" t="s">
        <v>167</v>
      </c>
    </row>
    <row r="876" spans="1:65" s="2" customFormat="1" ht="16.5" customHeight="1">
      <c r="A876" s="33"/>
      <c r="B876" s="150"/>
      <c r="C876" s="193" t="s">
        <v>1105</v>
      </c>
      <c r="D876" s="193" t="s">
        <v>453</v>
      </c>
      <c r="E876" s="194" t="s">
        <v>1615</v>
      </c>
      <c r="F876" s="195" t="s">
        <v>1616</v>
      </c>
      <c r="G876" s="196" t="s">
        <v>475</v>
      </c>
      <c r="H876" s="197">
        <v>32.32</v>
      </c>
      <c r="I876" s="198"/>
      <c r="J876" s="199">
        <f>ROUND(I876*H876,2)</f>
        <v>0</v>
      </c>
      <c r="K876" s="195" t="s">
        <v>174</v>
      </c>
      <c r="L876" s="200"/>
      <c r="M876" s="201" t="s">
        <v>1</v>
      </c>
      <c r="N876" s="202" t="s">
        <v>42</v>
      </c>
      <c r="O876" s="59"/>
      <c r="P876" s="160">
        <f>O876*H876</f>
        <v>0</v>
      </c>
      <c r="Q876" s="160">
        <v>0.0001</v>
      </c>
      <c r="R876" s="160">
        <f>Q876*H876</f>
        <v>0.003232</v>
      </c>
      <c r="S876" s="160">
        <v>0</v>
      </c>
      <c r="T876" s="161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62" t="s">
        <v>216</v>
      </c>
      <c r="AT876" s="162" t="s">
        <v>453</v>
      </c>
      <c r="AU876" s="162" t="s">
        <v>85</v>
      </c>
      <c r="AY876" s="18" t="s">
        <v>167</v>
      </c>
      <c r="BE876" s="163">
        <f>IF(N876="základní",J876,0)</f>
        <v>0</v>
      </c>
      <c r="BF876" s="163">
        <f>IF(N876="snížená",J876,0)</f>
        <v>0</v>
      </c>
      <c r="BG876" s="163">
        <f>IF(N876="zákl. přenesená",J876,0)</f>
        <v>0</v>
      </c>
      <c r="BH876" s="163">
        <f>IF(N876="sníž. přenesená",J876,0)</f>
        <v>0</v>
      </c>
      <c r="BI876" s="163">
        <f>IF(N876="nulová",J876,0)</f>
        <v>0</v>
      </c>
      <c r="BJ876" s="18" t="s">
        <v>32</v>
      </c>
      <c r="BK876" s="163">
        <f>ROUND(I876*H876,2)</f>
        <v>0</v>
      </c>
      <c r="BL876" s="18" t="s">
        <v>175</v>
      </c>
      <c r="BM876" s="162" t="s">
        <v>1662</v>
      </c>
    </row>
    <row r="877" spans="2:51" s="14" customFormat="1" ht="12">
      <c r="B877" s="172"/>
      <c r="D877" s="165" t="s">
        <v>177</v>
      </c>
      <c r="E877" s="173" t="s">
        <v>1</v>
      </c>
      <c r="F877" s="174" t="s">
        <v>1661</v>
      </c>
      <c r="H877" s="175">
        <v>32.32</v>
      </c>
      <c r="I877" s="176"/>
      <c r="L877" s="172"/>
      <c r="M877" s="177"/>
      <c r="N877" s="178"/>
      <c r="O877" s="178"/>
      <c r="P877" s="178"/>
      <c r="Q877" s="178"/>
      <c r="R877" s="178"/>
      <c r="S877" s="178"/>
      <c r="T877" s="179"/>
      <c r="AT877" s="173" t="s">
        <v>177</v>
      </c>
      <c r="AU877" s="173" t="s">
        <v>85</v>
      </c>
      <c r="AV877" s="14" t="s">
        <v>85</v>
      </c>
      <c r="AW877" s="14" t="s">
        <v>31</v>
      </c>
      <c r="AX877" s="14" t="s">
        <v>77</v>
      </c>
      <c r="AY877" s="173" t="s">
        <v>167</v>
      </c>
    </row>
    <row r="878" spans="2:51" s="15" customFormat="1" ht="12">
      <c r="B878" s="180"/>
      <c r="D878" s="165" t="s">
        <v>177</v>
      </c>
      <c r="E878" s="181" t="s">
        <v>1</v>
      </c>
      <c r="F878" s="182" t="s">
        <v>192</v>
      </c>
      <c r="H878" s="183">
        <v>32.32</v>
      </c>
      <c r="I878" s="184"/>
      <c r="L878" s="180"/>
      <c r="M878" s="185"/>
      <c r="N878" s="186"/>
      <c r="O878" s="186"/>
      <c r="P878" s="186"/>
      <c r="Q878" s="186"/>
      <c r="R878" s="186"/>
      <c r="S878" s="186"/>
      <c r="T878" s="187"/>
      <c r="AT878" s="181" t="s">
        <v>177</v>
      </c>
      <c r="AU878" s="181" t="s">
        <v>85</v>
      </c>
      <c r="AV878" s="15" t="s">
        <v>175</v>
      </c>
      <c r="AW878" s="15" t="s">
        <v>31</v>
      </c>
      <c r="AX878" s="15" t="s">
        <v>32</v>
      </c>
      <c r="AY878" s="181" t="s">
        <v>167</v>
      </c>
    </row>
    <row r="879" spans="1:65" s="2" customFormat="1" ht="16.5" customHeight="1">
      <c r="A879" s="33"/>
      <c r="B879" s="150"/>
      <c r="C879" s="151" t="s">
        <v>1110</v>
      </c>
      <c r="D879" s="151" t="s">
        <v>170</v>
      </c>
      <c r="E879" s="152" t="s">
        <v>1663</v>
      </c>
      <c r="F879" s="153" t="s">
        <v>1664</v>
      </c>
      <c r="G879" s="154" t="s">
        <v>475</v>
      </c>
      <c r="H879" s="155">
        <v>2</v>
      </c>
      <c r="I879" s="156"/>
      <c r="J879" s="157">
        <f>ROUND(I879*H879,2)</f>
        <v>0</v>
      </c>
      <c r="K879" s="153" t="s">
        <v>174</v>
      </c>
      <c r="L879" s="34"/>
      <c r="M879" s="158" t="s">
        <v>1</v>
      </c>
      <c r="N879" s="159" t="s">
        <v>42</v>
      </c>
      <c r="O879" s="59"/>
      <c r="P879" s="160">
        <f>O879*H879</f>
        <v>0</v>
      </c>
      <c r="Q879" s="160">
        <v>0</v>
      </c>
      <c r="R879" s="160">
        <f>Q879*H879</f>
        <v>0</v>
      </c>
      <c r="S879" s="160">
        <v>0</v>
      </c>
      <c r="T879" s="161">
        <f>S879*H879</f>
        <v>0</v>
      </c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R879" s="162" t="s">
        <v>175</v>
      </c>
      <c r="AT879" s="162" t="s">
        <v>170</v>
      </c>
      <c r="AU879" s="162" t="s">
        <v>85</v>
      </c>
      <c r="AY879" s="18" t="s">
        <v>167</v>
      </c>
      <c r="BE879" s="163">
        <f>IF(N879="základní",J879,0)</f>
        <v>0</v>
      </c>
      <c r="BF879" s="163">
        <f>IF(N879="snížená",J879,0)</f>
        <v>0</v>
      </c>
      <c r="BG879" s="163">
        <f>IF(N879="zákl. přenesená",J879,0)</f>
        <v>0</v>
      </c>
      <c r="BH879" s="163">
        <f>IF(N879="sníž. přenesená",J879,0)</f>
        <v>0</v>
      </c>
      <c r="BI879" s="163">
        <f>IF(N879="nulová",J879,0)</f>
        <v>0</v>
      </c>
      <c r="BJ879" s="18" t="s">
        <v>32</v>
      </c>
      <c r="BK879" s="163">
        <f>ROUND(I879*H879,2)</f>
        <v>0</v>
      </c>
      <c r="BL879" s="18" t="s">
        <v>175</v>
      </c>
      <c r="BM879" s="162" t="s">
        <v>1665</v>
      </c>
    </row>
    <row r="880" spans="2:51" s="14" customFormat="1" ht="12">
      <c r="B880" s="172"/>
      <c r="D880" s="165" t="s">
        <v>177</v>
      </c>
      <c r="E880" s="173" t="s">
        <v>1</v>
      </c>
      <c r="F880" s="174" t="s">
        <v>1666</v>
      </c>
      <c r="H880" s="175">
        <v>2</v>
      </c>
      <c r="I880" s="176"/>
      <c r="L880" s="172"/>
      <c r="M880" s="177"/>
      <c r="N880" s="178"/>
      <c r="O880" s="178"/>
      <c r="P880" s="178"/>
      <c r="Q880" s="178"/>
      <c r="R880" s="178"/>
      <c r="S880" s="178"/>
      <c r="T880" s="179"/>
      <c r="AT880" s="173" t="s">
        <v>177</v>
      </c>
      <c r="AU880" s="173" t="s">
        <v>85</v>
      </c>
      <c r="AV880" s="14" t="s">
        <v>85</v>
      </c>
      <c r="AW880" s="14" t="s">
        <v>31</v>
      </c>
      <c r="AX880" s="14" t="s">
        <v>77</v>
      </c>
      <c r="AY880" s="173" t="s">
        <v>167</v>
      </c>
    </row>
    <row r="881" spans="2:51" s="15" customFormat="1" ht="12">
      <c r="B881" s="180"/>
      <c r="D881" s="165" t="s">
        <v>177</v>
      </c>
      <c r="E881" s="181" t="s">
        <v>1</v>
      </c>
      <c r="F881" s="182" t="s">
        <v>192</v>
      </c>
      <c r="H881" s="183">
        <v>2</v>
      </c>
      <c r="I881" s="184"/>
      <c r="L881" s="180"/>
      <c r="M881" s="185"/>
      <c r="N881" s="186"/>
      <c r="O881" s="186"/>
      <c r="P881" s="186"/>
      <c r="Q881" s="186"/>
      <c r="R881" s="186"/>
      <c r="S881" s="186"/>
      <c r="T881" s="187"/>
      <c r="AT881" s="181" t="s">
        <v>177</v>
      </c>
      <c r="AU881" s="181" t="s">
        <v>85</v>
      </c>
      <c r="AV881" s="15" t="s">
        <v>175</v>
      </c>
      <c r="AW881" s="15" t="s">
        <v>31</v>
      </c>
      <c r="AX881" s="15" t="s">
        <v>32</v>
      </c>
      <c r="AY881" s="181" t="s">
        <v>167</v>
      </c>
    </row>
    <row r="882" spans="1:65" s="2" customFormat="1" ht="16.5" customHeight="1">
      <c r="A882" s="33"/>
      <c r="B882" s="150"/>
      <c r="C882" s="193" t="s">
        <v>1114</v>
      </c>
      <c r="D882" s="193" t="s">
        <v>453</v>
      </c>
      <c r="E882" s="194" t="s">
        <v>1667</v>
      </c>
      <c r="F882" s="195" t="s">
        <v>1668</v>
      </c>
      <c r="G882" s="196" t="s">
        <v>475</v>
      </c>
      <c r="H882" s="197">
        <v>1.01</v>
      </c>
      <c r="I882" s="198"/>
      <c r="J882" s="199">
        <f>ROUND(I882*H882,2)</f>
        <v>0</v>
      </c>
      <c r="K882" s="195" t="s">
        <v>240</v>
      </c>
      <c r="L882" s="200"/>
      <c r="M882" s="201" t="s">
        <v>1</v>
      </c>
      <c r="N882" s="202" t="s">
        <v>42</v>
      </c>
      <c r="O882" s="59"/>
      <c r="P882" s="160">
        <f>O882*H882</f>
        <v>0</v>
      </c>
      <c r="Q882" s="160">
        <v>0.0098</v>
      </c>
      <c r="R882" s="160">
        <f>Q882*H882</f>
        <v>0.009898</v>
      </c>
      <c r="S882" s="160">
        <v>0</v>
      </c>
      <c r="T882" s="161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62" t="s">
        <v>216</v>
      </c>
      <c r="AT882" s="162" t="s">
        <v>453</v>
      </c>
      <c r="AU882" s="162" t="s">
        <v>85</v>
      </c>
      <c r="AY882" s="18" t="s">
        <v>167</v>
      </c>
      <c r="BE882" s="163">
        <f>IF(N882="základní",J882,0)</f>
        <v>0</v>
      </c>
      <c r="BF882" s="163">
        <f>IF(N882="snížená",J882,0)</f>
        <v>0</v>
      </c>
      <c r="BG882" s="163">
        <f>IF(N882="zákl. přenesená",J882,0)</f>
        <v>0</v>
      </c>
      <c r="BH882" s="163">
        <f>IF(N882="sníž. přenesená",J882,0)</f>
        <v>0</v>
      </c>
      <c r="BI882" s="163">
        <f>IF(N882="nulová",J882,0)</f>
        <v>0</v>
      </c>
      <c r="BJ882" s="18" t="s">
        <v>32</v>
      </c>
      <c r="BK882" s="163">
        <f>ROUND(I882*H882,2)</f>
        <v>0</v>
      </c>
      <c r="BL882" s="18" t="s">
        <v>175</v>
      </c>
      <c r="BM882" s="162" t="s">
        <v>1669</v>
      </c>
    </row>
    <row r="883" spans="1:65" s="2" customFormat="1" ht="16.5" customHeight="1">
      <c r="A883" s="33"/>
      <c r="B883" s="150"/>
      <c r="C883" s="193" t="s">
        <v>1120</v>
      </c>
      <c r="D883" s="193" t="s">
        <v>453</v>
      </c>
      <c r="E883" s="194" t="s">
        <v>1670</v>
      </c>
      <c r="F883" s="195" t="s">
        <v>1671</v>
      </c>
      <c r="G883" s="196" t="s">
        <v>475</v>
      </c>
      <c r="H883" s="197">
        <v>1.01</v>
      </c>
      <c r="I883" s="198"/>
      <c r="J883" s="199">
        <f>ROUND(I883*H883,2)</f>
        <v>0</v>
      </c>
      <c r="K883" s="195" t="s">
        <v>240</v>
      </c>
      <c r="L883" s="200"/>
      <c r="M883" s="201" t="s">
        <v>1</v>
      </c>
      <c r="N883" s="202" t="s">
        <v>42</v>
      </c>
      <c r="O883" s="59"/>
      <c r="P883" s="160">
        <f>O883*H883</f>
        <v>0</v>
      </c>
      <c r="Q883" s="160">
        <v>0.0096</v>
      </c>
      <c r="R883" s="160">
        <f>Q883*H883</f>
        <v>0.009696</v>
      </c>
      <c r="S883" s="160">
        <v>0</v>
      </c>
      <c r="T883" s="161">
        <f>S883*H883</f>
        <v>0</v>
      </c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R883" s="162" t="s">
        <v>216</v>
      </c>
      <c r="AT883" s="162" t="s">
        <v>453</v>
      </c>
      <c r="AU883" s="162" t="s">
        <v>85</v>
      </c>
      <c r="AY883" s="18" t="s">
        <v>167</v>
      </c>
      <c r="BE883" s="163">
        <f>IF(N883="základní",J883,0)</f>
        <v>0</v>
      </c>
      <c r="BF883" s="163">
        <f>IF(N883="snížená",J883,0)</f>
        <v>0</v>
      </c>
      <c r="BG883" s="163">
        <f>IF(N883="zákl. přenesená",J883,0)</f>
        <v>0</v>
      </c>
      <c r="BH883" s="163">
        <f>IF(N883="sníž. přenesená",J883,0)</f>
        <v>0</v>
      </c>
      <c r="BI883" s="163">
        <f>IF(N883="nulová",J883,0)</f>
        <v>0</v>
      </c>
      <c r="BJ883" s="18" t="s">
        <v>32</v>
      </c>
      <c r="BK883" s="163">
        <f>ROUND(I883*H883,2)</f>
        <v>0</v>
      </c>
      <c r="BL883" s="18" t="s">
        <v>175</v>
      </c>
      <c r="BM883" s="162" t="s">
        <v>1672</v>
      </c>
    </row>
    <row r="884" spans="1:65" s="2" customFormat="1" ht="16.5" customHeight="1">
      <c r="A884" s="33"/>
      <c r="B884" s="150"/>
      <c r="C884" s="193" t="s">
        <v>1124</v>
      </c>
      <c r="D884" s="193" t="s">
        <v>453</v>
      </c>
      <c r="E884" s="194" t="s">
        <v>1673</v>
      </c>
      <c r="F884" s="195" t="s">
        <v>1674</v>
      </c>
      <c r="G884" s="196" t="s">
        <v>475</v>
      </c>
      <c r="H884" s="197">
        <v>3.03</v>
      </c>
      <c r="I884" s="198"/>
      <c r="J884" s="199">
        <f>ROUND(I884*H884,2)</f>
        <v>0</v>
      </c>
      <c r="K884" s="195" t="s">
        <v>240</v>
      </c>
      <c r="L884" s="200"/>
      <c r="M884" s="201" t="s">
        <v>1</v>
      </c>
      <c r="N884" s="202" t="s">
        <v>42</v>
      </c>
      <c r="O884" s="59"/>
      <c r="P884" s="160">
        <f>O884*H884</f>
        <v>0</v>
      </c>
      <c r="Q884" s="160">
        <v>0.0004</v>
      </c>
      <c r="R884" s="160">
        <f>Q884*H884</f>
        <v>0.001212</v>
      </c>
      <c r="S884" s="160">
        <v>0</v>
      </c>
      <c r="T884" s="161">
        <f>S884*H884</f>
        <v>0</v>
      </c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R884" s="162" t="s">
        <v>216</v>
      </c>
      <c r="AT884" s="162" t="s">
        <v>453</v>
      </c>
      <c r="AU884" s="162" t="s">
        <v>85</v>
      </c>
      <c r="AY884" s="18" t="s">
        <v>167</v>
      </c>
      <c r="BE884" s="163">
        <f>IF(N884="základní",J884,0)</f>
        <v>0</v>
      </c>
      <c r="BF884" s="163">
        <f>IF(N884="snížená",J884,0)</f>
        <v>0</v>
      </c>
      <c r="BG884" s="163">
        <f>IF(N884="zákl. přenesená",J884,0)</f>
        <v>0</v>
      </c>
      <c r="BH884" s="163">
        <f>IF(N884="sníž. přenesená",J884,0)</f>
        <v>0</v>
      </c>
      <c r="BI884" s="163">
        <f>IF(N884="nulová",J884,0)</f>
        <v>0</v>
      </c>
      <c r="BJ884" s="18" t="s">
        <v>32</v>
      </c>
      <c r="BK884" s="163">
        <f>ROUND(I884*H884,2)</f>
        <v>0</v>
      </c>
      <c r="BL884" s="18" t="s">
        <v>175</v>
      </c>
      <c r="BM884" s="162" t="s">
        <v>1675</v>
      </c>
    </row>
    <row r="885" spans="2:51" s="14" customFormat="1" ht="12">
      <c r="B885" s="172"/>
      <c r="D885" s="165" t="s">
        <v>177</v>
      </c>
      <c r="E885" s="173" t="s">
        <v>1</v>
      </c>
      <c r="F885" s="174" t="s">
        <v>1676</v>
      </c>
      <c r="H885" s="175">
        <v>3.03</v>
      </c>
      <c r="I885" s="176"/>
      <c r="L885" s="172"/>
      <c r="M885" s="177"/>
      <c r="N885" s="178"/>
      <c r="O885" s="178"/>
      <c r="P885" s="178"/>
      <c r="Q885" s="178"/>
      <c r="R885" s="178"/>
      <c r="S885" s="178"/>
      <c r="T885" s="179"/>
      <c r="AT885" s="173" t="s">
        <v>177</v>
      </c>
      <c r="AU885" s="173" t="s">
        <v>85</v>
      </c>
      <c r="AV885" s="14" t="s">
        <v>85</v>
      </c>
      <c r="AW885" s="14" t="s">
        <v>31</v>
      </c>
      <c r="AX885" s="14" t="s">
        <v>77</v>
      </c>
      <c r="AY885" s="173" t="s">
        <v>167</v>
      </c>
    </row>
    <row r="886" spans="2:51" s="15" customFormat="1" ht="12">
      <c r="B886" s="180"/>
      <c r="D886" s="165" t="s">
        <v>177</v>
      </c>
      <c r="E886" s="181" t="s">
        <v>1</v>
      </c>
      <c r="F886" s="182" t="s">
        <v>192</v>
      </c>
      <c r="H886" s="183">
        <v>3.03</v>
      </c>
      <c r="I886" s="184"/>
      <c r="L886" s="180"/>
      <c r="M886" s="185"/>
      <c r="N886" s="186"/>
      <c r="O886" s="186"/>
      <c r="P886" s="186"/>
      <c r="Q886" s="186"/>
      <c r="R886" s="186"/>
      <c r="S886" s="186"/>
      <c r="T886" s="187"/>
      <c r="AT886" s="181" t="s">
        <v>177</v>
      </c>
      <c r="AU886" s="181" t="s">
        <v>85</v>
      </c>
      <c r="AV886" s="15" t="s">
        <v>175</v>
      </c>
      <c r="AW886" s="15" t="s">
        <v>31</v>
      </c>
      <c r="AX886" s="15" t="s">
        <v>32</v>
      </c>
      <c r="AY886" s="181" t="s">
        <v>167</v>
      </c>
    </row>
    <row r="887" spans="1:65" s="2" customFormat="1" ht="16.5" customHeight="1">
      <c r="A887" s="33"/>
      <c r="B887" s="150"/>
      <c r="C887" s="193" t="s">
        <v>1129</v>
      </c>
      <c r="D887" s="193" t="s">
        <v>453</v>
      </c>
      <c r="E887" s="194" t="s">
        <v>1677</v>
      </c>
      <c r="F887" s="195" t="s">
        <v>1678</v>
      </c>
      <c r="G887" s="196" t="s">
        <v>475</v>
      </c>
      <c r="H887" s="197">
        <v>3.03</v>
      </c>
      <c r="I887" s="198"/>
      <c r="J887" s="199">
        <f>ROUND(I887*H887,2)</f>
        <v>0</v>
      </c>
      <c r="K887" s="195" t="s">
        <v>174</v>
      </c>
      <c r="L887" s="200"/>
      <c r="M887" s="201" t="s">
        <v>1</v>
      </c>
      <c r="N887" s="202" t="s">
        <v>42</v>
      </c>
      <c r="O887" s="59"/>
      <c r="P887" s="160">
        <f>O887*H887</f>
        <v>0</v>
      </c>
      <c r="Q887" s="160">
        <v>0.0001</v>
      </c>
      <c r="R887" s="160">
        <f>Q887*H887</f>
        <v>0.000303</v>
      </c>
      <c r="S887" s="160">
        <v>0</v>
      </c>
      <c r="T887" s="161">
        <f>S887*H887</f>
        <v>0</v>
      </c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R887" s="162" t="s">
        <v>216</v>
      </c>
      <c r="AT887" s="162" t="s">
        <v>453</v>
      </c>
      <c r="AU887" s="162" t="s">
        <v>85</v>
      </c>
      <c r="AY887" s="18" t="s">
        <v>167</v>
      </c>
      <c r="BE887" s="163">
        <f>IF(N887="základní",J887,0)</f>
        <v>0</v>
      </c>
      <c r="BF887" s="163">
        <f>IF(N887="snížená",J887,0)</f>
        <v>0</v>
      </c>
      <c r="BG887" s="163">
        <f>IF(N887="zákl. přenesená",J887,0)</f>
        <v>0</v>
      </c>
      <c r="BH887" s="163">
        <f>IF(N887="sníž. přenesená",J887,0)</f>
        <v>0</v>
      </c>
      <c r="BI887" s="163">
        <f>IF(N887="nulová",J887,0)</f>
        <v>0</v>
      </c>
      <c r="BJ887" s="18" t="s">
        <v>32</v>
      </c>
      <c r="BK887" s="163">
        <f>ROUND(I887*H887,2)</f>
        <v>0</v>
      </c>
      <c r="BL887" s="18" t="s">
        <v>175</v>
      </c>
      <c r="BM887" s="162" t="s">
        <v>1679</v>
      </c>
    </row>
    <row r="888" spans="2:51" s="14" customFormat="1" ht="12">
      <c r="B888" s="172"/>
      <c r="D888" s="165" t="s">
        <v>177</v>
      </c>
      <c r="E888" s="173" t="s">
        <v>1</v>
      </c>
      <c r="F888" s="174" t="s">
        <v>1676</v>
      </c>
      <c r="H888" s="175">
        <v>3.03</v>
      </c>
      <c r="I888" s="176"/>
      <c r="L888" s="172"/>
      <c r="M888" s="177"/>
      <c r="N888" s="178"/>
      <c r="O888" s="178"/>
      <c r="P888" s="178"/>
      <c r="Q888" s="178"/>
      <c r="R888" s="178"/>
      <c r="S888" s="178"/>
      <c r="T888" s="179"/>
      <c r="AT888" s="173" t="s">
        <v>177</v>
      </c>
      <c r="AU888" s="173" t="s">
        <v>85</v>
      </c>
      <c r="AV888" s="14" t="s">
        <v>85</v>
      </c>
      <c r="AW888" s="14" t="s">
        <v>31</v>
      </c>
      <c r="AX888" s="14" t="s">
        <v>77</v>
      </c>
      <c r="AY888" s="173" t="s">
        <v>167</v>
      </c>
    </row>
    <row r="889" spans="2:51" s="15" customFormat="1" ht="12">
      <c r="B889" s="180"/>
      <c r="D889" s="165" t="s">
        <v>177</v>
      </c>
      <c r="E889" s="181" t="s">
        <v>1</v>
      </c>
      <c r="F889" s="182" t="s">
        <v>192</v>
      </c>
      <c r="H889" s="183">
        <v>3.03</v>
      </c>
      <c r="I889" s="184"/>
      <c r="L889" s="180"/>
      <c r="M889" s="185"/>
      <c r="N889" s="186"/>
      <c r="O889" s="186"/>
      <c r="P889" s="186"/>
      <c r="Q889" s="186"/>
      <c r="R889" s="186"/>
      <c r="S889" s="186"/>
      <c r="T889" s="187"/>
      <c r="AT889" s="181" t="s">
        <v>177</v>
      </c>
      <c r="AU889" s="181" t="s">
        <v>85</v>
      </c>
      <c r="AV889" s="15" t="s">
        <v>175</v>
      </c>
      <c r="AW889" s="15" t="s">
        <v>31</v>
      </c>
      <c r="AX889" s="15" t="s">
        <v>32</v>
      </c>
      <c r="AY889" s="181" t="s">
        <v>167</v>
      </c>
    </row>
    <row r="890" spans="1:65" s="2" customFormat="1" ht="16.5" customHeight="1">
      <c r="A890" s="33"/>
      <c r="B890" s="150"/>
      <c r="C890" s="151" t="s">
        <v>118</v>
      </c>
      <c r="D890" s="151" t="s">
        <v>170</v>
      </c>
      <c r="E890" s="152" t="s">
        <v>1680</v>
      </c>
      <c r="F890" s="153" t="s">
        <v>1681</v>
      </c>
      <c r="G890" s="154" t="s">
        <v>475</v>
      </c>
      <c r="H890" s="155">
        <v>1</v>
      </c>
      <c r="I890" s="156"/>
      <c r="J890" s="157">
        <f>ROUND(I890*H890,2)</f>
        <v>0</v>
      </c>
      <c r="K890" s="153" t="s">
        <v>174</v>
      </c>
      <c r="L890" s="34"/>
      <c r="M890" s="158" t="s">
        <v>1</v>
      </c>
      <c r="N890" s="159" t="s">
        <v>42</v>
      </c>
      <c r="O890" s="59"/>
      <c r="P890" s="160">
        <f>O890*H890</f>
        <v>0</v>
      </c>
      <c r="Q890" s="160">
        <v>0</v>
      </c>
      <c r="R890" s="160">
        <f>Q890*H890</f>
        <v>0</v>
      </c>
      <c r="S890" s="160">
        <v>0</v>
      </c>
      <c r="T890" s="161">
        <f>S890*H890</f>
        <v>0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162" t="s">
        <v>175</v>
      </c>
      <c r="AT890" s="162" t="s">
        <v>170</v>
      </c>
      <c r="AU890" s="162" t="s">
        <v>85</v>
      </c>
      <c r="AY890" s="18" t="s">
        <v>167</v>
      </c>
      <c r="BE890" s="163">
        <f>IF(N890="základní",J890,0)</f>
        <v>0</v>
      </c>
      <c r="BF890" s="163">
        <f>IF(N890="snížená",J890,0)</f>
        <v>0</v>
      </c>
      <c r="BG890" s="163">
        <f>IF(N890="zákl. přenesená",J890,0)</f>
        <v>0</v>
      </c>
      <c r="BH890" s="163">
        <f>IF(N890="sníž. přenesená",J890,0)</f>
        <v>0</v>
      </c>
      <c r="BI890" s="163">
        <f>IF(N890="nulová",J890,0)</f>
        <v>0</v>
      </c>
      <c r="BJ890" s="18" t="s">
        <v>32</v>
      </c>
      <c r="BK890" s="163">
        <f>ROUND(I890*H890,2)</f>
        <v>0</v>
      </c>
      <c r="BL890" s="18" t="s">
        <v>175</v>
      </c>
      <c r="BM890" s="162" t="s">
        <v>1682</v>
      </c>
    </row>
    <row r="891" spans="1:65" s="2" customFormat="1" ht="16.5" customHeight="1">
      <c r="A891" s="33"/>
      <c r="B891" s="150"/>
      <c r="C891" s="193" t="s">
        <v>1134</v>
      </c>
      <c r="D891" s="193" t="s">
        <v>453</v>
      </c>
      <c r="E891" s="194" t="s">
        <v>1683</v>
      </c>
      <c r="F891" s="195" t="s">
        <v>1684</v>
      </c>
      <c r="G891" s="196" t="s">
        <v>475</v>
      </c>
      <c r="H891" s="197">
        <v>1.01</v>
      </c>
      <c r="I891" s="198"/>
      <c r="J891" s="199">
        <f>ROUND(I891*H891,2)</f>
        <v>0</v>
      </c>
      <c r="K891" s="195" t="s">
        <v>174</v>
      </c>
      <c r="L891" s="200"/>
      <c r="M891" s="201" t="s">
        <v>1</v>
      </c>
      <c r="N891" s="202" t="s">
        <v>42</v>
      </c>
      <c r="O891" s="59"/>
      <c r="P891" s="160">
        <f>O891*H891</f>
        <v>0</v>
      </c>
      <c r="Q891" s="160">
        <v>0.0125</v>
      </c>
      <c r="R891" s="160">
        <f>Q891*H891</f>
        <v>0.012625</v>
      </c>
      <c r="S891" s="160">
        <v>0</v>
      </c>
      <c r="T891" s="161">
        <f>S891*H891</f>
        <v>0</v>
      </c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R891" s="162" t="s">
        <v>216</v>
      </c>
      <c r="AT891" s="162" t="s">
        <v>453</v>
      </c>
      <c r="AU891" s="162" t="s">
        <v>85</v>
      </c>
      <c r="AY891" s="18" t="s">
        <v>167</v>
      </c>
      <c r="BE891" s="163">
        <f>IF(N891="základní",J891,0)</f>
        <v>0</v>
      </c>
      <c r="BF891" s="163">
        <f>IF(N891="snížená",J891,0)</f>
        <v>0</v>
      </c>
      <c r="BG891" s="163">
        <f>IF(N891="zákl. přenesená",J891,0)</f>
        <v>0</v>
      </c>
      <c r="BH891" s="163">
        <f>IF(N891="sníž. přenesená",J891,0)</f>
        <v>0</v>
      </c>
      <c r="BI891" s="163">
        <f>IF(N891="nulová",J891,0)</f>
        <v>0</v>
      </c>
      <c r="BJ891" s="18" t="s">
        <v>32</v>
      </c>
      <c r="BK891" s="163">
        <f>ROUND(I891*H891,2)</f>
        <v>0</v>
      </c>
      <c r="BL891" s="18" t="s">
        <v>175</v>
      </c>
      <c r="BM891" s="162" t="s">
        <v>1685</v>
      </c>
    </row>
    <row r="892" spans="1:65" s="2" customFormat="1" ht="16.5" customHeight="1">
      <c r="A892" s="33"/>
      <c r="B892" s="150"/>
      <c r="C892" s="193" t="s">
        <v>1137</v>
      </c>
      <c r="D892" s="193" t="s">
        <v>453</v>
      </c>
      <c r="E892" s="194" t="s">
        <v>1587</v>
      </c>
      <c r="F892" s="195" t="s">
        <v>1588</v>
      </c>
      <c r="G892" s="196" t="s">
        <v>475</v>
      </c>
      <c r="H892" s="197">
        <v>2.02</v>
      </c>
      <c r="I892" s="198"/>
      <c r="J892" s="199">
        <f>ROUND(I892*H892,2)</f>
        <v>0</v>
      </c>
      <c r="K892" s="195" t="s">
        <v>240</v>
      </c>
      <c r="L892" s="200"/>
      <c r="M892" s="201" t="s">
        <v>1</v>
      </c>
      <c r="N892" s="202" t="s">
        <v>42</v>
      </c>
      <c r="O892" s="59"/>
      <c r="P892" s="160">
        <f>O892*H892</f>
        <v>0</v>
      </c>
      <c r="Q892" s="160">
        <v>0.0003</v>
      </c>
      <c r="R892" s="160">
        <f>Q892*H892</f>
        <v>0.000606</v>
      </c>
      <c r="S892" s="160">
        <v>0</v>
      </c>
      <c r="T892" s="161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2" t="s">
        <v>216</v>
      </c>
      <c r="AT892" s="162" t="s">
        <v>453</v>
      </c>
      <c r="AU892" s="162" t="s">
        <v>85</v>
      </c>
      <c r="AY892" s="18" t="s">
        <v>167</v>
      </c>
      <c r="BE892" s="163">
        <f>IF(N892="základní",J892,0)</f>
        <v>0</v>
      </c>
      <c r="BF892" s="163">
        <f>IF(N892="snížená",J892,0)</f>
        <v>0</v>
      </c>
      <c r="BG892" s="163">
        <f>IF(N892="zákl. přenesená",J892,0)</f>
        <v>0</v>
      </c>
      <c r="BH892" s="163">
        <f>IF(N892="sníž. přenesená",J892,0)</f>
        <v>0</v>
      </c>
      <c r="BI892" s="163">
        <f>IF(N892="nulová",J892,0)</f>
        <v>0</v>
      </c>
      <c r="BJ892" s="18" t="s">
        <v>32</v>
      </c>
      <c r="BK892" s="163">
        <f>ROUND(I892*H892,2)</f>
        <v>0</v>
      </c>
      <c r="BL892" s="18" t="s">
        <v>175</v>
      </c>
      <c r="BM892" s="162" t="s">
        <v>1686</v>
      </c>
    </row>
    <row r="893" spans="2:51" s="14" customFormat="1" ht="12">
      <c r="B893" s="172"/>
      <c r="D893" s="165" t="s">
        <v>177</v>
      </c>
      <c r="E893" s="173" t="s">
        <v>1</v>
      </c>
      <c r="F893" s="174" t="s">
        <v>1687</v>
      </c>
      <c r="H893" s="175">
        <v>2.02</v>
      </c>
      <c r="I893" s="176"/>
      <c r="L893" s="172"/>
      <c r="M893" s="177"/>
      <c r="N893" s="178"/>
      <c r="O893" s="178"/>
      <c r="P893" s="178"/>
      <c r="Q893" s="178"/>
      <c r="R893" s="178"/>
      <c r="S893" s="178"/>
      <c r="T893" s="179"/>
      <c r="AT893" s="173" t="s">
        <v>177</v>
      </c>
      <c r="AU893" s="173" t="s">
        <v>85</v>
      </c>
      <c r="AV893" s="14" t="s">
        <v>85</v>
      </c>
      <c r="AW893" s="14" t="s">
        <v>31</v>
      </c>
      <c r="AX893" s="14" t="s">
        <v>77</v>
      </c>
      <c r="AY893" s="173" t="s">
        <v>167</v>
      </c>
    </row>
    <row r="894" spans="2:51" s="15" customFormat="1" ht="12">
      <c r="B894" s="180"/>
      <c r="D894" s="165" t="s">
        <v>177</v>
      </c>
      <c r="E894" s="181" t="s">
        <v>1</v>
      </c>
      <c r="F894" s="182" t="s">
        <v>192</v>
      </c>
      <c r="H894" s="183">
        <v>2.02</v>
      </c>
      <c r="I894" s="184"/>
      <c r="L894" s="180"/>
      <c r="M894" s="185"/>
      <c r="N894" s="186"/>
      <c r="O894" s="186"/>
      <c r="P894" s="186"/>
      <c r="Q894" s="186"/>
      <c r="R894" s="186"/>
      <c r="S894" s="186"/>
      <c r="T894" s="187"/>
      <c r="AT894" s="181" t="s">
        <v>177</v>
      </c>
      <c r="AU894" s="181" t="s">
        <v>85</v>
      </c>
      <c r="AV894" s="15" t="s">
        <v>175</v>
      </c>
      <c r="AW894" s="15" t="s">
        <v>31</v>
      </c>
      <c r="AX894" s="15" t="s">
        <v>32</v>
      </c>
      <c r="AY894" s="181" t="s">
        <v>167</v>
      </c>
    </row>
    <row r="895" spans="1:65" s="2" customFormat="1" ht="16.5" customHeight="1">
      <c r="A895" s="33"/>
      <c r="B895" s="150"/>
      <c r="C895" s="193" t="s">
        <v>1142</v>
      </c>
      <c r="D895" s="193" t="s">
        <v>453</v>
      </c>
      <c r="E895" s="194" t="s">
        <v>1591</v>
      </c>
      <c r="F895" s="195" t="s">
        <v>1592</v>
      </c>
      <c r="G895" s="196" t="s">
        <v>475</v>
      </c>
      <c r="H895" s="197">
        <v>2.02</v>
      </c>
      <c r="I895" s="198"/>
      <c r="J895" s="199">
        <f>ROUND(I895*H895,2)</f>
        <v>0</v>
      </c>
      <c r="K895" s="195" t="s">
        <v>1</v>
      </c>
      <c r="L895" s="200"/>
      <c r="M895" s="201" t="s">
        <v>1</v>
      </c>
      <c r="N895" s="202" t="s">
        <v>42</v>
      </c>
      <c r="O895" s="59"/>
      <c r="P895" s="160">
        <f>O895*H895</f>
        <v>0</v>
      </c>
      <c r="Q895" s="160">
        <v>0.0001</v>
      </c>
      <c r="R895" s="160">
        <f>Q895*H895</f>
        <v>0.000202</v>
      </c>
      <c r="S895" s="160">
        <v>0</v>
      </c>
      <c r="T895" s="161">
        <f>S895*H895</f>
        <v>0</v>
      </c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R895" s="162" t="s">
        <v>216</v>
      </c>
      <c r="AT895" s="162" t="s">
        <v>453</v>
      </c>
      <c r="AU895" s="162" t="s">
        <v>85</v>
      </c>
      <c r="AY895" s="18" t="s">
        <v>167</v>
      </c>
      <c r="BE895" s="163">
        <f>IF(N895="základní",J895,0)</f>
        <v>0</v>
      </c>
      <c r="BF895" s="163">
        <f>IF(N895="snížená",J895,0)</f>
        <v>0</v>
      </c>
      <c r="BG895" s="163">
        <f>IF(N895="zákl. přenesená",J895,0)</f>
        <v>0</v>
      </c>
      <c r="BH895" s="163">
        <f>IF(N895="sníž. přenesená",J895,0)</f>
        <v>0</v>
      </c>
      <c r="BI895" s="163">
        <f>IF(N895="nulová",J895,0)</f>
        <v>0</v>
      </c>
      <c r="BJ895" s="18" t="s">
        <v>32</v>
      </c>
      <c r="BK895" s="163">
        <f>ROUND(I895*H895,2)</f>
        <v>0</v>
      </c>
      <c r="BL895" s="18" t="s">
        <v>175</v>
      </c>
      <c r="BM895" s="162" t="s">
        <v>1688</v>
      </c>
    </row>
    <row r="896" spans="2:51" s="14" customFormat="1" ht="12">
      <c r="B896" s="172"/>
      <c r="D896" s="165" t="s">
        <v>177</v>
      </c>
      <c r="E896" s="173" t="s">
        <v>1</v>
      </c>
      <c r="F896" s="174" t="s">
        <v>1687</v>
      </c>
      <c r="H896" s="175">
        <v>2.02</v>
      </c>
      <c r="I896" s="176"/>
      <c r="L896" s="172"/>
      <c r="M896" s="177"/>
      <c r="N896" s="178"/>
      <c r="O896" s="178"/>
      <c r="P896" s="178"/>
      <c r="Q896" s="178"/>
      <c r="R896" s="178"/>
      <c r="S896" s="178"/>
      <c r="T896" s="179"/>
      <c r="AT896" s="173" t="s">
        <v>177</v>
      </c>
      <c r="AU896" s="173" t="s">
        <v>85</v>
      </c>
      <c r="AV896" s="14" t="s">
        <v>85</v>
      </c>
      <c r="AW896" s="14" t="s">
        <v>31</v>
      </c>
      <c r="AX896" s="14" t="s">
        <v>77</v>
      </c>
      <c r="AY896" s="173" t="s">
        <v>167</v>
      </c>
    </row>
    <row r="897" spans="2:51" s="15" customFormat="1" ht="12">
      <c r="B897" s="180"/>
      <c r="D897" s="165" t="s">
        <v>177</v>
      </c>
      <c r="E897" s="181" t="s">
        <v>1</v>
      </c>
      <c r="F897" s="182" t="s">
        <v>192</v>
      </c>
      <c r="H897" s="183">
        <v>2.02</v>
      </c>
      <c r="I897" s="184"/>
      <c r="L897" s="180"/>
      <c r="M897" s="185"/>
      <c r="N897" s="186"/>
      <c r="O897" s="186"/>
      <c r="P897" s="186"/>
      <c r="Q897" s="186"/>
      <c r="R897" s="186"/>
      <c r="S897" s="186"/>
      <c r="T897" s="187"/>
      <c r="AT897" s="181" t="s">
        <v>177</v>
      </c>
      <c r="AU897" s="181" t="s">
        <v>85</v>
      </c>
      <c r="AV897" s="15" t="s">
        <v>175</v>
      </c>
      <c r="AW897" s="15" t="s">
        <v>31</v>
      </c>
      <c r="AX897" s="15" t="s">
        <v>32</v>
      </c>
      <c r="AY897" s="181" t="s">
        <v>167</v>
      </c>
    </row>
    <row r="898" spans="1:65" s="2" customFormat="1" ht="16.5" customHeight="1">
      <c r="A898" s="33"/>
      <c r="B898" s="150"/>
      <c r="C898" s="151" t="s">
        <v>1146</v>
      </c>
      <c r="D898" s="151" t="s">
        <v>170</v>
      </c>
      <c r="E898" s="152" t="s">
        <v>1689</v>
      </c>
      <c r="F898" s="153" t="s">
        <v>1690</v>
      </c>
      <c r="G898" s="154" t="s">
        <v>475</v>
      </c>
      <c r="H898" s="155">
        <v>5</v>
      </c>
      <c r="I898" s="156"/>
      <c r="J898" s="157">
        <f>ROUND(I898*H898,2)</f>
        <v>0</v>
      </c>
      <c r="K898" s="153" t="s">
        <v>174</v>
      </c>
      <c r="L898" s="34"/>
      <c r="M898" s="158" t="s">
        <v>1</v>
      </c>
      <c r="N898" s="159" t="s">
        <v>42</v>
      </c>
      <c r="O898" s="59"/>
      <c r="P898" s="160">
        <f>O898*H898</f>
        <v>0</v>
      </c>
      <c r="Q898" s="160">
        <v>0</v>
      </c>
      <c r="R898" s="160">
        <f>Q898*H898</f>
        <v>0</v>
      </c>
      <c r="S898" s="160">
        <v>0</v>
      </c>
      <c r="T898" s="161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62" t="s">
        <v>175</v>
      </c>
      <c r="AT898" s="162" t="s">
        <v>170</v>
      </c>
      <c r="AU898" s="162" t="s">
        <v>85</v>
      </c>
      <c r="AY898" s="18" t="s">
        <v>167</v>
      </c>
      <c r="BE898" s="163">
        <f>IF(N898="základní",J898,0)</f>
        <v>0</v>
      </c>
      <c r="BF898" s="163">
        <f>IF(N898="snížená",J898,0)</f>
        <v>0</v>
      </c>
      <c r="BG898" s="163">
        <f>IF(N898="zákl. přenesená",J898,0)</f>
        <v>0</v>
      </c>
      <c r="BH898" s="163">
        <f>IF(N898="sníž. přenesená",J898,0)</f>
        <v>0</v>
      </c>
      <c r="BI898" s="163">
        <f>IF(N898="nulová",J898,0)</f>
        <v>0</v>
      </c>
      <c r="BJ898" s="18" t="s">
        <v>32</v>
      </c>
      <c r="BK898" s="163">
        <f>ROUND(I898*H898,2)</f>
        <v>0</v>
      </c>
      <c r="BL898" s="18" t="s">
        <v>175</v>
      </c>
      <c r="BM898" s="162" t="s">
        <v>1691</v>
      </c>
    </row>
    <row r="899" spans="1:65" s="2" customFormat="1" ht="16.5" customHeight="1">
      <c r="A899" s="33"/>
      <c r="B899" s="150"/>
      <c r="C899" s="193" t="s">
        <v>1151</v>
      </c>
      <c r="D899" s="193" t="s">
        <v>453</v>
      </c>
      <c r="E899" s="194" t="s">
        <v>1692</v>
      </c>
      <c r="F899" s="195" t="s">
        <v>1693</v>
      </c>
      <c r="G899" s="196" t="s">
        <v>475</v>
      </c>
      <c r="H899" s="197">
        <v>4.04</v>
      </c>
      <c r="I899" s="198"/>
      <c r="J899" s="199">
        <f>ROUND(I899*H899,2)</f>
        <v>0</v>
      </c>
      <c r="K899" s="195" t="s">
        <v>174</v>
      </c>
      <c r="L899" s="200"/>
      <c r="M899" s="201" t="s">
        <v>1</v>
      </c>
      <c r="N899" s="202" t="s">
        <v>42</v>
      </c>
      <c r="O899" s="59"/>
      <c r="P899" s="160">
        <f>O899*H899</f>
        <v>0</v>
      </c>
      <c r="Q899" s="160">
        <v>0.0146</v>
      </c>
      <c r="R899" s="160">
        <f>Q899*H899</f>
        <v>0.058984</v>
      </c>
      <c r="S899" s="160">
        <v>0</v>
      </c>
      <c r="T899" s="161">
        <f>S899*H899</f>
        <v>0</v>
      </c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R899" s="162" t="s">
        <v>216</v>
      </c>
      <c r="AT899" s="162" t="s">
        <v>453</v>
      </c>
      <c r="AU899" s="162" t="s">
        <v>85</v>
      </c>
      <c r="AY899" s="18" t="s">
        <v>167</v>
      </c>
      <c r="BE899" s="163">
        <f>IF(N899="základní",J899,0)</f>
        <v>0</v>
      </c>
      <c r="BF899" s="163">
        <f>IF(N899="snížená",J899,0)</f>
        <v>0</v>
      </c>
      <c r="BG899" s="163">
        <f>IF(N899="zákl. přenesená",J899,0)</f>
        <v>0</v>
      </c>
      <c r="BH899" s="163">
        <f>IF(N899="sníž. přenesená",J899,0)</f>
        <v>0</v>
      </c>
      <c r="BI899" s="163">
        <f>IF(N899="nulová",J899,0)</f>
        <v>0</v>
      </c>
      <c r="BJ899" s="18" t="s">
        <v>32</v>
      </c>
      <c r="BK899" s="163">
        <f>ROUND(I899*H899,2)</f>
        <v>0</v>
      </c>
      <c r="BL899" s="18" t="s">
        <v>175</v>
      </c>
      <c r="BM899" s="162" t="s">
        <v>1694</v>
      </c>
    </row>
    <row r="900" spans="1:65" s="2" customFormat="1" ht="16.5" customHeight="1">
      <c r="A900" s="33"/>
      <c r="B900" s="150"/>
      <c r="C900" s="193" t="s">
        <v>1153</v>
      </c>
      <c r="D900" s="193" t="s">
        <v>453</v>
      </c>
      <c r="E900" s="194" t="s">
        <v>1695</v>
      </c>
      <c r="F900" s="195" t="s">
        <v>1696</v>
      </c>
      <c r="G900" s="196" t="s">
        <v>475</v>
      </c>
      <c r="H900" s="197">
        <v>1.01</v>
      </c>
      <c r="I900" s="198"/>
      <c r="J900" s="199">
        <f>ROUND(I900*H900,2)</f>
        <v>0</v>
      </c>
      <c r="K900" s="195" t="s">
        <v>174</v>
      </c>
      <c r="L900" s="200"/>
      <c r="M900" s="201" t="s">
        <v>1</v>
      </c>
      <c r="N900" s="202" t="s">
        <v>42</v>
      </c>
      <c r="O900" s="59"/>
      <c r="P900" s="160">
        <f>O900*H900</f>
        <v>0</v>
      </c>
      <c r="Q900" s="160">
        <v>0.0164</v>
      </c>
      <c r="R900" s="160">
        <f>Q900*H900</f>
        <v>0.016564000000000002</v>
      </c>
      <c r="S900" s="160">
        <v>0</v>
      </c>
      <c r="T900" s="161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162" t="s">
        <v>216</v>
      </c>
      <c r="AT900" s="162" t="s">
        <v>453</v>
      </c>
      <c r="AU900" s="162" t="s">
        <v>85</v>
      </c>
      <c r="AY900" s="18" t="s">
        <v>167</v>
      </c>
      <c r="BE900" s="163">
        <f>IF(N900="základní",J900,0)</f>
        <v>0</v>
      </c>
      <c r="BF900" s="163">
        <f>IF(N900="snížená",J900,0)</f>
        <v>0</v>
      </c>
      <c r="BG900" s="163">
        <f>IF(N900="zákl. přenesená",J900,0)</f>
        <v>0</v>
      </c>
      <c r="BH900" s="163">
        <f>IF(N900="sníž. přenesená",J900,0)</f>
        <v>0</v>
      </c>
      <c r="BI900" s="163">
        <f>IF(N900="nulová",J900,0)</f>
        <v>0</v>
      </c>
      <c r="BJ900" s="18" t="s">
        <v>32</v>
      </c>
      <c r="BK900" s="163">
        <f>ROUND(I900*H900,2)</f>
        <v>0</v>
      </c>
      <c r="BL900" s="18" t="s">
        <v>175</v>
      </c>
      <c r="BM900" s="162" t="s">
        <v>1697</v>
      </c>
    </row>
    <row r="901" spans="1:65" s="2" customFormat="1" ht="16.5" customHeight="1">
      <c r="A901" s="33"/>
      <c r="B901" s="150"/>
      <c r="C901" s="193" t="s">
        <v>1155</v>
      </c>
      <c r="D901" s="193" t="s">
        <v>453</v>
      </c>
      <c r="E901" s="194" t="s">
        <v>1611</v>
      </c>
      <c r="F901" s="195" t="s">
        <v>1612</v>
      </c>
      <c r="G901" s="196" t="s">
        <v>475</v>
      </c>
      <c r="H901" s="197">
        <v>10.1</v>
      </c>
      <c r="I901" s="198"/>
      <c r="J901" s="199">
        <f>ROUND(I901*H901,2)</f>
        <v>0</v>
      </c>
      <c r="K901" s="195" t="s">
        <v>240</v>
      </c>
      <c r="L901" s="200"/>
      <c r="M901" s="201" t="s">
        <v>1</v>
      </c>
      <c r="N901" s="202" t="s">
        <v>42</v>
      </c>
      <c r="O901" s="59"/>
      <c r="P901" s="160">
        <f>O901*H901</f>
        <v>0</v>
      </c>
      <c r="Q901" s="160">
        <v>0.0004</v>
      </c>
      <c r="R901" s="160">
        <f>Q901*H901</f>
        <v>0.00404</v>
      </c>
      <c r="S901" s="160">
        <v>0</v>
      </c>
      <c r="T901" s="161">
        <f>S901*H901</f>
        <v>0</v>
      </c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R901" s="162" t="s">
        <v>216</v>
      </c>
      <c r="AT901" s="162" t="s">
        <v>453</v>
      </c>
      <c r="AU901" s="162" t="s">
        <v>85</v>
      </c>
      <c r="AY901" s="18" t="s">
        <v>167</v>
      </c>
      <c r="BE901" s="163">
        <f>IF(N901="základní",J901,0)</f>
        <v>0</v>
      </c>
      <c r="BF901" s="163">
        <f>IF(N901="snížená",J901,0)</f>
        <v>0</v>
      </c>
      <c r="BG901" s="163">
        <f>IF(N901="zákl. přenesená",J901,0)</f>
        <v>0</v>
      </c>
      <c r="BH901" s="163">
        <f>IF(N901="sníž. přenesená",J901,0)</f>
        <v>0</v>
      </c>
      <c r="BI901" s="163">
        <f>IF(N901="nulová",J901,0)</f>
        <v>0</v>
      </c>
      <c r="BJ901" s="18" t="s">
        <v>32</v>
      </c>
      <c r="BK901" s="163">
        <f>ROUND(I901*H901,2)</f>
        <v>0</v>
      </c>
      <c r="BL901" s="18" t="s">
        <v>175</v>
      </c>
      <c r="BM901" s="162" t="s">
        <v>1698</v>
      </c>
    </row>
    <row r="902" spans="2:51" s="14" customFormat="1" ht="12">
      <c r="B902" s="172"/>
      <c r="D902" s="165" t="s">
        <v>177</v>
      </c>
      <c r="E902" s="173" t="s">
        <v>1</v>
      </c>
      <c r="F902" s="174" t="s">
        <v>1642</v>
      </c>
      <c r="H902" s="175">
        <v>10.1</v>
      </c>
      <c r="I902" s="176"/>
      <c r="L902" s="172"/>
      <c r="M902" s="177"/>
      <c r="N902" s="178"/>
      <c r="O902" s="178"/>
      <c r="P902" s="178"/>
      <c r="Q902" s="178"/>
      <c r="R902" s="178"/>
      <c r="S902" s="178"/>
      <c r="T902" s="179"/>
      <c r="AT902" s="173" t="s">
        <v>177</v>
      </c>
      <c r="AU902" s="173" t="s">
        <v>85</v>
      </c>
      <c r="AV902" s="14" t="s">
        <v>85</v>
      </c>
      <c r="AW902" s="14" t="s">
        <v>31</v>
      </c>
      <c r="AX902" s="14" t="s">
        <v>77</v>
      </c>
      <c r="AY902" s="173" t="s">
        <v>167</v>
      </c>
    </row>
    <row r="903" spans="2:51" s="15" customFormat="1" ht="12">
      <c r="B903" s="180"/>
      <c r="D903" s="165" t="s">
        <v>177</v>
      </c>
      <c r="E903" s="181" t="s">
        <v>1</v>
      </c>
      <c r="F903" s="182" t="s">
        <v>192</v>
      </c>
      <c r="H903" s="183">
        <v>10.1</v>
      </c>
      <c r="I903" s="184"/>
      <c r="L903" s="180"/>
      <c r="M903" s="185"/>
      <c r="N903" s="186"/>
      <c r="O903" s="186"/>
      <c r="P903" s="186"/>
      <c r="Q903" s="186"/>
      <c r="R903" s="186"/>
      <c r="S903" s="186"/>
      <c r="T903" s="187"/>
      <c r="AT903" s="181" t="s">
        <v>177</v>
      </c>
      <c r="AU903" s="181" t="s">
        <v>85</v>
      </c>
      <c r="AV903" s="15" t="s">
        <v>175</v>
      </c>
      <c r="AW903" s="15" t="s">
        <v>31</v>
      </c>
      <c r="AX903" s="15" t="s">
        <v>32</v>
      </c>
      <c r="AY903" s="181" t="s">
        <v>167</v>
      </c>
    </row>
    <row r="904" spans="1:65" s="2" customFormat="1" ht="16.5" customHeight="1">
      <c r="A904" s="33"/>
      <c r="B904" s="150"/>
      <c r="C904" s="193" t="s">
        <v>1160</v>
      </c>
      <c r="D904" s="193" t="s">
        <v>453</v>
      </c>
      <c r="E904" s="194" t="s">
        <v>1615</v>
      </c>
      <c r="F904" s="195" t="s">
        <v>1616</v>
      </c>
      <c r="G904" s="196" t="s">
        <v>475</v>
      </c>
      <c r="H904" s="197">
        <v>10.1</v>
      </c>
      <c r="I904" s="198"/>
      <c r="J904" s="199">
        <f>ROUND(I904*H904,2)</f>
        <v>0</v>
      </c>
      <c r="K904" s="195" t="s">
        <v>174</v>
      </c>
      <c r="L904" s="200"/>
      <c r="M904" s="201" t="s">
        <v>1</v>
      </c>
      <c r="N904" s="202" t="s">
        <v>42</v>
      </c>
      <c r="O904" s="59"/>
      <c r="P904" s="160">
        <f>O904*H904</f>
        <v>0</v>
      </c>
      <c r="Q904" s="160">
        <v>0.0001</v>
      </c>
      <c r="R904" s="160">
        <f>Q904*H904</f>
        <v>0.00101</v>
      </c>
      <c r="S904" s="160">
        <v>0</v>
      </c>
      <c r="T904" s="161">
        <f>S904*H904</f>
        <v>0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62" t="s">
        <v>216</v>
      </c>
      <c r="AT904" s="162" t="s">
        <v>453</v>
      </c>
      <c r="AU904" s="162" t="s">
        <v>85</v>
      </c>
      <c r="AY904" s="18" t="s">
        <v>167</v>
      </c>
      <c r="BE904" s="163">
        <f>IF(N904="základní",J904,0)</f>
        <v>0</v>
      </c>
      <c r="BF904" s="163">
        <f>IF(N904="snížená",J904,0)</f>
        <v>0</v>
      </c>
      <c r="BG904" s="163">
        <f>IF(N904="zákl. přenesená",J904,0)</f>
        <v>0</v>
      </c>
      <c r="BH904" s="163">
        <f>IF(N904="sníž. přenesená",J904,0)</f>
        <v>0</v>
      </c>
      <c r="BI904" s="163">
        <f>IF(N904="nulová",J904,0)</f>
        <v>0</v>
      </c>
      <c r="BJ904" s="18" t="s">
        <v>32</v>
      </c>
      <c r="BK904" s="163">
        <f>ROUND(I904*H904,2)</f>
        <v>0</v>
      </c>
      <c r="BL904" s="18" t="s">
        <v>175</v>
      </c>
      <c r="BM904" s="162" t="s">
        <v>1699</v>
      </c>
    </row>
    <row r="905" spans="2:51" s="14" customFormat="1" ht="12">
      <c r="B905" s="172"/>
      <c r="D905" s="165" t="s">
        <v>177</v>
      </c>
      <c r="E905" s="173" t="s">
        <v>1</v>
      </c>
      <c r="F905" s="174" t="s">
        <v>1642</v>
      </c>
      <c r="H905" s="175">
        <v>10.1</v>
      </c>
      <c r="I905" s="176"/>
      <c r="L905" s="172"/>
      <c r="M905" s="177"/>
      <c r="N905" s="178"/>
      <c r="O905" s="178"/>
      <c r="P905" s="178"/>
      <c r="Q905" s="178"/>
      <c r="R905" s="178"/>
      <c r="S905" s="178"/>
      <c r="T905" s="179"/>
      <c r="AT905" s="173" t="s">
        <v>177</v>
      </c>
      <c r="AU905" s="173" t="s">
        <v>85</v>
      </c>
      <c r="AV905" s="14" t="s">
        <v>85</v>
      </c>
      <c r="AW905" s="14" t="s">
        <v>31</v>
      </c>
      <c r="AX905" s="14" t="s">
        <v>77</v>
      </c>
      <c r="AY905" s="173" t="s">
        <v>167</v>
      </c>
    </row>
    <row r="906" spans="2:51" s="15" customFormat="1" ht="12">
      <c r="B906" s="180"/>
      <c r="D906" s="165" t="s">
        <v>177</v>
      </c>
      <c r="E906" s="181" t="s">
        <v>1</v>
      </c>
      <c r="F906" s="182" t="s">
        <v>192</v>
      </c>
      <c r="H906" s="183">
        <v>10.1</v>
      </c>
      <c r="I906" s="184"/>
      <c r="L906" s="180"/>
      <c r="M906" s="185"/>
      <c r="N906" s="186"/>
      <c r="O906" s="186"/>
      <c r="P906" s="186"/>
      <c r="Q906" s="186"/>
      <c r="R906" s="186"/>
      <c r="S906" s="186"/>
      <c r="T906" s="187"/>
      <c r="AT906" s="181" t="s">
        <v>177</v>
      </c>
      <c r="AU906" s="181" t="s">
        <v>85</v>
      </c>
      <c r="AV906" s="15" t="s">
        <v>175</v>
      </c>
      <c r="AW906" s="15" t="s">
        <v>31</v>
      </c>
      <c r="AX906" s="15" t="s">
        <v>32</v>
      </c>
      <c r="AY906" s="181" t="s">
        <v>167</v>
      </c>
    </row>
    <row r="907" spans="1:65" s="2" customFormat="1" ht="16.5" customHeight="1">
      <c r="A907" s="33"/>
      <c r="B907" s="150"/>
      <c r="C907" s="151" t="s">
        <v>1165</v>
      </c>
      <c r="D907" s="151" t="s">
        <v>170</v>
      </c>
      <c r="E907" s="152" t="s">
        <v>1700</v>
      </c>
      <c r="F907" s="153" t="s">
        <v>1701</v>
      </c>
      <c r="G907" s="154" t="s">
        <v>475</v>
      </c>
      <c r="H907" s="155">
        <v>3</v>
      </c>
      <c r="I907" s="156"/>
      <c r="J907" s="157">
        <f>ROUND(I907*H907,2)</f>
        <v>0</v>
      </c>
      <c r="K907" s="153" t="s">
        <v>240</v>
      </c>
      <c r="L907" s="34"/>
      <c r="M907" s="158" t="s">
        <v>1</v>
      </c>
      <c r="N907" s="159" t="s">
        <v>42</v>
      </c>
      <c r="O907" s="59"/>
      <c r="P907" s="160">
        <f>O907*H907</f>
        <v>0</v>
      </c>
      <c r="Q907" s="160">
        <v>0.00167</v>
      </c>
      <c r="R907" s="160">
        <f>Q907*H907</f>
        <v>0.0050100000000000006</v>
      </c>
      <c r="S907" s="160">
        <v>0</v>
      </c>
      <c r="T907" s="161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62" t="s">
        <v>175</v>
      </c>
      <c r="AT907" s="162" t="s">
        <v>170</v>
      </c>
      <c r="AU907" s="162" t="s">
        <v>85</v>
      </c>
      <c r="AY907" s="18" t="s">
        <v>167</v>
      </c>
      <c r="BE907" s="163">
        <f>IF(N907="základní",J907,0)</f>
        <v>0</v>
      </c>
      <c r="BF907" s="163">
        <f>IF(N907="snížená",J907,0)</f>
        <v>0</v>
      </c>
      <c r="BG907" s="163">
        <f>IF(N907="zákl. přenesená",J907,0)</f>
        <v>0</v>
      </c>
      <c r="BH907" s="163">
        <f>IF(N907="sníž. přenesená",J907,0)</f>
        <v>0</v>
      </c>
      <c r="BI907" s="163">
        <f>IF(N907="nulová",J907,0)</f>
        <v>0</v>
      </c>
      <c r="BJ907" s="18" t="s">
        <v>32</v>
      </c>
      <c r="BK907" s="163">
        <f>ROUND(I907*H907,2)</f>
        <v>0</v>
      </c>
      <c r="BL907" s="18" t="s">
        <v>175</v>
      </c>
      <c r="BM907" s="162" t="s">
        <v>1702</v>
      </c>
    </row>
    <row r="908" spans="2:51" s="14" customFormat="1" ht="12">
      <c r="B908" s="172"/>
      <c r="D908" s="165" t="s">
        <v>177</v>
      </c>
      <c r="E908" s="173" t="s">
        <v>1</v>
      </c>
      <c r="F908" s="174" t="s">
        <v>186</v>
      </c>
      <c r="H908" s="175">
        <v>3</v>
      </c>
      <c r="I908" s="176"/>
      <c r="L908" s="172"/>
      <c r="M908" s="177"/>
      <c r="N908" s="178"/>
      <c r="O908" s="178"/>
      <c r="P908" s="178"/>
      <c r="Q908" s="178"/>
      <c r="R908" s="178"/>
      <c r="S908" s="178"/>
      <c r="T908" s="179"/>
      <c r="AT908" s="173" t="s">
        <v>177</v>
      </c>
      <c r="AU908" s="173" t="s">
        <v>85</v>
      </c>
      <c r="AV908" s="14" t="s">
        <v>85</v>
      </c>
      <c r="AW908" s="14" t="s">
        <v>31</v>
      </c>
      <c r="AX908" s="14" t="s">
        <v>32</v>
      </c>
      <c r="AY908" s="173" t="s">
        <v>167</v>
      </c>
    </row>
    <row r="909" spans="1:65" s="2" customFormat="1" ht="16.5" customHeight="1">
      <c r="A909" s="33"/>
      <c r="B909" s="150"/>
      <c r="C909" s="193" t="s">
        <v>1170</v>
      </c>
      <c r="D909" s="193" t="s">
        <v>453</v>
      </c>
      <c r="E909" s="194" t="s">
        <v>1703</v>
      </c>
      <c r="F909" s="195" t="s">
        <v>1704</v>
      </c>
      <c r="G909" s="196" t="s">
        <v>475</v>
      </c>
      <c r="H909" s="197">
        <v>1.01</v>
      </c>
      <c r="I909" s="198"/>
      <c r="J909" s="199">
        <f aca="true" t="shared" si="10" ref="J909:J919">ROUND(I909*H909,2)</f>
        <v>0</v>
      </c>
      <c r="K909" s="195" t="s">
        <v>240</v>
      </c>
      <c r="L909" s="200"/>
      <c r="M909" s="201" t="s">
        <v>1</v>
      </c>
      <c r="N909" s="202" t="s">
        <v>42</v>
      </c>
      <c r="O909" s="59"/>
      <c r="P909" s="160">
        <f aca="true" t="shared" si="11" ref="P909:P919">O909*H909</f>
        <v>0</v>
      </c>
      <c r="Q909" s="160">
        <v>0.0072</v>
      </c>
      <c r="R909" s="160">
        <f aca="true" t="shared" si="12" ref="R909:R919">Q909*H909</f>
        <v>0.007272</v>
      </c>
      <c r="S909" s="160">
        <v>0</v>
      </c>
      <c r="T909" s="161">
        <f aca="true" t="shared" si="13" ref="T909:T919"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62" t="s">
        <v>216</v>
      </c>
      <c r="AT909" s="162" t="s">
        <v>453</v>
      </c>
      <c r="AU909" s="162" t="s">
        <v>85</v>
      </c>
      <c r="AY909" s="18" t="s">
        <v>167</v>
      </c>
      <c r="BE909" s="163">
        <f aca="true" t="shared" si="14" ref="BE909:BE919">IF(N909="základní",J909,0)</f>
        <v>0</v>
      </c>
      <c r="BF909" s="163">
        <f aca="true" t="shared" si="15" ref="BF909:BF919">IF(N909="snížená",J909,0)</f>
        <v>0</v>
      </c>
      <c r="BG909" s="163">
        <f aca="true" t="shared" si="16" ref="BG909:BG919">IF(N909="zákl. přenesená",J909,0)</f>
        <v>0</v>
      </c>
      <c r="BH909" s="163">
        <f aca="true" t="shared" si="17" ref="BH909:BH919">IF(N909="sníž. přenesená",J909,0)</f>
        <v>0</v>
      </c>
      <c r="BI909" s="163">
        <f aca="true" t="shared" si="18" ref="BI909:BI919">IF(N909="nulová",J909,0)</f>
        <v>0</v>
      </c>
      <c r="BJ909" s="18" t="s">
        <v>32</v>
      </c>
      <c r="BK909" s="163">
        <f aca="true" t="shared" si="19" ref="BK909:BK919">ROUND(I909*H909,2)</f>
        <v>0</v>
      </c>
      <c r="BL909" s="18" t="s">
        <v>175</v>
      </c>
      <c r="BM909" s="162" t="s">
        <v>1705</v>
      </c>
    </row>
    <row r="910" spans="1:65" s="2" customFormat="1" ht="16.5" customHeight="1">
      <c r="A910" s="33"/>
      <c r="B910" s="150"/>
      <c r="C910" s="193" t="s">
        <v>1174</v>
      </c>
      <c r="D910" s="193" t="s">
        <v>453</v>
      </c>
      <c r="E910" s="194" t="s">
        <v>1706</v>
      </c>
      <c r="F910" s="195" t="s">
        <v>1707</v>
      </c>
      <c r="G910" s="196" t="s">
        <v>475</v>
      </c>
      <c r="H910" s="197">
        <v>1.01</v>
      </c>
      <c r="I910" s="198"/>
      <c r="J910" s="199">
        <f t="shared" si="10"/>
        <v>0</v>
      </c>
      <c r="K910" s="195" t="s">
        <v>240</v>
      </c>
      <c r="L910" s="200"/>
      <c r="M910" s="201" t="s">
        <v>1</v>
      </c>
      <c r="N910" s="202" t="s">
        <v>42</v>
      </c>
      <c r="O910" s="59"/>
      <c r="P910" s="160">
        <f t="shared" si="11"/>
        <v>0</v>
      </c>
      <c r="Q910" s="160">
        <v>0.008</v>
      </c>
      <c r="R910" s="160">
        <f t="shared" si="12"/>
        <v>0.00808</v>
      </c>
      <c r="S910" s="160">
        <v>0</v>
      </c>
      <c r="T910" s="161">
        <f t="shared" si="13"/>
        <v>0</v>
      </c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R910" s="162" t="s">
        <v>216</v>
      </c>
      <c r="AT910" s="162" t="s">
        <v>453</v>
      </c>
      <c r="AU910" s="162" t="s">
        <v>85</v>
      </c>
      <c r="AY910" s="18" t="s">
        <v>167</v>
      </c>
      <c r="BE910" s="163">
        <f t="shared" si="14"/>
        <v>0</v>
      </c>
      <c r="BF910" s="163">
        <f t="shared" si="15"/>
        <v>0</v>
      </c>
      <c r="BG910" s="163">
        <f t="shared" si="16"/>
        <v>0</v>
      </c>
      <c r="BH910" s="163">
        <f t="shared" si="17"/>
        <v>0</v>
      </c>
      <c r="BI910" s="163">
        <f t="shared" si="18"/>
        <v>0</v>
      </c>
      <c r="BJ910" s="18" t="s">
        <v>32</v>
      </c>
      <c r="BK910" s="163">
        <f t="shared" si="19"/>
        <v>0</v>
      </c>
      <c r="BL910" s="18" t="s">
        <v>175</v>
      </c>
      <c r="BM910" s="162" t="s">
        <v>1708</v>
      </c>
    </row>
    <row r="911" spans="1:65" s="2" customFormat="1" ht="16.5" customHeight="1">
      <c r="A911" s="33"/>
      <c r="B911" s="150"/>
      <c r="C911" s="193" t="s">
        <v>1178</v>
      </c>
      <c r="D911" s="193" t="s">
        <v>453</v>
      </c>
      <c r="E911" s="194" t="s">
        <v>1709</v>
      </c>
      <c r="F911" s="195" t="s">
        <v>1710</v>
      </c>
      <c r="G911" s="196" t="s">
        <v>475</v>
      </c>
      <c r="H911" s="197">
        <v>1.01</v>
      </c>
      <c r="I911" s="198"/>
      <c r="J911" s="199">
        <f t="shared" si="10"/>
        <v>0</v>
      </c>
      <c r="K911" s="195" t="s">
        <v>240</v>
      </c>
      <c r="L911" s="200"/>
      <c r="M911" s="201" t="s">
        <v>1</v>
      </c>
      <c r="N911" s="202" t="s">
        <v>42</v>
      </c>
      <c r="O911" s="59"/>
      <c r="P911" s="160">
        <f t="shared" si="11"/>
        <v>0</v>
      </c>
      <c r="Q911" s="160">
        <v>0.0037</v>
      </c>
      <c r="R911" s="160">
        <f t="shared" si="12"/>
        <v>0.0037370000000000003</v>
      </c>
      <c r="S911" s="160">
        <v>0</v>
      </c>
      <c r="T911" s="161">
        <f t="shared" si="13"/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162" t="s">
        <v>216</v>
      </c>
      <c r="AT911" s="162" t="s">
        <v>453</v>
      </c>
      <c r="AU911" s="162" t="s">
        <v>85</v>
      </c>
      <c r="AY911" s="18" t="s">
        <v>167</v>
      </c>
      <c r="BE911" s="163">
        <f t="shared" si="14"/>
        <v>0</v>
      </c>
      <c r="BF911" s="163">
        <f t="shared" si="15"/>
        <v>0</v>
      </c>
      <c r="BG911" s="163">
        <f t="shared" si="16"/>
        <v>0</v>
      </c>
      <c r="BH911" s="163">
        <f t="shared" si="17"/>
        <v>0</v>
      </c>
      <c r="BI911" s="163">
        <f t="shared" si="18"/>
        <v>0</v>
      </c>
      <c r="BJ911" s="18" t="s">
        <v>32</v>
      </c>
      <c r="BK911" s="163">
        <f t="shared" si="19"/>
        <v>0</v>
      </c>
      <c r="BL911" s="18" t="s">
        <v>175</v>
      </c>
      <c r="BM911" s="162" t="s">
        <v>1711</v>
      </c>
    </row>
    <row r="912" spans="1:65" s="2" customFormat="1" ht="16.5" customHeight="1">
      <c r="A912" s="33"/>
      <c r="B912" s="150"/>
      <c r="C912" s="151" t="s">
        <v>1183</v>
      </c>
      <c r="D912" s="151" t="s">
        <v>170</v>
      </c>
      <c r="E912" s="152" t="s">
        <v>1712</v>
      </c>
      <c r="F912" s="153" t="s">
        <v>1713</v>
      </c>
      <c r="G912" s="154" t="s">
        <v>475</v>
      </c>
      <c r="H912" s="155">
        <v>10</v>
      </c>
      <c r="I912" s="156"/>
      <c r="J912" s="157">
        <f t="shared" si="10"/>
        <v>0</v>
      </c>
      <c r="K912" s="153" t="s">
        <v>240</v>
      </c>
      <c r="L912" s="34"/>
      <c r="M912" s="158" t="s">
        <v>1</v>
      </c>
      <c r="N912" s="159" t="s">
        <v>42</v>
      </c>
      <c r="O912" s="59"/>
      <c r="P912" s="160">
        <f t="shared" si="11"/>
        <v>0</v>
      </c>
      <c r="Q912" s="160">
        <v>0.00167</v>
      </c>
      <c r="R912" s="160">
        <f t="shared" si="12"/>
        <v>0.0167</v>
      </c>
      <c r="S912" s="160">
        <v>0</v>
      </c>
      <c r="T912" s="161">
        <f t="shared" si="13"/>
        <v>0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R912" s="162" t="s">
        <v>175</v>
      </c>
      <c r="AT912" s="162" t="s">
        <v>170</v>
      </c>
      <c r="AU912" s="162" t="s">
        <v>85</v>
      </c>
      <c r="AY912" s="18" t="s">
        <v>167</v>
      </c>
      <c r="BE912" s="163">
        <f t="shared" si="14"/>
        <v>0</v>
      </c>
      <c r="BF912" s="163">
        <f t="shared" si="15"/>
        <v>0</v>
      </c>
      <c r="BG912" s="163">
        <f t="shared" si="16"/>
        <v>0</v>
      </c>
      <c r="BH912" s="163">
        <f t="shared" si="17"/>
        <v>0</v>
      </c>
      <c r="BI912" s="163">
        <f t="shared" si="18"/>
        <v>0</v>
      </c>
      <c r="BJ912" s="18" t="s">
        <v>32</v>
      </c>
      <c r="BK912" s="163">
        <f t="shared" si="19"/>
        <v>0</v>
      </c>
      <c r="BL912" s="18" t="s">
        <v>175</v>
      </c>
      <c r="BM912" s="162" t="s">
        <v>1714</v>
      </c>
    </row>
    <row r="913" spans="1:65" s="2" customFormat="1" ht="16.5" customHeight="1">
      <c r="A913" s="33"/>
      <c r="B913" s="150"/>
      <c r="C913" s="193" t="s">
        <v>1187</v>
      </c>
      <c r="D913" s="193" t="s">
        <v>453</v>
      </c>
      <c r="E913" s="194" t="s">
        <v>1715</v>
      </c>
      <c r="F913" s="195" t="s">
        <v>1716</v>
      </c>
      <c r="G913" s="196" t="s">
        <v>475</v>
      </c>
      <c r="H913" s="197">
        <v>9.09</v>
      </c>
      <c r="I913" s="198"/>
      <c r="J913" s="199">
        <f t="shared" si="10"/>
        <v>0</v>
      </c>
      <c r="K913" s="195" t="s">
        <v>240</v>
      </c>
      <c r="L913" s="200"/>
      <c r="M913" s="201" t="s">
        <v>1</v>
      </c>
      <c r="N913" s="202" t="s">
        <v>42</v>
      </c>
      <c r="O913" s="59"/>
      <c r="P913" s="160">
        <f t="shared" si="11"/>
        <v>0</v>
      </c>
      <c r="Q913" s="160">
        <v>0.0087</v>
      </c>
      <c r="R913" s="160">
        <f t="shared" si="12"/>
        <v>0.07908299999999999</v>
      </c>
      <c r="S913" s="160">
        <v>0</v>
      </c>
      <c r="T913" s="161">
        <f t="shared" si="13"/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162" t="s">
        <v>216</v>
      </c>
      <c r="AT913" s="162" t="s">
        <v>453</v>
      </c>
      <c r="AU913" s="162" t="s">
        <v>85</v>
      </c>
      <c r="AY913" s="18" t="s">
        <v>167</v>
      </c>
      <c r="BE913" s="163">
        <f t="shared" si="14"/>
        <v>0</v>
      </c>
      <c r="BF913" s="163">
        <f t="shared" si="15"/>
        <v>0</v>
      </c>
      <c r="BG913" s="163">
        <f t="shared" si="16"/>
        <v>0</v>
      </c>
      <c r="BH913" s="163">
        <f t="shared" si="17"/>
        <v>0</v>
      </c>
      <c r="BI913" s="163">
        <f t="shared" si="18"/>
        <v>0</v>
      </c>
      <c r="BJ913" s="18" t="s">
        <v>32</v>
      </c>
      <c r="BK913" s="163">
        <f t="shared" si="19"/>
        <v>0</v>
      </c>
      <c r="BL913" s="18" t="s">
        <v>175</v>
      </c>
      <c r="BM913" s="162" t="s">
        <v>1717</v>
      </c>
    </row>
    <row r="914" spans="1:65" s="2" customFormat="1" ht="16.5" customHeight="1">
      <c r="A914" s="33"/>
      <c r="B914" s="150"/>
      <c r="C914" s="193" t="s">
        <v>1718</v>
      </c>
      <c r="D914" s="193" t="s">
        <v>453</v>
      </c>
      <c r="E914" s="194" t="s">
        <v>1719</v>
      </c>
      <c r="F914" s="195" t="s">
        <v>1720</v>
      </c>
      <c r="G914" s="196" t="s">
        <v>475</v>
      </c>
      <c r="H914" s="197">
        <v>1.01</v>
      </c>
      <c r="I914" s="198"/>
      <c r="J914" s="199">
        <f t="shared" si="10"/>
        <v>0</v>
      </c>
      <c r="K914" s="195" t="s">
        <v>240</v>
      </c>
      <c r="L914" s="200"/>
      <c r="M914" s="201" t="s">
        <v>1</v>
      </c>
      <c r="N914" s="202" t="s">
        <v>42</v>
      </c>
      <c r="O914" s="59"/>
      <c r="P914" s="160">
        <f t="shared" si="11"/>
        <v>0</v>
      </c>
      <c r="Q914" s="160">
        <v>0.0086</v>
      </c>
      <c r="R914" s="160">
        <f t="shared" si="12"/>
        <v>0.008686</v>
      </c>
      <c r="S914" s="160">
        <v>0</v>
      </c>
      <c r="T914" s="161">
        <f t="shared" si="13"/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62" t="s">
        <v>216</v>
      </c>
      <c r="AT914" s="162" t="s">
        <v>453</v>
      </c>
      <c r="AU914" s="162" t="s">
        <v>85</v>
      </c>
      <c r="AY914" s="18" t="s">
        <v>167</v>
      </c>
      <c r="BE914" s="163">
        <f t="shared" si="14"/>
        <v>0</v>
      </c>
      <c r="BF914" s="163">
        <f t="shared" si="15"/>
        <v>0</v>
      </c>
      <c r="BG914" s="163">
        <f t="shared" si="16"/>
        <v>0</v>
      </c>
      <c r="BH914" s="163">
        <f t="shared" si="17"/>
        <v>0</v>
      </c>
      <c r="BI914" s="163">
        <f t="shared" si="18"/>
        <v>0</v>
      </c>
      <c r="BJ914" s="18" t="s">
        <v>32</v>
      </c>
      <c r="BK914" s="163">
        <f t="shared" si="19"/>
        <v>0</v>
      </c>
      <c r="BL914" s="18" t="s">
        <v>175</v>
      </c>
      <c r="BM914" s="162" t="s">
        <v>1721</v>
      </c>
    </row>
    <row r="915" spans="1:65" s="2" customFormat="1" ht="16.5" customHeight="1">
      <c r="A915" s="33"/>
      <c r="B915" s="150"/>
      <c r="C915" s="151" t="s">
        <v>1722</v>
      </c>
      <c r="D915" s="151" t="s">
        <v>170</v>
      </c>
      <c r="E915" s="152" t="s">
        <v>1723</v>
      </c>
      <c r="F915" s="153" t="s">
        <v>1724</v>
      </c>
      <c r="G915" s="154" t="s">
        <v>475</v>
      </c>
      <c r="H915" s="155">
        <v>6</v>
      </c>
      <c r="I915" s="156"/>
      <c r="J915" s="157">
        <f t="shared" si="10"/>
        <v>0</v>
      </c>
      <c r="K915" s="153" t="s">
        <v>240</v>
      </c>
      <c r="L915" s="34"/>
      <c r="M915" s="158" t="s">
        <v>1</v>
      </c>
      <c r="N915" s="159" t="s">
        <v>42</v>
      </c>
      <c r="O915" s="59"/>
      <c r="P915" s="160">
        <f t="shared" si="11"/>
        <v>0</v>
      </c>
      <c r="Q915" s="160">
        <v>0.00171</v>
      </c>
      <c r="R915" s="160">
        <f t="shared" si="12"/>
        <v>0.01026</v>
      </c>
      <c r="S915" s="160">
        <v>0</v>
      </c>
      <c r="T915" s="161">
        <f t="shared" si="13"/>
        <v>0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162" t="s">
        <v>175</v>
      </c>
      <c r="AT915" s="162" t="s">
        <v>170</v>
      </c>
      <c r="AU915" s="162" t="s">
        <v>85</v>
      </c>
      <c r="AY915" s="18" t="s">
        <v>167</v>
      </c>
      <c r="BE915" s="163">
        <f t="shared" si="14"/>
        <v>0</v>
      </c>
      <c r="BF915" s="163">
        <f t="shared" si="15"/>
        <v>0</v>
      </c>
      <c r="BG915" s="163">
        <f t="shared" si="16"/>
        <v>0</v>
      </c>
      <c r="BH915" s="163">
        <f t="shared" si="17"/>
        <v>0</v>
      </c>
      <c r="BI915" s="163">
        <f t="shared" si="18"/>
        <v>0</v>
      </c>
      <c r="BJ915" s="18" t="s">
        <v>32</v>
      </c>
      <c r="BK915" s="163">
        <f t="shared" si="19"/>
        <v>0</v>
      </c>
      <c r="BL915" s="18" t="s">
        <v>175</v>
      </c>
      <c r="BM915" s="162" t="s">
        <v>1725</v>
      </c>
    </row>
    <row r="916" spans="1:65" s="2" customFormat="1" ht="16.5" customHeight="1">
      <c r="A916" s="33"/>
      <c r="B916" s="150"/>
      <c r="C916" s="193" t="s">
        <v>1726</v>
      </c>
      <c r="D916" s="193" t="s">
        <v>453</v>
      </c>
      <c r="E916" s="194" t="s">
        <v>1727</v>
      </c>
      <c r="F916" s="195" t="s">
        <v>1728</v>
      </c>
      <c r="G916" s="196" t="s">
        <v>475</v>
      </c>
      <c r="H916" s="197">
        <v>5.05</v>
      </c>
      <c r="I916" s="198"/>
      <c r="J916" s="199">
        <f t="shared" si="10"/>
        <v>0</v>
      </c>
      <c r="K916" s="195" t="s">
        <v>240</v>
      </c>
      <c r="L916" s="200"/>
      <c r="M916" s="201" t="s">
        <v>1</v>
      </c>
      <c r="N916" s="202" t="s">
        <v>42</v>
      </c>
      <c r="O916" s="59"/>
      <c r="P916" s="160">
        <f t="shared" si="11"/>
        <v>0</v>
      </c>
      <c r="Q916" s="160">
        <v>0.0181</v>
      </c>
      <c r="R916" s="160">
        <f t="shared" si="12"/>
        <v>0.091405</v>
      </c>
      <c r="S916" s="160">
        <v>0</v>
      </c>
      <c r="T916" s="161">
        <f t="shared" si="13"/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162" t="s">
        <v>216</v>
      </c>
      <c r="AT916" s="162" t="s">
        <v>453</v>
      </c>
      <c r="AU916" s="162" t="s">
        <v>85</v>
      </c>
      <c r="AY916" s="18" t="s">
        <v>167</v>
      </c>
      <c r="BE916" s="163">
        <f t="shared" si="14"/>
        <v>0</v>
      </c>
      <c r="BF916" s="163">
        <f t="shared" si="15"/>
        <v>0</v>
      </c>
      <c r="BG916" s="163">
        <f t="shared" si="16"/>
        <v>0</v>
      </c>
      <c r="BH916" s="163">
        <f t="shared" si="17"/>
        <v>0</v>
      </c>
      <c r="BI916" s="163">
        <f t="shared" si="18"/>
        <v>0</v>
      </c>
      <c r="BJ916" s="18" t="s">
        <v>32</v>
      </c>
      <c r="BK916" s="163">
        <f t="shared" si="19"/>
        <v>0</v>
      </c>
      <c r="BL916" s="18" t="s">
        <v>175</v>
      </c>
      <c r="BM916" s="162" t="s">
        <v>1729</v>
      </c>
    </row>
    <row r="917" spans="1:65" s="2" customFormat="1" ht="16.5" customHeight="1">
      <c r="A917" s="33"/>
      <c r="B917" s="150"/>
      <c r="C917" s="193" t="s">
        <v>1730</v>
      </c>
      <c r="D917" s="193" t="s">
        <v>453</v>
      </c>
      <c r="E917" s="194" t="s">
        <v>1731</v>
      </c>
      <c r="F917" s="195" t="s">
        <v>1732</v>
      </c>
      <c r="G917" s="196" t="s">
        <v>475</v>
      </c>
      <c r="H917" s="197">
        <v>1.01</v>
      </c>
      <c r="I917" s="198"/>
      <c r="J917" s="199">
        <f t="shared" si="10"/>
        <v>0</v>
      </c>
      <c r="K917" s="195" t="s">
        <v>240</v>
      </c>
      <c r="L917" s="200"/>
      <c r="M917" s="201" t="s">
        <v>1</v>
      </c>
      <c r="N917" s="202" t="s">
        <v>42</v>
      </c>
      <c r="O917" s="59"/>
      <c r="P917" s="160">
        <f t="shared" si="11"/>
        <v>0</v>
      </c>
      <c r="Q917" s="160">
        <v>0.019</v>
      </c>
      <c r="R917" s="160">
        <f t="shared" si="12"/>
        <v>0.01919</v>
      </c>
      <c r="S917" s="160">
        <v>0</v>
      </c>
      <c r="T917" s="161">
        <f t="shared" si="13"/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62" t="s">
        <v>216</v>
      </c>
      <c r="AT917" s="162" t="s">
        <v>453</v>
      </c>
      <c r="AU917" s="162" t="s">
        <v>85</v>
      </c>
      <c r="AY917" s="18" t="s">
        <v>167</v>
      </c>
      <c r="BE917" s="163">
        <f t="shared" si="14"/>
        <v>0</v>
      </c>
      <c r="BF917" s="163">
        <f t="shared" si="15"/>
        <v>0</v>
      </c>
      <c r="BG917" s="163">
        <f t="shared" si="16"/>
        <v>0</v>
      </c>
      <c r="BH917" s="163">
        <f t="shared" si="17"/>
        <v>0</v>
      </c>
      <c r="BI917" s="163">
        <f t="shared" si="18"/>
        <v>0</v>
      </c>
      <c r="BJ917" s="18" t="s">
        <v>32</v>
      </c>
      <c r="BK917" s="163">
        <f t="shared" si="19"/>
        <v>0</v>
      </c>
      <c r="BL917" s="18" t="s">
        <v>175</v>
      </c>
      <c r="BM917" s="162" t="s">
        <v>1733</v>
      </c>
    </row>
    <row r="918" spans="1:65" s="2" customFormat="1" ht="16.5" customHeight="1">
      <c r="A918" s="33"/>
      <c r="B918" s="150"/>
      <c r="C918" s="151" t="s">
        <v>1734</v>
      </c>
      <c r="D918" s="151" t="s">
        <v>170</v>
      </c>
      <c r="E918" s="152" t="s">
        <v>1735</v>
      </c>
      <c r="F918" s="153" t="s">
        <v>1736</v>
      </c>
      <c r="G918" s="154" t="s">
        <v>475</v>
      </c>
      <c r="H918" s="155">
        <v>1</v>
      </c>
      <c r="I918" s="156"/>
      <c r="J918" s="157">
        <f t="shared" si="10"/>
        <v>0</v>
      </c>
      <c r="K918" s="153" t="s">
        <v>240</v>
      </c>
      <c r="L918" s="34"/>
      <c r="M918" s="158" t="s">
        <v>1</v>
      </c>
      <c r="N918" s="159" t="s">
        <v>42</v>
      </c>
      <c r="O918" s="59"/>
      <c r="P918" s="160">
        <f t="shared" si="11"/>
        <v>0</v>
      </c>
      <c r="Q918" s="160">
        <v>0.00072</v>
      </c>
      <c r="R918" s="160">
        <f t="shared" si="12"/>
        <v>0.00072</v>
      </c>
      <c r="S918" s="160">
        <v>0</v>
      </c>
      <c r="T918" s="161">
        <f t="shared" si="13"/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162" t="s">
        <v>175</v>
      </c>
      <c r="AT918" s="162" t="s">
        <v>170</v>
      </c>
      <c r="AU918" s="162" t="s">
        <v>85</v>
      </c>
      <c r="AY918" s="18" t="s">
        <v>167</v>
      </c>
      <c r="BE918" s="163">
        <f t="shared" si="14"/>
        <v>0</v>
      </c>
      <c r="BF918" s="163">
        <f t="shared" si="15"/>
        <v>0</v>
      </c>
      <c r="BG918" s="163">
        <f t="shared" si="16"/>
        <v>0</v>
      </c>
      <c r="BH918" s="163">
        <f t="shared" si="17"/>
        <v>0</v>
      </c>
      <c r="BI918" s="163">
        <f t="shared" si="18"/>
        <v>0</v>
      </c>
      <c r="BJ918" s="18" t="s">
        <v>32</v>
      </c>
      <c r="BK918" s="163">
        <f t="shared" si="19"/>
        <v>0</v>
      </c>
      <c r="BL918" s="18" t="s">
        <v>175</v>
      </c>
      <c r="BM918" s="162" t="s">
        <v>1737</v>
      </c>
    </row>
    <row r="919" spans="1:65" s="2" customFormat="1" ht="16.5" customHeight="1">
      <c r="A919" s="33"/>
      <c r="B919" s="150"/>
      <c r="C919" s="193" t="s">
        <v>1738</v>
      </c>
      <c r="D919" s="193" t="s">
        <v>453</v>
      </c>
      <c r="E919" s="194" t="s">
        <v>1739</v>
      </c>
      <c r="F919" s="195" t="s">
        <v>1740</v>
      </c>
      <c r="G919" s="196" t="s">
        <v>475</v>
      </c>
      <c r="H919" s="197">
        <v>1.01</v>
      </c>
      <c r="I919" s="198"/>
      <c r="J919" s="199">
        <f t="shared" si="10"/>
        <v>0</v>
      </c>
      <c r="K919" s="195" t="s">
        <v>240</v>
      </c>
      <c r="L919" s="200"/>
      <c r="M919" s="201" t="s">
        <v>1</v>
      </c>
      <c r="N919" s="202" t="s">
        <v>42</v>
      </c>
      <c r="O919" s="59"/>
      <c r="P919" s="160">
        <f t="shared" si="11"/>
        <v>0</v>
      </c>
      <c r="Q919" s="160">
        <v>0.012</v>
      </c>
      <c r="R919" s="160">
        <f t="shared" si="12"/>
        <v>0.01212</v>
      </c>
      <c r="S919" s="160">
        <v>0</v>
      </c>
      <c r="T919" s="161">
        <f t="shared" si="13"/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62" t="s">
        <v>216</v>
      </c>
      <c r="AT919" s="162" t="s">
        <v>453</v>
      </c>
      <c r="AU919" s="162" t="s">
        <v>85</v>
      </c>
      <c r="AY919" s="18" t="s">
        <v>167</v>
      </c>
      <c r="BE919" s="163">
        <f t="shared" si="14"/>
        <v>0</v>
      </c>
      <c r="BF919" s="163">
        <f t="shared" si="15"/>
        <v>0</v>
      </c>
      <c r="BG919" s="163">
        <f t="shared" si="16"/>
        <v>0</v>
      </c>
      <c r="BH919" s="163">
        <f t="shared" si="17"/>
        <v>0</v>
      </c>
      <c r="BI919" s="163">
        <f t="shared" si="18"/>
        <v>0</v>
      </c>
      <c r="BJ919" s="18" t="s">
        <v>32</v>
      </c>
      <c r="BK919" s="163">
        <f t="shared" si="19"/>
        <v>0</v>
      </c>
      <c r="BL919" s="18" t="s">
        <v>175</v>
      </c>
      <c r="BM919" s="162" t="s">
        <v>1741</v>
      </c>
    </row>
    <row r="920" spans="2:51" s="14" customFormat="1" ht="12">
      <c r="B920" s="172"/>
      <c r="D920" s="165" t="s">
        <v>177</v>
      </c>
      <c r="E920" s="173" t="s">
        <v>1</v>
      </c>
      <c r="F920" s="174" t="s">
        <v>1742</v>
      </c>
      <c r="H920" s="175">
        <v>1.01</v>
      </c>
      <c r="I920" s="176"/>
      <c r="L920" s="172"/>
      <c r="M920" s="177"/>
      <c r="N920" s="178"/>
      <c r="O920" s="178"/>
      <c r="P920" s="178"/>
      <c r="Q920" s="178"/>
      <c r="R920" s="178"/>
      <c r="S920" s="178"/>
      <c r="T920" s="179"/>
      <c r="AT920" s="173" t="s">
        <v>177</v>
      </c>
      <c r="AU920" s="173" t="s">
        <v>85</v>
      </c>
      <c r="AV920" s="14" t="s">
        <v>85</v>
      </c>
      <c r="AW920" s="14" t="s">
        <v>31</v>
      </c>
      <c r="AX920" s="14" t="s">
        <v>77</v>
      </c>
      <c r="AY920" s="173" t="s">
        <v>167</v>
      </c>
    </row>
    <row r="921" spans="2:51" s="15" customFormat="1" ht="12">
      <c r="B921" s="180"/>
      <c r="D921" s="165" t="s">
        <v>177</v>
      </c>
      <c r="E921" s="181" t="s">
        <v>1</v>
      </c>
      <c r="F921" s="182" t="s">
        <v>192</v>
      </c>
      <c r="H921" s="183">
        <v>1.01</v>
      </c>
      <c r="I921" s="184"/>
      <c r="L921" s="180"/>
      <c r="M921" s="185"/>
      <c r="N921" s="186"/>
      <c r="O921" s="186"/>
      <c r="P921" s="186"/>
      <c r="Q921" s="186"/>
      <c r="R921" s="186"/>
      <c r="S921" s="186"/>
      <c r="T921" s="187"/>
      <c r="AT921" s="181" t="s">
        <v>177</v>
      </c>
      <c r="AU921" s="181" t="s">
        <v>85</v>
      </c>
      <c r="AV921" s="15" t="s">
        <v>175</v>
      </c>
      <c r="AW921" s="15" t="s">
        <v>31</v>
      </c>
      <c r="AX921" s="15" t="s">
        <v>32</v>
      </c>
      <c r="AY921" s="181" t="s">
        <v>167</v>
      </c>
    </row>
    <row r="922" spans="1:65" s="2" customFormat="1" ht="16.5" customHeight="1">
      <c r="A922" s="33"/>
      <c r="B922" s="150"/>
      <c r="C922" s="151" t="s">
        <v>1743</v>
      </c>
      <c r="D922" s="151" t="s">
        <v>170</v>
      </c>
      <c r="E922" s="152" t="s">
        <v>1744</v>
      </c>
      <c r="F922" s="153" t="s">
        <v>1745</v>
      </c>
      <c r="G922" s="154" t="s">
        <v>475</v>
      </c>
      <c r="H922" s="155">
        <v>2</v>
      </c>
      <c r="I922" s="156"/>
      <c r="J922" s="157">
        <f>ROUND(I922*H922,2)</f>
        <v>0</v>
      </c>
      <c r="K922" s="153" t="s">
        <v>240</v>
      </c>
      <c r="L922" s="34"/>
      <c r="M922" s="158" t="s">
        <v>1</v>
      </c>
      <c r="N922" s="159" t="s">
        <v>42</v>
      </c>
      <c r="O922" s="59"/>
      <c r="P922" s="160">
        <f>O922*H922</f>
        <v>0</v>
      </c>
      <c r="Q922" s="160">
        <v>0.00162</v>
      </c>
      <c r="R922" s="160">
        <f>Q922*H922</f>
        <v>0.00324</v>
      </c>
      <c r="S922" s="160">
        <v>0</v>
      </c>
      <c r="T922" s="161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162" t="s">
        <v>175</v>
      </c>
      <c r="AT922" s="162" t="s">
        <v>170</v>
      </c>
      <c r="AU922" s="162" t="s">
        <v>85</v>
      </c>
      <c r="AY922" s="18" t="s">
        <v>167</v>
      </c>
      <c r="BE922" s="163">
        <f>IF(N922="základní",J922,0)</f>
        <v>0</v>
      </c>
      <c r="BF922" s="163">
        <f>IF(N922="snížená",J922,0)</f>
        <v>0</v>
      </c>
      <c r="BG922" s="163">
        <f>IF(N922="zákl. přenesená",J922,0)</f>
        <v>0</v>
      </c>
      <c r="BH922" s="163">
        <f>IF(N922="sníž. přenesená",J922,0)</f>
        <v>0</v>
      </c>
      <c r="BI922" s="163">
        <f>IF(N922="nulová",J922,0)</f>
        <v>0</v>
      </c>
      <c r="BJ922" s="18" t="s">
        <v>32</v>
      </c>
      <c r="BK922" s="163">
        <f>ROUND(I922*H922,2)</f>
        <v>0</v>
      </c>
      <c r="BL922" s="18" t="s">
        <v>175</v>
      </c>
      <c r="BM922" s="162" t="s">
        <v>1746</v>
      </c>
    </row>
    <row r="923" spans="1:65" s="2" customFormat="1" ht="16.5" customHeight="1">
      <c r="A923" s="33"/>
      <c r="B923" s="150"/>
      <c r="C923" s="193" t="s">
        <v>1747</v>
      </c>
      <c r="D923" s="193" t="s">
        <v>453</v>
      </c>
      <c r="E923" s="194" t="s">
        <v>1748</v>
      </c>
      <c r="F923" s="195" t="s">
        <v>1749</v>
      </c>
      <c r="G923" s="196" t="s">
        <v>475</v>
      </c>
      <c r="H923" s="197">
        <v>2.02</v>
      </c>
      <c r="I923" s="198"/>
      <c r="J923" s="199">
        <f>ROUND(I923*H923,2)</f>
        <v>0</v>
      </c>
      <c r="K923" s="195" t="s">
        <v>240</v>
      </c>
      <c r="L923" s="200"/>
      <c r="M923" s="201" t="s">
        <v>1</v>
      </c>
      <c r="N923" s="202" t="s">
        <v>42</v>
      </c>
      <c r="O923" s="59"/>
      <c r="P923" s="160">
        <f>O923*H923</f>
        <v>0</v>
      </c>
      <c r="Q923" s="160">
        <v>0.018</v>
      </c>
      <c r="R923" s="160">
        <f>Q923*H923</f>
        <v>0.036359999999999996</v>
      </c>
      <c r="S923" s="160">
        <v>0</v>
      </c>
      <c r="T923" s="161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62" t="s">
        <v>216</v>
      </c>
      <c r="AT923" s="162" t="s">
        <v>453</v>
      </c>
      <c r="AU923" s="162" t="s">
        <v>85</v>
      </c>
      <c r="AY923" s="18" t="s">
        <v>167</v>
      </c>
      <c r="BE923" s="163">
        <f>IF(N923="základní",J923,0)</f>
        <v>0</v>
      </c>
      <c r="BF923" s="163">
        <f>IF(N923="snížená",J923,0)</f>
        <v>0</v>
      </c>
      <c r="BG923" s="163">
        <f>IF(N923="zákl. přenesená",J923,0)</f>
        <v>0</v>
      </c>
      <c r="BH923" s="163">
        <f>IF(N923="sníž. přenesená",J923,0)</f>
        <v>0</v>
      </c>
      <c r="BI923" s="163">
        <f>IF(N923="nulová",J923,0)</f>
        <v>0</v>
      </c>
      <c r="BJ923" s="18" t="s">
        <v>32</v>
      </c>
      <c r="BK923" s="163">
        <f>ROUND(I923*H923,2)</f>
        <v>0</v>
      </c>
      <c r="BL923" s="18" t="s">
        <v>175</v>
      </c>
      <c r="BM923" s="162" t="s">
        <v>1750</v>
      </c>
    </row>
    <row r="924" spans="2:51" s="14" customFormat="1" ht="12">
      <c r="B924" s="172"/>
      <c r="D924" s="165" t="s">
        <v>177</v>
      </c>
      <c r="E924" s="173" t="s">
        <v>1</v>
      </c>
      <c r="F924" s="174" t="s">
        <v>1687</v>
      </c>
      <c r="H924" s="175">
        <v>2.02</v>
      </c>
      <c r="I924" s="176"/>
      <c r="L924" s="172"/>
      <c r="M924" s="177"/>
      <c r="N924" s="178"/>
      <c r="O924" s="178"/>
      <c r="P924" s="178"/>
      <c r="Q924" s="178"/>
      <c r="R924" s="178"/>
      <c r="S924" s="178"/>
      <c r="T924" s="179"/>
      <c r="AT924" s="173" t="s">
        <v>177</v>
      </c>
      <c r="AU924" s="173" t="s">
        <v>85</v>
      </c>
      <c r="AV924" s="14" t="s">
        <v>85</v>
      </c>
      <c r="AW924" s="14" t="s">
        <v>31</v>
      </c>
      <c r="AX924" s="14" t="s">
        <v>77</v>
      </c>
      <c r="AY924" s="173" t="s">
        <v>167</v>
      </c>
    </row>
    <row r="925" spans="2:51" s="15" customFormat="1" ht="12">
      <c r="B925" s="180"/>
      <c r="D925" s="165" t="s">
        <v>177</v>
      </c>
      <c r="E925" s="181" t="s">
        <v>1</v>
      </c>
      <c r="F925" s="182" t="s">
        <v>192</v>
      </c>
      <c r="H925" s="183">
        <v>2.02</v>
      </c>
      <c r="I925" s="184"/>
      <c r="L925" s="180"/>
      <c r="M925" s="185"/>
      <c r="N925" s="186"/>
      <c r="O925" s="186"/>
      <c r="P925" s="186"/>
      <c r="Q925" s="186"/>
      <c r="R925" s="186"/>
      <c r="S925" s="186"/>
      <c r="T925" s="187"/>
      <c r="AT925" s="181" t="s">
        <v>177</v>
      </c>
      <c r="AU925" s="181" t="s">
        <v>85</v>
      </c>
      <c r="AV925" s="15" t="s">
        <v>175</v>
      </c>
      <c r="AW925" s="15" t="s">
        <v>31</v>
      </c>
      <c r="AX925" s="15" t="s">
        <v>32</v>
      </c>
      <c r="AY925" s="181" t="s">
        <v>167</v>
      </c>
    </row>
    <row r="926" spans="1:65" s="2" customFormat="1" ht="16.5" customHeight="1">
      <c r="A926" s="33"/>
      <c r="B926" s="150"/>
      <c r="C926" s="151" t="s">
        <v>1751</v>
      </c>
      <c r="D926" s="151" t="s">
        <v>170</v>
      </c>
      <c r="E926" s="152" t="s">
        <v>1752</v>
      </c>
      <c r="F926" s="153" t="s">
        <v>1753</v>
      </c>
      <c r="G926" s="154" t="s">
        <v>475</v>
      </c>
      <c r="H926" s="155">
        <v>10</v>
      </c>
      <c r="I926" s="156"/>
      <c r="J926" s="157">
        <f>ROUND(I926*H926,2)</f>
        <v>0</v>
      </c>
      <c r="K926" s="153" t="s">
        <v>240</v>
      </c>
      <c r="L926" s="34"/>
      <c r="M926" s="158" t="s">
        <v>1</v>
      </c>
      <c r="N926" s="159" t="s">
        <v>42</v>
      </c>
      <c r="O926" s="59"/>
      <c r="P926" s="160">
        <f>O926*H926</f>
        <v>0</v>
      </c>
      <c r="Q926" s="160">
        <v>0.00165</v>
      </c>
      <c r="R926" s="160">
        <f>Q926*H926</f>
        <v>0.0165</v>
      </c>
      <c r="S926" s="160">
        <v>0</v>
      </c>
      <c r="T926" s="161">
        <f>S926*H926</f>
        <v>0</v>
      </c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R926" s="162" t="s">
        <v>175</v>
      </c>
      <c r="AT926" s="162" t="s">
        <v>170</v>
      </c>
      <c r="AU926" s="162" t="s">
        <v>85</v>
      </c>
      <c r="AY926" s="18" t="s">
        <v>167</v>
      </c>
      <c r="BE926" s="163">
        <f>IF(N926="základní",J926,0)</f>
        <v>0</v>
      </c>
      <c r="BF926" s="163">
        <f>IF(N926="snížená",J926,0)</f>
        <v>0</v>
      </c>
      <c r="BG926" s="163">
        <f>IF(N926="zákl. přenesená",J926,0)</f>
        <v>0</v>
      </c>
      <c r="BH926" s="163">
        <f>IF(N926="sníž. přenesená",J926,0)</f>
        <v>0</v>
      </c>
      <c r="BI926" s="163">
        <f>IF(N926="nulová",J926,0)</f>
        <v>0</v>
      </c>
      <c r="BJ926" s="18" t="s">
        <v>32</v>
      </c>
      <c r="BK926" s="163">
        <f>ROUND(I926*H926,2)</f>
        <v>0</v>
      </c>
      <c r="BL926" s="18" t="s">
        <v>175</v>
      </c>
      <c r="BM926" s="162" t="s">
        <v>1754</v>
      </c>
    </row>
    <row r="927" spans="1:65" s="2" customFormat="1" ht="16.5" customHeight="1">
      <c r="A927" s="33"/>
      <c r="B927" s="150"/>
      <c r="C927" s="193" t="s">
        <v>1755</v>
      </c>
      <c r="D927" s="193" t="s">
        <v>453</v>
      </c>
      <c r="E927" s="194" t="s">
        <v>1756</v>
      </c>
      <c r="F927" s="195" t="s">
        <v>1757</v>
      </c>
      <c r="G927" s="196" t="s">
        <v>475</v>
      </c>
      <c r="H927" s="197">
        <v>10.1</v>
      </c>
      <c r="I927" s="198"/>
      <c r="J927" s="199">
        <f>ROUND(I927*H927,2)</f>
        <v>0</v>
      </c>
      <c r="K927" s="195" t="s">
        <v>240</v>
      </c>
      <c r="L927" s="200"/>
      <c r="M927" s="201" t="s">
        <v>1</v>
      </c>
      <c r="N927" s="202" t="s">
        <v>42</v>
      </c>
      <c r="O927" s="59"/>
      <c r="P927" s="160">
        <f>O927*H927</f>
        <v>0</v>
      </c>
      <c r="Q927" s="160">
        <v>0.023</v>
      </c>
      <c r="R927" s="160">
        <f>Q927*H927</f>
        <v>0.23229999999999998</v>
      </c>
      <c r="S927" s="160">
        <v>0</v>
      </c>
      <c r="T927" s="161">
        <f>S927*H927</f>
        <v>0</v>
      </c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R927" s="162" t="s">
        <v>216</v>
      </c>
      <c r="AT927" s="162" t="s">
        <v>453</v>
      </c>
      <c r="AU927" s="162" t="s">
        <v>85</v>
      </c>
      <c r="AY927" s="18" t="s">
        <v>167</v>
      </c>
      <c r="BE927" s="163">
        <f>IF(N927="základní",J927,0)</f>
        <v>0</v>
      </c>
      <c r="BF927" s="163">
        <f>IF(N927="snížená",J927,0)</f>
        <v>0</v>
      </c>
      <c r="BG927" s="163">
        <f>IF(N927="zákl. přenesená",J927,0)</f>
        <v>0</v>
      </c>
      <c r="BH927" s="163">
        <f>IF(N927="sníž. přenesená",J927,0)</f>
        <v>0</v>
      </c>
      <c r="BI927" s="163">
        <f>IF(N927="nulová",J927,0)</f>
        <v>0</v>
      </c>
      <c r="BJ927" s="18" t="s">
        <v>32</v>
      </c>
      <c r="BK927" s="163">
        <f>ROUND(I927*H927,2)</f>
        <v>0</v>
      </c>
      <c r="BL927" s="18" t="s">
        <v>175</v>
      </c>
      <c r="BM927" s="162" t="s">
        <v>1758</v>
      </c>
    </row>
    <row r="928" spans="2:51" s="14" customFormat="1" ht="12">
      <c r="B928" s="172"/>
      <c r="D928" s="165" t="s">
        <v>177</v>
      </c>
      <c r="E928" s="173" t="s">
        <v>1</v>
      </c>
      <c r="F928" s="174" t="s">
        <v>1642</v>
      </c>
      <c r="H928" s="175">
        <v>10.1</v>
      </c>
      <c r="I928" s="176"/>
      <c r="L928" s="172"/>
      <c r="M928" s="177"/>
      <c r="N928" s="178"/>
      <c r="O928" s="178"/>
      <c r="P928" s="178"/>
      <c r="Q928" s="178"/>
      <c r="R928" s="178"/>
      <c r="S928" s="178"/>
      <c r="T928" s="179"/>
      <c r="AT928" s="173" t="s">
        <v>177</v>
      </c>
      <c r="AU928" s="173" t="s">
        <v>85</v>
      </c>
      <c r="AV928" s="14" t="s">
        <v>85</v>
      </c>
      <c r="AW928" s="14" t="s">
        <v>31</v>
      </c>
      <c r="AX928" s="14" t="s">
        <v>77</v>
      </c>
      <c r="AY928" s="173" t="s">
        <v>167</v>
      </c>
    </row>
    <row r="929" spans="2:51" s="15" customFormat="1" ht="12">
      <c r="B929" s="180"/>
      <c r="D929" s="165" t="s">
        <v>177</v>
      </c>
      <c r="E929" s="181" t="s">
        <v>1</v>
      </c>
      <c r="F929" s="182" t="s">
        <v>192</v>
      </c>
      <c r="H929" s="183">
        <v>10.1</v>
      </c>
      <c r="I929" s="184"/>
      <c r="L929" s="180"/>
      <c r="M929" s="185"/>
      <c r="N929" s="186"/>
      <c r="O929" s="186"/>
      <c r="P929" s="186"/>
      <c r="Q929" s="186"/>
      <c r="R929" s="186"/>
      <c r="S929" s="186"/>
      <c r="T929" s="187"/>
      <c r="AT929" s="181" t="s">
        <v>177</v>
      </c>
      <c r="AU929" s="181" t="s">
        <v>85</v>
      </c>
      <c r="AV929" s="15" t="s">
        <v>175</v>
      </c>
      <c r="AW929" s="15" t="s">
        <v>31</v>
      </c>
      <c r="AX929" s="15" t="s">
        <v>32</v>
      </c>
      <c r="AY929" s="181" t="s">
        <v>167</v>
      </c>
    </row>
    <row r="930" spans="1:65" s="2" customFormat="1" ht="16.5" customHeight="1">
      <c r="A930" s="33"/>
      <c r="B930" s="150"/>
      <c r="C930" s="193" t="s">
        <v>1759</v>
      </c>
      <c r="D930" s="193" t="s">
        <v>453</v>
      </c>
      <c r="E930" s="194" t="s">
        <v>1760</v>
      </c>
      <c r="F930" s="195" t="s">
        <v>1761</v>
      </c>
      <c r="G930" s="196" t="s">
        <v>475</v>
      </c>
      <c r="H930" s="197">
        <v>13.13</v>
      </c>
      <c r="I930" s="198"/>
      <c r="J930" s="199">
        <f>ROUND(I930*H930,2)</f>
        <v>0</v>
      </c>
      <c r="K930" s="195" t="s">
        <v>240</v>
      </c>
      <c r="L930" s="200"/>
      <c r="M930" s="201" t="s">
        <v>1</v>
      </c>
      <c r="N930" s="202" t="s">
        <v>42</v>
      </c>
      <c r="O930" s="59"/>
      <c r="P930" s="160">
        <f>O930*H930</f>
        <v>0</v>
      </c>
      <c r="Q930" s="160">
        <v>0.006</v>
      </c>
      <c r="R930" s="160">
        <f>Q930*H930</f>
        <v>0.07878</v>
      </c>
      <c r="S930" s="160">
        <v>0</v>
      </c>
      <c r="T930" s="161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62" t="s">
        <v>216</v>
      </c>
      <c r="AT930" s="162" t="s">
        <v>453</v>
      </c>
      <c r="AU930" s="162" t="s">
        <v>85</v>
      </c>
      <c r="AY930" s="18" t="s">
        <v>167</v>
      </c>
      <c r="BE930" s="163">
        <f>IF(N930="základní",J930,0)</f>
        <v>0</v>
      </c>
      <c r="BF930" s="163">
        <f>IF(N930="snížená",J930,0)</f>
        <v>0</v>
      </c>
      <c r="BG930" s="163">
        <f>IF(N930="zákl. přenesená",J930,0)</f>
        <v>0</v>
      </c>
      <c r="BH930" s="163">
        <f>IF(N930="sníž. přenesená",J930,0)</f>
        <v>0</v>
      </c>
      <c r="BI930" s="163">
        <f>IF(N930="nulová",J930,0)</f>
        <v>0</v>
      </c>
      <c r="BJ930" s="18" t="s">
        <v>32</v>
      </c>
      <c r="BK930" s="163">
        <f>ROUND(I930*H930,2)</f>
        <v>0</v>
      </c>
      <c r="BL930" s="18" t="s">
        <v>175</v>
      </c>
      <c r="BM930" s="162" t="s">
        <v>1762</v>
      </c>
    </row>
    <row r="931" spans="2:51" s="14" customFormat="1" ht="12">
      <c r="B931" s="172"/>
      <c r="D931" s="165" t="s">
        <v>177</v>
      </c>
      <c r="E931" s="173" t="s">
        <v>1</v>
      </c>
      <c r="F931" s="174" t="s">
        <v>1763</v>
      </c>
      <c r="H931" s="175">
        <v>13.13</v>
      </c>
      <c r="I931" s="176"/>
      <c r="L931" s="172"/>
      <c r="M931" s="177"/>
      <c r="N931" s="178"/>
      <c r="O931" s="178"/>
      <c r="P931" s="178"/>
      <c r="Q931" s="178"/>
      <c r="R931" s="178"/>
      <c r="S931" s="178"/>
      <c r="T931" s="179"/>
      <c r="AT931" s="173" t="s">
        <v>177</v>
      </c>
      <c r="AU931" s="173" t="s">
        <v>85</v>
      </c>
      <c r="AV931" s="14" t="s">
        <v>85</v>
      </c>
      <c r="AW931" s="14" t="s">
        <v>31</v>
      </c>
      <c r="AX931" s="14" t="s">
        <v>77</v>
      </c>
      <c r="AY931" s="173" t="s">
        <v>167</v>
      </c>
    </row>
    <row r="932" spans="2:51" s="15" customFormat="1" ht="12">
      <c r="B932" s="180"/>
      <c r="D932" s="165" t="s">
        <v>177</v>
      </c>
      <c r="E932" s="181" t="s">
        <v>1</v>
      </c>
      <c r="F932" s="182" t="s">
        <v>192</v>
      </c>
      <c r="H932" s="183">
        <v>13.13</v>
      </c>
      <c r="I932" s="184"/>
      <c r="L932" s="180"/>
      <c r="M932" s="185"/>
      <c r="N932" s="186"/>
      <c r="O932" s="186"/>
      <c r="P932" s="186"/>
      <c r="Q932" s="186"/>
      <c r="R932" s="186"/>
      <c r="S932" s="186"/>
      <c r="T932" s="187"/>
      <c r="AT932" s="181" t="s">
        <v>177</v>
      </c>
      <c r="AU932" s="181" t="s">
        <v>85</v>
      </c>
      <c r="AV932" s="15" t="s">
        <v>175</v>
      </c>
      <c r="AW932" s="15" t="s">
        <v>31</v>
      </c>
      <c r="AX932" s="15" t="s">
        <v>32</v>
      </c>
      <c r="AY932" s="181" t="s">
        <v>167</v>
      </c>
    </row>
    <row r="933" spans="1:65" s="2" customFormat="1" ht="16.5" customHeight="1">
      <c r="A933" s="33"/>
      <c r="B933" s="150"/>
      <c r="C933" s="151" t="s">
        <v>1764</v>
      </c>
      <c r="D933" s="151" t="s">
        <v>170</v>
      </c>
      <c r="E933" s="152" t="s">
        <v>1765</v>
      </c>
      <c r="F933" s="153" t="s">
        <v>1766</v>
      </c>
      <c r="G933" s="154" t="s">
        <v>475</v>
      </c>
      <c r="H933" s="155">
        <v>7</v>
      </c>
      <c r="I933" s="156"/>
      <c r="J933" s="157">
        <f>ROUND(I933*H933,2)</f>
        <v>0</v>
      </c>
      <c r="K933" s="153" t="s">
        <v>240</v>
      </c>
      <c r="L933" s="34"/>
      <c r="M933" s="158" t="s">
        <v>1</v>
      </c>
      <c r="N933" s="159" t="s">
        <v>42</v>
      </c>
      <c r="O933" s="59"/>
      <c r="P933" s="160">
        <f>O933*H933</f>
        <v>0</v>
      </c>
      <c r="Q933" s="160">
        <v>0.00034</v>
      </c>
      <c r="R933" s="160">
        <f>Q933*H933</f>
        <v>0.00238</v>
      </c>
      <c r="S933" s="160">
        <v>0</v>
      </c>
      <c r="T933" s="161">
        <f>S933*H933</f>
        <v>0</v>
      </c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R933" s="162" t="s">
        <v>175</v>
      </c>
      <c r="AT933" s="162" t="s">
        <v>170</v>
      </c>
      <c r="AU933" s="162" t="s">
        <v>85</v>
      </c>
      <c r="AY933" s="18" t="s">
        <v>167</v>
      </c>
      <c r="BE933" s="163">
        <f>IF(N933="základní",J933,0)</f>
        <v>0</v>
      </c>
      <c r="BF933" s="163">
        <f>IF(N933="snížená",J933,0)</f>
        <v>0</v>
      </c>
      <c r="BG933" s="163">
        <f>IF(N933="zákl. přenesená",J933,0)</f>
        <v>0</v>
      </c>
      <c r="BH933" s="163">
        <f>IF(N933="sníž. přenesená",J933,0)</f>
        <v>0</v>
      </c>
      <c r="BI933" s="163">
        <f>IF(N933="nulová",J933,0)</f>
        <v>0</v>
      </c>
      <c r="BJ933" s="18" t="s">
        <v>32</v>
      </c>
      <c r="BK933" s="163">
        <f>ROUND(I933*H933,2)</f>
        <v>0</v>
      </c>
      <c r="BL933" s="18" t="s">
        <v>175</v>
      </c>
      <c r="BM933" s="162" t="s">
        <v>1767</v>
      </c>
    </row>
    <row r="934" spans="1:65" s="2" customFormat="1" ht="16.5" customHeight="1">
      <c r="A934" s="33"/>
      <c r="B934" s="150"/>
      <c r="C934" s="193" t="s">
        <v>1768</v>
      </c>
      <c r="D934" s="193" t="s">
        <v>453</v>
      </c>
      <c r="E934" s="194" t="s">
        <v>1769</v>
      </c>
      <c r="F934" s="195" t="s">
        <v>1770</v>
      </c>
      <c r="G934" s="196" t="s">
        <v>475</v>
      </c>
      <c r="H934" s="197">
        <v>7.07</v>
      </c>
      <c r="I934" s="198"/>
      <c r="J934" s="199">
        <f>ROUND(I934*H934,2)</f>
        <v>0</v>
      </c>
      <c r="K934" s="195" t="s">
        <v>174</v>
      </c>
      <c r="L934" s="200"/>
      <c r="M934" s="201" t="s">
        <v>1</v>
      </c>
      <c r="N934" s="202" t="s">
        <v>42</v>
      </c>
      <c r="O934" s="59"/>
      <c r="P934" s="160">
        <f>O934*H934</f>
        <v>0</v>
      </c>
      <c r="Q934" s="160">
        <v>0.048</v>
      </c>
      <c r="R934" s="160">
        <f>Q934*H934</f>
        <v>0.33936</v>
      </c>
      <c r="S934" s="160">
        <v>0</v>
      </c>
      <c r="T934" s="161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62" t="s">
        <v>216</v>
      </c>
      <c r="AT934" s="162" t="s">
        <v>453</v>
      </c>
      <c r="AU934" s="162" t="s">
        <v>85</v>
      </c>
      <c r="AY934" s="18" t="s">
        <v>167</v>
      </c>
      <c r="BE934" s="163">
        <f>IF(N934="základní",J934,0)</f>
        <v>0</v>
      </c>
      <c r="BF934" s="163">
        <f>IF(N934="snížená",J934,0)</f>
        <v>0</v>
      </c>
      <c r="BG934" s="163">
        <f>IF(N934="zákl. přenesená",J934,0)</f>
        <v>0</v>
      </c>
      <c r="BH934" s="163">
        <f>IF(N934="sníž. přenesená",J934,0)</f>
        <v>0</v>
      </c>
      <c r="BI934" s="163">
        <f>IF(N934="nulová",J934,0)</f>
        <v>0</v>
      </c>
      <c r="BJ934" s="18" t="s">
        <v>32</v>
      </c>
      <c r="BK934" s="163">
        <f>ROUND(I934*H934,2)</f>
        <v>0</v>
      </c>
      <c r="BL934" s="18" t="s">
        <v>175</v>
      </c>
      <c r="BM934" s="162" t="s">
        <v>1771</v>
      </c>
    </row>
    <row r="935" spans="2:51" s="14" customFormat="1" ht="12">
      <c r="B935" s="172"/>
      <c r="D935" s="165" t="s">
        <v>177</v>
      </c>
      <c r="E935" s="173" t="s">
        <v>1</v>
      </c>
      <c r="F935" s="174" t="s">
        <v>1772</v>
      </c>
      <c r="H935" s="175">
        <v>7.07</v>
      </c>
      <c r="I935" s="176"/>
      <c r="L935" s="172"/>
      <c r="M935" s="177"/>
      <c r="N935" s="178"/>
      <c r="O935" s="178"/>
      <c r="P935" s="178"/>
      <c r="Q935" s="178"/>
      <c r="R935" s="178"/>
      <c r="S935" s="178"/>
      <c r="T935" s="179"/>
      <c r="AT935" s="173" t="s">
        <v>177</v>
      </c>
      <c r="AU935" s="173" t="s">
        <v>85</v>
      </c>
      <c r="AV935" s="14" t="s">
        <v>85</v>
      </c>
      <c r="AW935" s="14" t="s">
        <v>31</v>
      </c>
      <c r="AX935" s="14" t="s">
        <v>77</v>
      </c>
      <c r="AY935" s="173" t="s">
        <v>167</v>
      </c>
    </row>
    <row r="936" spans="2:51" s="15" customFormat="1" ht="12">
      <c r="B936" s="180"/>
      <c r="D936" s="165" t="s">
        <v>177</v>
      </c>
      <c r="E936" s="181" t="s">
        <v>1</v>
      </c>
      <c r="F936" s="182" t="s">
        <v>192</v>
      </c>
      <c r="H936" s="183">
        <v>7.07</v>
      </c>
      <c r="I936" s="184"/>
      <c r="L936" s="180"/>
      <c r="M936" s="185"/>
      <c r="N936" s="186"/>
      <c r="O936" s="186"/>
      <c r="P936" s="186"/>
      <c r="Q936" s="186"/>
      <c r="R936" s="186"/>
      <c r="S936" s="186"/>
      <c r="T936" s="187"/>
      <c r="AT936" s="181" t="s">
        <v>177</v>
      </c>
      <c r="AU936" s="181" t="s">
        <v>85</v>
      </c>
      <c r="AV936" s="15" t="s">
        <v>175</v>
      </c>
      <c r="AW936" s="15" t="s">
        <v>31</v>
      </c>
      <c r="AX936" s="15" t="s">
        <v>32</v>
      </c>
      <c r="AY936" s="181" t="s">
        <v>167</v>
      </c>
    </row>
    <row r="937" spans="1:65" s="2" customFormat="1" ht="16.5" customHeight="1">
      <c r="A937" s="33"/>
      <c r="B937" s="150"/>
      <c r="C937" s="193" t="s">
        <v>1773</v>
      </c>
      <c r="D937" s="193" t="s">
        <v>453</v>
      </c>
      <c r="E937" s="194" t="s">
        <v>1774</v>
      </c>
      <c r="F937" s="195" t="s">
        <v>1775</v>
      </c>
      <c r="G937" s="196" t="s">
        <v>475</v>
      </c>
      <c r="H937" s="197">
        <v>7.07</v>
      </c>
      <c r="I937" s="198"/>
      <c r="J937" s="199">
        <f>ROUND(I937*H937,2)</f>
        <v>0</v>
      </c>
      <c r="K937" s="195" t="s">
        <v>1</v>
      </c>
      <c r="L937" s="200"/>
      <c r="M937" s="201" t="s">
        <v>1</v>
      </c>
      <c r="N937" s="202" t="s">
        <v>42</v>
      </c>
      <c r="O937" s="59"/>
      <c r="P937" s="160">
        <f>O937*H937</f>
        <v>0</v>
      </c>
      <c r="Q937" s="160">
        <v>0</v>
      </c>
      <c r="R937" s="160">
        <f>Q937*H937</f>
        <v>0</v>
      </c>
      <c r="S937" s="160">
        <v>0</v>
      </c>
      <c r="T937" s="161">
        <f>S937*H937</f>
        <v>0</v>
      </c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R937" s="162" t="s">
        <v>216</v>
      </c>
      <c r="AT937" s="162" t="s">
        <v>453</v>
      </c>
      <c r="AU937" s="162" t="s">
        <v>85</v>
      </c>
      <c r="AY937" s="18" t="s">
        <v>167</v>
      </c>
      <c r="BE937" s="163">
        <f>IF(N937="základní",J937,0)</f>
        <v>0</v>
      </c>
      <c r="BF937" s="163">
        <f>IF(N937="snížená",J937,0)</f>
        <v>0</v>
      </c>
      <c r="BG937" s="163">
        <f>IF(N937="zákl. přenesená",J937,0)</f>
        <v>0</v>
      </c>
      <c r="BH937" s="163">
        <f>IF(N937="sníž. přenesená",J937,0)</f>
        <v>0</v>
      </c>
      <c r="BI937" s="163">
        <f>IF(N937="nulová",J937,0)</f>
        <v>0</v>
      </c>
      <c r="BJ937" s="18" t="s">
        <v>32</v>
      </c>
      <c r="BK937" s="163">
        <f>ROUND(I937*H937,2)</f>
        <v>0</v>
      </c>
      <c r="BL937" s="18" t="s">
        <v>175</v>
      </c>
      <c r="BM937" s="162" t="s">
        <v>1776</v>
      </c>
    </row>
    <row r="938" spans="2:51" s="14" customFormat="1" ht="12">
      <c r="B938" s="172"/>
      <c r="D938" s="165" t="s">
        <v>177</v>
      </c>
      <c r="E938" s="173" t="s">
        <v>1</v>
      </c>
      <c r="F938" s="174" t="s">
        <v>1772</v>
      </c>
      <c r="H938" s="175">
        <v>7.07</v>
      </c>
      <c r="I938" s="176"/>
      <c r="L938" s="172"/>
      <c r="M938" s="177"/>
      <c r="N938" s="178"/>
      <c r="O938" s="178"/>
      <c r="P938" s="178"/>
      <c r="Q938" s="178"/>
      <c r="R938" s="178"/>
      <c r="S938" s="178"/>
      <c r="T938" s="179"/>
      <c r="AT938" s="173" t="s">
        <v>177</v>
      </c>
      <c r="AU938" s="173" t="s">
        <v>85</v>
      </c>
      <c r="AV938" s="14" t="s">
        <v>85</v>
      </c>
      <c r="AW938" s="14" t="s">
        <v>31</v>
      </c>
      <c r="AX938" s="14" t="s">
        <v>77</v>
      </c>
      <c r="AY938" s="173" t="s">
        <v>167</v>
      </c>
    </row>
    <row r="939" spans="2:51" s="15" customFormat="1" ht="12">
      <c r="B939" s="180"/>
      <c r="D939" s="165" t="s">
        <v>177</v>
      </c>
      <c r="E939" s="181" t="s">
        <v>1</v>
      </c>
      <c r="F939" s="182" t="s">
        <v>192</v>
      </c>
      <c r="H939" s="183">
        <v>7.07</v>
      </c>
      <c r="I939" s="184"/>
      <c r="L939" s="180"/>
      <c r="M939" s="185"/>
      <c r="N939" s="186"/>
      <c r="O939" s="186"/>
      <c r="P939" s="186"/>
      <c r="Q939" s="186"/>
      <c r="R939" s="186"/>
      <c r="S939" s="186"/>
      <c r="T939" s="187"/>
      <c r="AT939" s="181" t="s">
        <v>177</v>
      </c>
      <c r="AU939" s="181" t="s">
        <v>85</v>
      </c>
      <c r="AV939" s="15" t="s">
        <v>175</v>
      </c>
      <c r="AW939" s="15" t="s">
        <v>31</v>
      </c>
      <c r="AX939" s="15" t="s">
        <v>32</v>
      </c>
      <c r="AY939" s="181" t="s">
        <v>167</v>
      </c>
    </row>
    <row r="940" spans="1:65" s="2" customFormat="1" ht="16.5" customHeight="1">
      <c r="A940" s="33"/>
      <c r="B940" s="150"/>
      <c r="C940" s="151" t="s">
        <v>1777</v>
      </c>
      <c r="D940" s="151" t="s">
        <v>170</v>
      </c>
      <c r="E940" s="152" t="s">
        <v>1778</v>
      </c>
      <c r="F940" s="153" t="s">
        <v>1779</v>
      </c>
      <c r="G940" s="154" t="s">
        <v>475</v>
      </c>
      <c r="H940" s="155">
        <v>13</v>
      </c>
      <c r="I940" s="156"/>
      <c r="J940" s="157">
        <f>ROUND(I940*H940,2)</f>
        <v>0</v>
      </c>
      <c r="K940" s="153" t="s">
        <v>174</v>
      </c>
      <c r="L940" s="34"/>
      <c r="M940" s="158" t="s">
        <v>1</v>
      </c>
      <c r="N940" s="159" t="s">
        <v>42</v>
      </c>
      <c r="O940" s="59"/>
      <c r="P940" s="160">
        <f>O940*H940</f>
        <v>0</v>
      </c>
      <c r="Q940" s="160">
        <v>0.04</v>
      </c>
      <c r="R940" s="160">
        <f>Q940*H940</f>
        <v>0.52</v>
      </c>
      <c r="S940" s="160">
        <v>0</v>
      </c>
      <c r="T940" s="161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62" t="s">
        <v>175</v>
      </c>
      <c r="AT940" s="162" t="s">
        <v>170</v>
      </c>
      <c r="AU940" s="162" t="s">
        <v>85</v>
      </c>
      <c r="AY940" s="18" t="s">
        <v>167</v>
      </c>
      <c r="BE940" s="163">
        <f>IF(N940="základní",J940,0)</f>
        <v>0</v>
      </c>
      <c r="BF940" s="163">
        <f>IF(N940="snížená",J940,0)</f>
        <v>0</v>
      </c>
      <c r="BG940" s="163">
        <f>IF(N940="zákl. přenesená",J940,0)</f>
        <v>0</v>
      </c>
      <c r="BH940" s="163">
        <f>IF(N940="sníž. přenesená",J940,0)</f>
        <v>0</v>
      </c>
      <c r="BI940" s="163">
        <f>IF(N940="nulová",J940,0)</f>
        <v>0</v>
      </c>
      <c r="BJ940" s="18" t="s">
        <v>32</v>
      </c>
      <c r="BK940" s="163">
        <f>ROUND(I940*H940,2)</f>
        <v>0</v>
      </c>
      <c r="BL940" s="18" t="s">
        <v>175</v>
      </c>
      <c r="BM940" s="162" t="s">
        <v>1780</v>
      </c>
    </row>
    <row r="941" spans="1:65" s="2" customFormat="1" ht="16.5" customHeight="1">
      <c r="A941" s="33"/>
      <c r="B941" s="150"/>
      <c r="C941" s="193" t="s">
        <v>1781</v>
      </c>
      <c r="D941" s="193" t="s">
        <v>453</v>
      </c>
      <c r="E941" s="194" t="s">
        <v>1782</v>
      </c>
      <c r="F941" s="195" t="s">
        <v>1783</v>
      </c>
      <c r="G941" s="196" t="s">
        <v>475</v>
      </c>
      <c r="H941" s="197">
        <v>13</v>
      </c>
      <c r="I941" s="198"/>
      <c r="J941" s="199">
        <f>ROUND(I941*H941,2)</f>
        <v>0</v>
      </c>
      <c r="K941" s="195" t="s">
        <v>174</v>
      </c>
      <c r="L941" s="200"/>
      <c r="M941" s="201" t="s">
        <v>1</v>
      </c>
      <c r="N941" s="202" t="s">
        <v>42</v>
      </c>
      <c r="O941" s="59"/>
      <c r="P941" s="160">
        <f>O941*H941</f>
        <v>0</v>
      </c>
      <c r="Q941" s="160">
        <v>0.0133</v>
      </c>
      <c r="R941" s="160">
        <f>Q941*H941</f>
        <v>0.1729</v>
      </c>
      <c r="S941" s="160">
        <v>0</v>
      </c>
      <c r="T941" s="161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62" t="s">
        <v>216</v>
      </c>
      <c r="AT941" s="162" t="s">
        <v>453</v>
      </c>
      <c r="AU941" s="162" t="s">
        <v>85</v>
      </c>
      <c r="AY941" s="18" t="s">
        <v>167</v>
      </c>
      <c r="BE941" s="163">
        <f>IF(N941="základní",J941,0)</f>
        <v>0</v>
      </c>
      <c r="BF941" s="163">
        <f>IF(N941="snížená",J941,0)</f>
        <v>0</v>
      </c>
      <c r="BG941" s="163">
        <f>IF(N941="zákl. přenesená",J941,0)</f>
        <v>0</v>
      </c>
      <c r="BH941" s="163">
        <f>IF(N941="sníž. přenesená",J941,0)</f>
        <v>0</v>
      </c>
      <c r="BI941" s="163">
        <f>IF(N941="nulová",J941,0)</f>
        <v>0</v>
      </c>
      <c r="BJ941" s="18" t="s">
        <v>32</v>
      </c>
      <c r="BK941" s="163">
        <f>ROUND(I941*H941,2)</f>
        <v>0</v>
      </c>
      <c r="BL941" s="18" t="s">
        <v>175</v>
      </c>
      <c r="BM941" s="162" t="s">
        <v>1784</v>
      </c>
    </row>
    <row r="942" spans="2:51" s="14" customFormat="1" ht="12">
      <c r="B942" s="172"/>
      <c r="D942" s="165" t="s">
        <v>177</v>
      </c>
      <c r="E942" s="173" t="s">
        <v>1</v>
      </c>
      <c r="F942" s="174" t="s">
        <v>237</v>
      </c>
      <c r="H942" s="175">
        <v>13</v>
      </c>
      <c r="I942" s="176"/>
      <c r="L942" s="172"/>
      <c r="M942" s="177"/>
      <c r="N942" s="178"/>
      <c r="O942" s="178"/>
      <c r="P942" s="178"/>
      <c r="Q942" s="178"/>
      <c r="R942" s="178"/>
      <c r="S942" s="178"/>
      <c r="T942" s="179"/>
      <c r="AT942" s="173" t="s">
        <v>177</v>
      </c>
      <c r="AU942" s="173" t="s">
        <v>85</v>
      </c>
      <c r="AV942" s="14" t="s">
        <v>85</v>
      </c>
      <c r="AW942" s="14" t="s">
        <v>31</v>
      </c>
      <c r="AX942" s="14" t="s">
        <v>32</v>
      </c>
      <c r="AY942" s="173" t="s">
        <v>167</v>
      </c>
    </row>
    <row r="943" spans="1:65" s="2" customFormat="1" ht="16.5" customHeight="1">
      <c r="A943" s="33"/>
      <c r="B943" s="150"/>
      <c r="C943" s="193" t="s">
        <v>1785</v>
      </c>
      <c r="D943" s="193" t="s">
        <v>453</v>
      </c>
      <c r="E943" s="194" t="s">
        <v>1786</v>
      </c>
      <c r="F943" s="195" t="s">
        <v>1787</v>
      </c>
      <c r="G943" s="196" t="s">
        <v>1788</v>
      </c>
      <c r="H943" s="197">
        <v>13</v>
      </c>
      <c r="I943" s="198"/>
      <c r="J943" s="199">
        <f>ROUND(I943*H943,2)</f>
        <v>0</v>
      </c>
      <c r="K943" s="195" t="s">
        <v>1</v>
      </c>
      <c r="L943" s="200"/>
      <c r="M943" s="201" t="s">
        <v>1</v>
      </c>
      <c r="N943" s="202" t="s">
        <v>42</v>
      </c>
      <c r="O943" s="59"/>
      <c r="P943" s="160">
        <f>O943*H943</f>
        <v>0</v>
      </c>
      <c r="Q943" s="160">
        <v>0</v>
      </c>
      <c r="R943" s="160">
        <f>Q943*H943</f>
        <v>0</v>
      </c>
      <c r="S943" s="160">
        <v>0</v>
      </c>
      <c r="T943" s="161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2" t="s">
        <v>216</v>
      </c>
      <c r="AT943" s="162" t="s">
        <v>453</v>
      </c>
      <c r="AU943" s="162" t="s">
        <v>85</v>
      </c>
      <c r="AY943" s="18" t="s">
        <v>167</v>
      </c>
      <c r="BE943" s="163">
        <f>IF(N943="základní",J943,0)</f>
        <v>0</v>
      </c>
      <c r="BF943" s="163">
        <f>IF(N943="snížená",J943,0)</f>
        <v>0</v>
      </c>
      <c r="BG943" s="163">
        <f>IF(N943="zákl. přenesená",J943,0)</f>
        <v>0</v>
      </c>
      <c r="BH943" s="163">
        <f>IF(N943="sníž. přenesená",J943,0)</f>
        <v>0</v>
      </c>
      <c r="BI943" s="163">
        <f>IF(N943="nulová",J943,0)</f>
        <v>0</v>
      </c>
      <c r="BJ943" s="18" t="s">
        <v>32</v>
      </c>
      <c r="BK943" s="163">
        <f>ROUND(I943*H943,2)</f>
        <v>0</v>
      </c>
      <c r="BL943" s="18" t="s">
        <v>175</v>
      </c>
      <c r="BM943" s="162" t="s">
        <v>1789</v>
      </c>
    </row>
    <row r="944" spans="2:51" s="14" customFormat="1" ht="12">
      <c r="B944" s="172"/>
      <c r="D944" s="165" t="s">
        <v>177</v>
      </c>
      <c r="E944" s="173" t="s">
        <v>1</v>
      </c>
      <c r="F944" s="174" t="s">
        <v>237</v>
      </c>
      <c r="H944" s="175">
        <v>13</v>
      </c>
      <c r="I944" s="176"/>
      <c r="L944" s="172"/>
      <c r="M944" s="177"/>
      <c r="N944" s="178"/>
      <c r="O944" s="178"/>
      <c r="P944" s="178"/>
      <c r="Q944" s="178"/>
      <c r="R944" s="178"/>
      <c r="S944" s="178"/>
      <c r="T944" s="179"/>
      <c r="AT944" s="173" t="s">
        <v>177</v>
      </c>
      <c r="AU944" s="173" t="s">
        <v>85</v>
      </c>
      <c r="AV944" s="14" t="s">
        <v>85</v>
      </c>
      <c r="AW944" s="14" t="s">
        <v>31</v>
      </c>
      <c r="AX944" s="14" t="s">
        <v>32</v>
      </c>
      <c r="AY944" s="173" t="s">
        <v>167</v>
      </c>
    </row>
    <row r="945" spans="1:65" s="2" customFormat="1" ht="16.5" customHeight="1">
      <c r="A945" s="33"/>
      <c r="B945" s="150"/>
      <c r="C945" s="151" t="s">
        <v>1790</v>
      </c>
      <c r="D945" s="151" t="s">
        <v>170</v>
      </c>
      <c r="E945" s="152" t="s">
        <v>1791</v>
      </c>
      <c r="F945" s="153" t="s">
        <v>1792</v>
      </c>
      <c r="G945" s="154" t="s">
        <v>475</v>
      </c>
      <c r="H945" s="155">
        <v>7</v>
      </c>
      <c r="I945" s="156"/>
      <c r="J945" s="157">
        <f>ROUND(I945*H945,2)</f>
        <v>0</v>
      </c>
      <c r="K945" s="153" t="s">
        <v>174</v>
      </c>
      <c r="L945" s="34"/>
      <c r="M945" s="158" t="s">
        <v>1</v>
      </c>
      <c r="N945" s="159" t="s">
        <v>42</v>
      </c>
      <c r="O945" s="59"/>
      <c r="P945" s="160">
        <f>O945*H945</f>
        <v>0</v>
      </c>
      <c r="Q945" s="160">
        <v>0.05</v>
      </c>
      <c r="R945" s="160">
        <f>Q945*H945</f>
        <v>0.35000000000000003</v>
      </c>
      <c r="S945" s="160">
        <v>0</v>
      </c>
      <c r="T945" s="161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62" t="s">
        <v>175</v>
      </c>
      <c r="AT945" s="162" t="s">
        <v>170</v>
      </c>
      <c r="AU945" s="162" t="s">
        <v>85</v>
      </c>
      <c r="AY945" s="18" t="s">
        <v>167</v>
      </c>
      <c r="BE945" s="163">
        <f>IF(N945="základní",J945,0)</f>
        <v>0</v>
      </c>
      <c r="BF945" s="163">
        <f>IF(N945="snížená",J945,0)</f>
        <v>0</v>
      </c>
      <c r="BG945" s="163">
        <f>IF(N945="zákl. přenesená",J945,0)</f>
        <v>0</v>
      </c>
      <c r="BH945" s="163">
        <f>IF(N945="sníž. přenesená",J945,0)</f>
        <v>0</v>
      </c>
      <c r="BI945" s="163">
        <f>IF(N945="nulová",J945,0)</f>
        <v>0</v>
      </c>
      <c r="BJ945" s="18" t="s">
        <v>32</v>
      </c>
      <c r="BK945" s="163">
        <f>ROUND(I945*H945,2)</f>
        <v>0</v>
      </c>
      <c r="BL945" s="18" t="s">
        <v>175</v>
      </c>
      <c r="BM945" s="162" t="s">
        <v>1793</v>
      </c>
    </row>
    <row r="946" spans="1:65" s="2" customFormat="1" ht="16.5" customHeight="1">
      <c r="A946" s="33"/>
      <c r="B946" s="150"/>
      <c r="C946" s="193" t="s">
        <v>1794</v>
      </c>
      <c r="D946" s="193" t="s">
        <v>453</v>
      </c>
      <c r="E946" s="194" t="s">
        <v>1795</v>
      </c>
      <c r="F946" s="195" t="s">
        <v>1796</v>
      </c>
      <c r="G946" s="196" t="s">
        <v>475</v>
      </c>
      <c r="H946" s="197">
        <v>7</v>
      </c>
      <c r="I946" s="198"/>
      <c r="J946" s="199">
        <f>ROUND(I946*H946,2)</f>
        <v>0</v>
      </c>
      <c r="K946" s="195" t="s">
        <v>174</v>
      </c>
      <c r="L946" s="200"/>
      <c r="M946" s="201" t="s">
        <v>1</v>
      </c>
      <c r="N946" s="202" t="s">
        <v>42</v>
      </c>
      <c r="O946" s="59"/>
      <c r="P946" s="160">
        <f>O946*H946</f>
        <v>0</v>
      </c>
      <c r="Q946" s="160">
        <v>0.0295</v>
      </c>
      <c r="R946" s="160">
        <f>Q946*H946</f>
        <v>0.2065</v>
      </c>
      <c r="S946" s="160">
        <v>0</v>
      </c>
      <c r="T946" s="161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62" t="s">
        <v>216</v>
      </c>
      <c r="AT946" s="162" t="s">
        <v>453</v>
      </c>
      <c r="AU946" s="162" t="s">
        <v>85</v>
      </c>
      <c r="AY946" s="18" t="s">
        <v>167</v>
      </c>
      <c r="BE946" s="163">
        <f>IF(N946="základní",J946,0)</f>
        <v>0</v>
      </c>
      <c r="BF946" s="163">
        <f>IF(N946="snížená",J946,0)</f>
        <v>0</v>
      </c>
      <c r="BG946" s="163">
        <f>IF(N946="zákl. přenesená",J946,0)</f>
        <v>0</v>
      </c>
      <c r="BH946" s="163">
        <f>IF(N946="sníž. přenesená",J946,0)</f>
        <v>0</v>
      </c>
      <c r="BI946" s="163">
        <f>IF(N946="nulová",J946,0)</f>
        <v>0</v>
      </c>
      <c r="BJ946" s="18" t="s">
        <v>32</v>
      </c>
      <c r="BK946" s="163">
        <f>ROUND(I946*H946,2)</f>
        <v>0</v>
      </c>
      <c r="BL946" s="18" t="s">
        <v>175</v>
      </c>
      <c r="BM946" s="162" t="s">
        <v>1797</v>
      </c>
    </row>
    <row r="947" spans="2:51" s="14" customFormat="1" ht="12">
      <c r="B947" s="172"/>
      <c r="D947" s="165" t="s">
        <v>177</v>
      </c>
      <c r="E947" s="173" t="s">
        <v>1</v>
      </c>
      <c r="F947" s="174" t="s">
        <v>210</v>
      </c>
      <c r="H947" s="175">
        <v>7</v>
      </c>
      <c r="I947" s="176"/>
      <c r="L947" s="172"/>
      <c r="M947" s="177"/>
      <c r="N947" s="178"/>
      <c r="O947" s="178"/>
      <c r="P947" s="178"/>
      <c r="Q947" s="178"/>
      <c r="R947" s="178"/>
      <c r="S947" s="178"/>
      <c r="T947" s="179"/>
      <c r="AT947" s="173" t="s">
        <v>177</v>
      </c>
      <c r="AU947" s="173" t="s">
        <v>85</v>
      </c>
      <c r="AV947" s="14" t="s">
        <v>85</v>
      </c>
      <c r="AW947" s="14" t="s">
        <v>31</v>
      </c>
      <c r="AX947" s="14" t="s">
        <v>32</v>
      </c>
      <c r="AY947" s="173" t="s">
        <v>167</v>
      </c>
    </row>
    <row r="948" spans="1:65" s="2" customFormat="1" ht="16.5" customHeight="1">
      <c r="A948" s="33"/>
      <c r="B948" s="150"/>
      <c r="C948" s="193" t="s">
        <v>1798</v>
      </c>
      <c r="D948" s="193" t="s">
        <v>453</v>
      </c>
      <c r="E948" s="194" t="s">
        <v>1799</v>
      </c>
      <c r="F948" s="195" t="s">
        <v>1787</v>
      </c>
      <c r="G948" s="196" t="s">
        <v>1788</v>
      </c>
      <c r="H948" s="197">
        <v>7</v>
      </c>
      <c r="I948" s="198"/>
      <c r="J948" s="199">
        <f>ROUND(I948*H948,2)</f>
        <v>0</v>
      </c>
      <c r="K948" s="195" t="s">
        <v>1</v>
      </c>
      <c r="L948" s="200"/>
      <c r="M948" s="201" t="s">
        <v>1</v>
      </c>
      <c r="N948" s="202" t="s">
        <v>42</v>
      </c>
      <c r="O948" s="59"/>
      <c r="P948" s="160">
        <f>O948*H948</f>
        <v>0</v>
      </c>
      <c r="Q948" s="160">
        <v>0</v>
      </c>
      <c r="R948" s="160">
        <f>Q948*H948</f>
        <v>0</v>
      </c>
      <c r="S948" s="160">
        <v>0</v>
      </c>
      <c r="T948" s="161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62" t="s">
        <v>216</v>
      </c>
      <c r="AT948" s="162" t="s">
        <v>453</v>
      </c>
      <c r="AU948" s="162" t="s">
        <v>85</v>
      </c>
      <c r="AY948" s="18" t="s">
        <v>167</v>
      </c>
      <c r="BE948" s="163">
        <f>IF(N948="základní",J948,0)</f>
        <v>0</v>
      </c>
      <c r="BF948" s="163">
        <f>IF(N948="snížená",J948,0)</f>
        <v>0</v>
      </c>
      <c r="BG948" s="163">
        <f>IF(N948="zákl. přenesená",J948,0)</f>
        <v>0</v>
      </c>
      <c r="BH948" s="163">
        <f>IF(N948="sníž. přenesená",J948,0)</f>
        <v>0</v>
      </c>
      <c r="BI948" s="163">
        <f>IF(N948="nulová",J948,0)</f>
        <v>0</v>
      </c>
      <c r="BJ948" s="18" t="s">
        <v>32</v>
      </c>
      <c r="BK948" s="163">
        <f>ROUND(I948*H948,2)</f>
        <v>0</v>
      </c>
      <c r="BL948" s="18" t="s">
        <v>175</v>
      </c>
      <c r="BM948" s="162" t="s">
        <v>1800</v>
      </c>
    </row>
    <row r="949" spans="2:51" s="14" customFormat="1" ht="12">
      <c r="B949" s="172"/>
      <c r="D949" s="165" t="s">
        <v>177</v>
      </c>
      <c r="E949" s="173" t="s">
        <v>1</v>
      </c>
      <c r="F949" s="174" t="s">
        <v>210</v>
      </c>
      <c r="H949" s="175">
        <v>7</v>
      </c>
      <c r="I949" s="176"/>
      <c r="L949" s="172"/>
      <c r="M949" s="177"/>
      <c r="N949" s="178"/>
      <c r="O949" s="178"/>
      <c r="P949" s="178"/>
      <c r="Q949" s="178"/>
      <c r="R949" s="178"/>
      <c r="S949" s="178"/>
      <c r="T949" s="179"/>
      <c r="AT949" s="173" t="s">
        <v>177</v>
      </c>
      <c r="AU949" s="173" t="s">
        <v>85</v>
      </c>
      <c r="AV949" s="14" t="s">
        <v>85</v>
      </c>
      <c r="AW949" s="14" t="s">
        <v>31</v>
      </c>
      <c r="AX949" s="14" t="s">
        <v>32</v>
      </c>
      <c r="AY949" s="173" t="s">
        <v>167</v>
      </c>
    </row>
    <row r="950" spans="1:65" s="2" customFormat="1" ht="16.5" customHeight="1">
      <c r="A950" s="33"/>
      <c r="B950" s="150"/>
      <c r="C950" s="151" t="s">
        <v>1801</v>
      </c>
      <c r="D950" s="151" t="s">
        <v>170</v>
      </c>
      <c r="E950" s="152" t="s">
        <v>1802</v>
      </c>
      <c r="F950" s="153" t="s">
        <v>1803</v>
      </c>
      <c r="G950" s="154" t="s">
        <v>475</v>
      </c>
      <c r="H950" s="155">
        <v>20</v>
      </c>
      <c r="I950" s="156"/>
      <c r="J950" s="157">
        <f>ROUND(I950*H950,2)</f>
        <v>0</v>
      </c>
      <c r="K950" s="153" t="s">
        <v>240</v>
      </c>
      <c r="L950" s="34"/>
      <c r="M950" s="158" t="s">
        <v>1</v>
      </c>
      <c r="N950" s="159" t="s">
        <v>42</v>
      </c>
      <c r="O950" s="59"/>
      <c r="P950" s="160">
        <f>O950*H950</f>
        <v>0</v>
      </c>
      <c r="Q950" s="160">
        <v>0.0002</v>
      </c>
      <c r="R950" s="160">
        <f>Q950*H950</f>
        <v>0.004</v>
      </c>
      <c r="S950" s="160">
        <v>0</v>
      </c>
      <c r="T950" s="161">
        <f>S950*H950</f>
        <v>0</v>
      </c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R950" s="162" t="s">
        <v>175</v>
      </c>
      <c r="AT950" s="162" t="s">
        <v>170</v>
      </c>
      <c r="AU950" s="162" t="s">
        <v>85</v>
      </c>
      <c r="AY950" s="18" t="s">
        <v>167</v>
      </c>
      <c r="BE950" s="163">
        <f>IF(N950="základní",J950,0)</f>
        <v>0</v>
      </c>
      <c r="BF950" s="163">
        <f>IF(N950="snížená",J950,0)</f>
        <v>0</v>
      </c>
      <c r="BG950" s="163">
        <f>IF(N950="zákl. přenesená",J950,0)</f>
        <v>0</v>
      </c>
      <c r="BH950" s="163">
        <f>IF(N950="sníž. přenesená",J950,0)</f>
        <v>0</v>
      </c>
      <c r="BI950" s="163">
        <f>IF(N950="nulová",J950,0)</f>
        <v>0</v>
      </c>
      <c r="BJ950" s="18" t="s">
        <v>32</v>
      </c>
      <c r="BK950" s="163">
        <f>ROUND(I950*H950,2)</f>
        <v>0</v>
      </c>
      <c r="BL950" s="18" t="s">
        <v>175</v>
      </c>
      <c r="BM950" s="162" t="s">
        <v>1804</v>
      </c>
    </row>
    <row r="951" spans="1:65" s="2" customFormat="1" ht="16.5" customHeight="1">
      <c r="A951" s="33"/>
      <c r="B951" s="150"/>
      <c r="C951" s="151" t="s">
        <v>1805</v>
      </c>
      <c r="D951" s="151" t="s">
        <v>170</v>
      </c>
      <c r="E951" s="152" t="s">
        <v>1806</v>
      </c>
      <c r="F951" s="153" t="s">
        <v>1807</v>
      </c>
      <c r="G951" s="154" t="s">
        <v>246</v>
      </c>
      <c r="H951" s="155">
        <v>762</v>
      </c>
      <c r="I951" s="156"/>
      <c r="J951" s="157">
        <f>ROUND(I951*H951,2)</f>
        <v>0</v>
      </c>
      <c r="K951" s="153" t="s">
        <v>240</v>
      </c>
      <c r="L951" s="34"/>
      <c r="M951" s="158" t="s">
        <v>1</v>
      </c>
      <c r="N951" s="159" t="s">
        <v>42</v>
      </c>
      <c r="O951" s="59"/>
      <c r="P951" s="160">
        <f>O951*H951</f>
        <v>0</v>
      </c>
      <c r="Q951" s="160">
        <v>0.00019</v>
      </c>
      <c r="R951" s="160">
        <f>Q951*H951</f>
        <v>0.14478000000000002</v>
      </c>
      <c r="S951" s="160">
        <v>0</v>
      </c>
      <c r="T951" s="161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62" t="s">
        <v>175</v>
      </c>
      <c r="AT951" s="162" t="s">
        <v>170</v>
      </c>
      <c r="AU951" s="162" t="s">
        <v>85</v>
      </c>
      <c r="AY951" s="18" t="s">
        <v>167</v>
      </c>
      <c r="BE951" s="163">
        <f>IF(N951="základní",J951,0)</f>
        <v>0</v>
      </c>
      <c r="BF951" s="163">
        <f>IF(N951="snížená",J951,0)</f>
        <v>0</v>
      </c>
      <c r="BG951" s="163">
        <f>IF(N951="zákl. přenesená",J951,0)</f>
        <v>0</v>
      </c>
      <c r="BH951" s="163">
        <f>IF(N951="sníž. přenesená",J951,0)</f>
        <v>0</v>
      </c>
      <c r="BI951" s="163">
        <f>IF(N951="nulová",J951,0)</f>
        <v>0</v>
      </c>
      <c r="BJ951" s="18" t="s">
        <v>32</v>
      </c>
      <c r="BK951" s="163">
        <f>ROUND(I951*H951,2)</f>
        <v>0</v>
      </c>
      <c r="BL951" s="18" t="s">
        <v>175</v>
      </c>
      <c r="BM951" s="162" t="s">
        <v>1808</v>
      </c>
    </row>
    <row r="952" spans="1:65" s="2" customFormat="1" ht="16.5" customHeight="1">
      <c r="A952" s="33"/>
      <c r="B952" s="150"/>
      <c r="C952" s="151" t="s">
        <v>1809</v>
      </c>
      <c r="D952" s="151" t="s">
        <v>170</v>
      </c>
      <c r="E952" s="152" t="s">
        <v>1810</v>
      </c>
      <c r="F952" s="153" t="s">
        <v>1811</v>
      </c>
      <c r="G952" s="154" t="s">
        <v>246</v>
      </c>
      <c r="H952" s="155">
        <v>341</v>
      </c>
      <c r="I952" s="156"/>
      <c r="J952" s="157">
        <f>ROUND(I952*H952,2)</f>
        <v>0</v>
      </c>
      <c r="K952" s="153" t="s">
        <v>174</v>
      </c>
      <c r="L952" s="34"/>
      <c r="M952" s="158" t="s">
        <v>1</v>
      </c>
      <c r="N952" s="159" t="s">
        <v>42</v>
      </c>
      <c r="O952" s="59"/>
      <c r="P952" s="160">
        <f>O952*H952</f>
        <v>0</v>
      </c>
      <c r="Q952" s="160">
        <v>7E-05</v>
      </c>
      <c r="R952" s="160">
        <f>Q952*H952</f>
        <v>0.02387</v>
      </c>
      <c r="S952" s="160">
        <v>0</v>
      </c>
      <c r="T952" s="161">
        <f>S952*H952</f>
        <v>0</v>
      </c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R952" s="162" t="s">
        <v>175</v>
      </c>
      <c r="AT952" s="162" t="s">
        <v>170</v>
      </c>
      <c r="AU952" s="162" t="s">
        <v>85</v>
      </c>
      <c r="AY952" s="18" t="s">
        <v>167</v>
      </c>
      <c r="BE952" s="163">
        <f>IF(N952="základní",J952,0)</f>
        <v>0</v>
      </c>
      <c r="BF952" s="163">
        <f>IF(N952="snížená",J952,0)</f>
        <v>0</v>
      </c>
      <c r="BG952" s="163">
        <f>IF(N952="zákl. přenesená",J952,0)</f>
        <v>0</v>
      </c>
      <c r="BH952" s="163">
        <f>IF(N952="sníž. přenesená",J952,0)</f>
        <v>0</v>
      </c>
      <c r="BI952" s="163">
        <f>IF(N952="nulová",J952,0)</f>
        <v>0</v>
      </c>
      <c r="BJ952" s="18" t="s">
        <v>32</v>
      </c>
      <c r="BK952" s="163">
        <f>ROUND(I952*H952,2)</f>
        <v>0</v>
      </c>
      <c r="BL952" s="18" t="s">
        <v>175</v>
      </c>
      <c r="BM952" s="162" t="s">
        <v>1812</v>
      </c>
    </row>
    <row r="953" spans="1:65" s="2" customFormat="1" ht="16.5" customHeight="1">
      <c r="A953" s="33"/>
      <c r="B953" s="150"/>
      <c r="C953" s="151" t="s">
        <v>1813</v>
      </c>
      <c r="D953" s="151" t="s">
        <v>170</v>
      </c>
      <c r="E953" s="152" t="s">
        <v>1814</v>
      </c>
      <c r="F953" s="153" t="s">
        <v>1815</v>
      </c>
      <c r="G953" s="154" t="s">
        <v>475</v>
      </c>
      <c r="H953" s="155">
        <v>20</v>
      </c>
      <c r="I953" s="156"/>
      <c r="J953" s="157">
        <f>ROUND(I953*H953,2)</f>
        <v>0</v>
      </c>
      <c r="K953" s="153" t="s">
        <v>240</v>
      </c>
      <c r="L953" s="34"/>
      <c r="M953" s="158" t="s">
        <v>1</v>
      </c>
      <c r="N953" s="159" t="s">
        <v>42</v>
      </c>
      <c r="O953" s="59"/>
      <c r="P953" s="160">
        <f>O953*H953</f>
        <v>0</v>
      </c>
      <c r="Q953" s="160">
        <v>0.0005</v>
      </c>
      <c r="R953" s="160">
        <f>Q953*H953</f>
        <v>0.01</v>
      </c>
      <c r="S953" s="160">
        <v>0</v>
      </c>
      <c r="T953" s="161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62" t="s">
        <v>175</v>
      </c>
      <c r="AT953" s="162" t="s">
        <v>170</v>
      </c>
      <c r="AU953" s="162" t="s">
        <v>85</v>
      </c>
      <c r="AY953" s="18" t="s">
        <v>167</v>
      </c>
      <c r="BE953" s="163">
        <f>IF(N953="základní",J953,0)</f>
        <v>0</v>
      </c>
      <c r="BF953" s="163">
        <f>IF(N953="snížená",J953,0)</f>
        <v>0</v>
      </c>
      <c r="BG953" s="163">
        <f>IF(N953="zákl. přenesená",J953,0)</f>
        <v>0</v>
      </c>
      <c r="BH953" s="163">
        <f>IF(N953="sníž. přenesená",J953,0)</f>
        <v>0</v>
      </c>
      <c r="BI953" s="163">
        <f>IF(N953="nulová",J953,0)</f>
        <v>0</v>
      </c>
      <c r="BJ953" s="18" t="s">
        <v>32</v>
      </c>
      <c r="BK953" s="163">
        <f>ROUND(I953*H953,2)</f>
        <v>0</v>
      </c>
      <c r="BL953" s="18" t="s">
        <v>175</v>
      </c>
      <c r="BM953" s="162" t="s">
        <v>1816</v>
      </c>
    </row>
    <row r="954" spans="2:51" s="14" customFormat="1" ht="12">
      <c r="B954" s="172"/>
      <c r="D954" s="165" t="s">
        <v>177</v>
      </c>
      <c r="E954" s="173" t="s">
        <v>1</v>
      </c>
      <c r="F954" s="174" t="s">
        <v>1817</v>
      </c>
      <c r="H954" s="175">
        <v>7</v>
      </c>
      <c r="I954" s="176"/>
      <c r="L954" s="172"/>
      <c r="M954" s="177"/>
      <c r="N954" s="178"/>
      <c r="O954" s="178"/>
      <c r="P954" s="178"/>
      <c r="Q954" s="178"/>
      <c r="R954" s="178"/>
      <c r="S954" s="178"/>
      <c r="T954" s="179"/>
      <c r="AT954" s="173" t="s">
        <v>177</v>
      </c>
      <c r="AU954" s="173" t="s">
        <v>85</v>
      </c>
      <c r="AV954" s="14" t="s">
        <v>85</v>
      </c>
      <c r="AW954" s="14" t="s">
        <v>31</v>
      </c>
      <c r="AX954" s="14" t="s">
        <v>77</v>
      </c>
      <c r="AY954" s="173" t="s">
        <v>167</v>
      </c>
    </row>
    <row r="955" spans="2:51" s="14" customFormat="1" ht="12">
      <c r="B955" s="172"/>
      <c r="D955" s="165" t="s">
        <v>177</v>
      </c>
      <c r="E955" s="173" t="s">
        <v>1</v>
      </c>
      <c r="F955" s="174" t="s">
        <v>1818</v>
      </c>
      <c r="H955" s="175">
        <v>13</v>
      </c>
      <c r="I955" s="176"/>
      <c r="L955" s="172"/>
      <c r="M955" s="177"/>
      <c r="N955" s="178"/>
      <c r="O955" s="178"/>
      <c r="P955" s="178"/>
      <c r="Q955" s="178"/>
      <c r="R955" s="178"/>
      <c r="S955" s="178"/>
      <c r="T955" s="179"/>
      <c r="AT955" s="173" t="s">
        <v>177</v>
      </c>
      <c r="AU955" s="173" t="s">
        <v>85</v>
      </c>
      <c r="AV955" s="14" t="s">
        <v>85</v>
      </c>
      <c r="AW955" s="14" t="s">
        <v>31</v>
      </c>
      <c r="AX955" s="14" t="s">
        <v>77</v>
      </c>
      <c r="AY955" s="173" t="s">
        <v>167</v>
      </c>
    </row>
    <row r="956" spans="2:51" s="15" customFormat="1" ht="12">
      <c r="B956" s="180"/>
      <c r="D956" s="165" t="s">
        <v>177</v>
      </c>
      <c r="E956" s="181" t="s">
        <v>1</v>
      </c>
      <c r="F956" s="182" t="s">
        <v>192</v>
      </c>
      <c r="H956" s="183">
        <v>20</v>
      </c>
      <c r="I956" s="184"/>
      <c r="L956" s="180"/>
      <c r="M956" s="185"/>
      <c r="N956" s="186"/>
      <c r="O956" s="186"/>
      <c r="P956" s="186"/>
      <c r="Q956" s="186"/>
      <c r="R956" s="186"/>
      <c r="S956" s="186"/>
      <c r="T956" s="187"/>
      <c r="AT956" s="181" t="s">
        <v>177</v>
      </c>
      <c r="AU956" s="181" t="s">
        <v>85</v>
      </c>
      <c r="AV956" s="15" t="s">
        <v>175</v>
      </c>
      <c r="AW956" s="15" t="s">
        <v>31</v>
      </c>
      <c r="AX956" s="15" t="s">
        <v>32</v>
      </c>
      <c r="AY956" s="181" t="s">
        <v>167</v>
      </c>
    </row>
    <row r="957" spans="1:65" s="2" customFormat="1" ht="16.5" customHeight="1">
      <c r="A957" s="33"/>
      <c r="B957" s="150"/>
      <c r="C957" s="151" t="s">
        <v>1819</v>
      </c>
      <c r="D957" s="151" t="s">
        <v>170</v>
      </c>
      <c r="E957" s="152" t="s">
        <v>1820</v>
      </c>
      <c r="F957" s="153" t="s">
        <v>1821</v>
      </c>
      <c r="G957" s="154" t="s">
        <v>475</v>
      </c>
      <c r="H957" s="155">
        <v>1</v>
      </c>
      <c r="I957" s="156"/>
      <c r="J957" s="157">
        <f>ROUND(I957*H957,2)</f>
        <v>0</v>
      </c>
      <c r="K957" s="153" t="s">
        <v>240</v>
      </c>
      <c r="L957" s="34"/>
      <c r="M957" s="158" t="s">
        <v>1</v>
      </c>
      <c r="N957" s="159" t="s">
        <v>42</v>
      </c>
      <c r="O957" s="59"/>
      <c r="P957" s="160">
        <f>O957*H957</f>
        <v>0</v>
      </c>
      <c r="Q957" s="160">
        <v>0</v>
      </c>
      <c r="R957" s="160">
        <f>Q957*H957</f>
        <v>0</v>
      </c>
      <c r="S957" s="160">
        <v>0</v>
      </c>
      <c r="T957" s="161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62" t="s">
        <v>175</v>
      </c>
      <c r="AT957" s="162" t="s">
        <v>170</v>
      </c>
      <c r="AU957" s="162" t="s">
        <v>85</v>
      </c>
      <c r="AY957" s="18" t="s">
        <v>167</v>
      </c>
      <c r="BE957" s="163">
        <f>IF(N957="základní",J957,0)</f>
        <v>0</v>
      </c>
      <c r="BF957" s="163">
        <f>IF(N957="snížená",J957,0)</f>
        <v>0</v>
      </c>
      <c r="BG957" s="163">
        <f>IF(N957="zákl. přenesená",J957,0)</f>
        <v>0</v>
      </c>
      <c r="BH957" s="163">
        <f>IF(N957="sníž. přenesená",J957,0)</f>
        <v>0</v>
      </c>
      <c r="BI957" s="163">
        <f>IF(N957="nulová",J957,0)</f>
        <v>0</v>
      </c>
      <c r="BJ957" s="18" t="s">
        <v>32</v>
      </c>
      <c r="BK957" s="163">
        <f>ROUND(I957*H957,2)</f>
        <v>0</v>
      </c>
      <c r="BL957" s="18" t="s">
        <v>175</v>
      </c>
      <c r="BM957" s="162" t="s">
        <v>1822</v>
      </c>
    </row>
    <row r="958" spans="2:51" s="13" customFormat="1" ht="12">
      <c r="B958" s="164"/>
      <c r="D958" s="165" t="s">
        <v>177</v>
      </c>
      <c r="E958" s="166" t="s">
        <v>1</v>
      </c>
      <c r="F958" s="167" t="s">
        <v>1823</v>
      </c>
      <c r="H958" s="166" t="s">
        <v>1</v>
      </c>
      <c r="I958" s="168"/>
      <c r="L958" s="164"/>
      <c r="M958" s="169"/>
      <c r="N958" s="170"/>
      <c r="O958" s="170"/>
      <c r="P958" s="170"/>
      <c r="Q958" s="170"/>
      <c r="R958" s="170"/>
      <c r="S958" s="170"/>
      <c r="T958" s="171"/>
      <c r="AT958" s="166" t="s">
        <v>177</v>
      </c>
      <c r="AU958" s="166" t="s">
        <v>85</v>
      </c>
      <c r="AV958" s="13" t="s">
        <v>32</v>
      </c>
      <c r="AW958" s="13" t="s">
        <v>31</v>
      </c>
      <c r="AX958" s="13" t="s">
        <v>77</v>
      </c>
      <c r="AY958" s="166" t="s">
        <v>167</v>
      </c>
    </row>
    <row r="959" spans="2:51" s="13" customFormat="1" ht="12">
      <c r="B959" s="164"/>
      <c r="D959" s="165" t="s">
        <v>177</v>
      </c>
      <c r="E959" s="166" t="s">
        <v>1</v>
      </c>
      <c r="F959" s="167" t="s">
        <v>1824</v>
      </c>
      <c r="H959" s="166" t="s">
        <v>1</v>
      </c>
      <c r="I959" s="168"/>
      <c r="L959" s="164"/>
      <c r="M959" s="169"/>
      <c r="N959" s="170"/>
      <c r="O959" s="170"/>
      <c r="P959" s="170"/>
      <c r="Q959" s="170"/>
      <c r="R959" s="170"/>
      <c r="S959" s="170"/>
      <c r="T959" s="171"/>
      <c r="AT959" s="166" t="s">
        <v>177</v>
      </c>
      <c r="AU959" s="166" t="s">
        <v>85</v>
      </c>
      <c r="AV959" s="13" t="s">
        <v>32</v>
      </c>
      <c r="AW959" s="13" t="s">
        <v>31</v>
      </c>
      <c r="AX959" s="13" t="s">
        <v>77</v>
      </c>
      <c r="AY959" s="166" t="s">
        <v>167</v>
      </c>
    </row>
    <row r="960" spans="2:51" s="13" customFormat="1" ht="12">
      <c r="B960" s="164"/>
      <c r="D960" s="165" t="s">
        <v>177</v>
      </c>
      <c r="E960" s="166" t="s">
        <v>1</v>
      </c>
      <c r="F960" s="167" t="s">
        <v>1825</v>
      </c>
      <c r="H960" s="166" t="s">
        <v>1</v>
      </c>
      <c r="I960" s="168"/>
      <c r="L960" s="164"/>
      <c r="M960" s="169"/>
      <c r="N960" s="170"/>
      <c r="O960" s="170"/>
      <c r="P960" s="170"/>
      <c r="Q960" s="170"/>
      <c r="R960" s="170"/>
      <c r="S960" s="170"/>
      <c r="T960" s="171"/>
      <c r="AT960" s="166" t="s">
        <v>177</v>
      </c>
      <c r="AU960" s="166" t="s">
        <v>85</v>
      </c>
      <c r="AV960" s="13" t="s">
        <v>32</v>
      </c>
      <c r="AW960" s="13" t="s">
        <v>31</v>
      </c>
      <c r="AX960" s="13" t="s">
        <v>77</v>
      </c>
      <c r="AY960" s="166" t="s">
        <v>167</v>
      </c>
    </row>
    <row r="961" spans="2:51" s="13" customFormat="1" ht="12">
      <c r="B961" s="164"/>
      <c r="D961" s="165" t="s">
        <v>177</v>
      </c>
      <c r="E961" s="166" t="s">
        <v>1</v>
      </c>
      <c r="F961" s="167" t="s">
        <v>1826</v>
      </c>
      <c r="H961" s="166" t="s">
        <v>1</v>
      </c>
      <c r="I961" s="168"/>
      <c r="L961" s="164"/>
      <c r="M961" s="169"/>
      <c r="N961" s="170"/>
      <c r="O961" s="170"/>
      <c r="P961" s="170"/>
      <c r="Q961" s="170"/>
      <c r="R961" s="170"/>
      <c r="S961" s="170"/>
      <c r="T961" s="171"/>
      <c r="AT961" s="166" t="s">
        <v>177</v>
      </c>
      <c r="AU961" s="166" t="s">
        <v>85</v>
      </c>
      <c r="AV961" s="13" t="s">
        <v>32</v>
      </c>
      <c r="AW961" s="13" t="s">
        <v>31</v>
      </c>
      <c r="AX961" s="13" t="s">
        <v>77</v>
      </c>
      <c r="AY961" s="166" t="s">
        <v>167</v>
      </c>
    </row>
    <row r="962" spans="2:51" s="13" customFormat="1" ht="12">
      <c r="B962" s="164"/>
      <c r="D962" s="165" t="s">
        <v>177</v>
      </c>
      <c r="E962" s="166" t="s">
        <v>1</v>
      </c>
      <c r="F962" s="167" t="s">
        <v>1827</v>
      </c>
      <c r="H962" s="166" t="s">
        <v>1</v>
      </c>
      <c r="I962" s="168"/>
      <c r="L962" s="164"/>
      <c r="M962" s="169"/>
      <c r="N962" s="170"/>
      <c r="O962" s="170"/>
      <c r="P962" s="170"/>
      <c r="Q962" s="170"/>
      <c r="R962" s="170"/>
      <c r="S962" s="170"/>
      <c r="T962" s="171"/>
      <c r="AT962" s="166" t="s">
        <v>177</v>
      </c>
      <c r="AU962" s="166" t="s">
        <v>85</v>
      </c>
      <c r="AV962" s="13" t="s">
        <v>32</v>
      </c>
      <c r="AW962" s="13" t="s">
        <v>31</v>
      </c>
      <c r="AX962" s="13" t="s">
        <v>77</v>
      </c>
      <c r="AY962" s="166" t="s">
        <v>167</v>
      </c>
    </row>
    <row r="963" spans="2:51" s="13" customFormat="1" ht="12">
      <c r="B963" s="164"/>
      <c r="D963" s="165" t="s">
        <v>177</v>
      </c>
      <c r="E963" s="166" t="s">
        <v>1</v>
      </c>
      <c r="F963" s="167" t="s">
        <v>1828</v>
      </c>
      <c r="H963" s="166" t="s">
        <v>1</v>
      </c>
      <c r="I963" s="168"/>
      <c r="L963" s="164"/>
      <c r="M963" s="169"/>
      <c r="N963" s="170"/>
      <c r="O963" s="170"/>
      <c r="P963" s="170"/>
      <c r="Q963" s="170"/>
      <c r="R963" s="170"/>
      <c r="S963" s="170"/>
      <c r="T963" s="171"/>
      <c r="AT963" s="166" t="s">
        <v>177</v>
      </c>
      <c r="AU963" s="166" t="s">
        <v>85</v>
      </c>
      <c r="AV963" s="13" t="s">
        <v>32</v>
      </c>
      <c r="AW963" s="13" t="s">
        <v>31</v>
      </c>
      <c r="AX963" s="13" t="s">
        <v>77</v>
      </c>
      <c r="AY963" s="166" t="s">
        <v>167</v>
      </c>
    </row>
    <row r="964" spans="2:51" s="13" customFormat="1" ht="12">
      <c r="B964" s="164"/>
      <c r="D964" s="165" t="s">
        <v>177</v>
      </c>
      <c r="E964" s="166" t="s">
        <v>1</v>
      </c>
      <c r="F964" s="167" t="s">
        <v>1829</v>
      </c>
      <c r="H964" s="166" t="s">
        <v>1</v>
      </c>
      <c r="I964" s="168"/>
      <c r="L964" s="164"/>
      <c r="M964" s="169"/>
      <c r="N964" s="170"/>
      <c r="O964" s="170"/>
      <c r="P964" s="170"/>
      <c r="Q964" s="170"/>
      <c r="R964" s="170"/>
      <c r="S964" s="170"/>
      <c r="T964" s="171"/>
      <c r="AT964" s="166" t="s">
        <v>177</v>
      </c>
      <c r="AU964" s="166" t="s">
        <v>85</v>
      </c>
      <c r="AV964" s="13" t="s">
        <v>32</v>
      </c>
      <c r="AW964" s="13" t="s">
        <v>31</v>
      </c>
      <c r="AX964" s="13" t="s">
        <v>77</v>
      </c>
      <c r="AY964" s="166" t="s">
        <v>167</v>
      </c>
    </row>
    <row r="965" spans="2:51" s="13" customFormat="1" ht="12">
      <c r="B965" s="164"/>
      <c r="D965" s="165" t="s">
        <v>177</v>
      </c>
      <c r="E965" s="166" t="s">
        <v>1</v>
      </c>
      <c r="F965" s="167" t="s">
        <v>1830</v>
      </c>
      <c r="H965" s="166" t="s">
        <v>1</v>
      </c>
      <c r="I965" s="168"/>
      <c r="L965" s="164"/>
      <c r="M965" s="169"/>
      <c r="N965" s="170"/>
      <c r="O965" s="170"/>
      <c r="P965" s="170"/>
      <c r="Q965" s="170"/>
      <c r="R965" s="170"/>
      <c r="S965" s="170"/>
      <c r="T965" s="171"/>
      <c r="AT965" s="166" t="s">
        <v>177</v>
      </c>
      <c r="AU965" s="166" t="s">
        <v>85</v>
      </c>
      <c r="AV965" s="13" t="s">
        <v>32</v>
      </c>
      <c r="AW965" s="13" t="s">
        <v>31</v>
      </c>
      <c r="AX965" s="13" t="s">
        <v>77</v>
      </c>
      <c r="AY965" s="166" t="s">
        <v>167</v>
      </c>
    </row>
    <row r="966" spans="2:51" s="13" customFormat="1" ht="12">
      <c r="B966" s="164"/>
      <c r="D966" s="165" t="s">
        <v>177</v>
      </c>
      <c r="E966" s="166" t="s">
        <v>1</v>
      </c>
      <c r="F966" s="167" t="s">
        <v>1831</v>
      </c>
      <c r="H966" s="166" t="s">
        <v>1</v>
      </c>
      <c r="I966" s="168"/>
      <c r="L966" s="164"/>
      <c r="M966" s="169"/>
      <c r="N966" s="170"/>
      <c r="O966" s="170"/>
      <c r="P966" s="170"/>
      <c r="Q966" s="170"/>
      <c r="R966" s="170"/>
      <c r="S966" s="170"/>
      <c r="T966" s="171"/>
      <c r="AT966" s="166" t="s">
        <v>177</v>
      </c>
      <c r="AU966" s="166" t="s">
        <v>85</v>
      </c>
      <c r="AV966" s="13" t="s">
        <v>32</v>
      </c>
      <c r="AW966" s="13" t="s">
        <v>31</v>
      </c>
      <c r="AX966" s="13" t="s">
        <v>77</v>
      </c>
      <c r="AY966" s="166" t="s">
        <v>167</v>
      </c>
    </row>
    <row r="967" spans="2:51" s="13" customFormat="1" ht="12">
      <c r="B967" s="164"/>
      <c r="D967" s="165" t="s">
        <v>177</v>
      </c>
      <c r="E967" s="166" t="s">
        <v>1</v>
      </c>
      <c r="F967" s="167" t="s">
        <v>1832</v>
      </c>
      <c r="H967" s="166" t="s">
        <v>1</v>
      </c>
      <c r="I967" s="168"/>
      <c r="L967" s="164"/>
      <c r="M967" s="169"/>
      <c r="N967" s="170"/>
      <c r="O967" s="170"/>
      <c r="P967" s="170"/>
      <c r="Q967" s="170"/>
      <c r="R967" s="170"/>
      <c r="S967" s="170"/>
      <c r="T967" s="171"/>
      <c r="AT967" s="166" t="s">
        <v>177</v>
      </c>
      <c r="AU967" s="166" t="s">
        <v>85</v>
      </c>
      <c r="AV967" s="13" t="s">
        <v>32</v>
      </c>
      <c r="AW967" s="13" t="s">
        <v>31</v>
      </c>
      <c r="AX967" s="13" t="s">
        <v>77</v>
      </c>
      <c r="AY967" s="166" t="s">
        <v>167</v>
      </c>
    </row>
    <row r="968" spans="2:51" s="13" customFormat="1" ht="12">
      <c r="B968" s="164"/>
      <c r="D968" s="165" t="s">
        <v>177</v>
      </c>
      <c r="E968" s="166" t="s">
        <v>1</v>
      </c>
      <c r="F968" s="167" t="s">
        <v>1833</v>
      </c>
      <c r="H968" s="166" t="s">
        <v>1</v>
      </c>
      <c r="I968" s="168"/>
      <c r="L968" s="164"/>
      <c r="M968" s="169"/>
      <c r="N968" s="170"/>
      <c r="O968" s="170"/>
      <c r="P968" s="170"/>
      <c r="Q968" s="170"/>
      <c r="R968" s="170"/>
      <c r="S968" s="170"/>
      <c r="T968" s="171"/>
      <c r="AT968" s="166" t="s">
        <v>177</v>
      </c>
      <c r="AU968" s="166" t="s">
        <v>85</v>
      </c>
      <c r="AV968" s="13" t="s">
        <v>32</v>
      </c>
      <c r="AW968" s="13" t="s">
        <v>31</v>
      </c>
      <c r="AX968" s="13" t="s">
        <v>77</v>
      </c>
      <c r="AY968" s="166" t="s">
        <v>167</v>
      </c>
    </row>
    <row r="969" spans="2:51" s="13" customFormat="1" ht="12">
      <c r="B969" s="164"/>
      <c r="D969" s="165" t="s">
        <v>177</v>
      </c>
      <c r="E969" s="166" t="s">
        <v>1</v>
      </c>
      <c r="F969" s="167" t="s">
        <v>1834</v>
      </c>
      <c r="H969" s="166" t="s">
        <v>1</v>
      </c>
      <c r="I969" s="168"/>
      <c r="L969" s="164"/>
      <c r="M969" s="169"/>
      <c r="N969" s="170"/>
      <c r="O969" s="170"/>
      <c r="P969" s="170"/>
      <c r="Q969" s="170"/>
      <c r="R969" s="170"/>
      <c r="S969" s="170"/>
      <c r="T969" s="171"/>
      <c r="AT969" s="166" t="s">
        <v>177</v>
      </c>
      <c r="AU969" s="166" t="s">
        <v>85</v>
      </c>
      <c r="AV969" s="13" t="s">
        <v>32</v>
      </c>
      <c r="AW969" s="13" t="s">
        <v>31</v>
      </c>
      <c r="AX969" s="13" t="s">
        <v>77</v>
      </c>
      <c r="AY969" s="166" t="s">
        <v>167</v>
      </c>
    </row>
    <row r="970" spans="2:51" s="14" customFormat="1" ht="12">
      <c r="B970" s="172"/>
      <c r="D970" s="165" t="s">
        <v>177</v>
      </c>
      <c r="E970" s="173" t="s">
        <v>1</v>
      </c>
      <c r="F970" s="174" t="s">
        <v>32</v>
      </c>
      <c r="H970" s="175">
        <v>1</v>
      </c>
      <c r="I970" s="176"/>
      <c r="L970" s="172"/>
      <c r="M970" s="177"/>
      <c r="N970" s="178"/>
      <c r="O970" s="178"/>
      <c r="P970" s="178"/>
      <c r="Q970" s="178"/>
      <c r="R970" s="178"/>
      <c r="S970" s="178"/>
      <c r="T970" s="179"/>
      <c r="AT970" s="173" t="s">
        <v>177</v>
      </c>
      <c r="AU970" s="173" t="s">
        <v>85</v>
      </c>
      <c r="AV970" s="14" t="s">
        <v>85</v>
      </c>
      <c r="AW970" s="14" t="s">
        <v>31</v>
      </c>
      <c r="AX970" s="14" t="s">
        <v>32</v>
      </c>
      <c r="AY970" s="173" t="s">
        <v>167</v>
      </c>
    </row>
    <row r="971" spans="2:63" s="12" customFormat="1" ht="22.9" customHeight="1">
      <c r="B971" s="137"/>
      <c r="D971" s="138" t="s">
        <v>76</v>
      </c>
      <c r="E971" s="148" t="s">
        <v>221</v>
      </c>
      <c r="F971" s="148" t="s">
        <v>1835</v>
      </c>
      <c r="I971" s="140"/>
      <c r="J971" s="149">
        <f>BK971</f>
        <v>0</v>
      </c>
      <c r="L971" s="137"/>
      <c r="M971" s="142"/>
      <c r="N971" s="143"/>
      <c r="O971" s="143"/>
      <c r="P971" s="144">
        <f>P972</f>
        <v>0</v>
      </c>
      <c r="Q971" s="143"/>
      <c r="R971" s="144">
        <f>R972</f>
        <v>0</v>
      </c>
      <c r="S971" s="143"/>
      <c r="T971" s="145">
        <f>T972</f>
        <v>0</v>
      </c>
      <c r="AR971" s="138" t="s">
        <v>32</v>
      </c>
      <c r="AT971" s="146" t="s">
        <v>76</v>
      </c>
      <c r="AU971" s="146" t="s">
        <v>32</v>
      </c>
      <c r="AY971" s="138" t="s">
        <v>167</v>
      </c>
      <c r="BK971" s="147">
        <f>BK972</f>
        <v>0</v>
      </c>
    </row>
    <row r="972" spans="1:65" s="2" customFormat="1" ht="16.5" customHeight="1">
      <c r="A972" s="33"/>
      <c r="B972" s="150"/>
      <c r="C972" s="151" t="s">
        <v>1836</v>
      </c>
      <c r="D972" s="151" t="s">
        <v>170</v>
      </c>
      <c r="E972" s="152" t="s">
        <v>1837</v>
      </c>
      <c r="F972" s="153" t="s">
        <v>1838</v>
      </c>
      <c r="G972" s="154" t="s">
        <v>260</v>
      </c>
      <c r="H972" s="155">
        <v>8.307</v>
      </c>
      <c r="I972" s="156"/>
      <c r="J972" s="157">
        <f>ROUND(I972*H972,2)</f>
        <v>0</v>
      </c>
      <c r="K972" s="153" t="s">
        <v>174</v>
      </c>
      <c r="L972" s="34"/>
      <c r="M972" s="203" t="s">
        <v>1</v>
      </c>
      <c r="N972" s="204" t="s">
        <v>42</v>
      </c>
      <c r="O972" s="205"/>
      <c r="P972" s="206">
        <f>O972*H972</f>
        <v>0</v>
      </c>
      <c r="Q972" s="206">
        <v>0</v>
      </c>
      <c r="R972" s="206">
        <f>Q972*H972</f>
        <v>0</v>
      </c>
      <c r="S972" s="206">
        <v>0</v>
      </c>
      <c r="T972" s="207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2" t="s">
        <v>175</v>
      </c>
      <c r="AT972" s="162" t="s">
        <v>170</v>
      </c>
      <c r="AU972" s="162" t="s">
        <v>85</v>
      </c>
      <c r="AY972" s="18" t="s">
        <v>167</v>
      </c>
      <c r="BE972" s="163">
        <f>IF(N972="základní",J972,0)</f>
        <v>0</v>
      </c>
      <c r="BF972" s="163">
        <f>IF(N972="snížená",J972,0)</f>
        <v>0</v>
      </c>
      <c r="BG972" s="163">
        <f>IF(N972="zákl. přenesená",J972,0)</f>
        <v>0</v>
      </c>
      <c r="BH972" s="163">
        <f>IF(N972="sníž. přenesená",J972,0)</f>
        <v>0</v>
      </c>
      <c r="BI972" s="163">
        <f>IF(N972="nulová",J972,0)</f>
        <v>0</v>
      </c>
      <c r="BJ972" s="18" t="s">
        <v>32</v>
      </c>
      <c r="BK972" s="163">
        <f>ROUND(I972*H972,2)</f>
        <v>0</v>
      </c>
      <c r="BL972" s="18" t="s">
        <v>175</v>
      </c>
      <c r="BM972" s="162" t="s">
        <v>1839</v>
      </c>
    </row>
    <row r="973" spans="1:31" s="2" customFormat="1" ht="6.95" customHeight="1">
      <c r="A973" s="33"/>
      <c r="B973" s="48"/>
      <c r="C973" s="49"/>
      <c r="D973" s="49"/>
      <c r="E973" s="49"/>
      <c r="F973" s="49"/>
      <c r="G973" s="49"/>
      <c r="H973" s="49"/>
      <c r="I973" s="49"/>
      <c r="J973" s="49"/>
      <c r="K973" s="49"/>
      <c r="L973" s="34"/>
      <c r="M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</row>
  </sheetData>
  <autoFilter ref="C126:K97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3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111</v>
      </c>
      <c r="AZ2" s="99" t="s">
        <v>1188</v>
      </c>
      <c r="BA2" s="99" t="s">
        <v>1</v>
      </c>
      <c r="BB2" s="99" t="s">
        <v>1</v>
      </c>
      <c r="BC2" s="99" t="s">
        <v>1840</v>
      </c>
      <c r="BD2" s="9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9" t="s">
        <v>1841</v>
      </c>
      <c r="BA3" s="99" t="s">
        <v>1</v>
      </c>
      <c r="BB3" s="99" t="s">
        <v>1</v>
      </c>
      <c r="BC3" s="99" t="s">
        <v>1842</v>
      </c>
      <c r="BD3" s="99" t="s">
        <v>85</v>
      </c>
    </row>
    <row r="4" spans="2:5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  <c r="AZ4" s="99" t="s">
        <v>1843</v>
      </c>
      <c r="BA4" s="99" t="s">
        <v>1</v>
      </c>
      <c r="BB4" s="99" t="s">
        <v>1</v>
      </c>
      <c r="BC4" s="99" t="s">
        <v>1844</v>
      </c>
      <c r="BD4" s="99" t="s">
        <v>85</v>
      </c>
    </row>
    <row r="5" spans="2:56" s="1" customFormat="1" ht="6.95" customHeight="1">
      <c r="B5" s="21"/>
      <c r="L5" s="21"/>
      <c r="AZ5" s="99" t="s">
        <v>1190</v>
      </c>
      <c r="BA5" s="99" t="s">
        <v>1</v>
      </c>
      <c r="BB5" s="99" t="s">
        <v>1</v>
      </c>
      <c r="BC5" s="99" t="s">
        <v>1845</v>
      </c>
      <c r="BD5" s="99" t="s">
        <v>85</v>
      </c>
    </row>
    <row r="6" spans="2:56" s="1" customFormat="1" ht="12" customHeight="1">
      <c r="B6" s="21"/>
      <c r="D6" s="28" t="s">
        <v>16</v>
      </c>
      <c r="L6" s="21"/>
      <c r="AZ6" s="99" t="s">
        <v>1194</v>
      </c>
      <c r="BA6" s="99" t="s">
        <v>1</v>
      </c>
      <c r="BB6" s="99" t="s">
        <v>1</v>
      </c>
      <c r="BC6" s="99" t="s">
        <v>1845</v>
      </c>
      <c r="BD6" s="99" t="s">
        <v>85</v>
      </c>
    </row>
    <row r="7" spans="2:56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  <c r="AZ7" s="99" t="s">
        <v>1196</v>
      </c>
      <c r="BA7" s="99" t="s">
        <v>1</v>
      </c>
      <c r="BB7" s="99" t="s">
        <v>1</v>
      </c>
      <c r="BC7" s="99" t="s">
        <v>1846</v>
      </c>
      <c r="BD7" s="99" t="s">
        <v>85</v>
      </c>
    </row>
    <row r="8" spans="2:56" s="1" customFormat="1" ht="12" customHeight="1">
      <c r="B8" s="21"/>
      <c r="D8" s="28" t="s">
        <v>135</v>
      </c>
      <c r="L8" s="21"/>
      <c r="AZ8" s="99" t="s">
        <v>1198</v>
      </c>
      <c r="BA8" s="99" t="s">
        <v>1</v>
      </c>
      <c r="BB8" s="99" t="s">
        <v>1</v>
      </c>
      <c r="BC8" s="99" t="s">
        <v>1847</v>
      </c>
      <c r="BD8" s="99" t="s">
        <v>85</v>
      </c>
    </row>
    <row r="9" spans="1:56" s="2" customFormat="1" ht="16.5" customHeight="1">
      <c r="A9" s="33"/>
      <c r="B9" s="34"/>
      <c r="C9" s="33"/>
      <c r="D9" s="33"/>
      <c r="E9" s="276" t="s">
        <v>1202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1200</v>
      </c>
      <c r="BA9" s="99" t="s">
        <v>1</v>
      </c>
      <c r="BB9" s="99" t="s">
        <v>1</v>
      </c>
      <c r="BC9" s="99" t="s">
        <v>1848</v>
      </c>
      <c r="BD9" s="99" t="s">
        <v>85</v>
      </c>
    </row>
    <row r="10" spans="1:56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1203</v>
      </c>
      <c r="BA10" s="99" t="s">
        <v>1</v>
      </c>
      <c r="BB10" s="99" t="s">
        <v>1</v>
      </c>
      <c r="BC10" s="99" t="s">
        <v>1849</v>
      </c>
      <c r="BD10" s="99" t="s">
        <v>85</v>
      </c>
    </row>
    <row r="11" spans="1:56" s="2" customFormat="1" ht="16.5" customHeight="1">
      <c r="A11" s="33"/>
      <c r="B11" s="34"/>
      <c r="C11" s="33"/>
      <c r="D11" s="33"/>
      <c r="E11" s="259" t="s">
        <v>1850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1205</v>
      </c>
      <c r="BA11" s="99" t="s">
        <v>1</v>
      </c>
      <c r="BB11" s="99" t="s">
        <v>1</v>
      </c>
      <c r="BC11" s="99" t="s">
        <v>1851</v>
      </c>
      <c r="BD11" s="99" t="s">
        <v>85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9" t="s">
        <v>1217</v>
      </c>
      <c r="BA12" s="99" t="s">
        <v>1</v>
      </c>
      <c r="BB12" s="99" t="s">
        <v>1</v>
      </c>
      <c r="BC12" s="99" t="s">
        <v>1083</v>
      </c>
      <c r="BD12" s="99" t="s">
        <v>85</v>
      </c>
    </row>
    <row r="13" spans="1:56" s="2" customFormat="1" ht="12" customHeight="1">
      <c r="A13" s="33"/>
      <c r="B13" s="34"/>
      <c r="C13" s="33"/>
      <c r="D13" s="28" t="s">
        <v>18</v>
      </c>
      <c r="E13" s="33"/>
      <c r="F13" s="26" t="s">
        <v>108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9" t="s">
        <v>1218</v>
      </c>
      <c r="BA13" s="99" t="s">
        <v>1</v>
      </c>
      <c r="BB13" s="99" t="s">
        <v>1</v>
      </c>
      <c r="BC13" s="99" t="s">
        <v>1852</v>
      </c>
      <c r="BD13" s="99" t="s">
        <v>85</v>
      </c>
    </row>
    <row r="14" spans="1:56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9" t="s">
        <v>1853</v>
      </c>
      <c r="BA14" s="99" t="s">
        <v>1</v>
      </c>
      <c r="BB14" s="99" t="s">
        <v>1</v>
      </c>
      <c r="BC14" s="99" t="s">
        <v>1854</v>
      </c>
      <c r="BD14" s="99" t="s">
        <v>85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9" t="s">
        <v>1855</v>
      </c>
      <c r="BA15" s="99" t="s">
        <v>1</v>
      </c>
      <c r="BB15" s="99" t="s">
        <v>1</v>
      </c>
      <c r="BC15" s="99" t="s">
        <v>1856</v>
      </c>
      <c r="BD15" s="99" t="s">
        <v>85</v>
      </c>
    </row>
    <row r="16" spans="1:5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9" t="s">
        <v>1857</v>
      </c>
      <c r="BA16" s="99" t="s">
        <v>1</v>
      </c>
      <c r="BB16" s="99" t="s">
        <v>1</v>
      </c>
      <c r="BC16" s="99" t="s">
        <v>1858</v>
      </c>
      <c r="BD16" s="99" t="s">
        <v>85</v>
      </c>
    </row>
    <row r="17" spans="1:56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9" t="s">
        <v>1859</v>
      </c>
      <c r="BA17" s="99" t="s">
        <v>1</v>
      </c>
      <c r="BB17" s="99" t="s">
        <v>1</v>
      </c>
      <c r="BC17" s="99" t="s">
        <v>1860</v>
      </c>
      <c r="BD17" s="99" t="s">
        <v>85</v>
      </c>
    </row>
    <row r="18" spans="1:56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9" t="s">
        <v>580</v>
      </c>
      <c r="BA18" s="99" t="s">
        <v>1</v>
      </c>
      <c r="BB18" s="99" t="s">
        <v>1</v>
      </c>
      <c r="BC18" s="99" t="s">
        <v>1861</v>
      </c>
      <c r="BD18" s="99" t="s">
        <v>85</v>
      </c>
    </row>
    <row r="19" spans="1:56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9" t="s">
        <v>1221</v>
      </c>
      <c r="BA19" s="99" t="s">
        <v>1</v>
      </c>
      <c r="BB19" s="99" t="s">
        <v>1</v>
      </c>
      <c r="BC19" s="99" t="s">
        <v>216</v>
      </c>
      <c r="BD19" s="99" t="s">
        <v>85</v>
      </c>
    </row>
    <row r="20" spans="1:56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9" t="s">
        <v>1222</v>
      </c>
      <c r="BA20" s="99" t="s">
        <v>1</v>
      </c>
      <c r="BB20" s="99" t="s">
        <v>1</v>
      </c>
      <c r="BC20" s="99" t="s">
        <v>355</v>
      </c>
      <c r="BD20" s="99" t="s">
        <v>85</v>
      </c>
    </row>
    <row r="21" spans="1:56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9" t="s">
        <v>1862</v>
      </c>
      <c r="BA21" s="99" t="s">
        <v>1</v>
      </c>
      <c r="BB21" s="99" t="s">
        <v>1</v>
      </c>
      <c r="BC21" s="99" t="s">
        <v>399</v>
      </c>
      <c r="BD21" s="99" t="s">
        <v>85</v>
      </c>
    </row>
    <row r="22" spans="1:56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9" t="s">
        <v>1863</v>
      </c>
      <c r="BA22" s="99" t="s">
        <v>1</v>
      </c>
      <c r="BB22" s="99" t="s">
        <v>1</v>
      </c>
      <c r="BC22" s="99" t="s">
        <v>338</v>
      </c>
      <c r="BD22" s="99" t="s">
        <v>85</v>
      </c>
    </row>
    <row r="23" spans="1:56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9" t="s">
        <v>582</v>
      </c>
      <c r="BA23" s="99" t="s">
        <v>1</v>
      </c>
      <c r="BB23" s="99" t="s">
        <v>1</v>
      </c>
      <c r="BC23" s="99" t="s">
        <v>1864</v>
      </c>
      <c r="BD23" s="99" t="s">
        <v>85</v>
      </c>
    </row>
    <row r="24" spans="1:56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9" t="s">
        <v>1865</v>
      </c>
      <c r="BA24" s="99" t="s">
        <v>1</v>
      </c>
      <c r="BB24" s="99" t="s">
        <v>1</v>
      </c>
      <c r="BC24" s="99" t="s">
        <v>1866</v>
      </c>
      <c r="BD24" s="99" t="s">
        <v>85</v>
      </c>
    </row>
    <row r="25" spans="1:56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9" t="s">
        <v>1867</v>
      </c>
      <c r="BA25" s="99" t="s">
        <v>1</v>
      </c>
      <c r="BB25" s="99" t="s">
        <v>1</v>
      </c>
      <c r="BC25" s="99" t="s">
        <v>1868</v>
      </c>
      <c r="BD25" s="99" t="s">
        <v>85</v>
      </c>
    </row>
    <row r="26" spans="1:56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9" t="s">
        <v>1869</v>
      </c>
      <c r="BA26" s="99" t="s">
        <v>1</v>
      </c>
      <c r="BB26" s="99" t="s">
        <v>1</v>
      </c>
      <c r="BC26" s="99" t="s">
        <v>1870</v>
      </c>
      <c r="BD26" s="99" t="s">
        <v>85</v>
      </c>
    </row>
    <row r="27" spans="1:56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Z27" s="99" t="s">
        <v>1227</v>
      </c>
      <c r="BA27" s="99" t="s">
        <v>1</v>
      </c>
      <c r="BB27" s="99" t="s">
        <v>1</v>
      </c>
      <c r="BC27" s="99" t="s">
        <v>1871</v>
      </c>
      <c r="BD27" s="99" t="s">
        <v>85</v>
      </c>
    </row>
    <row r="28" spans="1:56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99" t="s">
        <v>131</v>
      </c>
      <c r="BA28" s="99" t="s">
        <v>1</v>
      </c>
      <c r="BB28" s="99" t="s">
        <v>1</v>
      </c>
      <c r="BC28" s="99" t="s">
        <v>286</v>
      </c>
      <c r="BD28" s="99" t="s">
        <v>85</v>
      </c>
    </row>
    <row r="29" spans="1:56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Z29" s="208" t="s">
        <v>1230</v>
      </c>
      <c r="BA29" s="208" t="s">
        <v>1</v>
      </c>
      <c r="BB29" s="208" t="s">
        <v>1</v>
      </c>
      <c r="BC29" s="208" t="s">
        <v>1872</v>
      </c>
      <c r="BD29" s="208" t="s">
        <v>85</v>
      </c>
    </row>
    <row r="30" spans="1:56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99" t="s">
        <v>594</v>
      </c>
      <c r="BA30" s="99" t="s">
        <v>1</v>
      </c>
      <c r="BB30" s="99" t="s">
        <v>1</v>
      </c>
      <c r="BC30" s="99" t="s">
        <v>1873</v>
      </c>
      <c r="BD30" s="99" t="s">
        <v>85</v>
      </c>
    </row>
    <row r="31" spans="1:56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Z31" s="99" t="s">
        <v>1233</v>
      </c>
      <c r="BA31" s="99" t="s">
        <v>1</v>
      </c>
      <c r="BB31" s="99" t="s">
        <v>1</v>
      </c>
      <c r="BC31" s="99" t="s">
        <v>1874</v>
      </c>
      <c r="BD31" s="99" t="s">
        <v>85</v>
      </c>
    </row>
    <row r="32" spans="1:56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ROUND(J129,0)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Z32" s="99" t="s">
        <v>1235</v>
      </c>
      <c r="BA32" s="99" t="s">
        <v>1</v>
      </c>
      <c r="BB32" s="99" t="s">
        <v>1</v>
      </c>
      <c r="BC32" s="99" t="s">
        <v>1875</v>
      </c>
      <c r="BD32" s="99" t="s">
        <v>85</v>
      </c>
    </row>
    <row r="33" spans="1:56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Z33" s="99" t="s">
        <v>1237</v>
      </c>
      <c r="BA33" s="99" t="s">
        <v>1</v>
      </c>
      <c r="BB33" s="99" t="s">
        <v>1</v>
      </c>
      <c r="BC33" s="99" t="s">
        <v>1876</v>
      </c>
      <c r="BD33" s="99" t="s">
        <v>85</v>
      </c>
    </row>
    <row r="34" spans="1:56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Z34" s="99" t="s">
        <v>1239</v>
      </c>
      <c r="BA34" s="99" t="s">
        <v>1</v>
      </c>
      <c r="BB34" s="99" t="s">
        <v>1</v>
      </c>
      <c r="BC34" s="99" t="s">
        <v>1877</v>
      </c>
      <c r="BD34" s="99" t="s">
        <v>85</v>
      </c>
    </row>
    <row r="35" spans="1:56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ROUND((SUM(BE129:BE1332)),0)</f>
        <v>0</v>
      </c>
      <c r="G35" s="33"/>
      <c r="H35" s="33"/>
      <c r="I35" s="107">
        <v>0.21</v>
      </c>
      <c r="J35" s="106">
        <f>ROUND(((SUM(BE129:BE1332))*I35),0)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Z35" s="99" t="s">
        <v>1878</v>
      </c>
      <c r="BA35" s="99" t="s">
        <v>1</v>
      </c>
      <c r="BB35" s="99" t="s">
        <v>1</v>
      </c>
      <c r="BC35" s="99" t="s">
        <v>1879</v>
      </c>
      <c r="BD35" s="99" t="s">
        <v>85</v>
      </c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ROUND((SUM(BF129:BF1332)),0)</f>
        <v>0</v>
      </c>
      <c r="G36" s="33"/>
      <c r="H36" s="33"/>
      <c r="I36" s="107">
        <v>0.12</v>
      </c>
      <c r="J36" s="106">
        <f>ROUND(((SUM(BF129:BF1332))*I36),0)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ROUND((SUM(BG129:BG1332)),0)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ROUND((SUM(BH129:BH1332)),0)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ROUND((SUM(BI129:BI1332)),0)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1202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340 - VODOVODNÍ PŘÍPOJKY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144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2:12" s="10" customFormat="1" ht="19.9" customHeight="1">
      <c r="B100" s="123"/>
      <c r="D100" s="124" t="s">
        <v>585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2:12" s="10" customFormat="1" ht="19.9" customHeight="1">
      <c r="B101" s="123"/>
      <c r="D101" s="124" t="s">
        <v>586</v>
      </c>
      <c r="E101" s="125"/>
      <c r="F101" s="125"/>
      <c r="G101" s="125"/>
      <c r="H101" s="125"/>
      <c r="I101" s="125"/>
      <c r="J101" s="126">
        <f>J956</f>
        <v>0</v>
      </c>
      <c r="L101" s="123"/>
    </row>
    <row r="102" spans="2:12" s="10" customFormat="1" ht="19.9" customHeight="1">
      <c r="B102" s="123"/>
      <c r="D102" s="124" t="s">
        <v>587</v>
      </c>
      <c r="E102" s="125"/>
      <c r="F102" s="125"/>
      <c r="G102" s="125"/>
      <c r="H102" s="125"/>
      <c r="I102" s="125"/>
      <c r="J102" s="126">
        <f>J985</f>
        <v>0</v>
      </c>
      <c r="L102" s="123"/>
    </row>
    <row r="103" spans="2:12" s="10" customFormat="1" ht="19.9" customHeight="1">
      <c r="B103" s="123"/>
      <c r="D103" s="124" t="s">
        <v>148</v>
      </c>
      <c r="E103" s="125"/>
      <c r="F103" s="125"/>
      <c r="G103" s="125"/>
      <c r="H103" s="125"/>
      <c r="I103" s="125"/>
      <c r="J103" s="126">
        <f>J1003</f>
        <v>0</v>
      </c>
      <c r="L103" s="123"/>
    </row>
    <row r="104" spans="2:12" s="10" customFormat="1" ht="19.9" customHeight="1">
      <c r="B104" s="123"/>
      <c r="D104" s="124" t="s">
        <v>149</v>
      </c>
      <c r="E104" s="125"/>
      <c r="F104" s="125"/>
      <c r="G104" s="125"/>
      <c r="H104" s="125"/>
      <c r="I104" s="125"/>
      <c r="J104" s="126">
        <f>J1118</f>
        <v>0</v>
      </c>
      <c r="L104" s="123"/>
    </row>
    <row r="105" spans="2:12" s="10" customFormat="1" ht="19.9" customHeight="1">
      <c r="B105" s="123"/>
      <c r="D105" s="124" t="s">
        <v>151</v>
      </c>
      <c r="E105" s="125"/>
      <c r="F105" s="125"/>
      <c r="G105" s="125"/>
      <c r="H105" s="125"/>
      <c r="I105" s="125"/>
      <c r="J105" s="126">
        <f>J1324</f>
        <v>0</v>
      </c>
      <c r="L105" s="123"/>
    </row>
    <row r="106" spans="2:12" s="9" customFormat="1" ht="24.95" customHeight="1">
      <c r="B106" s="119"/>
      <c r="D106" s="120" t="s">
        <v>1880</v>
      </c>
      <c r="E106" s="121"/>
      <c r="F106" s="121"/>
      <c r="G106" s="121"/>
      <c r="H106" s="121"/>
      <c r="I106" s="121"/>
      <c r="J106" s="122">
        <f>J1326</f>
        <v>0</v>
      </c>
      <c r="L106" s="119"/>
    </row>
    <row r="107" spans="2:12" s="10" customFormat="1" ht="19.9" customHeight="1">
      <c r="B107" s="123"/>
      <c r="D107" s="124" t="s">
        <v>1881</v>
      </c>
      <c r="E107" s="125"/>
      <c r="F107" s="125"/>
      <c r="G107" s="125"/>
      <c r="H107" s="125"/>
      <c r="I107" s="125"/>
      <c r="J107" s="126">
        <f>J1327</f>
        <v>0</v>
      </c>
      <c r="L107" s="123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6" t="str">
        <f>E7</f>
        <v>BRNO, KOSMÁKOVA – REKONSTRUKCE VODOVODU</v>
      </c>
      <c r="F117" s="277"/>
      <c r="G117" s="277"/>
      <c r="H117" s="27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135</v>
      </c>
      <c r="L118" s="21"/>
    </row>
    <row r="119" spans="1:31" s="2" customFormat="1" ht="16.5" customHeight="1">
      <c r="A119" s="33"/>
      <c r="B119" s="34"/>
      <c r="C119" s="33"/>
      <c r="D119" s="33"/>
      <c r="E119" s="276" t="s">
        <v>1202</v>
      </c>
      <c r="F119" s="275"/>
      <c r="G119" s="275"/>
      <c r="H119" s="275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137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9" t="str">
        <f>E11</f>
        <v>SO 340 - VODOVODNÍ PŘÍPOJKY</v>
      </c>
      <c r="F121" s="275"/>
      <c r="G121" s="275"/>
      <c r="H121" s="275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3"/>
      <c r="E123" s="33"/>
      <c r="F123" s="26" t="str">
        <f>F14</f>
        <v>BRNO</v>
      </c>
      <c r="G123" s="33"/>
      <c r="H123" s="33"/>
      <c r="I123" s="28" t="s">
        <v>22</v>
      </c>
      <c r="J123" s="56" t="str">
        <f>IF(J14="","",J14)</f>
        <v/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BRNĚNSKÉ VODÁRNY A KANALIZACE, a.s.</v>
      </c>
      <c r="G125" s="33"/>
      <c r="H125" s="33"/>
      <c r="I125" s="28" t="s">
        <v>29</v>
      </c>
      <c r="J125" s="31" t="str">
        <f>E23</f>
        <v>JV PROJEKT VH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33</v>
      </c>
      <c r="J126" s="31" t="str">
        <f>E26</f>
        <v xml:space="preserve"> Obrtel M.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153</v>
      </c>
      <c r="D128" s="130" t="s">
        <v>62</v>
      </c>
      <c r="E128" s="130" t="s">
        <v>58</v>
      </c>
      <c r="F128" s="130" t="s">
        <v>59</v>
      </c>
      <c r="G128" s="130" t="s">
        <v>154</v>
      </c>
      <c r="H128" s="130" t="s">
        <v>155</v>
      </c>
      <c r="I128" s="130" t="s">
        <v>156</v>
      </c>
      <c r="J128" s="130" t="s">
        <v>141</v>
      </c>
      <c r="K128" s="131" t="s">
        <v>157</v>
      </c>
      <c r="L128" s="132"/>
      <c r="M128" s="63" t="s">
        <v>1</v>
      </c>
      <c r="N128" s="64" t="s">
        <v>41</v>
      </c>
      <c r="O128" s="64" t="s">
        <v>158</v>
      </c>
      <c r="P128" s="64" t="s">
        <v>159</v>
      </c>
      <c r="Q128" s="64" t="s">
        <v>160</v>
      </c>
      <c r="R128" s="64" t="s">
        <v>161</v>
      </c>
      <c r="S128" s="64" t="s">
        <v>162</v>
      </c>
      <c r="T128" s="65" t="s">
        <v>163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3" s="2" customFormat="1" ht="22.9" customHeight="1">
      <c r="A129" s="33"/>
      <c r="B129" s="34"/>
      <c r="C129" s="70" t="s">
        <v>164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P130+P1326</f>
        <v>0</v>
      </c>
      <c r="Q129" s="67"/>
      <c r="R129" s="134">
        <f>R130+R1326</f>
        <v>104.20239198</v>
      </c>
      <c r="S129" s="67"/>
      <c r="T129" s="135">
        <f>T130+T1326</f>
        <v>152.31007499999998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76</v>
      </c>
      <c r="AU129" s="18" t="s">
        <v>143</v>
      </c>
      <c r="BK129" s="136">
        <f>BK130+BK1326</f>
        <v>0</v>
      </c>
    </row>
    <row r="130" spans="2:63" s="12" customFormat="1" ht="25.9" customHeight="1">
      <c r="B130" s="137"/>
      <c r="D130" s="138" t="s">
        <v>76</v>
      </c>
      <c r="E130" s="139" t="s">
        <v>165</v>
      </c>
      <c r="F130" s="139" t="s">
        <v>166</v>
      </c>
      <c r="I130" s="140"/>
      <c r="J130" s="141">
        <f>BK130</f>
        <v>0</v>
      </c>
      <c r="L130" s="137"/>
      <c r="M130" s="142"/>
      <c r="N130" s="143"/>
      <c r="O130" s="143"/>
      <c r="P130" s="144">
        <f>P131+P956+P985+P1003+P1118+P1324</f>
        <v>0</v>
      </c>
      <c r="Q130" s="143"/>
      <c r="R130" s="144">
        <f>R131+R956+R985+R1003+R1118+R1324</f>
        <v>104.18765198</v>
      </c>
      <c r="S130" s="143"/>
      <c r="T130" s="145">
        <f>T131+T956+T985+T1003+T1118+T1324</f>
        <v>152.31007499999998</v>
      </c>
      <c r="AR130" s="138" t="s">
        <v>32</v>
      </c>
      <c r="AT130" s="146" t="s">
        <v>76</v>
      </c>
      <c r="AU130" s="146" t="s">
        <v>77</v>
      </c>
      <c r="AY130" s="138" t="s">
        <v>167</v>
      </c>
      <c r="BK130" s="147">
        <f>BK131+BK956+BK985+BK1003+BK1118+BK1324</f>
        <v>0</v>
      </c>
    </row>
    <row r="131" spans="2:63" s="12" customFormat="1" ht="22.9" customHeight="1">
      <c r="B131" s="137"/>
      <c r="D131" s="138" t="s">
        <v>76</v>
      </c>
      <c r="E131" s="148" t="s">
        <v>32</v>
      </c>
      <c r="F131" s="148" t="s">
        <v>588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SUM(P132:P955)</f>
        <v>0</v>
      </c>
      <c r="Q131" s="143"/>
      <c r="R131" s="144">
        <f>SUM(R132:R955)</f>
        <v>11.92413914</v>
      </c>
      <c r="S131" s="143"/>
      <c r="T131" s="145">
        <f>SUM(T132:T955)</f>
        <v>152.31007499999998</v>
      </c>
      <c r="AR131" s="138" t="s">
        <v>32</v>
      </c>
      <c r="AT131" s="146" t="s">
        <v>76</v>
      </c>
      <c r="AU131" s="146" t="s">
        <v>32</v>
      </c>
      <c r="AY131" s="138" t="s">
        <v>167</v>
      </c>
      <c r="BK131" s="147">
        <f>SUM(BK132:BK955)</f>
        <v>0</v>
      </c>
    </row>
    <row r="132" spans="1:65" s="2" customFormat="1" ht="16.5" customHeight="1">
      <c r="A132" s="33"/>
      <c r="B132" s="150"/>
      <c r="C132" s="151" t="s">
        <v>32</v>
      </c>
      <c r="D132" s="151" t="s">
        <v>170</v>
      </c>
      <c r="E132" s="152" t="s">
        <v>1242</v>
      </c>
      <c r="F132" s="153" t="s">
        <v>1243</v>
      </c>
      <c r="G132" s="154" t="s">
        <v>246</v>
      </c>
      <c r="H132" s="155">
        <v>46</v>
      </c>
      <c r="I132" s="156"/>
      <c r="J132" s="157">
        <f>ROUND(I132*H132,2)</f>
        <v>0</v>
      </c>
      <c r="K132" s="153" t="s">
        <v>240</v>
      </c>
      <c r="L132" s="34"/>
      <c r="M132" s="158" t="s">
        <v>1</v>
      </c>
      <c r="N132" s="159" t="s">
        <v>42</v>
      </c>
      <c r="O132" s="59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175</v>
      </c>
      <c r="AT132" s="162" t="s">
        <v>170</v>
      </c>
      <c r="AU132" s="162" t="s">
        <v>85</v>
      </c>
      <c r="AY132" s="18" t="s">
        <v>167</v>
      </c>
      <c r="BE132" s="163">
        <f>IF(N132="základní",J132,0)</f>
        <v>0</v>
      </c>
      <c r="BF132" s="163">
        <f>IF(N132="snížená",J132,0)</f>
        <v>0</v>
      </c>
      <c r="BG132" s="163">
        <f>IF(N132="zákl. přenesená",J132,0)</f>
        <v>0</v>
      </c>
      <c r="BH132" s="163">
        <f>IF(N132="sníž. přenesená",J132,0)</f>
        <v>0</v>
      </c>
      <c r="BI132" s="163">
        <f>IF(N132="nulová",J132,0)</f>
        <v>0</v>
      </c>
      <c r="BJ132" s="18" t="s">
        <v>32</v>
      </c>
      <c r="BK132" s="163">
        <f>ROUND(I132*H132,2)</f>
        <v>0</v>
      </c>
      <c r="BL132" s="18" t="s">
        <v>175</v>
      </c>
      <c r="BM132" s="162" t="s">
        <v>1882</v>
      </c>
    </row>
    <row r="133" spans="2:51" s="14" customFormat="1" ht="12">
      <c r="B133" s="172"/>
      <c r="D133" s="165" t="s">
        <v>177</v>
      </c>
      <c r="E133" s="173" t="s">
        <v>1222</v>
      </c>
      <c r="F133" s="174" t="s">
        <v>1883</v>
      </c>
      <c r="H133" s="175">
        <v>38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177</v>
      </c>
      <c r="AU133" s="173" t="s">
        <v>85</v>
      </c>
      <c r="AV133" s="14" t="s">
        <v>85</v>
      </c>
      <c r="AW133" s="14" t="s">
        <v>31</v>
      </c>
      <c r="AX133" s="14" t="s">
        <v>77</v>
      </c>
      <c r="AY133" s="173" t="s">
        <v>167</v>
      </c>
    </row>
    <row r="134" spans="2:51" s="14" customFormat="1" ht="12">
      <c r="B134" s="172"/>
      <c r="D134" s="165" t="s">
        <v>177</v>
      </c>
      <c r="E134" s="173" t="s">
        <v>1221</v>
      </c>
      <c r="F134" s="174" t="s">
        <v>1884</v>
      </c>
      <c r="H134" s="175">
        <v>8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177</v>
      </c>
      <c r="AU134" s="173" t="s">
        <v>85</v>
      </c>
      <c r="AV134" s="14" t="s">
        <v>85</v>
      </c>
      <c r="AW134" s="14" t="s">
        <v>31</v>
      </c>
      <c r="AX134" s="14" t="s">
        <v>77</v>
      </c>
      <c r="AY134" s="173" t="s">
        <v>167</v>
      </c>
    </row>
    <row r="135" spans="2:51" s="15" customFormat="1" ht="12">
      <c r="B135" s="180"/>
      <c r="D135" s="165" t="s">
        <v>177</v>
      </c>
      <c r="E135" s="181" t="s">
        <v>1862</v>
      </c>
      <c r="F135" s="182" t="s">
        <v>192</v>
      </c>
      <c r="H135" s="183">
        <v>46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177</v>
      </c>
      <c r="AU135" s="181" t="s">
        <v>85</v>
      </c>
      <c r="AV135" s="15" t="s">
        <v>175</v>
      </c>
      <c r="AW135" s="15" t="s">
        <v>31</v>
      </c>
      <c r="AX135" s="15" t="s">
        <v>32</v>
      </c>
      <c r="AY135" s="181" t="s">
        <v>167</v>
      </c>
    </row>
    <row r="136" spans="1:65" s="2" customFormat="1" ht="16.5" customHeight="1">
      <c r="A136" s="33"/>
      <c r="B136" s="150"/>
      <c r="C136" s="151" t="s">
        <v>85</v>
      </c>
      <c r="D136" s="151" t="s">
        <v>170</v>
      </c>
      <c r="E136" s="152" t="s">
        <v>1247</v>
      </c>
      <c r="F136" s="153" t="s">
        <v>1248</v>
      </c>
      <c r="G136" s="154" t="s">
        <v>246</v>
      </c>
      <c r="H136" s="155">
        <v>46</v>
      </c>
      <c r="I136" s="156"/>
      <c r="J136" s="157">
        <f>ROUND(I136*H136,2)</f>
        <v>0</v>
      </c>
      <c r="K136" s="153" t="s">
        <v>174</v>
      </c>
      <c r="L136" s="34"/>
      <c r="M136" s="158" t="s">
        <v>1</v>
      </c>
      <c r="N136" s="159" t="s">
        <v>42</v>
      </c>
      <c r="O136" s="59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175</v>
      </c>
      <c r="AT136" s="162" t="s">
        <v>170</v>
      </c>
      <c r="AU136" s="162" t="s">
        <v>85</v>
      </c>
      <c r="AY136" s="18" t="s">
        <v>167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8" t="s">
        <v>32</v>
      </c>
      <c r="BK136" s="163">
        <f>ROUND(I136*H136,2)</f>
        <v>0</v>
      </c>
      <c r="BL136" s="18" t="s">
        <v>175</v>
      </c>
      <c r="BM136" s="162" t="s">
        <v>1885</v>
      </c>
    </row>
    <row r="137" spans="2:51" s="14" customFormat="1" ht="12">
      <c r="B137" s="172"/>
      <c r="D137" s="165" t="s">
        <v>177</v>
      </c>
      <c r="E137" s="173" t="s">
        <v>1</v>
      </c>
      <c r="F137" s="174" t="s">
        <v>1862</v>
      </c>
      <c r="H137" s="175">
        <v>46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177</v>
      </c>
      <c r="AU137" s="173" t="s">
        <v>85</v>
      </c>
      <c r="AV137" s="14" t="s">
        <v>85</v>
      </c>
      <c r="AW137" s="14" t="s">
        <v>31</v>
      </c>
      <c r="AX137" s="14" t="s">
        <v>32</v>
      </c>
      <c r="AY137" s="173" t="s">
        <v>167</v>
      </c>
    </row>
    <row r="138" spans="1:47" s="2" customFormat="1" ht="12">
      <c r="A138" s="33"/>
      <c r="B138" s="34"/>
      <c r="C138" s="33"/>
      <c r="D138" s="165" t="s">
        <v>193</v>
      </c>
      <c r="E138" s="33"/>
      <c r="F138" s="188" t="s">
        <v>1886</v>
      </c>
      <c r="G138" s="33"/>
      <c r="H138" s="33"/>
      <c r="I138" s="33"/>
      <c r="J138" s="33"/>
      <c r="K138" s="33"/>
      <c r="L138" s="34"/>
      <c r="M138" s="189"/>
      <c r="N138" s="190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U138" s="18" t="s">
        <v>85</v>
      </c>
    </row>
    <row r="139" spans="1:47" s="2" customFormat="1" ht="12">
      <c r="A139" s="33"/>
      <c r="B139" s="34"/>
      <c r="C139" s="33"/>
      <c r="D139" s="165" t="s">
        <v>193</v>
      </c>
      <c r="E139" s="33"/>
      <c r="F139" s="191" t="s">
        <v>1883</v>
      </c>
      <c r="G139" s="33"/>
      <c r="H139" s="192">
        <v>38</v>
      </c>
      <c r="I139" s="33"/>
      <c r="J139" s="33"/>
      <c r="K139" s="33"/>
      <c r="L139" s="34"/>
      <c r="M139" s="189"/>
      <c r="N139" s="190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U139" s="18" t="s">
        <v>85</v>
      </c>
    </row>
    <row r="140" spans="1:47" s="2" customFormat="1" ht="12">
      <c r="A140" s="33"/>
      <c r="B140" s="34"/>
      <c r="C140" s="33"/>
      <c r="D140" s="165" t="s">
        <v>193</v>
      </c>
      <c r="E140" s="33"/>
      <c r="F140" s="191" t="s">
        <v>1884</v>
      </c>
      <c r="G140" s="33"/>
      <c r="H140" s="192">
        <v>8</v>
      </c>
      <c r="I140" s="33"/>
      <c r="J140" s="33"/>
      <c r="K140" s="33"/>
      <c r="L140" s="34"/>
      <c r="M140" s="189"/>
      <c r="N140" s="190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U140" s="18" t="s">
        <v>85</v>
      </c>
    </row>
    <row r="141" spans="1:47" s="2" customFormat="1" ht="12">
      <c r="A141" s="33"/>
      <c r="B141" s="34"/>
      <c r="C141" s="33"/>
      <c r="D141" s="165" t="s">
        <v>193</v>
      </c>
      <c r="E141" s="33"/>
      <c r="F141" s="191" t="s">
        <v>192</v>
      </c>
      <c r="G141" s="33"/>
      <c r="H141" s="192">
        <v>46</v>
      </c>
      <c r="I141" s="33"/>
      <c r="J141" s="33"/>
      <c r="K141" s="33"/>
      <c r="L141" s="34"/>
      <c r="M141" s="189"/>
      <c r="N141" s="190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U141" s="18" t="s">
        <v>85</v>
      </c>
    </row>
    <row r="142" spans="1:65" s="2" customFormat="1" ht="16.5" customHeight="1">
      <c r="A142" s="33"/>
      <c r="B142" s="150"/>
      <c r="C142" s="151" t="s">
        <v>186</v>
      </c>
      <c r="D142" s="151" t="s">
        <v>170</v>
      </c>
      <c r="E142" s="152" t="s">
        <v>1887</v>
      </c>
      <c r="F142" s="153" t="s">
        <v>1888</v>
      </c>
      <c r="G142" s="154" t="s">
        <v>246</v>
      </c>
      <c r="H142" s="155">
        <v>34</v>
      </c>
      <c r="I142" s="156"/>
      <c r="J142" s="157">
        <f>ROUND(I142*H142,2)</f>
        <v>0</v>
      </c>
      <c r="K142" s="153" t="s">
        <v>240</v>
      </c>
      <c r="L142" s="34"/>
      <c r="M142" s="158" t="s">
        <v>1</v>
      </c>
      <c r="N142" s="159" t="s">
        <v>42</v>
      </c>
      <c r="O142" s="59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175</v>
      </c>
      <c r="AT142" s="162" t="s">
        <v>170</v>
      </c>
      <c r="AU142" s="162" t="s">
        <v>85</v>
      </c>
      <c r="AY142" s="18" t="s">
        <v>167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8" t="s">
        <v>32</v>
      </c>
      <c r="BK142" s="163">
        <f>ROUND(I142*H142,2)</f>
        <v>0</v>
      </c>
      <c r="BL142" s="18" t="s">
        <v>175</v>
      </c>
      <c r="BM142" s="162" t="s">
        <v>1889</v>
      </c>
    </row>
    <row r="143" spans="2:51" s="14" customFormat="1" ht="12">
      <c r="B143" s="172"/>
      <c r="D143" s="165" t="s">
        <v>177</v>
      </c>
      <c r="E143" s="173" t="s">
        <v>1</v>
      </c>
      <c r="F143" s="174" t="s">
        <v>1890</v>
      </c>
      <c r="H143" s="175">
        <v>34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177</v>
      </c>
      <c r="AU143" s="173" t="s">
        <v>85</v>
      </c>
      <c r="AV143" s="14" t="s">
        <v>85</v>
      </c>
      <c r="AW143" s="14" t="s">
        <v>31</v>
      </c>
      <c r="AX143" s="14" t="s">
        <v>77</v>
      </c>
      <c r="AY143" s="173" t="s">
        <v>167</v>
      </c>
    </row>
    <row r="144" spans="2:51" s="15" customFormat="1" ht="12">
      <c r="B144" s="180"/>
      <c r="D144" s="165" t="s">
        <v>177</v>
      </c>
      <c r="E144" s="181" t="s">
        <v>1863</v>
      </c>
      <c r="F144" s="182" t="s">
        <v>192</v>
      </c>
      <c r="H144" s="183">
        <v>34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177</v>
      </c>
      <c r="AU144" s="181" t="s">
        <v>85</v>
      </c>
      <c r="AV144" s="15" t="s">
        <v>175</v>
      </c>
      <c r="AW144" s="15" t="s">
        <v>31</v>
      </c>
      <c r="AX144" s="15" t="s">
        <v>32</v>
      </c>
      <c r="AY144" s="181" t="s">
        <v>167</v>
      </c>
    </row>
    <row r="145" spans="1:65" s="2" customFormat="1" ht="16.5" customHeight="1">
      <c r="A145" s="33"/>
      <c r="B145" s="150"/>
      <c r="C145" s="151" t="s">
        <v>175</v>
      </c>
      <c r="D145" s="151" t="s">
        <v>170</v>
      </c>
      <c r="E145" s="152" t="s">
        <v>1891</v>
      </c>
      <c r="F145" s="153" t="s">
        <v>1892</v>
      </c>
      <c r="G145" s="154" t="s">
        <v>246</v>
      </c>
      <c r="H145" s="155">
        <v>34</v>
      </c>
      <c r="I145" s="156"/>
      <c r="J145" s="157">
        <f>ROUND(I145*H145,2)</f>
        <v>0</v>
      </c>
      <c r="K145" s="153" t="s">
        <v>174</v>
      </c>
      <c r="L145" s="34"/>
      <c r="M145" s="158" t="s">
        <v>1</v>
      </c>
      <c r="N145" s="159" t="s">
        <v>42</v>
      </c>
      <c r="O145" s="59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175</v>
      </c>
      <c r="AT145" s="162" t="s">
        <v>170</v>
      </c>
      <c r="AU145" s="162" t="s">
        <v>85</v>
      </c>
      <c r="AY145" s="18" t="s">
        <v>167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18" t="s">
        <v>32</v>
      </c>
      <c r="BK145" s="163">
        <f>ROUND(I145*H145,2)</f>
        <v>0</v>
      </c>
      <c r="BL145" s="18" t="s">
        <v>175</v>
      </c>
      <c r="BM145" s="162" t="s">
        <v>1893</v>
      </c>
    </row>
    <row r="146" spans="2:51" s="14" customFormat="1" ht="12">
      <c r="B146" s="172"/>
      <c r="D146" s="165" t="s">
        <v>177</v>
      </c>
      <c r="E146" s="173" t="s">
        <v>1</v>
      </c>
      <c r="F146" s="174" t="s">
        <v>1863</v>
      </c>
      <c r="H146" s="175">
        <v>34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177</v>
      </c>
      <c r="AU146" s="173" t="s">
        <v>85</v>
      </c>
      <c r="AV146" s="14" t="s">
        <v>85</v>
      </c>
      <c r="AW146" s="14" t="s">
        <v>31</v>
      </c>
      <c r="AX146" s="14" t="s">
        <v>32</v>
      </c>
      <c r="AY146" s="173" t="s">
        <v>167</v>
      </c>
    </row>
    <row r="147" spans="1:47" s="2" customFormat="1" ht="12">
      <c r="A147" s="33"/>
      <c r="B147" s="34"/>
      <c r="C147" s="33"/>
      <c r="D147" s="165" t="s">
        <v>193</v>
      </c>
      <c r="E147" s="33"/>
      <c r="F147" s="188" t="s">
        <v>1894</v>
      </c>
      <c r="G147" s="33"/>
      <c r="H147" s="33"/>
      <c r="I147" s="33"/>
      <c r="J147" s="33"/>
      <c r="K147" s="33"/>
      <c r="L147" s="34"/>
      <c r="M147" s="189"/>
      <c r="N147" s="190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U147" s="18" t="s">
        <v>85</v>
      </c>
    </row>
    <row r="148" spans="1:47" s="2" customFormat="1" ht="12">
      <c r="A148" s="33"/>
      <c r="B148" s="34"/>
      <c r="C148" s="33"/>
      <c r="D148" s="165" t="s">
        <v>193</v>
      </c>
      <c r="E148" s="33"/>
      <c r="F148" s="191" t="s">
        <v>1890</v>
      </c>
      <c r="G148" s="33"/>
      <c r="H148" s="192">
        <v>34</v>
      </c>
      <c r="I148" s="33"/>
      <c r="J148" s="33"/>
      <c r="K148" s="33"/>
      <c r="L148" s="34"/>
      <c r="M148" s="189"/>
      <c r="N148" s="190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U148" s="18" t="s">
        <v>85</v>
      </c>
    </row>
    <row r="149" spans="1:47" s="2" customFormat="1" ht="12">
      <c r="A149" s="33"/>
      <c r="B149" s="34"/>
      <c r="C149" s="33"/>
      <c r="D149" s="165" t="s">
        <v>193</v>
      </c>
      <c r="E149" s="33"/>
      <c r="F149" s="191" t="s">
        <v>192</v>
      </c>
      <c r="G149" s="33"/>
      <c r="H149" s="192">
        <v>34</v>
      </c>
      <c r="I149" s="33"/>
      <c r="J149" s="33"/>
      <c r="K149" s="33"/>
      <c r="L149" s="34"/>
      <c r="M149" s="189"/>
      <c r="N149" s="190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U149" s="18" t="s">
        <v>85</v>
      </c>
    </row>
    <row r="150" spans="1:65" s="2" customFormat="1" ht="16.5" customHeight="1">
      <c r="A150" s="33"/>
      <c r="B150" s="150"/>
      <c r="C150" s="151" t="s">
        <v>200</v>
      </c>
      <c r="D150" s="151" t="s">
        <v>170</v>
      </c>
      <c r="E150" s="152" t="s">
        <v>1251</v>
      </c>
      <c r="F150" s="153" t="s">
        <v>1252</v>
      </c>
      <c r="G150" s="154" t="s">
        <v>246</v>
      </c>
      <c r="H150" s="155">
        <v>22</v>
      </c>
      <c r="I150" s="156"/>
      <c r="J150" s="157">
        <f>ROUND(I150*H150,2)</f>
        <v>0</v>
      </c>
      <c r="K150" s="153" t="s">
        <v>174</v>
      </c>
      <c r="L150" s="34"/>
      <c r="M150" s="158" t="s">
        <v>1</v>
      </c>
      <c r="N150" s="159" t="s">
        <v>42</v>
      </c>
      <c r="O150" s="59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2" t="s">
        <v>175</v>
      </c>
      <c r="AT150" s="162" t="s">
        <v>170</v>
      </c>
      <c r="AU150" s="162" t="s">
        <v>85</v>
      </c>
      <c r="AY150" s="18" t="s">
        <v>167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8" t="s">
        <v>32</v>
      </c>
      <c r="BK150" s="163">
        <f>ROUND(I150*H150,2)</f>
        <v>0</v>
      </c>
      <c r="BL150" s="18" t="s">
        <v>175</v>
      </c>
      <c r="BM150" s="162" t="s">
        <v>1895</v>
      </c>
    </row>
    <row r="151" spans="2:51" s="14" customFormat="1" ht="12">
      <c r="B151" s="172"/>
      <c r="D151" s="165" t="s">
        <v>177</v>
      </c>
      <c r="E151" s="173" t="s">
        <v>1</v>
      </c>
      <c r="F151" s="174" t="s">
        <v>1896</v>
      </c>
      <c r="H151" s="175">
        <v>22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177</v>
      </c>
      <c r="AU151" s="173" t="s">
        <v>85</v>
      </c>
      <c r="AV151" s="14" t="s">
        <v>85</v>
      </c>
      <c r="AW151" s="14" t="s">
        <v>31</v>
      </c>
      <c r="AX151" s="14" t="s">
        <v>77</v>
      </c>
      <c r="AY151" s="173" t="s">
        <v>167</v>
      </c>
    </row>
    <row r="152" spans="2:51" s="15" customFormat="1" ht="12">
      <c r="B152" s="180"/>
      <c r="D152" s="165" t="s">
        <v>177</v>
      </c>
      <c r="E152" s="181" t="s">
        <v>131</v>
      </c>
      <c r="F152" s="182" t="s">
        <v>192</v>
      </c>
      <c r="H152" s="183">
        <v>22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177</v>
      </c>
      <c r="AU152" s="181" t="s">
        <v>85</v>
      </c>
      <c r="AV152" s="15" t="s">
        <v>175</v>
      </c>
      <c r="AW152" s="15" t="s">
        <v>31</v>
      </c>
      <c r="AX152" s="15" t="s">
        <v>32</v>
      </c>
      <c r="AY152" s="181" t="s">
        <v>167</v>
      </c>
    </row>
    <row r="153" spans="1:65" s="2" customFormat="1" ht="16.5" customHeight="1">
      <c r="A153" s="33"/>
      <c r="B153" s="150"/>
      <c r="C153" s="151" t="s">
        <v>204</v>
      </c>
      <c r="D153" s="151" t="s">
        <v>170</v>
      </c>
      <c r="E153" s="152" t="s">
        <v>1257</v>
      </c>
      <c r="F153" s="153" t="s">
        <v>1258</v>
      </c>
      <c r="G153" s="154" t="s">
        <v>233</v>
      </c>
      <c r="H153" s="155">
        <v>112.064</v>
      </c>
      <c r="I153" s="156"/>
      <c r="J153" s="157">
        <f>ROUND(I153*H153,2)</f>
        <v>0</v>
      </c>
      <c r="K153" s="153" t="s">
        <v>240</v>
      </c>
      <c r="L153" s="34"/>
      <c r="M153" s="158" t="s">
        <v>1</v>
      </c>
      <c r="N153" s="159" t="s">
        <v>42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175</v>
      </c>
      <c r="AT153" s="162" t="s">
        <v>170</v>
      </c>
      <c r="AU153" s="162" t="s">
        <v>85</v>
      </c>
      <c r="AY153" s="18" t="s">
        <v>167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8" t="s">
        <v>32</v>
      </c>
      <c r="BK153" s="163">
        <f>ROUND(I153*H153,2)</f>
        <v>0</v>
      </c>
      <c r="BL153" s="18" t="s">
        <v>175</v>
      </c>
      <c r="BM153" s="162" t="s">
        <v>1897</v>
      </c>
    </row>
    <row r="154" spans="2:51" s="14" customFormat="1" ht="12">
      <c r="B154" s="172"/>
      <c r="D154" s="165" t="s">
        <v>177</v>
      </c>
      <c r="E154" s="173" t="s">
        <v>1</v>
      </c>
      <c r="F154" s="174" t="s">
        <v>1260</v>
      </c>
      <c r="H154" s="175">
        <v>112.064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177</v>
      </c>
      <c r="AU154" s="173" t="s">
        <v>85</v>
      </c>
      <c r="AV154" s="14" t="s">
        <v>85</v>
      </c>
      <c r="AW154" s="14" t="s">
        <v>31</v>
      </c>
      <c r="AX154" s="14" t="s">
        <v>32</v>
      </c>
      <c r="AY154" s="173" t="s">
        <v>167</v>
      </c>
    </row>
    <row r="155" spans="1:47" s="2" customFormat="1" ht="12">
      <c r="A155" s="33"/>
      <c r="B155" s="34"/>
      <c r="C155" s="33"/>
      <c r="D155" s="165" t="s">
        <v>193</v>
      </c>
      <c r="E155" s="33"/>
      <c r="F155" s="188" t="s">
        <v>1261</v>
      </c>
      <c r="G155" s="33"/>
      <c r="H155" s="33"/>
      <c r="I155" s="33"/>
      <c r="J155" s="33"/>
      <c r="K155" s="33"/>
      <c r="L155" s="34"/>
      <c r="M155" s="189"/>
      <c r="N155" s="190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U155" s="18" t="s">
        <v>85</v>
      </c>
    </row>
    <row r="156" spans="1:47" s="2" customFormat="1" ht="12">
      <c r="A156" s="33"/>
      <c r="B156" s="34"/>
      <c r="C156" s="33"/>
      <c r="D156" s="165" t="s">
        <v>193</v>
      </c>
      <c r="E156" s="33"/>
      <c r="F156" s="191" t="s">
        <v>1262</v>
      </c>
      <c r="G156" s="33"/>
      <c r="H156" s="192">
        <v>0</v>
      </c>
      <c r="I156" s="33"/>
      <c r="J156" s="33"/>
      <c r="K156" s="33"/>
      <c r="L156" s="34"/>
      <c r="M156" s="189"/>
      <c r="N156" s="190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U156" s="18" t="s">
        <v>85</v>
      </c>
    </row>
    <row r="157" spans="1:47" s="2" customFormat="1" ht="12">
      <c r="A157" s="33"/>
      <c r="B157" s="34"/>
      <c r="C157" s="33"/>
      <c r="D157" s="165" t="s">
        <v>193</v>
      </c>
      <c r="E157" s="33"/>
      <c r="F157" s="191" t="s">
        <v>1898</v>
      </c>
      <c r="G157" s="33"/>
      <c r="H157" s="192">
        <v>0</v>
      </c>
      <c r="I157" s="33"/>
      <c r="J157" s="33"/>
      <c r="K157" s="33"/>
      <c r="L157" s="34"/>
      <c r="M157" s="189"/>
      <c r="N157" s="190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U157" s="18" t="s">
        <v>85</v>
      </c>
    </row>
    <row r="158" spans="1:47" s="2" customFormat="1" ht="12">
      <c r="A158" s="33"/>
      <c r="B158" s="34"/>
      <c r="C158" s="33"/>
      <c r="D158" s="165" t="s">
        <v>193</v>
      </c>
      <c r="E158" s="33"/>
      <c r="F158" s="191" t="s">
        <v>1899</v>
      </c>
      <c r="G158" s="33"/>
      <c r="H158" s="192">
        <v>0</v>
      </c>
      <c r="I158" s="33"/>
      <c r="J158" s="33"/>
      <c r="K158" s="33"/>
      <c r="L158" s="34"/>
      <c r="M158" s="189"/>
      <c r="N158" s="190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U158" s="18" t="s">
        <v>85</v>
      </c>
    </row>
    <row r="159" spans="1:47" s="2" customFormat="1" ht="12">
      <c r="A159" s="33"/>
      <c r="B159" s="34"/>
      <c r="C159" s="33"/>
      <c r="D159" s="165" t="s">
        <v>193</v>
      </c>
      <c r="E159" s="33"/>
      <c r="F159" s="191" t="s">
        <v>1900</v>
      </c>
      <c r="G159" s="33"/>
      <c r="H159" s="192">
        <v>80.564</v>
      </c>
      <c r="I159" s="33"/>
      <c r="J159" s="33"/>
      <c r="K159" s="33"/>
      <c r="L159" s="34"/>
      <c r="M159" s="189"/>
      <c r="N159" s="190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U159" s="18" t="s">
        <v>85</v>
      </c>
    </row>
    <row r="160" spans="1:47" s="2" customFormat="1" ht="12">
      <c r="A160" s="33"/>
      <c r="B160" s="34"/>
      <c r="C160" s="33"/>
      <c r="D160" s="165" t="s">
        <v>193</v>
      </c>
      <c r="E160" s="33"/>
      <c r="F160" s="191" t="s">
        <v>1901</v>
      </c>
      <c r="G160" s="33"/>
      <c r="H160" s="192">
        <v>31.5</v>
      </c>
      <c r="I160" s="33"/>
      <c r="J160" s="33"/>
      <c r="K160" s="33"/>
      <c r="L160" s="34"/>
      <c r="M160" s="189"/>
      <c r="N160" s="190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U160" s="18" t="s">
        <v>85</v>
      </c>
    </row>
    <row r="161" spans="1:47" s="2" customFormat="1" ht="12">
      <c r="A161" s="33"/>
      <c r="B161" s="34"/>
      <c r="C161" s="33"/>
      <c r="D161" s="165" t="s">
        <v>193</v>
      </c>
      <c r="E161" s="33"/>
      <c r="F161" s="191" t="s">
        <v>192</v>
      </c>
      <c r="G161" s="33"/>
      <c r="H161" s="192">
        <v>112.064</v>
      </c>
      <c r="I161" s="33"/>
      <c r="J161" s="33"/>
      <c r="K161" s="33"/>
      <c r="L161" s="34"/>
      <c r="M161" s="189"/>
      <c r="N161" s="190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U161" s="18" t="s">
        <v>85</v>
      </c>
    </row>
    <row r="162" spans="1:65" s="2" customFormat="1" ht="21.75" customHeight="1">
      <c r="A162" s="33"/>
      <c r="B162" s="150"/>
      <c r="C162" s="151" t="s">
        <v>210</v>
      </c>
      <c r="D162" s="151" t="s">
        <v>170</v>
      </c>
      <c r="E162" s="152" t="s">
        <v>250</v>
      </c>
      <c r="F162" s="153" t="s">
        <v>251</v>
      </c>
      <c r="G162" s="154" t="s">
        <v>233</v>
      </c>
      <c r="H162" s="155">
        <v>114.484</v>
      </c>
      <c r="I162" s="156"/>
      <c r="J162" s="157">
        <f>ROUND(I162*H162,2)</f>
        <v>0</v>
      </c>
      <c r="K162" s="153" t="s">
        <v>174</v>
      </c>
      <c r="L162" s="34"/>
      <c r="M162" s="158" t="s">
        <v>1</v>
      </c>
      <c r="N162" s="159" t="s">
        <v>42</v>
      </c>
      <c r="O162" s="59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2" t="s">
        <v>175</v>
      </c>
      <c r="AT162" s="162" t="s">
        <v>170</v>
      </c>
      <c r="AU162" s="162" t="s">
        <v>85</v>
      </c>
      <c r="AY162" s="18" t="s">
        <v>167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8" t="s">
        <v>32</v>
      </c>
      <c r="BK162" s="163">
        <f>ROUND(I162*H162,2)</f>
        <v>0</v>
      </c>
      <c r="BL162" s="18" t="s">
        <v>175</v>
      </c>
      <c r="BM162" s="162" t="s">
        <v>1902</v>
      </c>
    </row>
    <row r="163" spans="2:51" s="14" customFormat="1" ht="12">
      <c r="B163" s="172"/>
      <c r="D163" s="165" t="s">
        <v>177</v>
      </c>
      <c r="E163" s="173" t="s">
        <v>1</v>
      </c>
      <c r="F163" s="174" t="s">
        <v>1269</v>
      </c>
      <c r="H163" s="175">
        <v>114.484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177</v>
      </c>
      <c r="AU163" s="173" t="s">
        <v>85</v>
      </c>
      <c r="AV163" s="14" t="s">
        <v>85</v>
      </c>
      <c r="AW163" s="14" t="s">
        <v>31</v>
      </c>
      <c r="AX163" s="14" t="s">
        <v>32</v>
      </c>
      <c r="AY163" s="173" t="s">
        <v>167</v>
      </c>
    </row>
    <row r="164" spans="1:47" s="2" customFormat="1" ht="12">
      <c r="A164" s="33"/>
      <c r="B164" s="34"/>
      <c r="C164" s="33"/>
      <c r="D164" s="165" t="s">
        <v>193</v>
      </c>
      <c r="E164" s="33"/>
      <c r="F164" s="188" t="s">
        <v>256</v>
      </c>
      <c r="G164" s="33"/>
      <c r="H164" s="33"/>
      <c r="I164" s="33"/>
      <c r="J164" s="33"/>
      <c r="K164" s="33"/>
      <c r="L164" s="34"/>
      <c r="M164" s="189"/>
      <c r="N164" s="190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U164" s="18" t="s">
        <v>85</v>
      </c>
    </row>
    <row r="165" spans="1:47" s="2" customFormat="1" ht="12">
      <c r="A165" s="33"/>
      <c r="B165" s="34"/>
      <c r="C165" s="33"/>
      <c r="D165" s="165" t="s">
        <v>193</v>
      </c>
      <c r="E165" s="33"/>
      <c r="F165" s="191" t="s">
        <v>1896</v>
      </c>
      <c r="G165" s="33"/>
      <c r="H165" s="192">
        <v>22</v>
      </c>
      <c r="I165" s="33"/>
      <c r="J165" s="33"/>
      <c r="K165" s="33"/>
      <c r="L165" s="34"/>
      <c r="M165" s="189"/>
      <c r="N165" s="190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U165" s="18" t="s">
        <v>85</v>
      </c>
    </row>
    <row r="166" spans="1:47" s="2" customFormat="1" ht="12">
      <c r="A166" s="33"/>
      <c r="B166" s="34"/>
      <c r="C166" s="33"/>
      <c r="D166" s="165" t="s">
        <v>193</v>
      </c>
      <c r="E166" s="33"/>
      <c r="F166" s="191" t="s">
        <v>192</v>
      </c>
      <c r="G166" s="33"/>
      <c r="H166" s="192">
        <v>22</v>
      </c>
      <c r="I166" s="33"/>
      <c r="J166" s="33"/>
      <c r="K166" s="33"/>
      <c r="L166" s="34"/>
      <c r="M166" s="189"/>
      <c r="N166" s="190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U166" s="18" t="s">
        <v>85</v>
      </c>
    </row>
    <row r="167" spans="1:47" s="2" customFormat="1" ht="12">
      <c r="A167" s="33"/>
      <c r="B167" s="34"/>
      <c r="C167" s="33"/>
      <c r="D167" s="165" t="s">
        <v>193</v>
      </c>
      <c r="E167" s="33"/>
      <c r="F167" s="188" t="s">
        <v>1261</v>
      </c>
      <c r="G167" s="33"/>
      <c r="H167" s="33"/>
      <c r="I167" s="33"/>
      <c r="J167" s="33"/>
      <c r="K167" s="33"/>
      <c r="L167" s="34"/>
      <c r="M167" s="189"/>
      <c r="N167" s="190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U167" s="18" t="s">
        <v>85</v>
      </c>
    </row>
    <row r="168" spans="1:47" s="2" customFormat="1" ht="12">
      <c r="A168" s="33"/>
      <c r="B168" s="34"/>
      <c r="C168" s="33"/>
      <c r="D168" s="165" t="s">
        <v>193</v>
      </c>
      <c r="E168" s="33"/>
      <c r="F168" s="191" t="s">
        <v>1262</v>
      </c>
      <c r="G168" s="33"/>
      <c r="H168" s="192">
        <v>0</v>
      </c>
      <c r="I168" s="33"/>
      <c r="J168" s="33"/>
      <c r="K168" s="33"/>
      <c r="L168" s="34"/>
      <c r="M168" s="189"/>
      <c r="N168" s="190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U168" s="18" t="s">
        <v>85</v>
      </c>
    </row>
    <row r="169" spans="1:47" s="2" customFormat="1" ht="12">
      <c r="A169" s="33"/>
      <c r="B169" s="34"/>
      <c r="C169" s="33"/>
      <c r="D169" s="165" t="s">
        <v>193</v>
      </c>
      <c r="E169" s="33"/>
      <c r="F169" s="191" t="s">
        <v>1898</v>
      </c>
      <c r="G169" s="33"/>
      <c r="H169" s="192">
        <v>0</v>
      </c>
      <c r="I169" s="33"/>
      <c r="J169" s="33"/>
      <c r="K169" s="33"/>
      <c r="L169" s="34"/>
      <c r="M169" s="189"/>
      <c r="N169" s="190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U169" s="18" t="s">
        <v>85</v>
      </c>
    </row>
    <row r="170" spans="1:47" s="2" customFormat="1" ht="12">
      <c r="A170" s="33"/>
      <c r="B170" s="34"/>
      <c r="C170" s="33"/>
      <c r="D170" s="165" t="s">
        <v>193</v>
      </c>
      <c r="E170" s="33"/>
      <c r="F170" s="191" t="s">
        <v>1899</v>
      </c>
      <c r="G170" s="33"/>
      <c r="H170" s="192">
        <v>0</v>
      </c>
      <c r="I170" s="33"/>
      <c r="J170" s="33"/>
      <c r="K170" s="33"/>
      <c r="L170" s="34"/>
      <c r="M170" s="189"/>
      <c r="N170" s="190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U170" s="18" t="s">
        <v>85</v>
      </c>
    </row>
    <row r="171" spans="1:47" s="2" customFormat="1" ht="12">
      <c r="A171" s="33"/>
      <c r="B171" s="34"/>
      <c r="C171" s="33"/>
      <c r="D171" s="165" t="s">
        <v>193</v>
      </c>
      <c r="E171" s="33"/>
      <c r="F171" s="191" t="s">
        <v>1900</v>
      </c>
      <c r="G171" s="33"/>
      <c r="H171" s="192">
        <v>80.564</v>
      </c>
      <c r="I171" s="33"/>
      <c r="J171" s="33"/>
      <c r="K171" s="33"/>
      <c r="L171" s="34"/>
      <c r="M171" s="189"/>
      <c r="N171" s="190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U171" s="18" t="s">
        <v>85</v>
      </c>
    </row>
    <row r="172" spans="1:47" s="2" customFormat="1" ht="12">
      <c r="A172" s="33"/>
      <c r="B172" s="34"/>
      <c r="C172" s="33"/>
      <c r="D172" s="165" t="s">
        <v>193</v>
      </c>
      <c r="E172" s="33"/>
      <c r="F172" s="191" t="s">
        <v>1901</v>
      </c>
      <c r="G172" s="33"/>
      <c r="H172" s="192">
        <v>31.5</v>
      </c>
      <c r="I172" s="33"/>
      <c r="J172" s="33"/>
      <c r="K172" s="33"/>
      <c r="L172" s="34"/>
      <c r="M172" s="189"/>
      <c r="N172" s="190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U172" s="18" t="s">
        <v>85</v>
      </c>
    </row>
    <row r="173" spans="1:47" s="2" customFormat="1" ht="12">
      <c r="A173" s="33"/>
      <c r="B173" s="34"/>
      <c r="C173" s="33"/>
      <c r="D173" s="165" t="s">
        <v>193</v>
      </c>
      <c r="E173" s="33"/>
      <c r="F173" s="191" t="s">
        <v>192</v>
      </c>
      <c r="G173" s="33"/>
      <c r="H173" s="192">
        <v>112.064</v>
      </c>
      <c r="I173" s="33"/>
      <c r="J173" s="33"/>
      <c r="K173" s="33"/>
      <c r="L173" s="34"/>
      <c r="M173" s="189"/>
      <c r="N173" s="190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U173" s="18" t="s">
        <v>85</v>
      </c>
    </row>
    <row r="174" spans="1:65" s="2" customFormat="1" ht="16.5" customHeight="1">
      <c r="A174" s="33"/>
      <c r="B174" s="150"/>
      <c r="C174" s="151" t="s">
        <v>216</v>
      </c>
      <c r="D174" s="151" t="s">
        <v>170</v>
      </c>
      <c r="E174" s="152" t="s">
        <v>258</v>
      </c>
      <c r="F174" s="153" t="s">
        <v>259</v>
      </c>
      <c r="G174" s="154" t="s">
        <v>260</v>
      </c>
      <c r="H174" s="155">
        <v>33.801</v>
      </c>
      <c r="I174" s="156"/>
      <c r="J174" s="157">
        <f>ROUND(I174*H174,2)</f>
        <v>0</v>
      </c>
      <c r="K174" s="153" t="s">
        <v>1</v>
      </c>
      <c r="L174" s="34"/>
      <c r="M174" s="158" t="s">
        <v>1</v>
      </c>
      <c r="N174" s="159" t="s">
        <v>42</v>
      </c>
      <c r="O174" s="59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2" t="s">
        <v>175</v>
      </c>
      <c r="AT174" s="162" t="s">
        <v>170</v>
      </c>
      <c r="AU174" s="162" t="s">
        <v>85</v>
      </c>
      <c r="AY174" s="18" t="s">
        <v>167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8" t="s">
        <v>32</v>
      </c>
      <c r="BK174" s="163">
        <f>ROUND(I174*H174,2)</f>
        <v>0</v>
      </c>
      <c r="BL174" s="18" t="s">
        <v>175</v>
      </c>
      <c r="BM174" s="162" t="s">
        <v>1903</v>
      </c>
    </row>
    <row r="175" spans="2:51" s="13" customFormat="1" ht="12">
      <c r="B175" s="164"/>
      <c r="D175" s="165" t="s">
        <v>177</v>
      </c>
      <c r="E175" s="166" t="s">
        <v>1</v>
      </c>
      <c r="F175" s="167" t="s">
        <v>262</v>
      </c>
      <c r="H175" s="166" t="s">
        <v>1</v>
      </c>
      <c r="I175" s="168"/>
      <c r="L175" s="164"/>
      <c r="M175" s="169"/>
      <c r="N175" s="170"/>
      <c r="O175" s="170"/>
      <c r="P175" s="170"/>
      <c r="Q175" s="170"/>
      <c r="R175" s="170"/>
      <c r="S175" s="170"/>
      <c r="T175" s="171"/>
      <c r="AT175" s="166" t="s">
        <v>177</v>
      </c>
      <c r="AU175" s="166" t="s">
        <v>85</v>
      </c>
      <c r="AV175" s="13" t="s">
        <v>32</v>
      </c>
      <c r="AW175" s="13" t="s">
        <v>31</v>
      </c>
      <c r="AX175" s="13" t="s">
        <v>77</v>
      </c>
      <c r="AY175" s="166" t="s">
        <v>167</v>
      </c>
    </row>
    <row r="176" spans="2:51" s="14" customFormat="1" ht="12">
      <c r="B176" s="172"/>
      <c r="D176" s="165" t="s">
        <v>177</v>
      </c>
      <c r="E176" s="173" t="s">
        <v>1</v>
      </c>
      <c r="F176" s="174" t="s">
        <v>1271</v>
      </c>
      <c r="H176" s="175">
        <v>0.537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177</v>
      </c>
      <c r="AU176" s="173" t="s">
        <v>85</v>
      </c>
      <c r="AV176" s="14" t="s">
        <v>85</v>
      </c>
      <c r="AW176" s="14" t="s">
        <v>31</v>
      </c>
      <c r="AX176" s="14" t="s">
        <v>77</v>
      </c>
      <c r="AY176" s="173" t="s">
        <v>167</v>
      </c>
    </row>
    <row r="177" spans="2:51" s="14" customFormat="1" ht="12">
      <c r="B177" s="172"/>
      <c r="D177" s="165" t="s">
        <v>177</v>
      </c>
      <c r="E177" s="173" t="s">
        <v>1</v>
      </c>
      <c r="F177" s="174" t="s">
        <v>1272</v>
      </c>
      <c r="H177" s="175">
        <v>24.878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177</v>
      </c>
      <c r="AU177" s="173" t="s">
        <v>85</v>
      </c>
      <c r="AV177" s="14" t="s">
        <v>85</v>
      </c>
      <c r="AW177" s="14" t="s">
        <v>31</v>
      </c>
      <c r="AX177" s="14" t="s">
        <v>77</v>
      </c>
      <c r="AY177" s="173" t="s">
        <v>167</v>
      </c>
    </row>
    <row r="178" spans="2:51" s="14" customFormat="1" ht="12">
      <c r="B178" s="172"/>
      <c r="D178" s="165" t="s">
        <v>177</v>
      </c>
      <c r="E178" s="173" t="s">
        <v>1</v>
      </c>
      <c r="F178" s="174" t="s">
        <v>1904</v>
      </c>
      <c r="H178" s="175">
        <v>5.7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177</v>
      </c>
      <c r="AU178" s="173" t="s">
        <v>85</v>
      </c>
      <c r="AV178" s="14" t="s">
        <v>85</v>
      </c>
      <c r="AW178" s="14" t="s">
        <v>31</v>
      </c>
      <c r="AX178" s="14" t="s">
        <v>77</v>
      </c>
      <c r="AY178" s="173" t="s">
        <v>167</v>
      </c>
    </row>
    <row r="179" spans="2:51" s="14" customFormat="1" ht="12">
      <c r="B179" s="172"/>
      <c r="D179" s="165" t="s">
        <v>177</v>
      </c>
      <c r="E179" s="173" t="s">
        <v>1</v>
      </c>
      <c r="F179" s="174" t="s">
        <v>1274</v>
      </c>
      <c r="H179" s="175">
        <v>0.816</v>
      </c>
      <c r="I179" s="176"/>
      <c r="L179" s="172"/>
      <c r="M179" s="177"/>
      <c r="N179" s="178"/>
      <c r="O179" s="178"/>
      <c r="P179" s="178"/>
      <c r="Q179" s="178"/>
      <c r="R179" s="178"/>
      <c r="S179" s="178"/>
      <c r="T179" s="179"/>
      <c r="AT179" s="173" t="s">
        <v>177</v>
      </c>
      <c r="AU179" s="173" t="s">
        <v>85</v>
      </c>
      <c r="AV179" s="14" t="s">
        <v>85</v>
      </c>
      <c r="AW179" s="14" t="s">
        <v>31</v>
      </c>
      <c r="AX179" s="14" t="s">
        <v>77</v>
      </c>
      <c r="AY179" s="173" t="s">
        <v>167</v>
      </c>
    </row>
    <row r="180" spans="2:51" s="14" customFormat="1" ht="12">
      <c r="B180" s="172"/>
      <c r="D180" s="165" t="s">
        <v>177</v>
      </c>
      <c r="E180" s="173" t="s">
        <v>1</v>
      </c>
      <c r="F180" s="174" t="s">
        <v>1905</v>
      </c>
      <c r="H180" s="175">
        <v>1.87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177</v>
      </c>
      <c r="AU180" s="173" t="s">
        <v>85</v>
      </c>
      <c r="AV180" s="14" t="s">
        <v>85</v>
      </c>
      <c r="AW180" s="14" t="s">
        <v>31</v>
      </c>
      <c r="AX180" s="14" t="s">
        <v>77</v>
      </c>
      <c r="AY180" s="173" t="s">
        <v>167</v>
      </c>
    </row>
    <row r="181" spans="2:51" s="15" customFormat="1" ht="12">
      <c r="B181" s="180"/>
      <c r="D181" s="165" t="s">
        <v>177</v>
      </c>
      <c r="E181" s="181" t="s">
        <v>1</v>
      </c>
      <c r="F181" s="182" t="s">
        <v>192</v>
      </c>
      <c r="H181" s="183">
        <v>33.801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177</v>
      </c>
      <c r="AU181" s="181" t="s">
        <v>85</v>
      </c>
      <c r="AV181" s="15" t="s">
        <v>175</v>
      </c>
      <c r="AW181" s="15" t="s">
        <v>31</v>
      </c>
      <c r="AX181" s="15" t="s">
        <v>32</v>
      </c>
      <c r="AY181" s="181" t="s">
        <v>167</v>
      </c>
    </row>
    <row r="182" spans="1:47" s="2" customFormat="1" ht="12">
      <c r="A182" s="33"/>
      <c r="B182" s="34"/>
      <c r="C182" s="33"/>
      <c r="D182" s="165" t="s">
        <v>193</v>
      </c>
      <c r="E182" s="33"/>
      <c r="F182" s="188" t="s">
        <v>1906</v>
      </c>
      <c r="G182" s="33"/>
      <c r="H182" s="33"/>
      <c r="I182" s="33"/>
      <c r="J182" s="33"/>
      <c r="K182" s="33"/>
      <c r="L182" s="34"/>
      <c r="M182" s="189"/>
      <c r="N182" s="190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U182" s="18" t="s">
        <v>85</v>
      </c>
    </row>
    <row r="183" spans="1:47" s="2" customFormat="1" ht="12">
      <c r="A183" s="33"/>
      <c r="B183" s="34"/>
      <c r="C183" s="33"/>
      <c r="D183" s="165" t="s">
        <v>193</v>
      </c>
      <c r="E183" s="33"/>
      <c r="F183" s="191" t="s">
        <v>1907</v>
      </c>
      <c r="G183" s="33"/>
      <c r="H183" s="192">
        <v>4.829</v>
      </c>
      <c r="I183" s="33"/>
      <c r="J183" s="33"/>
      <c r="K183" s="33"/>
      <c r="L183" s="34"/>
      <c r="M183" s="189"/>
      <c r="N183" s="190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U183" s="18" t="s">
        <v>85</v>
      </c>
    </row>
    <row r="184" spans="1:47" s="2" customFormat="1" ht="12">
      <c r="A184" s="33"/>
      <c r="B184" s="34"/>
      <c r="C184" s="33"/>
      <c r="D184" s="165" t="s">
        <v>193</v>
      </c>
      <c r="E184" s="33"/>
      <c r="F184" s="191" t="s">
        <v>192</v>
      </c>
      <c r="G184" s="33"/>
      <c r="H184" s="192">
        <v>4.829</v>
      </c>
      <c r="I184" s="33"/>
      <c r="J184" s="33"/>
      <c r="K184" s="33"/>
      <c r="L184" s="34"/>
      <c r="M184" s="189"/>
      <c r="N184" s="190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U184" s="18" t="s">
        <v>85</v>
      </c>
    </row>
    <row r="185" spans="1:47" s="2" customFormat="1" ht="12">
      <c r="A185" s="33"/>
      <c r="B185" s="34"/>
      <c r="C185" s="33"/>
      <c r="D185" s="165" t="s">
        <v>193</v>
      </c>
      <c r="E185" s="33"/>
      <c r="F185" s="188" t="s">
        <v>256</v>
      </c>
      <c r="G185" s="33"/>
      <c r="H185" s="33"/>
      <c r="I185" s="33"/>
      <c r="J185" s="33"/>
      <c r="K185" s="33"/>
      <c r="L185" s="34"/>
      <c r="M185" s="189"/>
      <c r="N185" s="190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U185" s="18" t="s">
        <v>85</v>
      </c>
    </row>
    <row r="186" spans="1:47" s="2" customFormat="1" ht="12">
      <c r="A186" s="33"/>
      <c r="B186" s="34"/>
      <c r="C186" s="33"/>
      <c r="D186" s="165" t="s">
        <v>193</v>
      </c>
      <c r="E186" s="33"/>
      <c r="F186" s="191" t="s">
        <v>1896</v>
      </c>
      <c r="G186" s="33"/>
      <c r="H186" s="192">
        <v>22</v>
      </c>
      <c r="I186" s="33"/>
      <c r="J186" s="33"/>
      <c r="K186" s="33"/>
      <c r="L186" s="34"/>
      <c r="M186" s="189"/>
      <c r="N186" s="190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U186" s="18" t="s">
        <v>85</v>
      </c>
    </row>
    <row r="187" spans="1:47" s="2" customFormat="1" ht="12">
      <c r="A187" s="33"/>
      <c r="B187" s="34"/>
      <c r="C187" s="33"/>
      <c r="D187" s="165" t="s">
        <v>193</v>
      </c>
      <c r="E187" s="33"/>
      <c r="F187" s="191" t="s">
        <v>192</v>
      </c>
      <c r="G187" s="33"/>
      <c r="H187" s="192">
        <v>22</v>
      </c>
      <c r="I187" s="33"/>
      <c r="J187" s="33"/>
      <c r="K187" s="33"/>
      <c r="L187" s="34"/>
      <c r="M187" s="189"/>
      <c r="N187" s="190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U187" s="18" t="s">
        <v>85</v>
      </c>
    </row>
    <row r="188" spans="1:47" s="2" customFormat="1" ht="12">
      <c r="A188" s="33"/>
      <c r="B188" s="34"/>
      <c r="C188" s="33"/>
      <c r="D188" s="165" t="s">
        <v>193</v>
      </c>
      <c r="E188" s="33"/>
      <c r="F188" s="188" t="s">
        <v>1261</v>
      </c>
      <c r="G188" s="33"/>
      <c r="H188" s="33"/>
      <c r="I188" s="33"/>
      <c r="J188" s="33"/>
      <c r="K188" s="33"/>
      <c r="L188" s="34"/>
      <c r="M188" s="189"/>
      <c r="N188" s="190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U188" s="18" t="s">
        <v>85</v>
      </c>
    </row>
    <row r="189" spans="1:47" s="2" customFormat="1" ht="12">
      <c r="A189" s="33"/>
      <c r="B189" s="34"/>
      <c r="C189" s="33"/>
      <c r="D189" s="165" t="s">
        <v>193</v>
      </c>
      <c r="E189" s="33"/>
      <c r="F189" s="191" t="s">
        <v>1262</v>
      </c>
      <c r="G189" s="33"/>
      <c r="H189" s="192">
        <v>0</v>
      </c>
      <c r="I189" s="33"/>
      <c r="J189" s="33"/>
      <c r="K189" s="33"/>
      <c r="L189" s="34"/>
      <c r="M189" s="189"/>
      <c r="N189" s="190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U189" s="18" t="s">
        <v>85</v>
      </c>
    </row>
    <row r="190" spans="1:47" s="2" customFormat="1" ht="12">
      <c r="A190" s="33"/>
      <c r="B190" s="34"/>
      <c r="C190" s="33"/>
      <c r="D190" s="165" t="s">
        <v>193</v>
      </c>
      <c r="E190" s="33"/>
      <c r="F190" s="191" t="s">
        <v>1898</v>
      </c>
      <c r="G190" s="33"/>
      <c r="H190" s="192">
        <v>0</v>
      </c>
      <c r="I190" s="33"/>
      <c r="J190" s="33"/>
      <c r="K190" s="33"/>
      <c r="L190" s="34"/>
      <c r="M190" s="189"/>
      <c r="N190" s="190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U190" s="18" t="s">
        <v>85</v>
      </c>
    </row>
    <row r="191" spans="1:47" s="2" customFormat="1" ht="12">
      <c r="A191" s="33"/>
      <c r="B191" s="34"/>
      <c r="C191" s="33"/>
      <c r="D191" s="165" t="s">
        <v>193</v>
      </c>
      <c r="E191" s="33"/>
      <c r="F191" s="191" t="s">
        <v>1899</v>
      </c>
      <c r="G191" s="33"/>
      <c r="H191" s="192">
        <v>0</v>
      </c>
      <c r="I191" s="33"/>
      <c r="J191" s="33"/>
      <c r="K191" s="33"/>
      <c r="L191" s="34"/>
      <c r="M191" s="189"/>
      <c r="N191" s="190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U191" s="18" t="s">
        <v>85</v>
      </c>
    </row>
    <row r="192" spans="1:47" s="2" customFormat="1" ht="12">
      <c r="A192" s="33"/>
      <c r="B192" s="34"/>
      <c r="C192" s="33"/>
      <c r="D192" s="165" t="s">
        <v>193</v>
      </c>
      <c r="E192" s="33"/>
      <c r="F192" s="191" t="s">
        <v>1900</v>
      </c>
      <c r="G192" s="33"/>
      <c r="H192" s="192">
        <v>80.564</v>
      </c>
      <c r="I192" s="33"/>
      <c r="J192" s="33"/>
      <c r="K192" s="33"/>
      <c r="L192" s="34"/>
      <c r="M192" s="189"/>
      <c r="N192" s="190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U192" s="18" t="s">
        <v>85</v>
      </c>
    </row>
    <row r="193" spans="1:47" s="2" customFormat="1" ht="12">
      <c r="A193" s="33"/>
      <c r="B193" s="34"/>
      <c r="C193" s="33"/>
      <c r="D193" s="165" t="s">
        <v>193</v>
      </c>
      <c r="E193" s="33"/>
      <c r="F193" s="191" t="s">
        <v>1901</v>
      </c>
      <c r="G193" s="33"/>
      <c r="H193" s="192">
        <v>31.5</v>
      </c>
      <c r="I193" s="33"/>
      <c r="J193" s="33"/>
      <c r="K193" s="33"/>
      <c r="L193" s="34"/>
      <c r="M193" s="189"/>
      <c r="N193" s="190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U193" s="18" t="s">
        <v>85</v>
      </c>
    </row>
    <row r="194" spans="1:47" s="2" customFormat="1" ht="12">
      <c r="A194" s="33"/>
      <c r="B194" s="34"/>
      <c r="C194" s="33"/>
      <c r="D194" s="165" t="s">
        <v>193</v>
      </c>
      <c r="E194" s="33"/>
      <c r="F194" s="191" t="s">
        <v>192</v>
      </c>
      <c r="G194" s="33"/>
      <c r="H194" s="192">
        <v>112.064</v>
      </c>
      <c r="I194" s="33"/>
      <c r="J194" s="33"/>
      <c r="K194" s="33"/>
      <c r="L194" s="34"/>
      <c r="M194" s="189"/>
      <c r="N194" s="190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U194" s="18" t="s">
        <v>85</v>
      </c>
    </row>
    <row r="195" spans="1:47" s="2" customFormat="1" ht="12">
      <c r="A195" s="33"/>
      <c r="B195" s="34"/>
      <c r="C195" s="33"/>
      <c r="D195" s="165" t="s">
        <v>193</v>
      </c>
      <c r="E195" s="33"/>
      <c r="F195" s="188" t="s">
        <v>1275</v>
      </c>
      <c r="G195" s="33"/>
      <c r="H195" s="33"/>
      <c r="I195" s="33"/>
      <c r="J195" s="33"/>
      <c r="K195" s="33"/>
      <c r="L195" s="34"/>
      <c r="M195" s="189"/>
      <c r="N195" s="190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U195" s="18" t="s">
        <v>85</v>
      </c>
    </row>
    <row r="196" spans="1:47" s="2" customFormat="1" ht="12">
      <c r="A196" s="33"/>
      <c r="B196" s="34"/>
      <c r="C196" s="33"/>
      <c r="D196" s="165" t="s">
        <v>193</v>
      </c>
      <c r="E196" s="33"/>
      <c r="F196" s="191" t="s">
        <v>1883</v>
      </c>
      <c r="G196" s="33"/>
      <c r="H196" s="192">
        <v>38</v>
      </c>
      <c r="I196" s="33"/>
      <c r="J196" s="33"/>
      <c r="K196" s="33"/>
      <c r="L196" s="34"/>
      <c r="M196" s="189"/>
      <c r="N196" s="190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U196" s="18" t="s">
        <v>85</v>
      </c>
    </row>
    <row r="197" spans="1:47" s="2" customFormat="1" ht="12">
      <c r="A197" s="33"/>
      <c r="B197" s="34"/>
      <c r="C197" s="33"/>
      <c r="D197" s="165" t="s">
        <v>193</v>
      </c>
      <c r="E197" s="33"/>
      <c r="F197" s="188" t="s">
        <v>1276</v>
      </c>
      <c r="G197" s="33"/>
      <c r="H197" s="33"/>
      <c r="I197" s="33"/>
      <c r="J197" s="33"/>
      <c r="K197" s="33"/>
      <c r="L197" s="34"/>
      <c r="M197" s="189"/>
      <c r="N197" s="190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U197" s="18" t="s">
        <v>85</v>
      </c>
    </row>
    <row r="198" spans="1:47" s="2" customFormat="1" ht="12">
      <c r="A198" s="33"/>
      <c r="B198" s="34"/>
      <c r="C198" s="33"/>
      <c r="D198" s="165" t="s">
        <v>193</v>
      </c>
      <c r="E198" s="33"/>
      <c r="F198" s="191" t="s">
        <v>1884</v>
      </c>
      <c r="G198" s="33"/>
      <c r="H198" s="192">
        <v>8</v>
      </c>
      <c r="I198" s="33"/>
      <c r="J198" s="33"/>
      <c r="K198" s="33"/>
      <c r="L198" s="34"/>
      <c r="M198" s="189"/>
      <c r="N198" s="190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U198" s="18" t="s">
        <v>85</v>
      </c>
    </row>
    <row r="199" spans="1:47" s="2" customFormat="1" ht="12">
      <c r="A199" s="33"/>
      <c r="B199" s="34"/>
      <c r="C199" s="33"/>
      <c r="D199" s="165" t="s">
        <v>193</v>
      </c>
      <c r="E199" s="33"/>
      <c r="F199" s="188" t="s">
        <v>1894</v>
      </c>
      <c r="G199" s="33"/>
      <c r="H199" s="33"/>
      <c r="I199" s="33"/>
      <c r="J199" s="33"/>
      <c r="K199" s="33"/>
      <c r="L199" s="34"/>
      <c r="M199" s="189"/>
      <c r="N199" s="190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U199" s="18" t="s">
        <v>85</v>
      </c>
    </row>
    <row r="200" spans="1:47" s="2" customFormat="1" ht="12">
      <c r="A200" s="33"/>
      <c r="B200" s="34"/>
      <c r="C200" s="33"/>
      <c r="D200" s="165" t="s">
        <v>193</v>
      </c>
      <c r="E200" s="33"/>
      <c r="F200" s="191" t="s">
        <v>1890</v>
      </c>
      <c r="G200" s="33"/>
      <c r="H200" s="192">
        <v>34</v>
      </c>
      <c r="I200" s="33"/>
      <c r="J200" s="33"/>
      <c r="K200" s="33"/>
      <c r="L200" s="34"/>
      <c r="M200" s="189"/>
      <c r="N200" s="190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U200" s="18" t="s">
        <v>85</v>
      </c>
    </row>
    <row r="201" spans="1:47" s="2" customFormat="1" ht="12">
      <c r="A201" s="33"/>
      <c r="B201" s="34"/>
      <c r="C201" s="33"/>
      <c r="D201" s="165" t="s">
        <v>193</v>
      </c>
      <c r="E201" s="33"/>
      <c r="F201" s="191" t="s">
        <v>192</v>
      </c>
      <c r="G201" s="33"/>
      <c r="H201" s="192">
        <v>34</v>
      </c>
      <c r="I201" s="33"/>
      <c r="J201" s="33"/>
      <c r="K201" s="33"/>
      <c r="L201" s="34"/>
      <c r="M201" s="189"/>
      <c r="N201" s="190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U201" s="18" t="s">
        <v>85</v>
      </c>
    </row>
    <row r="202" spans="1:65" s="2" customFormat="1" ht="21.75" customHeight="1">
      <c r="A202" s="33"/>
      <c r="B202" s="150"/>
      <c r="C202" s="151" t="s">
        <v>221</v>
      </c>
      <c r="D202" s="151" t="s">
        <v>170</v>
      </c>
      <c r="E202" s="152" t="s">
        <v>1277</v>
      </c>
      <c r="F202" s="153" t="s">
        <v>1278</v>
      </c>
      <c r="G202" s="154" t="s">
        <v>233</v>
      </c>
      <c r="H202" s="155">
        <v>27.36</v>
      </c>
      <c r="I202" s="156"/>
      <c r="J202" s="157">
        <f>ROUND(I202*H202,2)</f>
        <v>0</v>
      </c>
      <c r="K202" s="153" t="s">
        <v>240</v>
      </c>
      <c r="L202" s="34"/>
      <c r="M202" s="158" t="s">
        <v>1</v>
      </c>
      <c r="N202" s="159" t="s">
        <v>42</v>
      </c>
      <c r="O202" s="59"/>
      <c r="P202" s="160">
        <f>O202*H202</f>
        <v>0</v>
      </c>
      <c r="Q202" s="160">
        <v>0</v>
      </c>
      <c r="R202" s="160">
        <f>Q202*H202</f>
        <v>0</v>
      </c>
      <c r="S202" s="160">
        <v>0.185</v>
      </c>
      <c r="T202" s="161">
        <f>S202*H202</f>
        <v>5.061599999999999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2" t="s">
        <v>175</v>
      </c>
      <c r="AT202" s="162" t="s">
        <v>170</v>
      </c>
      <c r="AU202" s="162" t="s">
        <v>85</v>
      </c>
      <c r="AY202" s="18" t="s">
        <v>167</v>
      </c>
      <c r="BE202" s="163">
        <f>IF(N202="základní",J202,0)</f>
        <v>0</v>
      </c>
      <c r="BF202" s="163">
        <f>IF(N202="snížená",J202,0)</f>
        <v>0</v>
      </c>
      <c r="BG202" s="163">
        <f>IF(N202="zákl. přenesená",J202,0)</f>
        <v>0</v>
      </c>
      <c r="BH202" s="163">
        <f>IF(N202="sníž. přenesená",J202,0)</f>
        <v>0</v>
      </c>
      <c r="BI202" s="163">
        <f>IF(N202="nulová",J202,0)</f>
        <v>0</v>
      </c>
      <c r="BJ202" s="18" t="s">
        <v>32</v>
      </c>
      <c r="BK202" s="163">
        <f>ROUND(I202*H202,2)</f>
        <v>0</v>
      </c>
      <c r="BL202" s="18" t="s">
        <v>175</v>
      </c>
      <c r="BM202" s="162" t="s">
        <v>1908</v>
      </c>
    </row>
    <row r="203" spans="2:51" s="13" customFormat="1" ht="12">
      <c r="B203" s="164"/>
      <c r="D203" s="165" t="s">
        <v>177</v>
      </c>
      <c r="E203" s="166" t="s">
        <v>1</v>
      </c>
      <c r="F203" s="167" t="s">
        <v>1280</v>
      </c>
      <c r="H203" s="166" t="s">
        <v>1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1"/>
      <c r="AT203" s="166" t="s">
        <v>177</v>
      </c>
      <c r="AU203" s="166" t="s">
        <v>85</v>
      </c>
      <c r="AV203" s="13" t="s">
        <v>32</v>
      </c>
      <c r="AW203" s="13" t="s">
        <v>31</v>
      </c>
      <c r="AX203" s="13" t="s">
        <v>77</v>
      </c>
      <c r="AY203" s="166" t="s">
        <v>167</v>
      </c>
    </row>
    <row r="204" spans="2:51" s="13" customFormat="1" ht="12">
      <c r="B204" s="164"/>
      <c r="D204" s="165" t="s">
        <v>177</v>
      </c>
      <c r="E204" s="166" t="s">
        <v>1</v>
      </c>
      <c r="F204" s="167" t="s">
        <v>1909</v>
      </c>
      <c r="H204" s="166" t="s">
        <v>1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1"/>
      <c r="AT204" s="166" t="s">
        <v>177</v>
      </c>
      <c r="AU204" s="166" t="s">
        <v>85</v>
      </c>
      <c r="AV204" s="13" t="s">
        <v>32</v>
      </c>
      <c r="AW204" s="13" t="s">
        <v>31</v>
      </c>
      <c r="AX204" s="13" t="s">
        <v>77</v>
      </c>
      <c r="AY204" s="166" t="s">
        <v>167</v>
      </c>
    </row>
    <row r="205" spans="2:51" s="14" customFormat="1" ht="12">
      <c r="B205" s="172"/>
      <c r="D205" s="165" t="s">
        <v>177</v>
      </c>
      <c r="E205" s="173" t="s">
        <v>1</v>
      </c>
      <c r="F205" s="174" t="s">
        <v>1910</v>
      </c>
      <c r="H205" s="175">
        <v>23.463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85</v>
      </c>
      <c r="AV205" s="14" t="s">
        <v>85</v>
      </c>
      <c r="AW205" s="14" t="s">
        <v>31</v>
      </c>
      <c r="AX205" s="14" t="s">
        <v>77</v>
      </c>
      <c r="AY205" s="173" t="s">
        <v>167</v>
      </c>
    </row>
    <row r="206" spans="2:51" s="15" customFormat="1" ht="12">
      <c r="B206" s="180"/>
      <c r="D206" s="165" t="s">
        <v>177</v>
      </c>
      <c r="E206" s="181" t="s">
        <v>1205</v>
      </c>
      <c r="F206" s="182" t="s">
        <v>192</v>
      </c>
      <c r="H206" s="183">
        <v>23.463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177</v>
      </c>
      <c r="AU206" s="181" t="s">
        <v>85</v>
      </c>
      <c r="AV206" s="15" t="s">
        <v>175</v>
      </c>
      <c r="AW206" s="15" t="s">
        <v>31</v>
      </c>
      <c r="AX206" s="15" t="s">
        <v>77</v>
      </c>
      <c r="AY206" s="181" t="s">
        <v>167</v>
      </c>
    </row>
    <row r="207" spans="2:51" s="13" customFormat="1" ht="12">
      <c r="B207" s="164"/>
      <c r="D207" s="165" t="s">
        <v>177</v>
      </c>
      <c r="E207" s="166" t="s">
        <v>1</v>
      </c>
      <c r="F207" s="167" t="s">
        <v>1283</v>
      </c>
      <c r="H207" s="166" t="s">
        <v>1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66" t="s">
        <v>177</v>
      </c>
      <c r="AU207" s="166" t="s">
        <v>85</v>
      </c>
      <c r="AV207" s="13" t="s">
        <v>32</v>
      </c>
      <c r="AW207" s="13" t="s">
        <v>31</v>
      </c>
      <c r="AX207" s="13" t="s">
        <v>77</v>
      </c>
      <c r="AY207" s="166" t="s">
        <v>167</v>
      </c>
    </row>
    <row r="208" spans="2:51" s="13" customFormat="1" ht="12">
      <c r="B208" s="164"/>
      <c r="D208" s="165" t="s">
        <v>177</v>
      </c>
      <c r="E208" s="166" t="s">
        <v>1</v>
      </c>
      <c r="F208" s="167" t="s">
        <v>1911</v>
      </c>
      <c r="H208" s="166" t="s">
        <v>1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1"/>
      <c r="AT208" s="166" t="s">
        <v>177</v>
      </c>
      <c r="AU208" s="166" t="s">
        <v>85</v>
      </c>
      <c r="AV208" s="13" t="s">
        <v>32</v>
      </c>
      <c r="AW208" s="13" t="s">
        <v>31</v>
      </c>
      <c r="AX208" s="13" t="s">
        <v>77</v>
      </c>
      <c r="AY208" s="166" t="s">
        <v>167</v>
      </c>
    </row>
    <row r="209" spans="2:51" s="14" customFormat="1" ht="12">
      <c r="B209" s="172"/>
      <c r="D209" s="165" t="s">
        <v>177</v>
      </c>
      <c r="E209" s="173" t="s">
        <v>1</v>
      </c>
      <c r="F209" s="174" t="s">
        <v>1912</v>
      </c>
      <c r="H209" s="175">
        <v>27.36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177</v>
      </c>
      <c r="AU209" s="173" t="s">
        <v>85</v>
      </c>
      <c r="AV209" s="14" t="s">
        <v>85</v>
      </c>
      <c r="AW209" s="14" t="s">
        <v>31</v>
      </c>
      <c r="AX209" s="14" t="s">
        <v>77</v>
      </c>
      <c r="AY209" s="173" t="s">
        <v>167</v>
      </c>
    </row>
    <row r="210" spans="2:51" s="15" customFormat="1" ht="12">
      <c r="B210" s="180"/>
      <c r="D210" s="165" t="s">
        <v>177</v>
      </c>
      <c r="E210" s="181" t="s">
        <v>1203</v>
      </c>
      <c r="F210" s="182" t="s">
        <v>192</v>
      </c>
      <c r="H210" s="183">
        <v>27.36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177</v>
      </c>
      <c r="AU210" s="181" t="s">
        <v>85</v>
      </c>
      <c r="AV210" s="15" t="s">
        <v>175</v>
      </c>
      <c r="AW210" s="15" t="s">
        <v>31</v>
      </c>
      <c r="AX210" s="15" t="s">
        <v>32</v>
      </c>
      <c r="AY210" s="181" t="s">
        <v>167</v>
      </c>
    </row>
    <row r="211" spans="1:65" s="2" customFormat="1" ht="16.5" customHeight="1">
      <c r="A211" s="33"/>
      <c r="B211" s="150"/>
      <c r="C211" s="151" t="s">
        <v>223</v>
      </c>
      <c r="D211" s="151" t="s">
        <v>170</v>
      </c>
      <c r="E211" s="152" t="s">
        <v>1286</v>
      </c>
      <c r="F211" s="153" t="s">
        <v>1287</v>
      </c>
      <c r="G211" s="154" t="s">
        <v>233</v>
      </c>
      <c r="H211" s="155">
        <v>27.36</v>
      </c>
      <c r="I211" s="156"/>
      <c r="J211" s="157">
        <f>ROUND(I211*H211,2)</f>
        <v>0</v>
      </c>
      <c r="K211" s="153" t="s">
        <v>174</v>
      </c>
      <c r="L211" s="34"/>
      <c r="M211" s="158" t="s">
        <v>1</v>
      </c>
      <c r="N211" s="159" t="s">
        <v>42</v>
      </c>
      <c r="O211" s="59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2" t="s">
        <v>175</v>
      </c>
      <c r="AT211" s="162" t="s">
        <v>170</v>
      </c>
      <c r="AU211" s="162" t="s">
        <v>85</v>
      </c>
      <c r="AY211" s="18" t="s">
        <v>167</v>
      </c>
      <c r="BE211" s="163">
        <f>IF(N211="základní",J211,0)</f>
        <v>0</v>
      </c>
      <c r="BF211" s="163">
        <f>IF(N211="snížená",J211,0)</f>
        <v>0</v>
      </c>
      <c r="BG211" s="163">
        <f>IF(N211="zákl. přenesená",J211,0)</f>
        <v>0</v>
      </c>
      <c r="BH211" s="163">
        <f>IF(N211="sníž. přenesená",J211,0)</f>
        <v>0</v>
      </c>
      <c r="BI211" s="163">
        <f>IF(N211="nulová",J211,0)</f>
        <v>0</v>
      </c>
      <c r="BJ211" s="18" t="s">
        <v>32</v>
      </c>
      <c r="BK211" s="163">
        <f>ROUND(I211*H211,2)</f>
        <v>0</v>
      </c>
      <c r="BL211" s="18" t="s">
        <v>175</v>
      </c>
      <c r="BM211" s="162" t="s">
        <v>1913</v>
      </c>
    </row>
    <row r="212" spans="2:51" s="14" customFormat="1" ht="12">
      <c r="B212" s="172"/>
      <c r="D212" s="165" t="s">
        <v>177</v>
      </c>
      <c r="E212" s="173" t="s">
        <v>1</v>
      </c>
      <c r="F212" s="174" t="s">
        <v>1203</v>
      </c>
      <c r="H212" s="175">
        <v>27.36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177</v>
      </c>
      <c r="AU212" s="173" t="s">
        <v>85</v>
      </c>
      <c r="AV212" s="14" t="s">
        <v>85</v>
      </c>
      <c r="AW212" s="14" t="s">
        <v>31</v>
      </c>
      <c r="AX212" s="14" t="s">
        <v>32</v>
      </c>
      <c r="AY212" s="173" t="s">
        <v>167</v>
      </c>
    </row>
    <row r="213" spans="1:47" s="2" customFormat="1" ht="12">
      <c r="A213" s="33"/>
      <c r="B213" s="34"/>
      <c r="C213" s="33"/>
      <c r="D213" s="165" t="s">
        <v>193</v>
      </c>
      <c r="E213" s="33"/>
      <c r="F213" s="188" t="s">
        <v>1289</v>
      </c>
      <c r="G213" s="33"/>
      <c r="H213" s="33"/>
      <c r="I213" s="33"/>
      <c r="J213" s="33"/>
      <c r="K213" s="33"/>
      <c r="L213" s="34"/>
      <c r="M213" s="189"/>
      <c r="N213" s="190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U213" s="18" t="s">
        <v>85</v>
      </c>
    </row>
    <row r="214" spans="1:47" s="2" customFormat="1" ht="12">
      <c r="A214" s="33"/>
      <c r="B214" s="34"/>
      <c r="C214" s="33"/>
      <c r="D214" s="165" t="s">
        <v>193</v>
      </c>
      <c r="E214" s="33"/>
      <c r="F214" s="191" t="s">
        <v>1283</v>
      </c>
      <c r="G214" s="33"/>
      <c r="H214" s="192">
        <v>0</v>
      </c>
      <c r="I214" s="33"/>
      <c r="J214" s="33"/>
      <c r="K214" s="33"/>
      <c r="L214" s="34"/>
      <c r="M214" s="189"/>
      <c r="N214" s="190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U214" s="18" t="s">
        <v>85</v>
      </c>
    </row>
    <row r="215" spans="1:47" s="2" customFormat="1" ht="12">
      <c r="A215" s="33"/>
      <c r="B215" s="34"/>
      <c r="C215" s="33"/>
      <c r="D215" s="165" t="s">
        <v>193</v>
      </c>
      <c r="E215" s="33"/>
      <c r="F215" s="191" t="s">
        <v>1911</v>
      </c>
      <c r="G215" s="33"/>
      <c r="H215" s="192">
        <v>0</v>
      </c>
      <c r="I215" s="33"/>
      <c r="J215" s="33"/>
      <c r="K215" s="33"/>
      <c r="L215" s="34"/>
      <c r="M215" s="189"/>
      <c r="N215" s="190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U215" s="18" t="s">
        <v>85</v>
      </c>
    </row>
    <row r="216" spans="1:47" s="2" customFormat="1" ht="12">
      <c r="A216" s="33"/>
      <c r="B216" s="34"/>
      <c r="C216" s="33"/>
      <c r="D216" s="165" t="s">
        <v>193</v>
      </c>
      <c r="E216" s="33"/>
      <c r="F216" s="191" t="s">
        <v>1912</v>
      </c>
      <c r="G216" s="33"/>
      <c r="H216" s="192">
        <v>27.36</v>
      </c>
      <c r="I216" s="33"/>
      <c r="J216" s="33"/>
      <c r="K216" s="33"/>
      <c r="L216" s="34"/>
      <c r="M216" s="189"/>
      <c r="N216" s="190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U216" s="18" t="s">
        <v>85</v>
      </c>
    </row>
    <row r="217" spans="1:47" s="2" customFormat="1" ht="12">
      <c r="A217" s="33"/>
      <c r="B217" s="34"/>
      <c r="C217" s="33"/>
      <c r="D217" s="165" t="s">
        <v>193</v>
      </c>
      <c r="E217" s="33"/>
      <c r="F217" s="191" t="s">
        <v>192</v>
      </c>
      <c r="G217" s="33"/>
      <c r="H217" s="192">
        <v>27.36</v>
      </c>
      <c r="I217" s="33"/>
      <c r="J217" s="33"/>
      <c r="K217" s="33"/>
      <c r="L217" s="34"/>
      <c r="M217" s="189"/>
      <c r="N217" s="190"/>
      <c r="O217" s="59"/>
      <c r="P217" s="59"/>
      <c r="Q217" s="59"/>
      <c r="R217" s="59"/>
      <c r="S217" s="59"/>
      <c r="T217" s="60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U217" s="18" t="s">
        <v>85</v>
      </c>
    </row>
    <row r="218" spans="1:65" s="2" customFormat="1" ht="21.75" customHeight="1">
      <c r="A218" s="33"/>
      <c r="B218" s="150"/>
      <c r="C218" s="151" t="s">
        <v>168</v>
      </c>
      <c r="D218" s="151" t="s">
        <v>170</v>
      </c>
      <c r="E218" s="152" t="s">
        <v>1914</v>
      </c>
      <c r="F218" s="153" t="s">
        <v>1915</v>
      </c>
      <c r="G218" s="154" t="s">
        <v>233</v>
      </c>
      <c r="H218" s="155">
        <v>23.463</v>
      </c>
      <c r="I218" s="156"/>
      <c r="J218" s="157">
        <f>ROUND(I218*H218,2)</f>
        <v>0</v>
      </c>
      <c r="K218" s="153" t="s">
        <v>174</v>
      </c>
      <c r="L218" s="34"/>
      <c r="M218" s="158" t="s">
        <v>1</v>
      </c>
      <c r="N218" s="159" t="s">
        <v>42</v>
      </c>
      <c r="O218" s="59"/>
      <c r="P218" s="160">
        <f>O218*H218</f>
        <v>0</v>
      </c>
      <c r="Q218" s="160">
        <v>0</v>
      </c>
      <c r="R218" s="160">
        <f>Q218*H218</f>
        <v>0</v>
      </c>
      <c r="S218" s="160">
        <v>0.29</v>
      </c>
      <c r="T218" s="161">
        <f>S218*H218</f>
        <v>6.80427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2" t="s">
        <v>175</v>
      </c>
      <c r="AT218" s="162" t="s">
        <v>170</v>
      </c>
      <c r="AU218" s="162" t="s">
        <v>85</v>
      </c>
      <c r="AY218" s="18" t="s">
        <v>167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8" t="s">
        <v>32</v>
      </c>
      <c r="BK218" s="163">
        <f>ROUND(I218*H218,2)</f>
        <v>0</v>
      </c>
      <c r="BL218" s="18" t="s">
        <v>175</v>
      </c>
      <c r="BM218" s="162" t="s">
        <v>1916</v>
      </c>
    </row>
    <row r="219" spans="2:51" s="14" customFormat="1" ht="12">
      <c r="B219" s="172"/>
      <c r="D219" s="165" t="s">
        <v>177</v>
      </c>
      <c r="E219" s="173" t="s">
        <v>1</v>
      </c>
      <c r="F219" s="174" t="s">
        <v>1205</v>
      </c>
      <c r="H219" s="175">
        <v>23.463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177</v>
      </c>
      <c r="AU219" s="173" t="s">
        <v>85</v>
      </c>
      <c r="AV219" s="14" t="s">
        <v>85</v>
      </c>
      <c r="AW219" s="14" t="s">
        <v>31</v>
      </c>
      <c r="AX219" s="14" t="s">
        <v>32</v>
      </c>
      <c r="AY219" s="173" t="s">
        <v>167</v>
      </c>
    </row>
    <row r="220" spans="1:47" s="2" customFormat="1" ht="12">
      <c r="A220" s="33"/>
      <c r="B220" s="34"/>
      <c r="C220" s="33"/>
      <c r="D220" s="165" t="s">
        <v>193</v>
      </c>
      <c r="E220" s="33"/>
      <c r="F220" s="188" t="s">
        <v>1293</v>
      </c>
      <c r="G220" s="33"/>
      <c r="H220" s="33"/>
      <c r="I220" s="33"/>
      <c r="J220" s="33"/>
      <c r="K220" s="33"/>
      <c r="L220" s="34"/>
      <c r="M220" s="189"/>
      <c r="N220" s="190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U220" s="18" t="s">
        <v>85</v>
      </c>
    </row>
    <row r="221" spans="1:47" s="2" customFormat="1" ht="12">
      <c r="A221" s="33"/>
      <c r="B221" s="34"/>
      <c r="C221" s="33"/>
      <c r="D221" s="165" t="s">
        <v>193</v>
      </c>
      <c r="E221" s="33"/>
      <c r="F221" s="191" t="s">
        <v>1280</v>
      </c>
      <c r="G221" s="33"/>
      <c r="H221" s="192">
        <v>0</v>
      </c>
      <c r="I221" s="33"/>
      <c r="J221" s="33"/>
      <c r="K221" s="33"/>
      <c r="L221" s="34"/>
      <c r="M221" s="189"/>
      <c r="N221" s="190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U221" s="18" t="s">
        <v>85</v>
      </c>
    </row>
    <row r="222" spans="1:47" s="2" customFormat="1" ht="12">
      <c r="A222" s="33"/>
      <c r="B222" s="34"/>
      <c r="C222" s="33"/>
      <c r="D222" s="165" t="s">
        <v>193</v>
      </c>
      <c r="E222" s="33"/>
      <c r="F222" s="191" t="s">
        <v>1909</v>
      </c>
      <c r="G222" s="33"/>
      <c r="H222" s="192">
        <v>0</v>
      </c>
      <c r="I222" s="33"/>
      <c r="J222" s="33"/>
      <c r="K222" s="33"/>
      <c r="L222" s="34"/>
      <c r="M222" s="189"/>
      <c r="N222" s="190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U222" s="18" t="s">
        <v>85</v>
      </c>
    </row>
    <row r="223" spans="1:47" s="2" customFormat="1" ht="12">
      <c r="A223" s="33"/>
      <c r="B223" s="34"/>
      <c r="C223" s="33"/>
      <c r="D223" s="165" t="s">
        <v>193</v>
      </c>
      <c r="E223" s="33"/>
      <c r="F223" s="191" t="s">
        <v>1910</v>
      </c>
      <c r="G223" s="33"/>
      <c r="H223" s="192">
        <v>23.463</v>
      </c>
      <c r="I223" s="33"/>
      <c r="J223" s="33"/>
      <c r="K223" s="33"/>
      <c r="L223" s="34"/>
      <c r="M223" s="189"/>
      <c r="N223" s="190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U223" s="18" t="s">
        <v>85</v>
      </c>
    </row>
    <row r="224" spans="1:47" s="2" customFormat="1" ht="12">
      <c r="A224" s="33"/>
      <c r="B224" s="34"/>
      <c r="C224" s="33"/>
      <c r="D224" s="165" t="s">
        <v>193</v>
      </c>
      <c r="E224" s="33"/>
      <c r="F224" s="191" t="s">
        <v>192</v>
      </c>
      <c r="G224" s="33"/>
      <c r="H224" s="192">
        <v>23.463</v>
      </c>
      <c r="I224" s="33"/>
      <c r="J224" s="33"/>
      <c r="K224" s="33"/>
      <c r="L224" s="34"/>
      <c r="M224" s="189"/>
      <c r="N224" s="190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U224" s="18" t="s">
        <v>85</v>
      </c>
    </row>
    <row r="225" spans="1:65" s="2" customFormat="1" ht="21.75" customHeight="1">
      <c r="A225" s="33"/>
      <c r="B225" s="150"/>
      <c r="C225" s="151" t="s">
        <v>8</v>
      </c>
      <c r="D225" s="151" t="s">
        <v>170</v>
      </c>
      <c r="E225" s="152" t="s">
        <v>1917</v>
      </c>
      <c r="F225" s="153" t="s">
        <v>1918</v>
      </c>
      <c r="G225" s="154" t="s">
        <v>233</v>
      </c>
      <c r="H225" s="155">
        <v>13.673</v>
      </c>
      <c r="I225" s="156"/>
      <c r="J225" s="157">
        <f>ROUND(I225*H225,2)</f>
        <v>0</v>
      </c>
      <c r="K225" s="153" t="s">
        <v>240</v>
      </c>
      <c r="L225" s="34"/>
      <c r="M225" s="158" t="s">
        <v>1</v>
      </c>
      <c r="N225" s="159" t="s">
        <v>42</v>
      </c>
      <c r="O225" s="59"/>
      <c r="P225" s="160">
        <f>O225*H225</f>
        <v>0</v>
      </c>
      <c r="Q225" s="160">
        <v>0</v>
      </c>
      <c r="R225" s="160">
        <f>Q225*H225</f>
        <v>0</v>
      </c>
      <c r="S225" s="160">
        <v>0.13</v>
      </c>
      <c r="T225" s="161">
        <f>S225*H225</f>
        <v>1.77749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2" t="s">
        <v>175</v>
      </c>
      <c r="AT225" s="162" t="s">
        <v>170</v>
      </c>
      <c r="AU225" s="162" t="s">
        <v>85</v>
      </c>
      <c r="AY225" s="18" t="s">
        <v>167</v>
      </c>
      <c r="BE225" s="163">
        <f>IF(N225="základní",J225,0)</f>
        <v>0</v>
      </c>
      <c r="BF225" s="163">
        <f>IF(N225="snížená",J225,0)</f>
        <v>0</v>
      </c>
      <c r="BG225" s="163">
        <f>IF(N225="zákl. přenesená",J225,0)</f>
        <v>0</v>
      </c>
      <c r="BH225" s="163">
        <f>IF(N225="sníž. přenesená",J225,0)</f>
        <v>0</v>
      </c>
      <c r="BI225" s="163">
        <f>IF(N225="nulová",J225,0)</f>
        <v>0</v>
      </c>
      <c r="BJ225" s="18" t="s">
        <v>32</v>
      </c>
      <c r="BK225" s="163">
        <f>ROUND(I225*H225,2)</f>
        <v>0</v>
      </c>
      <c r="BL225" s="18" t="s">
        <v>175</v>
      </c>
      <c r="BM225" s="162" t="s">
        <v>1919</v>
      </c>
    </row>
    <row r="226" spans="2:51" s="13" customFormat="1" ht="12">
      <c r="B226" s="164"/>
      <c r="D226" s="165" t="s">
        <v>177</v>
      </c>
      <c r="E226" s="166" t="s">
        <v>1</v>
      </c>
      <c r="F226" s="167" t="s">
        <v>1920</v>
      </c>
      <c r="H226" s="166" t="s">
        <v>1</v>
      </c>
      <c r="I226" s="168"/>
      <c r="L226" s="164"/>
      <c r="M226" s="169"/>
      <c r="N226" s="170"/>
      <c r="O226" s="170"/>
      <c r="P226" s="170"/>
      <c r="Q226" s="170"/>
      <c r="R226" s="170"/>
      <c r="S226" s="170"/>
      <c r="T226" s="171"/>
      <c r="AT226" s="166" t="s">
        <v>177</v>
      </c>
      <c r="AU226" s="166" t="s">
        <v>85</v>
      </c>
      <c r="AV226" s="13" t="s">
        <v>32</v>
      </c>
      <c r="AW226" s="13" t="s">
        <v>31</v>
      </c>
      <c r="AX226" s="13" t="s">
        <v>77</v>
      </c>
      <c r="AY226" s="166" t="s">
        <v>167</v>
      </c>
    </row>
    <row r="227" spans="2:51" s="13" customFormat="1" ht="12">
      <c r="B227" s="164"/>
      <c r="D227" s="165" t="s">
        <v>177</v>
      </c>
      <c r="E227" s="166" t="s">
        <v>1</v>
      </c>
      <c r="F227" s="167" t="s">
        <v>1921</v>
      </c>
      <c r="H227" s="166" t="s">
        <v>1</v>
      </c>
      <c r="I227" s="168"/>
      <c r="L227" s="164"/>
      <c r="M227" s="169"/>
      <c r="N227" s="170"/>
      <c r="O227" s="170"/>
      <c r="P227" s="170"/>
      <c r="Q227" s="170"/>
      <c r="R227" s="170"/>
      <c r="S227" s="170"/>
      <c r="T227" s="171"/>
      <c r="AT227" s="166" t="s">
        <v>177</v>
      </c>
      <c r="AU227" s="166" t="s">
        <v>85</v>
      </c>
      <c r="AV227" s="13" t="s">
        <v>32</v>
      </c>
      <c r="AW227" s="13" t="s">
        <v>31</v>
      </c>
      <c r="AX227" s="13" t="s">
        <v>77</v>
      </c>
      <c r="AY227" s="166" t="s">
        <v>167</v>
      </c>
    </row>
    <row r="228" spans="2:51" s="14" customFormat="1" ht="12">
      <c r="B228" s="172"/>
      <c r="D228" s="165" t="s">
        <v>177</v>
      </c>
      <c r="E228" s="173" t="s">
        <v>1</v>
      </c>
      <c r="F228" s="174" t="s">
        <v>1922</v>
      </c>
      <c r="H228" s="175">
        <v>13.673</v>
      </c>
      <c r="I228" s="176"/>
      <c r="L228" s="172"/>
      <c r="M228" s="177"/>
      <c r="N228" s="178"/>
      <c r="O228" s="178"/>
      <c r="P228" s="178"/>
      <c r="Q228" s="178"/>
      <c r="R228" s="178"/>
      <c r="S228" s="178"/>
      <c r="T228" s="179"/>
      <c r="AT228" s="173" t="s">
        <v>177</v>
      </c>
      <c r="AU228" s="173" t="s">
        <v>85</v>
      </c>
      <c r="AV228" s="14" t="s">
        <v>85</v>
      </c>
      <c r="AW228" s="14" t="s">
        <v>31</v>
      </c>
      <c r="AX228" s="14" t="s">
        <v>77</v>
      </c>
      <c r="AY228" s="173" t="s">
        <v>167</v>
      </c>
    </row>
    <row r="229" spans="2:51" s="15" customFormat="1" ht="12">
      <c r="B229" s="180"/>
      <c r="D229" s="165" t="s">
        <v>177</v>
      </c>
      <c r="E229" s="181" t="s">
        <v>1878</v>
      </c>
      <c r="F229" s="182" t="s">
        <v>192</v>
      </c>
      <c r="H229" s="183">
        <v>13.673</v>
      </c>
      <c r="I229" s="184"/>
      <c r="L229" s="180"/>
      <c r="M229" s="185"/>
      <c r="N229" s="186"/>
      <c r="O229" s="186"/>
      <c r="P229" s="186"/>
      <c r="Q229" s="186"/>
      <c r="R229" s="186"/>
      <c r="S229" s="186"/>
      <c r="T229" s="187"/>
      <c r="AT229" s="181" t="s">
        <v>177</v>
      </c>
      <c r="AU229" s="181" t="s">
        <v>85</v>
      </c>
      <c r="AV229" s="15" t="s">
        <v>175</v>
      </c>
      <c r="AW229" s="15" t="s">
        <v>31</v>
      </c>
      <c r="AX229" s="15" t="s">
        <v>32</v>
      </c>
      <c r="AY229" s="181" t="s">
        <v>167</v>
      </c>
    </row>
    <row r="230" spans="1:65" s="2" customFormat="1" ht="16.5" customHeight="1">
      <c r="A230" s="33"/>
      <c r="B230" s="150"/>
      <c r="C230" s="151" t="s">
        <v>237</v>
      </c>
      <c r="D230" s="151" t="s">
        <v>170</v>
      </c>
      <c r="E230" s="152" t="s">
        <v>1923</v>
      </c>
      <c r="F230" s="153" t="s">
        <v>1924</v>
      </c>
      <c r="G230" s="154" t="s">
        <v>233</v>
      </c>
      <c r="H230" s="155">
        <v>13.673</v>
      </c>
      <c r="I230" s="156"/>
      <c r="J230" s="157">
        <f>ROUND(I230*H230,2)</f>
        <v>0</v>
      </c>
      <c r="K230" s="153" t="s">
        <v>174</v>
      </c>
      <c r="L230" s="34"/>
      <c r="M230" s="158" t="s">
        <v>1</v>
      </c>
      <c r="N230" s="159" t="s">
        <v>42</v>
      </c>
      <c r="O230" s="59"/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2" t="s">
        <v>175</v>
      </c>
      <c r="AT230" s="162" t="s">
        <v>170</v>
      </c>
      <c r="AU230" s="162" t="s">
        <v>85</v>
      </c>
      <c r="AY230" s="18" t="s">
        <v>167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18" t="s">
        <v>32</v>
      </c>
      <c r="BK230" s="163">
        <f>ROUND(I230*H230,2)</f>
        <v>0</v>
      </c>
      <c r="BL230" s="18" t="s">
        <v>175</v>
      </c>
      <c r="BM230" s="162" t="s">
        <v>1925</v>
      </c>
    </row>
    <row r="231" spans="2:51" s="14" customFormat="1" ht="12">
      <c r="B231" s="172"/>
      <c r="D231" s="165" t="s">
        <v>177</v>
      </c>
      <c r="E231" s="173" t="s">
        <v>1</v>
      </c>
      <c r="F231" s="174" t="s">
        <v>1878</v>
      </c>
      <c r="H231" s="175">
        <v>13.673</v>
      </c>
      <c r="I231" s="176"/>
      <c r="L231" s="172"/>
      <c r="M231" s="177"/>
      <c r="N231" s="178"/>
      <c r="O231" s="178"/>
      <c r="P231" s="178"/>
      <c r="Q231" s="178"/>
      <c r="R231" s="178"/>
      <c r="S231" s="178"/>
      <c r="T231" s="179"/>
      <c r="AT231" s="173" t="s">
        <v>177</v>
      </c>
      <c r="AU231" s="173" t="s">
        <v>85</v>
      </c>
      <c r="AV231" s="14" t="s">
        <v>85</v>
      </c>
      <c r="AW231" s="14" t="s">
        <v>31</v>
      </c>
      <c r="AX231" s="14" t="s">
        <v>32</v>
      </c>
      <c r="AY231" s="173" t="s">
        <v>167</v>
      </c>
    </row>
    <row r="232" spans="1:47" s="2" customFormat="1" ht="12">
      <c r="A232" s="33"/>
      <c r="B232" s="34"/>
      <c r="C232" s="33"/>
      <c r="D232" s="165" t="s">
        <v>193</v>
      </c>
      <c r="E232" s="33"/>
      <c r="F232" s="188" t="s">
        <v>1926</v>
      </c>
      <c r="G232" s="33"/>
      <c r="H232" s="33"/>
      <c r="I232" s="33"/>
      <c r="J232" s="33"/>
      <c r="K232" s="33"/>
      <c r="L232" s="34"/>
      <c r="M232" s="189"/>
      <c r="N232" s="190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U232" s="18" t="s">
        <v>85</v>
      </c>
    </row>
    <row r="233" spans="1:47" s="2" customFormat="1" ht="12">
      <c r="A233" s="33"/>
      <c r="B233" s="34"/>
      <c r="C233" s="33"/>
      <c r="D233" s="165" t="s">
        <v>193</v>
      </c>
      <c r="E233" s="33"/>
      <c r="F233" s="191" t="s">
        <v>1920</v>
      </c>
      <c r="G233" s="33"/>
      <c r="H233" s="192">
        <v>0</v>
      </c>
      <c r="I233" s="33"/>
      <c r="J233" s="33"/>
      <c r="K233" s="33"/>
      <c r="L233" s="34"/>
      <c r="M233" s="189"/>
      <c r="N233" s="190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U233" s="18" t="s">
        <v>85</v>
      </c>
    </row>
    <row r="234" spans="1:47" s="2" customFormat="1" ht="12">
      <c r="A234" s="33"/>
      <c r="B234" s="34"/>
      <c r="C234" s="33"/>
      <c r="D234" s="165" t="s">
        <v>193</v>
      </c>
      <c r="E234" s="33"/>
      <c r="F234" s="191" t="s">
        <v>1921</v>
      </c>
      <c r="G234" s="33"/>
      <c r="H234" s="192">
        <v>0</v>
      </c>
      <c r="I234" s="33"/>
      <c r="J234" s="33"/>
      <c r="K234" s="33"/>
      <c r="L234" s="34"/>
      <c r="M234" s="189"/>
      <c r="N234" s="190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U234" s="18" t="s">
        <v>85</v>
      </c>
    </row>
    <row r="235" spans="1:47" s="2" customFormat="1" ht="12">
      <c r="A235" s="33"/>
      <c r="B235" s="34"/>
      <c r="C235" s="33"/>
      <c r="D235" s="165" t="s">
        <v>193</v>
      </c>
      <c r="E235" s="33"/>
      <c r="F235" s="191" t="s">
        <v>1922</v>
      </c>
      <c r="G235" s="33"/>
      <c r="H235" s="192">
        <v>13.673</v>
      </c>
      <c r="I235" s="33"/>
      <c r="J235" s="33"/>
      <c r="K235" s="33"/>
      <c r="L235" s="34"/>
      <c r="M235" s="189"/>
      <c r="N235" s="190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U235" s="18" t="s">
        <v>85</v>
      </c>
    </row>
    <row r="236" spans="1:47" s="2" customFormat="1" ht="12">
      <c r="A236" s="33"/>
      <c r="B236" s="34"/>
      <c r="C236" s="33"/>
      <c r="D236" s="165" t="s">
        <v>193</v>
      </c>
      <c r="E236" s="33"/>
      <c r="F236" s="191" t="s">
        <v>192</v>
      </c>
      <c r="G236" s="33"/>
      <c r="H236" s="192">
        <v>13.673</v>
      </c>
      <c r="I236" s="33"/>
      <c r="J236" s="33"/>
      <c r="K236" s="33"/>
      <c r="L236" s="34"/>
      <c r="M236" s="189"/>
      <c r="N236" s="190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U236" s="18" t="s">
        <v>85</v>
      </c>
    </row>
    <row r="237" spans="1:65" s="2" customFormat="1" ht="21.75" customHeight="1">
      <c r="A237" s="33"/>
      <c r="B237" s="150"/>
      <c r="C237" s="151" t="s">
        <v>243</v>
      </c>
      <c r="D237" s="151" t="s">
        <v>170</v>
      </c>
      <c r="E237" s="152" t="s">
        <v>1914</v>
      </c>
      <c r="F237" s="153" t="s">
        <v>1915</v>
      </c>
      <c r="G237" s="154" t="s">
        <v>233</v>
      </c>
      <c r="H237" s="155">
        <v>13.673</v>
      </c>
      <c r="I237" s="156"/>
      <c r="J237" s="157">
        <f>ROUND(I237*H237,2)</f>
        <v>0</v>
      </c>
      <c r="K237" s="153" t="s">
        <v>174</v>
      </c>
      <c r="L237" s="34"/>
      <c r="M237" s="158" t="s">
        <v>1</v>
      </c>
      <c r="N237" s="159" t="s">
        <v>42</v>
      </c>
      <c r="O237" s="59"/>
      <c r="P237" s="160">
        <f>O237*H237</f>
        <v>0</v>
      </c>
      <c r="Q237" s="160">
        <v>0</v>
      </c>
      <c r="R237" s="160">
        <f>Q237*H237</f>
        <v>0</v>
      </c>
      <c r="S237" s="160">
        <v>0.29</v>
      </c>
      <c r="T237" s="161">
        <f>S237*H237</f>
        <v>3.9651699999999996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2" t="s">
        <v>175</v>
      </c>
      <c r="AT237" s="162" t="s">
        <v>170</v>
      </c>
      <c r="AU237" s="162" t="s">
        <v>85</v>
      </c>
      <c r="AY237" s="18" t="s">
        <v>167</v>
      </c>
      <c r="BE237" s="163">
        <f>IF(N237="základní",J237,0)</f>
        <v>0</v>
      </c>
      <c r="BF237" s="163">
        <f>IF(N237="snížená",J237,0)</f>
        <v>0</v>
      </c>
      <c r="BG237" s="163">
        <f>IF(N237="zákl. přenesená",J237,0)</f>
        <v>0</v>
      </c>
      <c r="BH237" s="163">
        <f>IF(N237="sníž. přenesená",J237,0)</f>
        <v>0</v>
      </c>
      <c r="BI237" s="163">
        <f>IF(N237="nulová",J237,0)</f>
        <v>0</v>
      </c>
      <c r="BJ237" s="18" t="s">
        <v>32</v>
      </c>
      <c r="BK237" s="163">
        <f>ROUND(I237*H237,2)</f>
        <v>0</v>
      </c>
      <c r="BL237" s="18" t="s">
        <v>175</v>
      </c>
      <c r="BM237" s="162" t="s">
        <v>1927</v>
      </c>
    </row>
    <row r="238" spans="2:51" s="14" customFormat="1" ht="12">
      <c r="B238" s="172"/>
      <c r="D238" s="165" t="s">
        <v>177</v>
      </c>
      <c r="E238" s="173" t="s">
        <v>1</v>
      </c>
      <c r="F238" s="174" t="s">
        <v>1878</v>
      </c>
      <c r="H238" s="175">
        <v>13.673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177</v>
      </c>
      <c r="AU238" s="173" t="s">
        <v>85</v>
      </c>
      <c r="AV238" s="14" t="s">
        <v>85</v>
      </c>
      <c r="AW238" s="14" t="s">
        <v>31</v>
      </c>
      <c r="AX238" s="14" t="s">
        <v>32</v>
      </c>
      <c r="AY238" s="173" t="s">
        <v>167</v>
      </c>
    </row>
    <row r="239" spans="1:47" s="2" customFormat="1" ht="12">
      <c r="A239" s="33"/>
      <c r="B239" s="34"/>
      <c r="C239" s="33"/>
      <c r="D239" s="165" t="s">
        <v>193</v>
      </c>
      <c r="E239" s="33"/>
      <c r="F239" s="188" t="s">
        <v>1926</v>
      </c>
      <c r="G239" s="33"/>
      <c r="H239" s="33"/>
      <c r="I239" s="33"/>
      <c r="J239" s="33"/>
      <c r="K239" s="33"/>
      <c r="L239" s="34"/>
      <c r="M239" s="189"/>
      <c r="N239" s="190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U239" s="18" t="s">
        <v>85</v>
      </c>
    </row>
    <row r="240" spans="1:47" s="2" customFormat="1" ht="12">
      <c r="A240" s="33"/>
      <c r="B240" s="34"/>
      <c r="C240" s="33"/>
      <c r="D240" s="165" t="s">
        <v>193</v>
      </c>
      <c r="E240" s="33"/>
      <c r="F240" s="191" t="s">
        <v>1920</v>
      </c>
      <c r="G240" s="33"/>
      <c r="H240" s="192">
        <v>0</v>
      </c>
      <c r="I240" s="33"/>
      <c r="J240" s="33"/>
      <c r="K240" s="33"/>
      <c r="L240" s="34"/>
      <c r="M240" s="189"/>
      <c r="N240" s="190"/>
      <c r="O240" s="59"/>
      <c r="P240" s="59"/>
      <c r="Q240" s="59"/>
      <c r="R240" s="59"/>
      <c r="S240" s="59"/>
      <c r="T240" s="60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U240" s="18" t="s">
        <v>85</v>
      </c>
    </row>
    <row r="241" spans="1:47" s="2" customFormat="1" ht="12">
      <c r="A241" s="33"/>
      <c r="B241" s="34"/>
      <c r="C241" s="33"/>
      <c r="D241" s="165" t="s">
        <v>193</v>
      </c>
      <c r="E241" s="33"/>
      <c r="F241" s="191" t="s">
        <v>1921</v>
      </c>
      <c r="G241" s="33"/>
      <c r="H241" s="192">
        <v>0</v>
      </c>
      <c r="I241" s="33"/>
      <c r="J241" s="33"/>
      <c r="K241" s="33"/>
      <c r="L241" s="34"/>
      <c r="M241" s="189"/>
      <c r="N241" s="190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U241" s="18" t="s">
        <v>85</v>
      </c>
    </row>
    <row r="242" spans="1:47" s="2" customFormat="1" ht="12">
      <c r="A242" s="33"/>
      <c r="B242" s="34"/>
      <c r="C242" s="33"/>
      <c r="D242" s="165" t="s">
        <v>193</v>
      </c>
      <c r="E242" s="33"/>
      <c r="F242" s="191" t="s">
        <v>1922</v>
      </c>
      <c r="G242" s="33"/>
      <c r="H242" s="192">
        <v>13.673</v>
      </c>
      <c r="I242" s="33"/>
      <c r="J242" s="33"/>
      <c r="K242" s="33"/>
      <c r="L242" s="34"/>
      <c r="M242" s="189"/>
      <c r="N242" s="190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U242" s="18" t="s">
        <v>85</v>
      </c>
    </row>
    <row r="243" spans="1:47" s="2" customFormat="1" ht="12">
      <c r="A243" s="33"/>
      <c r="B243" s="34"/>
      <c r="C243" s="33"/>
      <c r="D243" s="165" t="s">
        <v>193</v>
      </c>
      <c r="E243" s="33"/>
      <c r="F243" s="191" t="s">
        <v>192</v>
      </c>
      <c r="G243" s="33"/>
      <c r="H243" s="192">
        <v>13.673</v>
      </c>
      <c r="I243" s="33"/>
      <c r="J243" s="33"/>
      <c r="K243" s="33"/>
      <c r="L243" s="34"/>
      <c r="M243" s="189"/>
      <c r="N243" s="190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U243" s="18" t="s">
        <v>85</v>
      </c>
    </row>
    <row r="244" spans="1:65" s="2" customFormat="1" ht="21.75" customHeight="1">
      <c r="A244" s="33"/>
      <c r="B244" s="150"/>
      <c r="C244" s="151" t="s">
        <v>249</v>
      </c>
      <c r="D244" s="151" t="s">
        <v>170</v>
      </c>
      <c r="E244" s="152" t="s">
        <v>1928</v>
      </c>
      <c r="F244" s="153" t="s">
        <v>1929</v>
      </c>
      <c r="G244" s="154" t="s">
        <v>233</v>
      </c>
      <c r="H244" s="155">
        <v>4.829</v>
      </c>
      <c r="I244" s="156"/>
      <c r="J244" s="157">
        <f>ROUND(I244*H244,2)</f>
        <v>0</v>
      </c>
      <c r="K244" s="153" t="s">
        <v>240</v>
      </c>
      <c r="L244" s="34"/>
      <c r="M244" s="158" t="s">
        <v>1</v>
      </c>
      <c r="N244" s="159" t="s">
        <v>42</v>
      </c>
      <c r="O244" s="59"/>
      <c r="P244" s="160">
        <f>O244*H244</f>
        <v>0</v>
      </c>
      <c r="Q244" s="160">
        <v>0</v>
      </c>
      <c r="R244" s="160">
        <f>Q244*H244</f>
        <v>0</v>
      </c>
      <c r="S244" s="160">
        <v>0.098</v>
      </c>
      <c r="T244" s="161">
        <f>S244*H244</f>
        <v>0.473242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2" t="s">
        <v>175</v>
      </c>
      <c r="AT244" s="162" t="s">
        <v>170</v>
      </c>
      <c r="AU244" s="162" t="s">
        <v>85</v>
      </c>
      <c r="AY244" s="18" t="s">
        <v>167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8" t="s">
        <v>32</v>
      </c>
      <c r="BK244" s="163">
        <f>ROUND(I244*H244,2)</f>
        <v>0</v>
      </c>
      <c r="BL244" s="18" t="s">
        <v>175</v>
      </c>
      <c r="BM244" s="162" t="s">
        <v>1930</v>
      </c>
    </row>
    <row r="245" spans="2:51" s="14" customFormat="1" ht="12">
      <c r="B245" s="172"/>
      <c r="D245" s="165" t="s">
        <v>177</v>
      </c>
      <c r="E245" s="173" t="s">
        <v>1</v>
      </c>
      <c r="F245" s="174" t="s">
        <v>1907</v>
      </c>
      <c r="H245" s="175">
        <v>4.829</v>
      </c>
      <c r="I245" s="176"/>
      <c r="L245" s="172"/>
      <c r="M245" s="177"/>
      <c r="N245" s="178"/>
      <c r="O245" s="178"/>
      <c r="P245" s="178"/>
      <c r="Q245" s="178"/>
      <c r="R245" s="178"/>
      <c r="S245" s="178"/>
      <c r="T245" s="179"/>
      <c r="AT245" s="173" t="s">
        <v>177</v>
      </c>
      <c r="AU245" s="173" t="s">
        <v>85</v>
      </c>
      <c r="AV245" s="14" t="s">
        <v>85</v>
      </c>
      <c r="AW245" s="14" t="s">
        <v>31</v>
      </c>
      <c r="AX245" s="14" t="s">
        <v>77</v>
      </c>
      <c r="AY245" s="173" t="s">
        <v>167</v>
      </c>
    </row>
    <row r="246" spans="2:51" s="15" customFormat="1" ht="12">
      <c r="B246" s="180"/>
      <c r="D246" s="165" t="s">
        <v>177</v>
      </c>
      <c r="E246" s="181" t="s">
        <v>1857</v>
      </c>
      <c r="F246" s="182" t="s">
        <v>192</v>
      </c>
      <c r="H246" s="183">
        <v>4.829</v>
      </c>
      <c r="I246" s="184"/>
      <c r="L246" s="180"/>
      <c r="M246" s="185"/>
      <c r="N246" s="186"/>
      <c r="O246" s="186"/>
      <c r="P246" s="186"/>
      <c r="Q246" s="186"/>
      <c r="R246" s="186"/>
      <c r="S246" s="186"/>
      <c r="T246" s="187"/>
      <c r="AT246" s="181" t="s">
        <v>177</v>
      </c>
      <c r="AU246" s="181" t="s">
        <v>85</v>
      </c>
      <c r="AV246" s="15" t="s">
        <v>175</v>
      </c>
      <c r="AW246" s="15" t="s">
        <v>31</v>
      </c>
      <c r="AX246" s="15" t="s">
        <v>32</v>
      </c>
      <c r="AY246" s="181" t="s">
        <v>167</v>
      </c>
    </row>
    <row r="247" spans="1:65" s="2" customFormat="1" ht="24.2" customHeight="1">
      <c r="A247" s="33"/>
      <c r="B247" s="150"/>
      <c r="C247" s="151" t="s">
        <v>257</v>
      </c>
      <c r="D247" s="151" t="s">
        <v>170</v>
      </c>
      <c r="E247" s="152" t="s">
        <v>1931</v>
      </c>
      <c r="F247" s="153" t="s">
        <v>1932</v>
      </c>
      <c r="G247" s="154" t="s">
        <v>233</v>
      </c>
      <c r="H247" s="155">
        <v>4.829</v>
      </c>
      <c r="I247" s="156"/>
      <c r="J247" s="157">
        <f>ROUND(I247*H247,2)</f>
        <v>0</v>
      </c>
      <c r="K247" s="153" t="s">
        <v>174</v>
      </c>
      <c r="L247" s="34"/>
      <c r="M247" s="158" t="s">
        <v>1</v>
      </c>
      <c r="N247" s="159" t="s">
        <v>42</v>
      </c>
      <c r="O247" s="59"/>
      <c r="P247" s="160">
        <f>O247*H247</f>
        <v>0</v>
      </c>
      <c r="Q247" s="160">
        <v>0</v>
      </c>
      <c r="R247" s="160">
        <f>Q247*H247</f>
        <v>0</v>
      </c>
      <c r="S247" s="160">
        <v>0</v>
      </c>
      <c r="T247" s="16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2" t="s">
        <v>175</v>
      </c>
      <c r="AT247" s="162" t="s">
        <v>170</v>
      </c>
      <c r="AU247" s="162" t="s">
        <v>85</v>
      </c>
      <c r="AY247" s="18" t="s">
        <v>167</v>
      </c>
      <c r="BE247" s="163">
        <f>IF(N247="základní",J247,0)</f>
        <v>0</v>
      </c>
      <c r="BF247" s="163">
        <f>IF(N247="snížená",J247,0)</f>
        <v>0</v>
      </c>
      <c r="BG247" s="163">
        <f>IF(N247="zákl. přenesená",J247,0)</f>
        <v>0</v>
      </c>
      <c r="BH247" s="163">
        <f>IF(N247="sníž. přenesená",J247,0)</f>
        <v>0</v>
      </c>
      <c r="BI247" s="163">
        <f>IF(N247="nulová",J247,0)</f>
        <v>0</v>
      </c>
      <c r="BJ247" s="18" t="s">
        <v>32</v>
      </c>
      <c r="BK247" s="163">
        <f>ROUND(I247*H247,2)</f>
        <v>0</v>
      </c>
      <c r="BL247" s="18" t="s">
        <v>175</v>
      </c>
      <c r="BM247" s="162" t="s">
        <v>1933</v>
      </c>
    </row>
    <row r="248" spans="2:51" s="14" customFormat="1" ht="12">
      <c r="B248" s="172"/>
      <c r="D248" s="165" t="s">
        <v>177</v>
      </c>
      <c r="E248" s="173" t="s">
        <v>1</v>
      </c>
      <c r="F248" s="174" t="s">
        <v>1857</v>
      </c>
      <c r="H248" s="175">
        <v>4.829</v>
      </c>
      <c r="I248" s="176"/>
      <c r="L248" s="172"/>
      <c r="M248" s="177"/>
      <c r="N248" s="178"/>
      <c r="O248" s="178"/>
      <c r="P248" s="178"/>
      <c r="Q248" s="178"/>
      <c r="R248" s="178"/>
      <c r="S248" s="178"/>
      <c r="T248" s="179"/>
      <c r="AT248" s="173" t="s">
        <v>177</v>
      </c>
      <c r="AU248" s="173" t="s">
        <v>85</v>
      </c>
      <c r="AV248" s="14" t="s">
        <v>85</v>
      </c>
      <c r="AW248" s="14" t="s">
        <v>31</v>
      </c>
      <c r="AX248" s="14" t="s">
        <v>32</v>
      </c>
      <c r="AY248" s="173" t="s">
        <v>167</v>
      </c>
    </row>
    <row r="249" spans="1:47" s="2" customFormat="1" ht="12">
      <c r="A249" s="33"/>
      <c r="B249" s="34"/>
      <c r="C249" s="33"/>
      <c r="D249" s="165" t="s">
        <v>193</v>
      </c>
      <c r="E249" s="33"/>
      <c r="F249" s="188" t="s">
        <v>1906</v>
      </c>
      <c r="G249" s="33"/>
      <c r="H249" s="33"/>
      <c r="I249" s="33"/>
      <c r="J249" s="33"/>
      <c r="K249" s="33"/>
      <c r="L249" s="34"/>
      <c r="M249" s="189"/>
      <c r="N249" s="190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U249" s="18" t="s">
        <v>85</v>
      </c>
    </row>
    <row r="250" spans="1:47" s="2" customFormat="1" ht="12">
      <c r="A250" s="33"/>
      <c r="B250" s="34"/>
      <c r="C250" s="33"/>
      <c r="D250" s="165" t="s">
        <v>193</v>
      </c>
      <c r="E250" s="33"/>
      <c r="F250" s="191" t="s">
        <v>1907</v>
      </c>
      <c r="G250" s="33"/>
      <c r="H250" s="192">
        <v>4.829</v>
      </c>
      <c r="I250" s="33"/>
      <c r="J250" s="33"/>
      <c r="K250" s="33"/>
      <c r="L250" s="34"/>
      <c r="M250" s="189"/>
      <c r="N250" s="190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U250" s="18" t="s">
        <v>85</v>
      </c>
    </row>
    <row r="251" spans="1:47" s="2" customFormat="1" ht="12">
      <c r="A251" s="33"/>
      <c r="B251" s="34"/>
      <c r="C251" s="33"/>
      <c r="D251" s="165" t="s">
        <v>193</v>
      </c>
      <c r="E251" s="33"/>
      <c r="F251" s="191" t="s">
        <v>192</v>
      </c>
      <c r="G251" s="33"/>
      <c r="H251" s="192">
        <v>4.829</v>
      </c>
      <c r="I251" s="33"/>
      <c r="J251" s="33"/>
      <c r="K251" s="33"/>
      <c r="L251" s="34"/>
      <c r="M251" s="189"/>
      <c r="N251" s="190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U251" s="18" t="s">
        <v>85</v>
      </c>
    </row>
    <row r="252" spans="1:65" s="2" customFormat="1" ht="21.75" customHeight="1">
      <c r="A252" s="33"/>
      <c r="B252" s="150"/>
      <c r="C252" s="151" t="s">
        <v>265</v>
      </c>
      <c r="D252" s="151" t="s">
        <v>170</v>
      </c>
      <c r="E252" s="152" t="s">
        <v>1934</v>
      </c>
      <c r="F252" s="153" t="s">
        <v>1935</v>
      </c>
      <c r="G252" s="154" t="s">
        <v>233</v>
      </c>
      <c r="H252" s="155">
        <v>4.829</v>
      </c>
      <c r="I252" s="156"/>
      <c r="J252" s="157">
        <f>ROUND(I252*H252,2)</f>
        <v>0</v>
      </c>
      <c r="K252" s="153" t="s">
        <v>174</v>
      </c>
      <c r="L252" s="34"/>
      <c r="M252" s="158" t="s">
        <v>1</v>
      </c>
      <c r="N252" s="159" t="s">
        <v>42</v>
      </c>
      <c r="O252" s="59"/>
      <c r="P252" s="160">
        <f>O252*H252</f>
        <v>0</v>
      </c>
      <c r="Q252" s="160">
        <v>0</v>
      </c>
      <c r="R252" s="160">
        <f>Q252*H252</f>
        <v>0</v>
      </c>
      <c r="S252" s="160">
        <v>0.325</v>
      </c>
      <c r="T252" s="161">
        <f>S252*H252</f>
        <v>1.569425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2" t="s">
        <v>175</v>
      </c>
      <c r="AT252" s="162" t="s">
        <v>170</v>
      </c>
      <c r="AU252" s="162" t="s">
        <v>85</v>
      </c>
      <c r="AY252" s="18" t="s">
        <v>167</v>
      </c>
      <c r="BE252" s="163">
        <f>IF(N252="základní",J252,0)</f>
        <v>0</v>
      </c>
      <c r="BF252" s="163">
        <f>IF(N252="snížená",J252,0)</f>
        <v>0</v>
      </c>
      <c r="BG252" s="163">
        <f>IF(N252="zákl. přenesená",J252,0)</f>
        <v>0</v>
      </c>
      <c r="BH252" s="163">
        <f>IF(N252="sníž. přenesená",J252,0)</f>
        <v>0</v>
      </c>
      <c r="BI252" s="163">
        <f>IF(N252="nulová",J252,0)</f>
        <v>0</v>
      </c>
      <c r="BJ252" s="18" t="s">
        <v>32</v>
      </c>
      <c r="BK252" s="163">
        <f>ROUND(I252*H252,2)</f>
        <v>0</v>
      </c>
      <c r="BL252" s="18" t="s">
        <v>175</v>
      </c>
      <c r="BM252" s="162" t="s">
        <v>1936</v>
      </c>
    </row>
    <row r="253" spans="2:51" s="14" customFormat="1" ht="12">
      <c r="B253" s="172"/>
      <c r="D253" s="165" t="s">
        <v>177</v>
      </c>
      <c r="E253" s="173" t="s">
        <v>1</v>
      </c>
      <c r="F253" s="174" t="s">
        <v>1857</v>
      </c>
      <c r="H253" s="175">
        <v>4.829</v>
      </c>
      <c r="I253" s="176"/>
      <c r="L253" s="172"/>
      <c r="M253" s="177"/>
      <c r="N253" s="178"/>
      <c r="O253" s="178"/>
      <c r="P253" s="178"/>
      <c r="Q253" s="178"/>
      <c r="R253" s="178"/>
      <c r="S253" s="178"/>
      <c r="T253" s="179"/>
      <c r="AT253" s="173" t="s">
        <v>177</v>
      </c>
      <c r="AU253" s="173" t="s">
        <v>85</v>
      </c>
      <c r="AV253" s="14" t="s">
        <v>85</v>
      </c>
      <c r="AW253" s="14" t="s">
        <v>31</v>
      </c>
      <c r="AX253" s="14" t="s">
        <v>32</v>
      </c>
      <c r="AY253" s="173" t="s">
        <v>167</v>
      </c>
    </row>
    <row r="254" spans="1:47" s="2" customFormat="1" ht="12">
      <c r="A254" s="33"/>
      <c r="B254" s="34"/>
      <c r="C254" s="33"/>
      <c r="D254" s="165" t="s">
        <v>193</v>
      </c>
      <c r="E254" s="33"/>
      <c r="F254" s="188" t="s">
        <v>1906</v>
      </c>
      <c r="G254" s="33"/>
      <c r="H254" s="33"/>
      <c r="I254" s="33"/>
      <c r="J254" s="33"/>
      <c r="K254" s="33"/>
      <c r="L254" s="34"/>
      <c r="M254" s="189"/>
      <c r="N254" s="190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U254" s="18" t="s">
        <v>85</v>
      </c>
    </row>
    <row r="255" spans="1:47" s="2" customFormat="1" ht="12">
      <c r="A255" s="33"/>
      <c r="B255" s="34"/>
      <c r="C255" s="33"/>
      <c r="D255" s="165" t="s">
        <v>193</v>
      </c>
      <c r="E255" s="33"/>
      <c r="F255" s="191" t="s">
        <v>1907</v>
      </c>
      <c r="G255" s="33"/>
      <c r="H255" s="192">
        <v>4.829</v>
      </c>
      <c r="I255" s="33"/>
      <c r="J255" s="33"/>
      <c r="K255" s="33"/>
      <c r="L255" s="34"/>
      <c r="M255" s="189"/>
      <c r="N255" s="190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U255" s="18" t="s">
        <v>85</v>
      </c>
    </row>
    <row r="256" spans="1:47" s="2" customFormat="1" ht="12">
      <c r="A256" s="33"/>
      <c r="B256" s="34"/>
      <c r="C256" s="33"/>
      <c r="D256" s="165" t="s">
        <v>193</v>
      </c>
      <c r="E256" s="33"/>
      <c r="F256" s="191" t="s">
        <v>192</v>
      </c>
      <c r="G256" s="33"/>
      <c r="H256" s="192">
        <v>4.829</v>
      </c>
      <c r="I256" s="33"/>
      <c r="J256" s="33"/>
      <c r="K256" s="33"/>
      <c r="L256" s="34"/>
      <c r="M256" s="189"/>
      <c r="N256" s="190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U256" s="18" t="s">
        <v>85</v>
      </c>
    </row>
    <row r="257" spans="1:65" s="2" customFormat="1" ht="16.5" customHeight="1">
      <c r="A257" s="33"/>
      <c r="B257" s="150"/>
      <c r="C257" s="151" t="s">
        <v>270</v>
      </c>
      <c r="D257" s="151" t="s">
        <v>170</v>
      </c>
      <c r="E257" s="152" t="s">
        <v>951</v>
      </c>
      <c r="F257" s="153" t="s">
        <v>952</v>
      </c>
      <c r="G257" s="154" t="s">
        <v>246</v>
      </c>
      <c r="H257" s="155">
        <v>8.78</v>
      </c>
      <c r="I257" s="156"/>
      <c r="J257" s="157">
        <f>ROUND(I257*H257,2)</f>
        <v>0</v>
      </c>
      <c r="K257" s="153" t="s">
        <v>174</v>
      </c>
      <c r="L257" s="34"/>
      <c r="M257" s="158" t="s">
        <v>1</v>
      </c>
      <c r="N257" s="159" t="s">
        <v>42</v>
      </c>
      <c r="O257" s="59"/>
      <c r="P257" s="160">
        <f>O257*H257</f>
        <v>0</v>
      </c>
      <c r="Q257" s="160">
        <v>3E-05</v>
      </c>
      <c r="R257" s="160">
        <f>Q257*H257</f>
        <v>0.0002634</v>
      </c>
      <c r="S257" s="160">
        <v>0</v>
      </c>
      <c r="T257" s="16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2" t="s">
        <v>175</v>
      </c>
      <c r="AT257" s="162" t="s">
        <v>170</v>
      </c>
      <c r="AU257" s="162" t="s">
        <v>85</v>
      </c>
      <c r="AY257" s="18" t="s">
        <v>167</v>
      </c>
      <c r="BE257" s="163">
        <f>IF(N257="základní",J257,0)</f>
        <v>0</v>
      </c>
      <c r="BF257" s="163">
        <f>IF(N257="snížená",J257,0)</f>
        <v>0</v>
      </c>
      <c r="BG257" s="163">
        <f>IF(N257="zákl. přenesená",J257,0)</f>
        <v>0</v>
      </c>
      <c r="BH257" s="163">
        <f>IF(N257="sníž. přenesená",J257,0)</f>
        <v>0</v>
      </c>
      <c r="BI257" s="163">
        <f>IF(N257="nulová",J257,0)</f>
        <v>0</v>
      </c>
      <c r="BJ257" s="18" t="s">
        <v>32</v>
      </c>
      <c r="BK257" s="163">
        <f>ROUND(I257*H257,2)</f>
        <v>0</v>
      </c>
      <c r="BL257" s="18" t="s">
        <v>175</v>
      </c>
      <c r="BM257" s="162" t="s">
        <v>1937</v>
      </c>
    </row>
    <row r="258" spans="2:51" s="14" customFormat="1" ht="12">
      <c r="B258" s="172"/>
      <c r="D258" s="165" t="s">
        <v>177</v>
      </c>
      <c r="E258" s="173" t="s">
        <v>1</v>
      </c>
      <c r="F258" s="174" t="s">
        <v>1938</v>
      </c>
      <c r="H258" s="175">
        <v>8.78</v>
      </c>
      <c r="I258" s="176"/>
      <c r="L258" s="172"/>
      <c r="M258" s="177"/>
      <c r="N258" s="178"/>
      <c r="O258" s="178"/>
      <c r="P258" s="178"/>
      <c r="Q258" s="178"/>
      <c r="R258" s="178"/>
      <c r="S258" s="178"/>
      <c r="T258" s="179"/>
      <c r="AT258" s="173" t="s">
        <v>177</v>
      </c>
      <c r="AU258" s="173" t="s">
        <v>85</v>
      </c>
      <c r="AV258" s="14" t="s">
        <v>85</v>
      </c>
      <c r="AW258" s="14" t="s">
        <v>31</v>
      </c>
      <c r="AX258" s="14" t="s">
        <v>32</v>
      </c>
      <c r="AY258" s="173" t="s">
        <v>167</v>
      </c>
    </row>
    <row r="259" spans="1:65" s="2" customFormat="1" ht="21.75" customHeight="1">
      <c r="A259" s="33"/>
      <c r="B259" s="150"/>
      <c r="C259" s="151" t="s">
        <v>275</v>
      </c>
      <c r="D259" s="151" t="s">
        <v>170</v>
      </c>
      <c r="E259" s="152" t="s">
        <v>1914</v>
      </c>
      <c r="F259" s="153" t="s">
        <v>1915</v>
      </c>
      <c r="G259" s="154" t="s">
        <v>233</v>
      </c>
      <c r="H259" s="155">
        <v>4.829</v>
      </c>
      <c r="I259" s="156"/>
      <c r="J259" s="157">
        <f>ROUND(I259*H259,2)</f>
        <v>0</v>
      </c>
      <c r="K259" s="153" t="s">
        <v>174</v>
      </c>
      <c r="L259" s="34"/>
      <c r="M259" s="158" t="s">
        <v>1</v>
      </c>
      <c r="N259" s="159" t="s">
        <v>42</v>
      </c>
      <c r="O259" s="59"/>
      <c r="P259" s="160">
        <f>O259*H259</f>
        <v>0</v>
      </c>
      <c r="Q259" s="160">
        <v>0</v>
      </c>
      <c r="R259" s="160">
        <f>Q259*H259</f>
        <v>0</v>
      </c>
      <c r="S259" s="160">
        <v>0.29</v>
      </c>
      <c r="T259" s="161">
        <f>S259*H259</f>
        <v>1.40041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2" t="s">
        <v>175</v>
      </c>
      <c r="AT259" s="162" t="s">
        <v>170</v>
      </c>
      <c r="AU259" s="162" t="s">
        <v>85</v>
      </c>
      <c r="AY259" s="18" t="s">
        <v>167</v>
      </c>
      <c r="BE259" s="163">
        <f>IF(N259="základní",J259,0)</f>
        <v>0</v>
      </c>
      <c r="BF259" s="163">
        <f>IF(N259="snížená",J259,0)</f>
        <v>0</v>
      </c>
      <c r="BG259" s="163">
        <f>IF(N259="zákl. přenesená",J259,0)</f>
        <v>0</v>
      </c>
      <c r="BH259" s="163">
        <f>IF(N259="sníž. přenesená",J259,0)</f>
        <v>0</v>
      </c>
      <c r="BI259" s="163">
        <f>IF(N259="nulová",J259,0)</f>
        <v>0</v>
      </c>
      <c r="BJ259" s="18" t="s">
        <v>32</v>
      </c>
      <c r="BK259" s="163">
        <f>ROUND(I259*H259,2)</f>
        <v>0</v>
      </c>
      <c r="BL259" s="18" t="s">
        <v>175</v>
      </c>
      <c r="BM259" s="162" t="s">
        <v>1939</v>
      </c>
    </row>
    <row r="260" spans="2:51" s="14" customFormat="1" ht="12">
      <c r="B260" s="172"/>
      <c r="D260" s="165" t="s">
        <v>177</v>
      </c>
      <c r="E260" s="173" t="s">
        <v>1</v>
      </c>
      <c r="F260" s="174" t="s">
        <v>1857</v>
      </c>
      <c r="H260" s="175">
        <v>4.829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177</v>
      </c>
      <c r="AU260" s="173" t="s">
        <v>85</v>
      </c>
      <c r="AV260" s="14" t="s">
        <v>85</v>
      </c>
      <c r="AW260" s="14" t="s">
        <v>31</v>
      </c>
      <c r="AX260" s="14" t="s">
        <v>32</v>
      </c>
      <c r="AY260" s="173" t="s">
        <v>167</v>
      </c>
    </row>
    <row r="261" spans="1:47" s="2" customFormat="1" ht="12">
      <c r="A261" s="33"/>
      <c r="B261" s="34"/>
      <c r="C261" s="33"/>
      <c r="D261" s="165" t="s">
        <v>193</v>
      </c>
      <c r="E261" s="33"/>
      <c r="F261" s="188" t="s">
        <v>1906</v>
      </c>
      <c r="G261" s="33"/>
      <c r="H261" s="33"/>
      <c r="I261" s="33"/>
      <c r="J261" s="33"/>
      <c r="K261" s="33"/>
      <c r="L261" s="34"/>
      <c r="M261" s="189"/>
      <c r="N261" s="190"/>
      <c r="O261" s="59"/>
      <c r="P261" s="59"/>
      <c r="Q261" s="59"/>
      <c r="R261" s="59"/>
      <c r="S261" s="59"/>
      <c r="T261" s="60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U261" s="18" t="s">
        <v>85</v>
      </c>
    </row>
    <row r="262" spans="1:47" s="2" customFormat="1" ht="12">
      <c r="A262" s="33"/>
      <c r="B262" s="34"/>
      <c r="C262" s="33"/>
      <c r="D262" s="165" t="s">
        <v>193</v>
      </c>
      <c r="E262" s="33"/>
      <c r="F262" s="191" t="s">
        <v>1907</v>
      </c>
      <c r="G262" s="33"/>
      <c r="H262" s="192">
        <v>4.829</v>
      </c>
      <c r="I262" s="33"/>
      <c r="J262" s="33"/>
      <c r="K262" s="33"/>
      <c r="L262" s="34"/>
      <c r="M262" s="189"/>
      <c r="N262" s="190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U262" s="18" t="s">
        <v>85</v>
      </c>
    </row>
    <row r="263" spans="1:47" s="2" customFormat="1" ht="12">
      <c r="A263" s="33"/>
      <c r="B263" s="34"/>
      <c r="C263" s="33"/>
      <c r="D263" s="165" t="s">
        <v>193</v>
      </c>
      <c r="E263" s="33"/>
      <c r="F263" s="191" t="s">
        <v>192</v>
      </c>
      <c r="G263" s="33"/>
      <c r="H263" s="192">
        <v>4.829</v>
      </c>
      <c r="I263" s="33"/>
      <c r="J263" s="33"/>
      <c r="K263" s="33"/>
      <c r="L263" s="34"/>
      <c r="M263" s="189"/>
      <c r="N263" s="190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U263" s="18" t="s">
        <v>85</v>
      </c>
    </row>
    <row r="264" spans="1:65" s="2" customFormat="1" ht="21.75" customHeight="1">
      <c r="A264" s="33"/>
      <c r="B264" s="150"/>
      <c r="C264" s="151" t="s">
        <v>278</v>
      </c>
      <c r="D264" s="151" t="s">
        <v>170</v>
      </c>
      <c r="E264" s="152" t="s">
        <v>1940</v>
      </c>
      <c r="F264" s="153" t="s">
        <v>1941</v>
      </c>
      <c r="G264" s="154" t="s">
        <v>233</v>
      </c>
      <c r="H264" s="155">
        <v>11.52</v>
      </c>
      <c r="I264" s="156"/>
      <c r="J264" s="157">
        <f>ROUND(I264*H264,2)</f>
        <v>0</v>
      </c>
      <c r="K264" s="153" t="s">
        <v>240</v>
      </c>
      <c r="L264" s="34"/>
      <c r="M264" s="158" t="s">
        <v>1</v>
      </c>
      <c r="N264" s="159" t="s">
        <v>42</v>
      </c>
      <c r="O264" s="59"/>
      <c r="P264" s="160">
        <f>O264*H264</f>
        <v>0</v>
      </c>
      <c r="Q264" s="160">
        <v>0</v>
      </c>
      <c r="R264" s="160">
        <f>Q264*H264</f>
        <v>0</v>
      </c>
      <c r="S264" s="160">
        <v>0.1</v>
      </c>
      <c r="T264" s="161">
        <f>S264*H264</f>
        <v>1.152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2" t="s">
        <v>175</v>
      </c>
      <c r="AT264" s="162" t="s">
        <v>170</v>
      </c>
      <c r="AU264" s="162" t="s">
        <v>85</v>
      </c>
      <c r="AY264" s="18" t="s">
        <v>167</v>
      </c>
      <c r="BE264" s="163">
        <f>IF(N264="základní",J264,0)</f>
        <v>0</v>
      </c>
      <c r="BF264" s="163">
        <f>IF(N264="snížená",J264,0)</f>
        <v>0</v>
      </c>
      <c r="BG264" s="163">
        <f>IF(N264="zákl. přenesená",J264,0)</f>
        <v>0</v>
      </c>
      <c r="BH264" s="163">
        <f>IF(N264="sníž. přenesená",J264,0)</f>
        <v>0</v>
      </c>
      <c r="BI264" s="163">
        <f>IF(N264="nulová",J264,0)</f>
        <v>0</v>
      </c>
      <c r="BJ264" s="18" t="s">
        <v>32</v>
      </c>
      <c r="BK264" s="163">
        <f>ROUND(I264*H264,2)</f>
        <v>0</v>
      </c>
      <c r="BL264" s="18" t="s">
        <v>175</v>
      </c>
      <c r="BM264" s="162" t="s">
        <v>1942</v>
      </c>
    </row>
    <row r="265" spans="2:51" s="13" customFormat="1" ht="12">
      <c r="B265" s="164"/>
      <c r="D265" s="165" t="s">
        <v>177</v>
      </c>
      <c r="E265" s="166" t="s">
        <v>1</v>
      </c>
      <c r="F265" s="167" t="s">
        <v>1280</v>
      </c>
      <c r="H265" s="166" t="s">
        <v>1</v>
      </c>
      <c r="I265" s="168"/>
      <c r="L265" s="164"/>
      <c r="M265" s="169"/>
      <c r="N265" s="170"/>
      <c r="O265" s="170"/>
      <c r="P265" s="170"/>
      <c r="Q265" s="170"/>
      <c r="R265" s="170"/>
      <c r="S265" s="170"/>
      <c r="T265" s="171"/>
      <c r="AT265" s="166" t="s">
        <v>177</v>
      </c>
      <c r="AU265" s="166" t="s">
        <v>85</v>
      </c>
      <c r="AV265" s="13" t="s">
        <v>32</v>
      </c>
      <c r="AW265" s="13" t="s">
        <v>31</v>
      </c>
      <c r="AX265" s="13" t="s">
        <v>77</v>
      </c>
      <c r="AY265" s="166" t="s">
        <v>167</v>
      </c>
    </row>
    <row r="266" spans="2:51" s="13" customFormat="1" ht="12">
      <c r="B266" s="164"/>
      <c r="D266" s="165" t="s">
        <v>177</v>
      </c>
      <c r="E266" s="166" t="s">
        <v>1</v>
      </c>
      <c r="F266" s="167" t="s">
        <v>1943</v>
      </c>
      <c r="H266" s="166" t="s">
        <v>1</v>
      </c>
      <c r="I266" s="168"/>
      <c r="L266" s="164"/>
      <c r="M266" s="169"/>
      <c r="N266" s="170"/>
      <c r="O266" s="170"/>
      <c r="P266" s="170"/>
      <c r="Q266" s="170"/>
      <c r="R266" s="170"/>
      <c r="S266" s="170"/>
      <c r="T266" s="171"/>
      <c r="AT266" s="166" t="s">
        <v>177</v>
      </c>
      <c r="AU266" s="166" t="s">
        <v>85</v>
      </c>
      <c r="AV266" s="13" t="s">
        <v>32</v>
      </c>
      <c r="AW266" s="13" t="s">
        <v>31</v>
      </c>
      <c r="AX266" s="13" t="s">
        <v>77</v>
      </c>
      <c r="AY266" s="166" t="s">
        <v>167</v>
      </c>
    </row>
    <row r="267" spans="2:51" s="14" customFormat="1" ht="12">
      <c r="B267" s="172"/>
      <c r="D267" s="165" t="s">
        <v>177</v>
      </c>
      <c r="E267" s="173" t="s">
        <v>1</v>
      </c>
      <c r="F267" s="174" t="s">
        <v>1944</v>
      </c>
      <c r="H267" s="175">
        <v>9.922</v>
      </c>
      <c r="I267" s="176"/>
      <c r="L267" s="172"/>
      <c r="M267" s="177"/>
      <c r="N267" s="178"/>
      <c r="O267" s="178"/>
      <c r="P267" s="178"/>
      <c r="Q267" s="178"/>
      <c r="R267" s="178"/>
      <c r="S267" s="178"/>
      <c r="T267" s="179"/>
      <c r="AT267" s="173" t="s">
        <v>177</v>
      </c>
      <c r="AU267" s="173" t="s">
        <v>85</v>
      </c>
      <c r="AV267" s="14" t="s">
        <v>85</v>
      </c>
      <c r="AW267" s="14" t="s">
        <v>31</v>
      </c>
      <c r="AX267" s="14" t="s">
        <v>77</v>
      </c>
      <c r="AY267" s="173" t="s">
        <v>167</v>
      </c>
    </row>
    <row r="268" spans="2:51" s="15" customFormat="1" ht="12">
      <c r="B268" s="180"/>
      <c r="D268" s="165" t="s">
        <v>177</v>
      </c>
      <c r="E268" s="181" t="s">
        <v>1855</v>
      </c>
      <c r="F268" s="182" t="s">
        <v>192</v>
      </c>
      <c r="H268" s="183">
        <v>9.922</v>
      </c>
      <c r="I268" s="184"/>
      <c r="L268" s="180"/>
      <c r="M268" s="185"/>
      <c r="N268" s="186"/>
      <c r="O268" s="186"/>
      <c r="P268" s="186"/>
      <c r="Q268" s="186"/>
      <c r="R268" s="186"/>
      <c r="S268" s="186"/>
      <c r="T268" s="187"/>
      <c r="AT268" s="181" t="s">
        <v>177</v>
      </c>
      <c r="AU268" s="181" t="s">
        <v>85</v>
      </c>
      <c r="AV268" s="15" t="s">
        <v>175</v>
      </c>
      <c r="AW268" s="15" t="s">
        <v>31</v>
      </c>
      <c r="AX268" s="15" t="s">
        <v>77</v>
      </c>
      <c r="AY268" s="181" t="s">
        <v>167</v>
      </c>
    </row>
    <row r="269" spans="2:51" s="13" customFormat="1" ht="12">
      <c r="B269" s="164"/>
      <c r="D269" s="165" t="s">
        <v>177</v>
      </c>
      <c r="E269" s="166" t="s">
        <v>1</v>
      </c>
      <c r="F269" s="167" t="s">
        <v>1283</v>
      </c>
      <c r="H269" s="166" t="s">
        <v>1</v>
      </c>
      <c r="I269" s="168"/>
      <c r="L269" s="164"/>
      <c r="M269" s="169"/>
      <c r="N269" s="170"/>
      <c r="O269" s="170"/>
      <c r="P269" s="170"/>
      <c r="Q269" s="170"/>
      <c r="R269" s="170"/>
      <c r="S269" s="170"/>
      <c r="T269" s="171"/>
      <c r="AT269" s="166" t="s">
        <v>177</v>
      </c>
      <c r="AU269" s="166" t="s">
        <v>85</v>
      </c>
      <c r="AV269" s="13" t="s">
        <v>32</v>
      </c>
      <c r="AW269" s="13" t="s">
        <v>31</v>
      </c>
      <c r="AX269" s="13" t="s">
        <v>77</v>
      </c>
      <c r="AY269" s="166" t="s">
        <v>167</v>
      </c>
    </row>
    <row r="270" spans="2:51" s="13" customFormat="1" ht="12">
      <c r="B270" s="164"/>
      <c r="D270" s="165" t="s">
        <v>177</v>
      </c>
      <c r="E270" s="166" t="s">
        <v>1</v>
      </c>
      <c r="F270" s="167" t="s">
        <v>1943</v>
      </c>
      <c r="H270" s="166" t="s">
        <v>1</v>
      </c>
      <c r="I270" s="168"/>
      <c r="L270" s="164"/>
      <c r="M270" s="169"/>
      <c r="N270" s="170"/>
      <c r="O270" s="170"/>
      <c r="P270" s="170"/>
      <c r="Q270" s="170"/>
      <c r="R270" s="170"/>
      <c r="S270" s="170"/>
      <c r="T270" s="171"/>
      <c r="AT270" s="166" t="s">
        <v>177</v>
      </c>
      <c r="AU270" s="166" t="s">
        <v>85</v>
      </c>
      <c r="AV270" s="13" t="s">
        <v>32</v>
      </c>
      <c r="AW270" s="13" t="s">
        <v>31</v>
      </c>
      <c r="AX270" s="13" t="s">
        <v>77</v>
      </c>
      <c r="AY270" s="166" t="s">
        <v>167</v>
      </c>
    </row>
    <row r="271" spans="2:51" s="14" customFormat="1" ht="12">
      <c r="B271" s="172"/>
      <c r="D271" s="165" t="s">
        <v>177</v>
      </c>
      <c r="E271" s="173" t="s">
        <v>1</v>
      </c>
      <c r="F271" s="174" t="s">
        <v>1945</v>
      </c>
      <c r="H271" s="175">
        <v>11.52</v>
      </c>
      <c r="I271" s="176"/>
      <c r="L271" s="172"/>
      <c r="M271" s="177"/>
      <c r="N271" s="178"/>
      <c r="O271" s="178"/>
      <c r="P271" s="178"/>
      <c r="Q271" s="178"/>
      <c r="R271" s="178"/>
      <c r="S271" s="178"/>
      <c r="T271" s="179"/>
      <c r="AT271" s="173" t="s">
        <v>177</v>
      </c>
      <c r="AU271" s="173" t="s">
        <v>85</v>
      </c>
      <c r="AV271" s="14" t="s">
        <v>85</v>
      </c>
      <c r="AW271" s="14" t="s">
        <v>31</v>
      </c>
      <c r="AX271" s="14" t="s">
        <v>77</v>
      </c>
      <c r="AY271" s="173" t="s">
        <v>167</v>
      </c>
    </row>
    <row r="272" spans="2:51" s="15" customFormat="1" ht="12">
      <c r="B272" s="180"/>
      <c r="D272" s="165" t="s">
        <v>177</v>
      </c>
      <c r="E272" s="181" t="s">
        <v>1853</v>
      </c>
      <c r="F272" s="182" t="s">
        <v>192</v>
      </c>
      <c r="H272" s="183">
        <v>11.52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177</v>
      </c>
      <c r="AU272" s="181" t="s">
        <v>85</v>
      </c>
      <c r="AV272" s="15" t="s">
        <v>175</v>
      </c>
      <c r="AW272" s="15" t="s">
        <v>31</v>
      </c>
      <c r="AX272" s="15" t="s">
        <v>32</v>
      </c>
      <c r="AY272" s="181" t="s">
        <v>167</v>
      </c>
    </row>
    <row r="273" spans="1:65" s="2" customFormat="1" ht="16.5" customHeight="1">
      <c r="A273" s="33"/>
      <c r="B273" s="150"/>
      <c r="C273" s="151" t="s">
        <v>7</v>
      </c>
      <c r="D273" s="151" t="s">
        <v>170</v>
      </c>
      <c r="E273" s="152" t="s">
        <v>1286</v>
      </c>
      <c r="F273" s="153" t="s">
        <v>1287</v>
      </c>
      <c r="G273" s="154" t="s">
        <v>233</v>
      </c>
      <c r="H273" s="155">
        <v>11.52</v>
      </c>
      <c r="I273" s="156"/>
      <c r="J273" s="157">
        <f>ROUND(I273*H273,2)</f>
        <v>0</v>
      </c>
      <c r="K273" s="153" t="s">
        <v>174</v>
      </c>
      <c r="L273" s="34"/>
      <c r="M273" s="158" t="s">
        <v>1</v>
      </c>
      <c r="N273" s="159" t="s">
        <v>42</v>
      </c>
      <c r="O273" s="59"/>
      <c r="P273" s="160">
        <f>O273*H273</f>
        <v>0</v>
      </c>
      <c r="Q273" s="160">
        <v>0</v>
      </c>
      <c r="R273" s="160">
        <f>Q273*H273</f>
        <v>0</v>
      </c>
      <c r="S273" s="160">
        <v>0</v>
      </c>
      <c r="T273" s="16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2" t="s">
        <v>175</v>
      </c>
      <c r="AT273" s="162" t="s">
        <v>170</v>
      </c>
      <c r="AU273" s="162" t="s">
        <v>85</v>
      </c>
      <c r="AY273" s="18" t="s">
        <v>167</v>
      </c>
      <c r="BE273" s="163">
        <f>IF(N273="základní",J273,0)</f>
        <v>0</v>
      </c>
      <c r="BF273" s="163">
        <f>IF(N273="snížená",J273,0)</f>
        <v>0</v>
      </c>
      <c r="BG273" s="163">
        <f>IF(N273="zákl. přenesená",J273,0)</f>
        <v>0</v>
      </c>
      <c r="BH273" s="163">
        <f>IF(N273="sníž. přenesená",J273,0)</f>
        <v>0</v>
      </c>
      <c r="BI273" s="163">
        <f>IF(N273="nulová",J273,0)</f>
        <v>0</v>
      </c>
      <c r="BJ273" s="18" t="s">
        <v>32</v>
      </c>
      <c r="BK273" s="163">
        <f>ROUND(I273*H273,2)</f>
        <v>0</v>
      </c>
      <c r="BL273" s="18" t="s">
        <v>175</v>
      </c>
      <c r="BM273" s="162" t="s">
        <v>1946</v>
      </c>
    </row>
    <row r="274" spans="2:51" s="14" customFormat="1" ht="12">
      <c r="B274" s="172"/>
      <c r="D274" s="165" t="s">
        <v>177</v>
      </c>
      <c r="E274" s="173" t="s">
        <v>1</v>
      </c>
      <c r="F274" s="174" t="s">
        <v>1853</v>
      </c>
      <c r="H274" s="175">
        <v>11.52</v>
      </c>
      <c r="I274" s="176"/>
      <c r="L274" s="172"/>
      <c r="M274" s="177"/>
      <c r="N274" s="178"/>
      <c r="O274" s="178"/>
      <c r="P274" s="178"/>
      <c r="Q274" s="178"/>
      <c r="R274" s="178"/>
      <c r="S274" s="178"/>
      <c r="T274" s="179"/>
      <c r="AT274" s="173" t="s">
        <v>177</v>
      </c>
      <c r="AU274" s="173" t="s">
        <v>85</v>
      </c>
      <c r="AV274" s="14" t="s">
        <v>85</v>
      </c>
      <c r="AW274" s="14" t="s">
        <v>31</v>
      </c>
      <c r="AX274" s="14" t="s">
        <v>32</v>
      </c>
      <c r="AY274" s="173" t="s">
        <v>167</v>
      </c>
    </row>
    <row r="275" spans="1:47" s="2" customFormat="1" ht="12">
      <c r="A275" s="33"/>
      <c r="B275" s="34"/>
      <c r="C275" s="33"/>
      <c r="D275" s="165" t="s">
        <v>193</v>
      </c>
      <c r="E275" s="33"/>
      <c r="F275" s="188" t="s">
        <v>1947</v>
      </c>
      <c r="G275" s="33"/>
      <c r="H275" s="33"/>
      <c r="I275" s="33"/>
      <c r="J275" s="33"/>
      <c r="K275" s="33"/>
      <c r="L275" s="34"/>
      <c r="M275" s="189"/>
      <c r="N275" s="190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U275" s="18" t="s">
        <v>85</v>
      </c>
    </row>
    <row r="276" spans="1:47" s="2" customFormat="1" ht="12">
      <c r="A276" s="33"/>
      <c r="B276" s="34"/>
      <c r="C276" s="33"/>
      <c r="D276" s="165" t="s">
        <v>193</v>
      </c>
      <c r="E276" s="33"/>
      <c r="F276" s="191" t="s">
        <v>1283</v>
      </c>
      <c r="G276" s="33"/>
      <c r="H276" s="192">
        <v>0</v>
      </c>
      <c r="I276" s="33"/>
      <c r="J276" s="33"/>
      <c r="K276" s="33"/>
      <c r="L276" s="34"/>
      <c r="M276" s="189"/>
      <c r="N276" s="190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U276" s="18" t="s">
        <v>85</v>
      </c>
    </row>
    <row r="277" spans="1:47" s="2" customFormat="1" ht="12">
      <c r="A277" s="33"/>
      <c r="B277" s="34"/>
      <c r="C277" s="33"/>
      <c r="D277" s="165" t="s">
        <v>193</v>
      </c>
      <c r="E277" s="33"/>
      <c r="F277" s="191" t="s">
        <v>1943</v>
      </c>
      <c r="G277" s="33"/>
      <c r="H277" s="192">
        <v>0</v>
      </c>
      <c r="I277" s="33"/>
      <c r="J277" s="33"/>
      <c r="K277" s="33"/>
      <c r="L277" s="34"/>
      <c r="M277" s="189"/>
      <c r="N277" s="190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U277" s="18" t="s">
        <v>85</v>
      </c>
    </row>
    <row r="278" spans="1:47" s="2" customFormat="1" ht="12">
      <c r="A278" s="33"/>
      <c r="B278" s="34"/>
      <c r="C278" s="33"/>
      <c r="D278" s="165" t="s">
        <v>193</v>
      </c>
      <c r="E278" s="33"/>
      <c r="F278" s="191" t="s">
        <v>1945</v>
      </c>
      <c r="G278" s="33"/>
      <c r="H278" s="192">
        <v>11.52</v>
      </c>
      <c r="I278" s="33"/>
      <c r="J278" s="33"/>
      <c r="K278" s="33"/>
      <c r="L278" s="34"/>
      <c r="M278" s="189"/>
      <c r="N278" s="190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U278" s="18" t="s">
        <v>85</v>
      </c>
    </row>
    <row r="279" spans="1:47" s="2" customFormat="1" ht="12">
      <c r="A279" s="33"/>
      <c r="B279" s="34"/>
      <c r="C279" s="33"/>
      <c r="D279" s="165" t="s">
        <v>193</v>
      </c>
      <c r="E279" s="33"/>
      <c r="F279" s="191" t="s">
        <v>192</v>
      </c>
      <c r="G279" s="33"/>
      <c r="H279" s="192">
        <v>11.52</v>
      </c>
      <c r="I279" s="33"/>
      <c r="J279" s="33"/>
      <c r="K279" s="33"/>
      <c r="L279" s="34"/>
      <c r="M279" s="189"/>
      <c r="N279" s="190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U279" s="18" t="s">
        <v>85</v>
      </c>
    </row>
    <row r="280" spans="1:65" s="2" customFormat="1" ht="21.75" customHeight="1">
      <c r="A280" s="33"/>
      <c r="B280" s="150"/>
      <c r="C280" s="151" t="s">
        <v>286</v>
      </c>
      <c r="D280" s="151" t="s">
        <v>170</v>
      </c>
      <c r="E280" s="152" t="s">
        <v>1914</v>
      </c>
      <c r="F280" s="153" t="s">
        <v>1915</v>
      </c>
      <c r="G280" s="154" t="s">
        <v>233</v>
      </c>
      <c r="H280" s="155">
        <v>11.52</v>
      </c>
      <c r="I280" s="156"/>
      <c r="J280" s="157">
        <f>ROUND(I280*H280,2)</f>
        <v>0</v>
      </c>
      <c r="K280" s="153" t="s">
        <v>174</v>
      </c>
      <c r="L280" s="34"/>
      <c r="M280" s="158" t="s">
        <v>1</v>
      </c>
      <c r="N280" s="159" t="s">
        <v>42</v>
      </c>
      <c r="O280" s="59"/>
      <c r="P280" s="160">
        <f>O280*H280</f>
        <v>0</v>
      </c>
      <c r="Q280" s="160">
        <v>0</v>
      </c>
      <c r="R280" s="160">
        <f>Q280*H280</f>
        <v>0</v>
      </c>
      <c r="S280" s="160">
        <v>0.29</v>
      </c>
      <c r="T280" s="161">
        <f>S280*H280</f>
        <v>3.3407999999999998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2" t="s">
        <v>175</v>
      </c>
      <c r="AT280" s="162" t="s">
        <v>170</v>
      </c>
      <c r="AU280" s="162" t="s">
        <v>85</v>
      </c>
      <c r="AY280" s="18" t="s">
        <v>167</v>
      </c>
      <c r="BE280" s="163">
        <f>IF(N280="základní",J280,0)</f>
        <v>0</v>
      </c>
      <c r="BF280" s="163">
        <f>IF(N280="snížená",J280,0)</f>
        <v>0</v>
      </c>
      <c r="BG280" s="163">
        <f>IF(N280="zákl. přenesená",J280,0)</f>
        <v>0</v>
      </c>
      <c r="BH280" s="163">
        <f>IF(N280="sníž. přenesená",J280,0)</f>
        <v>0</v>
      </c>
      <c r="BI280" s="163">
        <f>IF(N280="nulová",J280,0)</f>
        <v>0</v>
      </c>
      <c r="BJ280" s="18" t="s">
        <v>32</v>
      </c>
      <c r="BK280" s="163">
        <f>ROUND(I280*H280,2)</f>
        <v>0</v>
      </c>
      <c r="BL280" s="18" t="s">
        <v>175</v>
      </c>
      <c r="BM280" s="162" t="s">
        <v>1948</v>
      </c>
    </row>
    <row r="281" spans="2:51" s="14" customFormat="1" ht="12">
      <c r="B281" s="172"/>
      <c r="D281" s="165" t="s">
        <v>177</v>
      </c>
      <c r="E281" s="173" t="s">
        <v>1</v>
      </c>
      <c r="F281" s="174" t="s">
        <v>1853</v>
      </c>
      <c r="H281" s="175">
        <v>11.52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3" t="s">
        <v>177</v>
      </c>
      <c r="AU281" s="173" t="s">
        <v>85</v>
      </c>
      <c r="AV281" s="14" t="s">
        <v>85</v>
      </c>
      <c r="AW281" s="14" t="s">
        <v>31</v>
      </c>
      <c r="AX281" s="14" t="s">
        <v>32</v>
      </c>
      <c r="AY281" s="173" t="s">
        <v>167</v>
      </c>
    </row>
    <row r="282" spans="1:47" s="2" customFormat="1" ht="12">
      <c r="A282" s="33"/>
      <c r="B282" s="34"/>
      <c r="C282" s="33"/>
      <c r="D282" s="165" t="s">
        <v>193</v>
      </c>
      <c r="E282" s="33"/>
      <c r="F282" s="188" t="s">
        <v>1947</v>
      </c>
      <c r="G282" s="33"/>
      <c r="H282" s="33"/>
      <c r="I282" s="33"/>
      <c r="J282" s="33"/>
      <c r="K282" s="33"/>
      <c r="L282" s="34"/>
      <c r="M282" s="189"/>
      <c r="N282" s="190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U282" s="18" t="s">
        <v>85</v>
      </c>
    </row>
    <row r="283" spans="1:47" s="2" customFormat="1" ht="12">
      <c r="A283" s="33"/>
      <c r="B283" s="34"/>
      <c r="C283" s="33"/>
      <c r="D283" s="165" t="s">
        <v>193</v>
      </c>
      <c r="E283" s="33"/>
      <c r="F283" s="191" t="s">
        <v>1283</v>
      </c>
      <c r="G283" s="33"/>
      <c r="H283" s="192">
        <v>0</v>
      </c>
      <c r="I283" s="33"/>
      <c r="J283" s="33"/>
      <c r="K283" s="33"/>
      <c r="L283" s="34"/>
      <c r="M283" s="189"/>
      <c r="N283" s="190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U283" s="18" t="s">
        <v>85</v>
      </c>
    </row>
    <row r="284" spans="1:47" s="2" customFormat="1" ht="12">
      <c r="A284" s="33"/>
      <c r="B284" s="34"/>
      <c r="C284" s="33"/>
      <c r="D284" s="165" t="s">
        <v>193</v>
      </c>
      <c r="E284" s="33"/>
      <c r="F284" s="191" t="s">
        <v>1943</v>
      </c>
      <c r="G284" s="33"/>
      <c r="H284" s="192">
        <v>0</v>
      </c>
      <c r="I284" s="33"/>
      <c r="J284" s="33"/>
      <c r="K284" s="33"/>
      <c r="L284" s="34"/>
      <c r="M284" s="189"/>
      <c r="N284" s="190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U284" s="18" t="s">
        <v>85</v>
      </c>
    </row>
    <row r="285" spans="1:47" s="2" customFormat="1" ht="12">
      <c r="A285" s="33"/>
      <c r="B285" s="34"/>
      <c r="C285" s="33"/>
      <c r="D285" s="165" t="s">
        <v>193</v>
      </c>
      <c r="E285" s="33"/>
      <c r="F285" s="191" t="s">
        <v>1945</v>
      </c>
      <c r="G285" s="33"/>
      <c r="H285" s="192">
        <v>11.52</v>
      </c>
      <c r="I285" s="33"/>
      <c r="J285" s="33"/>
      <c r="K285" s="33"/>
      <c r="L285" s="34"/>
      <c r="M285" s="189"/>
      <c r="N285" s="190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U285" s="18" t="s">
        <v>85</v>
      </c>
    </row>
    <row r="286" spans="1:47" s="2" customFormat="1" ht="12">
      <c r="A286" s="33"/>
      <c r="B286" s="34"/>
      <c r="C286" s="33"/>
      <c r="D286" s="165" t="s">
        <v>193</v>
      </c>
      <c r="E286" s="33"/>
      <c r="F286" s="191" t="s">
        <v>192</v>
      </c>
      <c r="G286" s="33"/>
      <c r="H286" s="192">
        <v>11.52</v>
      </c>
      <c r="I286" s="33"/>
      <c r="J286" s="33"/>
      <c r="K286" s="33"/>
      <c r="L286" s="34"/>
      <c r="M286" s="189"/>
      <c r="N286" s="190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U286" s="18" t="s">
        <v>85</v>
      </c>
    </row>
    <row r="287" spans="1:65" s="2" customFormat="1" ht="16.5" customHeight="1">
      <c r="A287" s="33"/>
      <c r="B287" s="150"/>
      <c r="C287" s="151" t="s">
        <v>290</v>
      </c>
      <c r="D287" s="151" t="s">
        <v>170</v>
      </c>
      <c r="E287" s="152" t="s">
        <v>1949</v>
      </c>
      <c r="F287" s="153" t="s">
        <v>1950</v>
      </c>
      <c r="G287" s="154" t="s">
        <v>233</v>
      </c>
      <c r="H287" s="155">
        <v>3.707</v>
      </c>
      <c r="I287" s="156"/>
      <c r="J287" s="157">
        <f>ROUND(I287*H287,2)</f>
        <v>0</v>
      </c>
      <c r="K287" s="153" t="s">
        <v>174</v>
      </c>
      <c r="L287" s="34"/>
      <c r="M287" s="158" t="s">
        <v>1</v>
      </c>
      <c r="N287" s="159" t="s">
        <v>42</v>
      </c>
      <c r="O287" s="59"/>
      <c r="P287" s="160">
        <f>O287*H287</f>
        <v>0</v>
      </c>
      <c r="Q287" s="160">
        <v>0</v>
      </c>
      <c r="R287" s="160">
        <f>Q287*H287</f>
        <v>0</v>
      </c>
      <c r="S287" s="160">
        <v>0.33</v>
      </c>
      <c r="T287" s="161">
        <f>S287*H287</f>
        <v>1.22331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2" t="s">
        <v>175</v>
      </c>
      <c r="AT287" s="162" t="s">
        <v>170</v>
      </c>
      <c r="AU287" s="162" t="s">
        <v>85</v>
      </c>
      <c r="AY287" s="18" t="s">
        <v>167</v>
      </c>
      <c r="BE287" s="163">
        <f>IF(N287="základní",J287,0)</f>
        <v>0</v>
      </c>
      <c r="BF287" s="163">
        <f>IF(N287="snížená",J287,0)</f>
        <v>0</v>
      </c>
      <c r="BG287" s="163">
        <f>IF(N287="zákl. přenesená",J287,0)</f>
        <v>0</v>
      </c>
      <c r="BH287" s="163">
        <f>IF(N287="sníž. přenesená",J287,0)</f>
        <v>0</v>
      </c>
      <c r="BI287" s="163">
        <f>IF(N287="nulová",J287,0)</f>
        <v>0</v>
      </c>
      <c r="BJ287" s="18" t="s">
        <v>32</v>
      </c>
      <c r="BK287" s="163">
        <f>ROUND(I287*H287,2)</f>
        <v>0</v>
      </c>
      <c r="BL287" s="18" t="s">
        <v>175</v>
      </c>
      <c r="BM287" s="162" t="s">
        <v>1951</v>
      </c>
    </row>
    <row r="288" spans="2:51" s="14" customFormat="1" ht="12">
      <c r="B288" s="172"/>
      <c r="D288" s="165" t="s">
        <v>177</v>
      </c>
      <c r="E288" s="173" t="s">
        <v>1</v>
      </c>
      <c r="F288" s="174" t="s">
        <v>1952</v>
      </c>
      <c r="H288" s="175">
        <v>3.707</v>
      </c>
      <c r="I288" s="176"/>
      <c r="L288" s="172"/>
      <c r="M288" s="177"/>
      <c r="N288" s="178"/>
      <c r="O288" s="178"/>
      <c r="P288" s="178"/>
      <c r="Q288" s="178"/>
      <c r="R288" s="178"/>
      <c r="S288" s="178"/>
      <c r="T288" s="179"/>
      <c r="AT288" s="173" t="s">
        <v>177</v>
      </c>
      <c r="AU288" s="173" t="s">
        <v>85</v>
      </c>
      <c r="AV288" s="14" t="s">
        <v>85</v>
      </c>
      <c r="AW288" s="14" t="s">
        <v>31</v>
      </c>
      <c r="AX288" s="14" t="s">
        <v>32</v>
      </c>
      <c r="AY288" s="173" t="s">
        <v>167</v>
      </c>
    </row>
    <row r="289" spans="1:47" s="2" customFormat="1" ht="12">
      <c r="A289" s="33"/>
      <c r="B289" s="34"/>
      <c r="C289" s="33"/>
      <c r="D289" s="165" t="s">
        <v>193</v>
      </c>
      <c r="E289" s="33"/>
      <c r="F289" s="188" t="s">
        <v>1953</v>
      </c>
      <c r="G289" s="33"/>
      <c r="H289" s="33"/>
      <c r="I289" s="33"/>
      <c r="J289" s="33"/>
      <c r="K289" s="33"/>
      <c r="L289" s="34"/>
      <c r="M289" s="189"/>
      <c r="N289" s="190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U289" s="18" t="s">
        <v>85</v>
      </c>
    </row>
    <row r="290" spans="1:47" s="2" customFormat="1" ht="12">
      <c r="A290" s="33"/>
      <c r="B290" s="34"/>
      <c r="C290" s="33"/>
      <c r="D290" s="165" t="s">
        <v>193</v>
      </c>
      <c r="E290" s="33"/>
      <c r="F290" s="191" t="s">
        <v>1954</v>
      </c>
      <c r="G290" s="33"/>
      <c r="H290" s="192">
        <v>0</v>
      </c>
      <c r="I290" s="33"/>
      <c r="J290" s="33"/>
      <c r="K290" s="33"/>
      <c r="L290" s="34"/>
      <c r="M290" s="189"/>
      <c r="N290" s="190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U290" s="18" t="s">
        <v>85</v>
      </c>
    </row>
    <row r="291" spans="1:47" s="2" customFormat="1" ht="12">
      <c r="A291" s="33"/>
      <c r="B291" s="34"/>
      <c r="C291" s="33"/>
      <c r="D291" s="165" t="s">
        <v>193</v>
      </c>
      <c r="E291" s="33"/>
      <c r="F291" s="191" t="s">
        <v>1955</v>
      </c>
      <c r="G291" s="33"/>
      <c r="H291" s="192">
        <v>1.837</v>
      </c>
      <c r="I291" s="33"/>
      <c r="J291" s="33"/>
      <c r="K291" s="33"/>
      <c r="L291" s="34"/>
      <c r="M291" s="189"/>
      <c r="N291" s="190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U291" s="18" t="s">
        <v>85</v>
      </c>
    </row>
    <row r="292" spans="1:47" s="2" customFormat="1" ht="12">
      <c r="A292" s="33"/>
      <c r="B292" s="34"/>
      <c r="C292" s="33"/>
      <c r="D292" s="165" t="s">
        <v>193</v>
      </c>
      <c r="E292" s="33"/>
      <c r="F292" s="191" t="s">
        <v>1956</v>
      </c>
      <c r="G292" s="33"/>
      <c r="H292" s="192">
        <v>1.87</v>
      </c>
      <c r="I292" s="33"/>
      <c r="J292" s="33"/>
      <c r="K292" s="33"/>
      <c r="L292" s="34"/>
      <c r="M292" s="189"/>
      <c r="N292" s="190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U292" s="18" t="s">
        <v>85</v>
      </c>
    </row>
    <row r="293" spans="1:47" s="2" customFormat="1" ht="12">
      <c r="A293" s="33"/>
      <c r="B293" s="34"/>
      <c r="C293" s="33"/>
      <c r="D293" s="165" t="s">
        <v>193</v>
      </c>
      <c r="E293" s="33"/>
      <c r="F293" s="191" t="s">
        <v>192</v>
      </c>
      <c r="G293" s="33"/>
      <c r="H293" s="192">
        <v>3.707</v>
      </c>
      <c r="I293" s="33"/>
      <c r="J293" s="33"/>
      <c r="K293" s="33"/>
      <c r="L293" s="34"/>
      <c r="M293" s="189"/>
      <c r="N293" s="190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U293" s="18" t="s">
        <v>85</v>
      </c>
    </row>
    <row r="294" spans="1:65" s="2" customFormat="1" ht="16.5" customHeight="1">
      <c r="A294" s="33"/>
      <c r="B294" s="150"/>
      <c r="C294" s="151" t="s">
        <v>295</v>
      </c>
      <c r="D294" s="151" t="s">
        <v>170</v>
      </c>
      <c r="E294" s="152" t="s">
        <v>951</v>
      </c>
      <c r="F294" s="153" t="s">
        <v>952</v>
      </c>
      <c r="G294" s="154" t="s">
        <v>246</v>
      </c>
      <c r="H294" s="155">
        <v>6.74</v>
      </c>
      <c r="I294" s="156"/>
      <c r="J294" s="157">
        <f>ROUND(I294*H294,2)</f>
        <v>0</v>
      </c>
      <c r="K294" s="153" t="s">
        <v>174</v>
      </c>
      <c r="L294" s="34"/>
      <c r="M294" s="158" t="s">
        <v>1</v>
      </c>
      <c r="N294" s="159" t="s">
        <v>42</v>
      </c>
      <c r="O294" s="59"/>
      <c r="P294" s="160">
        <f>O294*H294</f>
        <v>0</v>
      </c>
      <c r="Q294" s="160">
        <v>3E-05</v>
      </c>
      <c r="R294" s="160">
        <f>Q294*H294</f>
        <v>0.0002022</v>
      </c>
      <c r="S294" s="160">
        <v>0</v>
      </c>
      <c r="T294" s="161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2" t="s">
        <v>175</v>
      </c>
      <c r="AT294" s="162" t="s">
        <v>170</v>
      </c>
      <c r="AU294" s="162" t="s">
        <v>85</v>
      </c>
      <c r="AY294" s="18" t="s">
        <v>167</v>
      </c>
      <c r="BE294" s="163">
        <f>IF(N294="základní",J294,0)</f>
        <v>0</v>
      </c>
      <c r="BF294" s="163">
        <f>IF(N294="snížená",J294,0)</f>
        <v>0</v>
      </c>
      <c r="BG294" s="163">
        <f>IF(N294="zákl. přenesená",J294,0)</f>
        <v>0</v>
      </c>
      <c r="BH294" s="163">
        <f>IF(N294="sníž. přenesená",J294,0)</f>
        <v>0</v>
      </c>
      <c r="BI294" s="163">
        <f>IF(N294="nulová",J294,0)</f>
        <v>0</v>
      </c>
      <c r="BJ294" s="18" t="s">
        <v>32</v>
      </c>
      <c r="BK294" s="163">
        <f>ROUND(I294*H294,2)</f>
        <v>0</v>
      </c>
      <c r="BL294" s="18" t="s">
        <v>175</v>
      </c>
      <c r="BM294" s="162" t="s">
        <v>1957</v>
      </c>
    </row>
    <row r="295" spans="2:51" s="13" customFormat="1" ht="12">
      <c r="B295" s="164"/>
      <c r="D295" s="165" t="s">
        <v>177</v>
      </c>
      <c r="E295" s="166" t="s">
        <v>1</v>
      </c>
      <c r="F295" s="167" t="s">
        <v>1954</v>
      </c>
      <c r="H295" s="166" t="s">
        <v>1</v>
      </c>
      <c r="I295" s="168"/>
      <c r="L295" s="164"/>
      <c r="M295" s="169"/>
      <c r="N295" s="170"/>
      <c r="O295" s="170"/>
      <c r="P295" s="170"/>
      <c r="Q295" s="170"/>
      <c r="R295" s="170"/>
      <c r="S295" s="170"/>
      <c r="T295" s="171"/>
      <c r="AT295" s="166" t="s">
        <v>177</v>
      </c>
      <c r="AU295" s="166" t="s">
        <v>85</v>
      </c>
      <c r="AV295" s="13" t="s">
        <v>32</v>
      </c>
      <c r="AW295" s="13" t="s">
        <v>31</v>
      </c>
      <c r="AX295" s="13" t="s">
        <v>77</v>
      </c>
      <c r="AY295" s="166" t="s">
        <v>167</v>
      </c>
    </row>
    <row r="296" spans="2:51" s="14" customFormat="1" ht="12">
      <c r="B296" s="172"/>
      <c r="D296" s="165" t="s">
        <v>177</v>
      </c>
      <c r="E296" s="173" t="s">
        <v>1</v>
      </c>
      <c r="F296" s="174" t="s">
        <v>1958</v>
      </c>
      <c r="H296" s="175">
        <v>3.34</v>
      </c>
      <c r="I296" s="176"/>
      <c r="L296" s="172"/>
      <c r="M296" s="177"/>
      <c r="N296" s="178"/>
      <c r="O296" s="178"/>
      <c r="P296" s="178"/>
      <c r="Q296" s="178"/>
      <c r="R296" s="178"/>
      <c r="S296" s="178"/>
      <c r="T296" s="179"/>
      <c r="AT296" s="173" t="s">
        <v>177</v>
      </c>
      <c r="AU296" s="173" t="s">
        <v>85</v>
      </c>
      <c r="AV296" s="14" t="s">
        <v>85</v>
      </c>
      <c r="AW296" s="14" t="s">
        <v>31</v>
      </c>
      <c r="AX296" s="14" t="s">
        <v>77</v>
      </c>
      <c r="AY296" s="173" t="s">
        <v>167</v>
      </c>
    </row>
    <row r="297" spans="2:51" s="14" customFormat="1" ht="12">
      <c r="B297" s="172"/>
      <c r="D297" s="165" t="s">
        <v>177</v>
      </c>
      <c r="E297" s="173" t="s">
        <v>1</v>
      </c>
      <c r="F297" s="174" t="s">
        <v>1959</v>
      </c>
      <c r="H297" s="175">
        <v>3.4</v>
      </c>
      <c r="I297" s="176"/>
      <c r="L297" s="172"/>
      <c r="M297" s="177"/>
      <c r="N297" s="178"/>
      <c r="O297" s="178"/>
      <c r="P297" s="178"/>
      <c r="Q297" s="178"/>
      <c r="R297" s="178"/>
      <c r="S297" s="178"/>
      <c r="T297" s="179"/>
      <c r="AT297" s="173" t="s">
        <v>177</v>
      </c>
      <c r="AU297" s="173" t="s">
        <v>85</v>
      </c>
      <c r="AV297" s="14" t="s">
        <v>85</v>
      </c>
      <c r="AW297" s="14" t="s">
        <v>31</v>
      </c>
      <c r="AX297" s="14" t="s">
        <v>77</v>
      </c>
      <c r="AY297" s="173" t="s">
        <v>167</v>
      </c>
    </row>
    <row r="298" spans="2:51" s="15" customFormat="1" ht="12">
      <c r="B298" s="180"/>
      <c r="D298" s="165" t="s">
        <v>177</v>
      </c>
      <c r="E298" s="181" t="s">
        <v>1</v>
      </c>
      <c r="F298" s="182" t="s">
        <v>192</v>
      </c>
      <c r="H298" s="183">
        <v>6.74</v>
      </c>
      <c r="I298" s="184"/>
      <c r="L298" s="180"/>
      <c r="M298" s="185"/>
      <c r="N298" s="186"/>
      <c r="O298" s="186"/>
      <c r="P298" s="186"/>
      <c r="Q298" s="186"/>
      <c r="R298" s="186"/>
      <c r="S298" s="186"/>
      <c r="T298" s="187"/>
      <c r="AT298" s="181" t="s">
        <v>177</v>
      </c>
      <c r="AU298" s="181" t="s">
        <v>85</v>
      </c>
      <c r="AV298" s="15" t="s">
        <v>175</v>
      </c>
      <c r="AW298" s="15" t="s">
        <v>31</v>
      </c>
      <c r="AX298" s="15" t="s">
        <v>32</v>
      </c>
      <c r="AY298" s="181" t="s">
        <v>167</v>
      </c>
    </row>
    <row r="299" spans="1:65" s="2" customFormat="1" ht="21.75" customHeight="1">
      <c r="A299" s="33"/>
      <c r="B299" s="150"/>
      <c r="C299" s="151" t="s">
        <v>300</v>
      </c>
      <c r="D299" s="151" t="s">
        <v>170</v>
      </c>
      <c r="E299" s="152" t="s">
        <v>1914</v>
      </c>
      <c r="F299" s="153" t="s">
        <v>1915</v>
      </c>
      <c r="G299" s="154" t="s">
        <v>233</v>
      </c>
      <c r="H299" s="155">
        <v>3.707</v>
      </c>
      <c r="I299" s="156"/>
      <c r="J299" s="157">
        <f>ROUND(I299*H299,2)</f>
        <v>0</v>
      </c>
      <c r="K299" s="153" t="s">
        <v>174</v>
      </c>
      <c r="L299" s="34"/>
      <c r="M299" s="158" t="s">
        <v>1</v>
      </c>
      <c r="N299" s="159" t="s">
        <v>42</v>
      </c>
      <c r="O299" s="59"/>
      <c r="P299" s="160">
        <f>O299*H299</f>
        <v>0</v>
      </c>
      <c r="Q299" s="160">
        <v>0</v>
      </c>
      <c r="R299" s="160">
        <f>Q299*H299</f>
        <v>0</v>
      </c>
      <c r="S299" s="160">
        <v>0.29</v>
      </c>
      <c r="T299" s="161">
        <f>S299*H299</f>
        <v>1.07503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2" t="s">
        <v>175</v>
      </c>
      <c r="AT299" s="162" t="s">
        <v>170</v>
      </c>
      <c r="AU299" s="162" t="s">
        <v>85</v>
      </c>
      <c r="AY299" s="18" t="s">
        <v>167</v>
      </c>
      <c r="BE299" s="163">
        <f>IF(N299="základní",J299,0)</f>
        <v>0</v>
      </c>
      <c r="BF299" s="163">
        <f>IF(N299="snížená",J299,0)</f>
        <v>0</v>
      </c>
      <c r="BG299" s="163">
        <f>IF(N299="zákl. přenesená",J299,0)</f>
        <v>0</v>
      </c>
      <c r="BH299" s="163">
        <f>IF(N299="sníž. přenesená",J299,0)</f>
        <v>0</v>
      </c>
      <c r="BI299" s="163">
        <f>IF(N299="nulová",J299,0)</f>
        <v>0</v>
      </c>
      <c r="BJ299" s="18" t="s">
        <v>32</v>
      </c>
      <c r="BK299" s="163">
        <f>ROUND(I299*H299,2)</f>
        <v>0</v>
      </c>
      <c r="BL299" s="18" t="s">
        <v>175</v>
      </c>
      <c r="BM299" s="162" t="s">
        <v>1960</v>
      </c>
    </row>
    <row r="300" spans="2:51" s="14" customFormat="1" ht="12">
      <c r="B300" s="172"/>
      <c r="D300" s="165" t="s">
        <v>177</v>
      </c>
      <c r="E300" s="173" t="s">
        <v>1</v>
      </c>
      <c r="F300" s="174" t="s">
        <v>1859</v>
      </c>
      <c r="H300" s="175">
        <v>3.707</v>
      </c>
      <c r="I300" s="176"/>
      <c r="L300" s="172"/>
      <c r="M300" s="177"/>
      <c r="N300" s="178"/>
      <c r="O300" s="178"/>
      <c r="P300" s="178"/>
      <c r="Q300" s="178"/>
      <c r="R300" s="178"/>
      <c r="S300" s="178"/>
      <c r="T300" s="179"/>
      <c r="AT300" s="173" t="s">
        <v>177</v>
      </c>
      <c r="AU300" s="173" t="s">
        <v>85</v>
      </c>
      <c r="AV300" s="14" t="s">
        <v>85</v>
      </c>
      <c r="AW300" s="14" t="s">
        <v>31</v>
      </c>
      <c r="AX300" s="14" t="s">
        <v>32</v>
      </c>
      <c r="AY300" s="173" t="s">
        <v>167</v>
      </c>
    </row>
    <row r="301" spans="1:47" s="2" customFormat="1" ht="12">
      <c r="A301" s="33"/>
      <c r="B301" s="34"/>
      <c r="C301" s="33"/>
      <c r="D301" s="165" t="s">
        <v>193</v>
      </c>
      <c r="E301" s="33"/>
      <c r="F301" s="188" t="s">
        <v>1953</v>
      </c>
      <c r="G301" s="33"/>
      <c r="H301" s="33"/>
      <c r="I301" s="33"/>
      <c r="J301" s="33"/>
      <c r="K301" s="33"/>
      <c r="L301" s="34"/>
      <c r="M301" s="189"/>
      <c r="N301" s="190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U301" s="18" t="s">
        <v>85</v>
      </c>
    </row>
    <row r="302" spans="1:47" s="2" customFormat="1" ht="12">
      <c r="A302" s="33"/>
      <c r="B302" s="34"/>
      <c r="C302" s="33"/>
      <c r="D302" s="165" t="s">
        <v>193</v>
      </c>
      <c r="E302" s="33"/>
      <c r="F302" s="191" t="s">
        <v>1954</v>
      </c>
      <c r="G302" s="33"/>
      <c r="H302" s="192">
        <v>0</v>
      </c>
      <c r="I302" s="33"/>
      <c r="J302" s="33"/>
      <c r="K302" s="33"/>
      <c r="L302" s="34"/>
      <c r="M302" s="189"/>
      <c r="N302" s="190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U302" s="18" t="s">
        <v>85</v>
      </c>
    </row>
    <row r="303" spans="1:47" s="2" customFormat="1" ht="12">
      <c r="A303" s="33"/>
      <c r="B303" s="34"/>
      <c r="C303" s="33"/>
      <c r="D303" s="165" t="s">
        <v>193</v>
      </c>
      <c r="E303" s="33"/>
      <c r="F303" s="191" t="s">
        <v>1955</v>
      </c>
      <c r="G303" s="33"/>
      <c r="H303" s="192">
        <v>1.837</v>
      </c>
      <c r="I303" s="33"/>
      <c r="J303" s="33"/>
      <c r="K303" s="33"/>
      <c r="L303" s="34"/>
      <c r="M303" s="189"/>
      <c r="N303" s="190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U303" s="18" t="s">
        <v>85</v>
      </c>
    </row>
    <row r="304" spans="1:47" s="2" customFormat="1" ht="12">
      <c r="A304" s="33"/>
      <c r="B304" s="34"/>
      <c r="C304" s="33"/>
      <c r="D304" s="165" t="s">
        <v>193</v>
      </c>
      <c r="E304" s="33"/>
      <c r="F304" s="191" t="s">
        <v>1956</v>
      </c>
      <c r="G304" s="33"/>
      <c r="H304" s="192">
        <v>1.87</v>
      </c>
      <c r="I304" s="33"/>
      <c r="J304" s="33"/>
      <c r="K304" s="33"/>
      <c r="L304" s="34"/>
      <c r="M304" s="189"/>
      <c r="N304" s="190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U304" s="18" t="s">
        <v>85</v>
      </c>
    </row>
    <row r="305" spans="1:47" s="2" customFormat="1" ht="12">
      <c r="A305" s="33"/>
      <c r="B305" s="34"/>
      <c r="C305" s="33"/>
      <c r="D305" s="165" t="s">
        <v>193</v>
      </c>
      <c r="E305" s="33"/>
      <c r="F305" s="191" t="s">
        <v>192</v>
      </c>
      <c r="G305" s="33"/>
      <c r="H305" s="192">
        <v>3.707</v>
      </c>
      <c r="I305" s="33"/>
      <c r="J305" s="33"/>
      <c r="K305" s="33"/>
      <c r="L305" s="34"/>
      <c r="M305" s="189"/>
      <c r="N305" s="190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U305" s="18" t="s">
        <v>85</v>
      </c>
    </row>
    <row r="306" spans="1:65" s="2" customFormat="1" ht="16.5" customHeight="1">
      <c r="A306" s="33"/>
      <c r="B306" s="150"/>
      <c r="C306" s="151" t="s">
        <v>305</v>
      </c>
      <c r="D306" s="151" t="s">
        <v>170</v>
      </c>
      <c r="E306" s="152" t="s">
        <v>924</v>
      </c>
      <c r="F306" s="153" t="s">
        <v>925</v>
      </c>
      <c r="G306" s="154" t="s">
        <v>233</v>
      </c>
      <c r="H306" s="155">
        <v>38.398</v>
      </c>
      <c r="I306" s="156"/>
      <c r="J306" s="157">
        <f>ROUND(I306*H306,2)</f>
        <v>0</v>
      </c>
      <c r="K306" s="153" t="s">
        <v>174</v>
      </c>
      <c r="L306" s="34"/>
      <c r="M306" s="158" t="s">
        <v>1</v>
      </c>
      <c r="N306" s="159" t="s">
        <v>42</v>
      </c>
      <c r="O306" s="59"/>
      <c r="P306" s="160">
        <f>O306*H306</f>
        <v>0</v>
      </c>
      <c r="Q306" s="160">
        <v>0</v>
      </c>
      <c r="R306" s="160">
        <f>Q306*H306</f>
        <v>0</v>
      </c>
      <c r="S306" s="160">
        <v>0.44</v>
      </c>
      <c r="T306" s="161">
        <f>S306*H306</f>
        <v>16.895120000000002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2" t="s">
        <v>175</v>
      </c>
      <c r="AT306" s="162" t="s">
        <v>170</v>
      </c>
      <c r="AU306" s="162" t="s">
        <v>85</v>
      </c>
      <c r="AY306" s="18" t="s">
        <v>167</v>
      </c>
      <c r="BE306" s="163">
        <f>IF(N306="základní",J306,0)</f>
        <v>0</v>
      </c>
      <c r="BF306" s="163">
        <f>IF(N306="snížená",J306,0)</f>
        <v>0</v>
      </c>
      <c r="BG306" s="163">
        <f>IF(N306="zákl. přenesená",J306,0)</f>
        <v>0</v>
      </c>
      <c r="BH306" s="163">
        <f>IF(N306="sníž. přenesená",J306,0)</f>
        <v>0</v>
      </c>
      <c r="BI306" s="163">
        <f>IF(N306="nulová",J306,0)</f>
        <v>0</v>
      </c>
      <c r="BJ306" s="18" t="s">
        <v>32</v>
      </c>
      <c r="BK306" s="163">
        <f>ROUND(I306*H306,2)</f>
        <v>0</v>
      </c>
      <c r="BL306" s="18" t="s">
        <v>175</v>
      </c>
      <c r="BM306" s="162" t="s">
        <v>1961</v>
      </c>
    </row>
    <row r="307" spans="2:51" s="14" customFormat="1" ht="12">
      <c r="B307" s="172"/>
      <c r="D307" s="165" t="s">
        <v>177</v>
      </c>
      <c r="E307" s="173" t="s">
        <v>1</v>
      </c>
      <c r="F307" s="174" t="s">
        <v>1295</v>
      </c>
      <c r="H307" s="175">
        <v>38.398</v>
      </c>
      <c r="I307" s="176"/>
      <c r="L307" s="172"/>
      <c r="M307" s="177"/>
      <c r="N307" s="178"/>
      <c r="O307" s="178"/>
      <c r="P307" s="178"/>
      <c r="Q307" s="178"/>
      <c r="R307" s="178"/>
      <c r="S307" s="178"/>
      <c r="T307" s="179"/>
      <c r="AT307" s="173" t="s">
        <v>177</v>
      </c>
      <c r="AU307" s="173" t="s">
        <v>85</v>
      </c>
      <c r="AV307" s="14" t="s">
        <v>85</v>
      </c>
      <c r="AW307" s="14" t="s">
        <v>31</v>
      </c>
      <c r="AX307" s="14" t="s">
        <v>32</v>
      </c>
      <c r="AY307" s="173" t="s">
        <v>167</v>
      </c>
    </row>
    <row r="308" spans="1:47" s="2" customFormat="1" ht="12">
      <c r="A308" s="33"/>
      <c r="B308" s="34"/>
      <c r="C308" s="33"/>
      <c r="D308" s="165" t="s">
        <v>193</v>
      </c>
      <c r="E308" s="33"/>
      <c r="F308" s="188" t="s">
        <v>1296</v>
      </c>
      <c r="G308" s="33"/>
      <c r="H308" s="33"/>
      <c r="I308" s="33"/>
      <c r="J308" s="33"/>
      <c r="K308" s="33"/>
      <c r="L308" s="34"/>
      <c r="M308" s="189"/>
      <c r="N308" s="190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U308" s="18" t="s">
        <v>85</v>
      </c>
    </row>
    <row r="309" spans="1:47" s="2" customFormat="1" ht="12">
      <c r="A309" s="33"/>
      <c r="B309" s="34"/>
      <c r="C309" s="33"/>
      <c r="D309" s="165" t="s">
        <v>193</v>
      </c>
      <c r="E309" s="33"/>
      <c r="F309" s="191" t="s">
        <v>1297</v>
      </c>
      <c r="G309" s="33"/>
      <c r="H309" s="192">
        <v>0</v>
      </c>
      <c r="I309" s="33"/>
      <c r="J309" s="33"/>
      <c r="K309" s="33"/>
      <c r="L309" s="34"/>
      <c r="M309" s="189"/>
      <c r="N309" s="190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U309" s="18" t="s">
        <v>85</v>
      </c>
    </row>
    <row r="310" spans="1:47" s="2" customFormat="1" ht="12">
      <c r="A310" s="33"/>
      <c r="B310" s="34"/>
      <c r="C310" s="33"/>
      <c r="D310" s="165" t="s">
        <v>193</v>
      </c>
      <c r="E310" s="33"/>
      <c r="F310" s="191" t="s">
        <v>1962</v>
      </c>
      <c r="G310" s="33"/>
      <c r="H310" s="192">
        <v>0</v>
      </c>
      <c r="I310" s="33"/>
      <c r="J310" s="33"/>
      <c r="K310" s="33"/>
      <c r="L310" s="34"/>
      <c r="M310" s="189"/>
      <c r="N310" s="190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U310" s="18" t="s">
        <v>85</v>
      </c>
    </row>
    <row r="311" spans="1:47" s="2" customFormat="1" ht="12">
      <c r="A311" s="33"/>
      <c r="B311" s="34"/>
      <c r="C311" s="33"/>
      <c r="D311" s="165" t="s">
        <v>193</v>
      </c>
      <c r="E311" s="33"/>
      <c r="F311" s="191" t="s">
        <v>1963</v>
      </c>
      <c r="G311" s="33"/>
      <c r="H311" s="192">
        <v>1.639</v>
      </c>
      <c r="I311" s="33"/>
      <c r="J311" s="33"/>
      <c r="K311" s="33"/>
      <c r="L311" s="34"/>
      <c r="M311" s="189"/>
      <c r="N311" s="190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U311" s="18" t="s">
        <v>85</v>
      </c>
    </row>
    <row r="312" spans="1:47" s="2" customFormat="1" ht="12">
      <c r="A312" s="33"/>
      <c r="B312" s="34"/>
      <c r="C312" s="33"/>
      <c r="D312" s="165" t="s">
        <v>193</v>
      </c>
      <c r="E312" s="33"/>
      <c r="F312" s="191" t="s">
        <v>1964</v>
      </c>
      <c r="G312" s="33"/>
      <c r="H312" s="192">
        <v>0.55</v>
      </c>
      <c r="I312" s="33"/>
      <c r="J312" s="33"/>
      <c r="K312" s="33"/>
      <c r="L312" s="34"/>
      <c r="M312" s="189"/>
      <c r="N312" s="190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U312" s="18" t="s">
        <v>85</v>
      </c>
    </row>
    <row r="313" spans="1:47" s="2" customFormat="1" ht="12">
      <c r="A313" s="33"/>
      <c r="B313" s="34"/>
      <c r="C313" s="33"/>
      <c r="D313" s="165" t="s">
        <v>193</v>
      </c>
      <c r="E313" s="33"/>
      <c r="F313" s="191" t="s">
        <v>1965</v>
      </c>
      <c r="G313" s="33"/>
      <c r="H313" s="192">
        <v>1.628</v>
      </c>
      <c r="I313" s="33"/>
      <c r="J313" s="33"/>
      <c r="K313" s="33"/>
      <c r="L313" s="34"/>
      <c r="M313" s="189"/>
      <c r="N313" s="190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U313" s="18" t="s">
        <v>85</v>
      </c>
    </row>
    <row r="314" spans="1:47" s="2" customFormat="1" ht="12">
      <c r="A314" s="33"/>
      <c r="B314" s="34"/>
      <c r="C314" s="33"/>
      <c r="D314" s="165" t="s">
        <v>193</v>
      </c>
      <c r="E314" s="33"/>
      <c r="F314" s="191" t="s">
        <v>1966</v>
      </c>
      <c r="G314" s="33"/>
      <c r="H314" s="192">
        <v>3.861</v>
      </c>
      <c r="I314" s="33"/>
      <c r="J314" s="33"/>
      <c r="K314" s="33"/>
      <c r="L314" s="34"/>
      <c r="M314" s="189"/>
      <c r="N314" s="190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U314" s="18" t="s">
        <v>85</v>
      </c>
    </row>
    <row r="315" spans="1:47" s="2" customFormat="1" ht="12">
      <c r="A315" s="33"/>
      <c r="B315" s="34"/>
      <c r="C315" s="33"/>
      <c r="D315" s="165" t="s">
        <v>193</v>
      </c>
      <c r="E315" s="33"/>
      <c r="F315" s="191" t="s">
        <v>1967</v>
      </c>
      <c r="G315" s="33"/>
      <c r="H315" s="192">
        <v>1.694</v>
      </c>
      <c r="I315" s="33"/>
      <c r="J315" s="33"/>
      <c r="K315" s="33"/>
      <c r="L315" s="34"/>
      <c r="M315" s="189"/>
      <c r="N315" s="190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U315" s="18" t="s">
        <v>85</v>
      </c>
    </row>
    <row r="316" spans="1:47" s="2" customFormat="1" ht="12">
      <c r="A316" s="33"/>
      <c r="B316" s="34"/>
      <c r="C316" s="33"/>
      <c r="D316" s="165" t="s">
        <v>193</v>
      </c>
      <c r="E316" s="33"/>
      <c r="F316" s="191" t="s">
        <v>1968</v>
      </c>
      <c r="G316" s="33"/>
      <c r="H316" s="192">
        <v>3.916</v>
      </c>
      <c r="I316" s="33"/>
      <c r="J316" s="33"/>
      <c r="K316" s="33"/>
      <c r="L316" s="34"/>
      <c r="M316" s="189"/>
      <c r="N316" s="190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U316" s="18" t="s">
        <v>85</v>
      </c>
    </row>
    <row r="317" spans="1:47" s="2" customFormat="1" ht="12">
      <c r="A317" s="33"/>
      <c r="B317" s="34"/>
      <c r="C317" s="33"/>
      <c r="D317" s="165" t="s">
        <v>193</v>
      </c>
      <c r="E317" s="33"/>
      <c r="F317" s="191" t="s">
        <v>1969</v>
      </c>
      <c r="G317" s="33"/>
      <c r="H317" s="192">
        <v>1.705</v>
      </c>
      <c r="I317" s="33"/>
      <c r="J317" s="33"/>
      <c r="K317" s="33"/>
      <c r="L317" s="34"/>
      <c r="M317" s="189"/>
      <c r="N317" s="190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U317" s="18" t="s">
        <v>85</v>
      </c>
    </row>
    <row r="318" spans="1:47" s="2" customFormat="1" ht="12">
      <c r="A318" s="33"/>
      <c r="B318" s="34"/>
      <c r="C318" s="33"/>
      <c r="D318" s="165" t="s">
        <v>193</v>
      </c>
      <c r="E318" s="33"/>
      <c r="F318" s="191" t="s">
        <v>1970</v>
      </c>
      <c r="G318" s="33"/>
      <c r="H318" s="192">
        <v>3.982</v>
      </c>
      <c r="I318" s="33"/>
      <c r="J318" s="33"/>
      <c r="K318" s="33"/>
      <c r="L318" s="34"/>
      <c r="M318" s="189"/>
      <c r="N318" s="190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U318" s="18" t="s">
        <v>85</v>
      </c>
    </row>
    <row r="319" spans="1:47" s="2" customFormat="1" ht="12">
      <c r="A319" s="33"/>
      <c r="B319" s="34"/>
      <c r="C319" s="33"/>
      <c r="D319" s="165" t="s">
        <v>193</v>
      </c>
      <c r="E319" s="33"/>
      <c r="F319" s="191" t="s">
        <v>1971</v>
      </c>
      <c r="G319" s="33"/>
      <c r="H319" s="192">
        <v>4.059</v>
      </c>
      <c r="I319" s="33"/>
      <c r="J319" s="33"/>
      <c r="K319" s="33"/>
      <c r="L319" s="34"/>
      <c r="M319" s="189"/>
      <c r="N319" s="190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U319" s="18" t="s">
        <v>85</v>
      </c>
    </row>
    <row r="320" spans="1:47" s="2" customFormat="1" ht="12">
      <c r="A320" s="33"/>
      <c r="B320" s="34"/>
      <c r="C320" s="33"/>
      <c r="D320" s="165" t="s">
        <v>193</v>
      </c>
      <c r="E320" s="33"/>
      <c r="F320" s="191" t="s">
        <v>1972</v>
      </c>
      <c r="G320" s="33"/>
      <c r="H320" s="192">
        <v>4.114</v>
      </c>
      <c r="I320" s="33"/>
      <c r="J320" s="33"/>
      <c r="K320" s="33"/>
      <c r="L320" s="34"/>
      <c r="M320" s="189"/>
      <c r="N320" s="190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U320" s="18" t="s">
        <v>85</v>
      </c>
    </row>
    <row r="321" spans="1:47" s="2" customFormat="1" ht="12">
      <c r="A321" s="33"/>
      <c r="B321" s="34"/>
      <c r="C321" s="33"/>
      <c r="D321" s="165" t="s">
        <v>193</v>
      </c>
      <c r="E321" s="33"/>
      <c r="F321" s="191" t="s">
        <v>1973</v>
      </c>
      <c r="G321" s="33"/>
      <c r="H321" s="192">
        <v>11.25</v>
      </c>
      <c r="I321" s="33"/>
      <c r="J321" s="33"/>
      <c r="K321" s="33"/>
      <c r="L321" s="34"/>
      <c r="M321" s="189"/>
      <c r="N321" s="190"/>
      <c r="O321" s="59"/>
      <c r="P321" s="59"/>
      <c r="Q321" s="59"/>
      <c r="R321" s="59"/>
      <c r="S321" s="59"/>
      <c r="T321" s="60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U321" s="18" t="s">
        <v>85</v>
      </c>
    </row>
    <row r="322" spans="1:47" s="2" customFormat="1" ht="12">
      <c r="A322" s="33"/>
      <c r="B322" s="34"/>
      <c r="C322" s="33"/>
      <c r="D322" s="165" t="s">
        <v>193</v>
      </c>
      <c r="E322" s="33"/>
      <c r="F322" s="191" t="s">
        <v>192</v>
      </c>
      <c r="G322" s="33"/>
      <c r="H322" s="192">
        <v>38.398</v>
      </c>
      <c r="I322" s="33"/>
      <c r="J322" s="33"/>
      <c r="K322" s="33"/>
      <c r="L322" s="34"/>
      <c r="M322" s="189"/>
      <c r="N322" s="190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U322" s="18" t="s">
        <v>85</v>
      </c>
    </row>
    <row r="323" spans="1:65" s="2" customFormat="1" ht="16.5" customHeight="1">
      <c r="A323" s="33"/>
      <c r="B323" s="150"/>
      <c r="C323" s="151" t="s">
        <v>310</v>
      </c>
      <c r="D323" s="151" t="s">
        <v>170</v>
      </c>
      <c r="E323" s="152" t="s">
        <v>921</v>
      </c>
      <c r="F323" s="153" t="s">
        <v>922</v>
      </c>
      <c r="G323" s="154" t="s">
        <v>233</v>
      </c>
      <c r="H323" s="155">
        <v>2.321</v>
      </c>
      <c r="I323" s="156"/>
      <c r="J323" s="157">
        <f>ROUND(I323*H323,2)</f>
        <v>0</v>
      </c>
      <c r="K323" s="153" t="s">
        <v>174</v>
      </c>
      <c r="L323" s="34"/>
      <c r="M323" s="158" t="s">
        <v>1</v>
      </c>
      <c r="N323" s="159" t="s">
        <v>42</v>
      </c>
      <c r="O323" s="59"/>
      <c r="P323" s="160">
        <f>O323*H323</f>
        <v>0</v>
      </c>
      <c r="Q323" s="160">
        <v>0</v>
      </c>
      <c r="R323" s="160">
        <f>Q323*H323</f>
        <v>0</v>
      </c>
      <c r="S323" s="160">
        <v>0.18</v>
      </c>
      <c r="T323" s="161">
        <f>S323*H323</f>
        <v>0.41778000000000004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2" t="s">
        <v>175</v>
      </c>
      <c r="AT323" s="162" t="s">
        <v>170</v>
      </c>
      <c r="AU323" s="162" t="s">
        <v>85</v>
      </c>
      <c r="AY323" s="18" t="s">
        <v>167</v>
      </c>
      <c r="BE323" s="163">
        <f>IF(N323="základní",J323,0)</f>
        <v>0</v>
      </c>
      <c r="BF323" s="163">
        <f>IF(N323="snížená",J323,0)</f>
        <v>0</v>
      </c>
      <c r="BG323" s="163">
        <f>IF(N323="zákl. přenesená",J323,0)</f>
        <v>0</v>
      </c>
      <c r="BH323" s="163">
        <f>IF(N323="sníž. přenesená",J323,0)</f>
        <v>0</v>
      </c>
      <c r="BI323" s="163">
        <f>IF(N323="nulová",J323,0)</f>
        <v>0</v>
      </c>
      <c r="BJ323" s="18" t="s">
        <v>32</v>
      </c>
      <c r="BK323" s="163">
        <f>ROUND(I323*H323,2)</f>
        <v>0</v>
      </c>
      <c r="BL323" s="18" t="s">
        <v>175</v>
      </c>
      <c r="BM323" s="162" t="s">
        <v>1974</v>
      </c>
    </row>
    <row r="324" spans="2:51" s="14" customFormat="1" ht="12">
      <c r="B324" s="172"/>
      <c r="D324" s="165" t="s">
        <v>177</v>
      </c>
      <c r="E324" s="173" t="s">
        <v>1</v>
      </c>
      <c r="F324" s="174" t="s">
        <v>1301</v>
      </c>
      <c r="H324" s="175">
        <v>2.321</v>
      </c>
      <c r="I324" s="176"/>
      <c r="L324" s="172"/>
      <c r="M324" s="177"/>
      <c r="N324" s="178"/>
      <c r="O324" s="178"/>
      <c r="P324" s="178"/>
      <c r="Q324" s="178"/>
      <c r="R324" s="178"/>
      <c r="S324" s="178"/>
      <c r="T324" s="179"/>
      <c r="AT324" s="173" t="s">
        <v>177</v>
      </c>
      <c r="AU324" s="173" t="s">
        <v>85</v>
      </c>
      <c r="AV324" s="14" t="s">
        <v>85</v>
      </c>
      <c r="AW324" s="14" t="s">
        <v>31</v>
      </c>
      <c r="AX324" s="14" t="s">
        <v>32</v>
      </c>
      <c r="AY324" s="173" t="s">
        <v>167</v>
      </c>
    </row>
    <row r="325" spans="1:47" s="2" customFormat="1" ht="12">
      <c r="A325" s="33"/>
      <c r="B325" s="34"/>
      <c r="C325" s="33"/>
      <c r="D325" s="165" t="s">
        <v>193</v>
      </c>
      <c r="E325" s="33"/>
      <c r="F325" s="188" t="s">
        <v>1302</v>
      </c>
      <c r="G325" s="33"/>
      <c r="H325" s="33"/>
      <c r="I325" s="33"/>
      <c r="J325" s="33"/>
      <c r="K325" s="33"/>
      <c r="L325" s="34"/>
      <c r="M325" s="189"/>
      <c r="N325" s="190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U325" s="18" t="s">
        <v>85</v>
      </c>
    </row>
    <row r="326" spans="1:47" s="2" customFormat="1" ht="12">
      <c r="A326" s="33"/>
      <c r="B326" s="34"/>
      <c r="C326" s="33"/>
      <c r="D326" s="165" t="s">
        <v>193</v>
      </c>
      <c r="E326" s="33"/>
      <c r="F326" s="191" t="s">
        <v>1303</v>
      </c>
      <c r="G326" s="33"/>
      <c r="H326" s="192">
        <v>0</v>
      </c>
      <c r="I326" s="33"/>
      <c r="J326" s="33"/>
      <c r="K326" s="33"/>
      <c r="L326" s="34"/>
      <c r="M326" s="189"/>
      <c r="N326" s="190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U326" s="18" t="s">
        <v>85</v>
      </c>
    </row>
    <row r="327" spans="1:47" s="2" customFormat="1" ht="12">
      <c r="A327" s="33"/>
      <c r="B327" s="34"/>
      <c r="C327" s="33"/>
      <c r="D327" s="165" t="s">
        <v>193</v>
      </c>
      <c r="E327" s="33"/>
      <c r="F327" s="191" t="s">
        <v>1975</v>
      </c>
      <c r="G327" s="33"/>
      <c r="H327" s="192">
        <v>0</v>
      </c>
      <c r="I327" s="33"/>
      <c r="J327" s="33"/>
      <c r="K327" s="33"/>
      <c r="L327" s="34"/>
      <c r="M327" s="189"/>
      <c r="N327" s="190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U327" s="18" t="s">
        <v>85</v>
      </c>
    </row>
    <row r="328" spans="1:47" s="2" customFormat="1" ht="12">
      <c r="A328" s="33"/>
      <c r="B328" s="34"/>
      <c r="C328" s="33"/>
      <c r="D328" s="165" t="s">
        <v>193</v>
      </c>
      <c r="E328" s="33"/>
      <c r="F328" s="191" t="s">
        <v>1976</v>
      </c>
      <c r="G328" s="33"/>
      <c r="H328" s="192">
        <v>2.321</v>
      </c>
      <c r="I328" s="33"/>
      <c r="J328" s="33"/>
      <c r="K328" s="33"/>
      <c r="L328" s="34"/>
      <c r="M328" s="189"/>
      <c r="N328" s="190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U328" s="18" t="s">
        <v>85</v>
      </c>
    </row>
    <row r="329" spans="1:47" s="2" customFormat="1" ht="12">
      <c r="A329" s="33"/>
      <c r="B329" s="34"/>
      <c r="C329" s="33"/>
      <c r="D329" s="165" t="s">
        <v>193</v>
      </c>
      <c r="E329" s="33"/>
      <c r="F329" s="191" t="s">
        <v>1299</v>
      </c>
      <c r="G329" s="33"/>
      <c r="H329" s="192">
        <v>2.321</v>
      </c>
      <c r="I329" s="33"/>
      <c r="J329" s="33"/>
      <c r="K329" s="33"/>
      <c r="L329" s="34"/>
      <c r="M329" s="189"/>
      <c r="N329" s="190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U329" s="18" t="s">
        <v>85</v>
      </c>
    </row>
    <row r="330" spans="1:65" s="2" customFormat="1" ht="16.5" customHeight="1">
      <c r="A330" s="33"/>
      <c r="B330" s="150"/>
      <c r="C330" s="151" t="s">
        <v>314</v>
      </c>
      <c r="D330" s="151" t="s">
        <v>170</v>
      </c>
      <c r="E330" s="152" t="s">
        <v>266</v>
      </c>
      <c r="F330" s="153" t="s">
        <v>267</v>
      </c>
      <c r="G330" s="154" t="s">
        <v>233</v>
      </c>
      <c r="H330" s="155">
        <v>112.064</v>
      </c>
      <c r="I330" s="156"/>
      <c r="J330" s="157">
        <f>ROUND(I330*H330,2)</f>
        <v>0</v>
      </c>
      <c r="K330" s="153" t="s">
        <v>174</v>
      </c>
      <c r="L330" s="34"/>
      <c r="M330" s="158" t="s">
        <v>1</v>
      </c>
      <c r="N330" s="159" t="s">
        <v>42</v>
      </c>
      <c r="O330" s="59"/>
      <c r="P330" s="160">
        <f>O330*H330</f>
        <v>0</v>
      </c>
      <c r="Q330" s="160">
        <v>0</v>
      </c>
      <c r="R330" s="160">
        <f>Q330*H330</f>
        <v>0</v>
      </c>
      <c r="S330" s="160">
        <v>0.44</v>
      </c>
      <c r="T330" s="161">
        <f>S330*H330</f>
        <v>49.308159999999994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2" t="s">
        <v>175</v>
      </c>
      <c r="AT330" s="162" t="s">
        <v>170</v>
      </c>
      <c r="AU330" s="162" t="s">
        <v>85</v>
      </c>
      <c r="AY330" s="18" t="s">
        <v>167</v>
      </c>
      <c r="BE330" s="163">
        <f>IF(N330="základní",J330,0)</f>
        <v>0</v>
      </c>
      <c r="BF330" s="163">
        <f>IF(N330="snížená",J330,0)</f>
        <v>0</v>
      </c>
      <c r="BG330" s="163">
        <f>IF(N330="zákl. přenesená",J330,0)</f>
        <v>0</v>
      </c>
      <c r="BH330" s="163">
        <f>IF(N330="sníž. přenesená",J330,0)</f>
        <v>0</v>
      </c>
      <c r="BI330" s="163">
        <f>IF(N330="nulová",J330,0)</f>
        <v>0</v>
      </c>
      <c r="BJ330" s="18" t="s">
        <v>32</v>
      </c>
      <c r="BK330" s="163">
        <f>ROUND(I330*H330,2)</f>
        <v>0</v>
      </c>
      <c r="BL330" s="18" t="s">
        <v>175</v>
      </c>
      <c r="BM330" s="162" t="s">
        <v>1977</v>
      </c>
    </row>
    <row r="331" spans="2:51" s="14" customFormat="1" ht="12">
      <c r="B331" s="172"/>
      <c r="D331" s="165" t="s">
        <v>177</v>
      </c>
      <c r="E331" s="173" t="s">
        <v>1</v>
      </c>
      <c r="F331" s="174" t="s">
        <v>1307</v>
      </c>
      <c r="H331" s="175">
        <v>112.064</v>
      </c>
      <c r="I331" s="176"/>
      <c r="L331" s="172"/>
      <c r="M331" s="177"/>
      <c r="N331" s="178"/>
      <c r="O331" s="178"/>
      <c r="P331" s="178"/>
      <c r="Q331" s="178"/>
      <c r="R331" s="178"/>
      <c r="S331" s="178"/>
      <c r="T331" s="179"/>
      <c r="AT331" s="173" t="s">
        <v>177</v>
      </c>
      <c r="AU331" s="173" t="s">
        <v>85</v>
      </c>
      <c r="AV331" s="14" t="s">
        <v>85</v>
      </c>
      <c r="AW331" s="14" t="s">
        <v>31</v>
      </c>
      <c r="AX331" s="14" t="s">
        <v>32</v>
      </c>
      <c r="AY331" s="173" t="s">
        <v>167</v>
      </c>
    </row>
    <row r="332" spans="1:47" s="2" customFormat="1" ht="12">
      <c r="A332" s="33"/>
      <c r="B332" s="34"/>
      <c r="C332" s="33"/>
      <c r="D332" s="165" t="s">
        <v>193</v>
      </c>
      <c r="E332" s="33"/>
      <c r="F332" s="188" t="s">
        <v>1261</v>
      </c>
      <c r="G332" s="33"/>
      <c r="H332" s="33"/>
      <c r="I332" s="33"/>
      <c r="J332" s="33"/>
      <c r="K332" s="33"/>
      <c r="L332" s="34"/>
      <c r="M332" s="189"/>
      <c r="N332" s="190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U332" s="18" t="s">
        <v>85</v>
      </c>
    </row>
    <row r="333" spans="1:47" s="2" customFormat="1" ht="12">
      <c r="A333" s="33"/>
      <c r="B333" s="34"/>
      <c r="C333" s="33"/>
      <c r="D333" s="165" t="s">
        <v>193</v>
      </c>
      <c r="E333" s="33"/>
      <c r="F333" s="191" t="s">
        <v>1262</v>
      </c>
      <c r="G333" s="33"/>
      <c r="H333" s="192">
        <v>0</v>
      </c>
      <c r="I333" s="33"/>
      <c r="J333" s="33"/>
      <c r="K333" s="33"/>
      <c r="L333" s="34"/>
      <c r="M333" s="189"/>
      <c r="N333" s="190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U333" s="18" t="s">
        <v>85</v>
      </c>
    </row>
    <row r="334" spans="1:47" s="2" customFormat="1" ht="12">
      <c r="A334" s="33"/>
      <c r="B334" s="34"/>
      <c r="C334" s="33"/>
      <c r="D334" s="165" t="s">
        <v>193</v>
      </c>
      <c r="E334" s="33"/>
      <c r="F334" s="191" t="s">
        <v>1898</v>
      </c>
      <c r="G334" s="33"/>
      <c r="H334" s="192">
        <v>0</v>
      </c>
      <c r="I334" s="33"/>
      <c r="J334" s="33"/>
      <c r="K334" s="33"/>
      <c r="L334" s="34"/>
      <c r="M334" s="189"/>
      <c r="N334" s="190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U334" s="18" t="s">
        <v>85</v>
      </c>
    </row>
    <row r="335" spans="1:47" s="2" customFormat="1" ht="12">
      <c r="A335" s="33"/>
      <c r="B335" s="34"/>
      <c r="C335" s="33"/>
      <c r="D335" s="165" t="s">
        <v>193</v>
      </c>
      <c r="E335" s="33"/>
      <c r="F335" s="191" t="s">
        <v>1899</v>
      </c>
      <c r="G335" s="33"/>
      <c r="H335" s="192">
        <v>0</v>
      </c>
      <c r="I335" s="33"/>
      <c r="J335" s="33"/>
      <c r="K335" s="33"/>
      <c r="L335" s="34"/>
      <c r="M335" s="189"/>
      <c r="N335" s="190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U335" s="18" t="s">
        <v>85</v>
      </c>
    </row>
    <row r="336" spans="1:47" s="2" customFormat="1" ht="12">
      <c r="A336" s="33"/>
      <c r="B336" s="34"/>
      <c r="C336" s="33"/>
      <c r="D336" s="165" t="s">
        <v>193</v>
      </c>
      <c r="E336" s="33"/>
      <c r="F336" s="191" t="s">
        <v>1900</v>
      </c>
      <c r="G336" s="33"/>
      <c r="H336" s="192">
        <v>80.564</v>
      </c>
      <c r="I336" s="33"/>
      <c r="J336" s="33"/>
      <c r="K336" s="33"/>
      <c r="L336" s="34"/>
      <c r="M336" s="189"/>
      <c r="N336" s="190"/>
      <c r="O336" s="59"/>
      <c r="P336" s="59"/>
      <c r="Q336" s="59"/>
      <c r="R336" s="59"/>
      <c r="S336" s="59"/>
      <c r="T336" s="60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U336" s="18" t="s">
        <v>85</v>
      </c>
    </row>
    <row r="337" spans="1:47" s="2" customFormat="1" ht="12">
      <c r="A337" s="33"/>
      <c r="B337" s="34"/>
      <c r="C337" s="33"/>
      <c r="D337" s="165" t="s">
        <v>193</v>
      </c>
      <c r="E337" s="33"/>
      <c r="F337" s="191" t="s">
        <v>1901</v>
      </c>
      <c r="G337" s="33"/>
      <c r="H337" s="192">
        <v>31.5</v>
      </c>
      <c r="I337" s="33"/>
      <c r="J337" s="33"/>
      <c r="K337" s="33"/>
      <c r="L337" s="34"/>
      <c r="M337" s="189"/>
      <c r="N337" s="190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U337" s="18" t="s">
        <v>85</v>
      </c>
    </row>
    <row r="338" spans="1:47" s="2" customFormat="1" ht="12">
      <c r="A338" s="33"/>
      <c r="B338" s="34"/>
      <c r="C338" s="33"/>
      <c r="D338" s="165" t="s">
        <v>193</v>
      </c>
      <c r="E338" s="33"/>
      <c r="F338" s="191" t="s">
        <v>192</v>
      </c>
      <c r="G338" s="33"/>
      <c r="H338" s="192">
        <v>112.064</v>
      </c>
      <c r="I338" s="33"/>
      <c r="J338" s="33"/>
      <c r="K338" s="33"/>
      <c r="L338" s="34"/>
      <c r="M338" s="189"/>
      <c r="N338" s="190"/>
      <c r="O338" s="59"/>
      <c r="P338" s="59"/>
      <c r="Q338" s="59"/>
      <c r="R338" s="59"/>
      <c r="S338" s="59"/>
      <c r="T338" s="60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U338" s="18" t="s">
        <v>85</v>
      </c>
    </row>
    <row r="339" spans="1:65" s="2" customFormat="1" ht="16.5" customHeight="1">
      <c r="A339" s="33"/>
      <c r="B339" s="150"/>
      <c r="C339" s="151" t="s">
        <v>316</v>
      </c>
      <c r="D339" s="151" t="s">
        <v>170</v>
      </c>
      <c r="E339" s="152" t="s">
        <v>279</v>
      </c>
      <c r="F339" s="153" t="s">
        <v>280</v>
      </c>
      <c r="G339" s="154" t="s">
        <v>260</v>
      </c>
      <c r="H339" s="155">
        <v>122.156</v>
      </c>
      <c r="I339" s="156"/>
      <c r="J339" s="157">
        <f>ROUND(I339*H339,2)</f>
        <v>0</v>
      </c>
      <c r="K339" s="153" t="s">
        <v>174</v>
      </c>
      <c r="L339" s="34"/>
      <c r="M339" s="158" t="s">
        <v>1</v>
      </c>
      <c r="N339" s="159" t="s">
        <v>42</v>
      </c>
      <c r="O339" s="59"/>
      <c r="P339" s="160">
        <f>O339*H339</f>
        <v>0</v>
      </c>
      <c r="Q339" s="160">
        <v>0</v>
      </c>
      <c r="R339" s="160">
        <f>Q339*H339</f>
        <v>0</v>
      </c>
      <c r="S339" s="160">
        <v>0</v>
      </c>
      <c r="T339" s="161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2" t="s">
        <v>175</v>
      </c>
      <c r="AT339" s="162" t="s">
        <v>170</v>
      </c>
      <c r="AU339" s="162" t="s">
        <v>85</v>
      </c>
      <c r="AY339" s="18" t="s">
        <v>167</v>
      </c>
      <c r="BE339" s="163">
        <f>IF(N339="základní",J339,0)</f>
        <v>0</v>
      </c>
      <c r="BF339" s="163">
        <f>IF(N339="snížená",J339,0)</f>
        <v>0</v>
      </c>
      <c r="BG339" s="163">
        <f>IF(N339="zákl. přenesená",J339,0)</f>
        <v>0</v>
      </c>
      <c r="BH339" s="163">
        <f>IF(N339="sníž. přenesená",J339,0)</f>
        <v>0</v>
      </c>
      <c r="BI339" s="163">
        <f>IF(N339="nulová",J339,0)</f>
        <v>0</v>
      </c>
      <c r="BJ339" s="18" t="s">
        <v>32</v>
      </c>
      <c r="BK339" s="163">
        <f>ROUND(I339*H339,2)</f>
        <v>0</v>
      </c>
      <c r="BL339" s="18" t="s">
        <v>175</v>
      </c>
      <c r="BM339" s="162" t="s">
        <v>1978</v>
      </c>
    </row>
    <row r="340" spans="1:65" s="2" customFormat="1" ht="16.5" customHeight="1">
      <c r="A340" s="33"/>
      <c r="B340" s="150"/>
      <c r="C340" s="151" t="s">
        <v>319</v>
      </c>
      <c r="D340" s="151" t="s">
        <v>170</v>
      </c>
      <c r="E340" s="152" t="s">
        <v>282</v>
      </c>
      <c r="F340" s="153" t="s">
        <v>283</v>
      </c>
      <c r="G340" s="154" t="s">
        <v>260</v>
      </c>
      <c r="H340" s="155">
        <v>855.092</v>
      </c>
      <c r="I340" s="156"/>
      <c r="J340" s="157">
        <f>ROUND(I340*H340,2)</f>
        <v>0</v>
      </c>
      <c r="K340" s="153" t="s">
        <v>174</v>
      </c>
      <c r="L340" s="34"/>
      <c r="M340" s="158" t="s">
        <v>1</v>
      </c>
      <c r="N340" s="159" t="s">
        <v>42</v>
      </c>
      <c r="O340" s="59"/>
      <c r="P340" s="160">
        <f>O340*H340</f>
        <v>0</v>
      </c>
      <c r="Q340" s="160">
        <v>0</v>
      </c>
      <c r="R340" s="160">
        <f>Q340*H340</f>
        <v>0</v>
      </c>
      <c r="S340" s="160">
        <v>0</v>
      </c>
      <c r="T340" s="16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2" t="s">
        <v>175</v>
      </c>
      <c r="AT340" s="162" t="s">
        <v>170</v>
      </c>
      <c r="AU340" s="162" t="s">
        <v>85</v>
      </c>
      <c r="AY340" s="18" t="s">
        <v>167</v>
      </c>
      <c r="BE340" s="163">
        <f>IF(N340="základní",J340,0)</f>
        <v>0</v>
      </c>
      <c r="BF340" s="163">
        <f>IF(N340="snížená",J340,0)</f>
        <v>0</v>
      </c>
      <c r="BG340" s="163">
        <f>IF(N340="zákl. přenesená",J340,0)</f>
        <v>0</v>
      </c>
      <c r="BH340" s="163">
        <f>IF(N340="sníž. přenesená",J340,0)</f>
        <v>0</v>
      </c>
      <c r="BI340" s="163">
        <f>IF(N340="nulová",J340,0)</f>
        <v>0</v>
      </c>
      <c r="BJ340" s="18" t="s">
        <v>32</v>
      </c>
      <c r="BK340" s="163">
        <f>ROUND(I340*H340,2)</f>
        <v>0</v>
      </c>
      <c r="BL340" s="18" t="s">
        <v>175</v>
      </c>
      <c r="BM340" s="162" t="s">
        <v>1979</v>
      </c>
    </row>
    <row r="341" spans="2:51" s="14" customFormat="1" ht="12">
      <c r="B341" s="172"/>
      <c r="D341" s="165" t="s">
        <v>177</v>
      </c>
      <c r="F341" s="174" t="s">
        <v>1980</v>
      </c>
      <c r="H341" s="175">
        <v>855.092</v>
      </c>
      <c r="I341" s="176"/>
      <c r="L341" s="172"/>
      <c r="M341" s="177"/>
      <c r="N341" s="178"/>
      <c r="O341" s="178"/>
      <c r="P341" s="178"/>
      <c r="Q341" s="178"/>
      <c r="R341" s="178"/>
      <c r="S341" s="178"/>
      <c r="T341" s="179"/>
      <c r="AT341" s="173" t="s">
        <v>177</v>
      </c>
      <c r="AU341" s="173" t="s">
        <v>85</v>
      </c>
      <c r="AV341" s="14" t="s">
        <v>85</v>
      </c>
      <c r="AW341" s="14" t="s">
        <v>3</v>
      </c>
      <c r="AX341" s="14" t="s">
        <v>32</v>
      </c>
      <c r="AY341" s="173" t="s">
        <v>167</v>
      </c>
    </row>
    <row r="342" spans="1:65" s="2" customFormat="1" ht="16.5" customHeight="1">
      <c r="A342" s="33"/>
      <c r="B342" s="150"/>
      <c r="C342" s="151" t="s">
        <v>323</v>
      </c>
      <c r="D342" s="151" t="s">
        <v>170</v>
      </c>
      <c r="E342" s="152" t="s">
        <v>287</v>
      </c>
      <c r="F342" s="153" t="s">
        <v>647</v>
      </c>
      <c r="G342" s="154" t="s">
        <v>260</v>
      </c>
      <c r="H342" s="155">
        <v>122.156</v>
      </c>
      <c r="I342" s="156"/>
      <c r="J342" s="157">
        <f>ROUND(I342*H342,2)</f>
        <v>0</v>
      </c>
      <c r="K342" s="153" t="s">
        <v>240</v>
      </c>
      <c r="L342" s="34"/>
      <c r="M342" s="158" t="s">
        <v>1</v>
      </c>
      <c r="N342" s="159" t="s">
        <v>42</v>
      </c>
      <c r="O342" s="59"/>
      <c r="P342" s="160">
        <f>O342*H342</f>
        <v>0</v>
      </c>
      <c r="Q342" s="160">
        <v>0</v>
      </c>
      <c r="R342" s="160">
        <f>Q342*H342</f>
        <v>0</v>
      </c>
      <c r="S342" s="160">
        <v>0</v>
      </c>
      <c r="T342" s="16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2" t="s">
        <v>175</v>
      </c>
      <c r="AT342" s="162" t="s">
        <v>170</v>
      </c>
      <c r="AU342" s="162" t="s">
        <v>85</v>
      </c>
      <c r="AY342" s="18" t="s">
        <v>167</v>
      </c>
      <c r="BE342" s="163">
        <f>IF(N342="základní",J342,0)</f>
        <v>0</v>
      </c>
      <c r="BF342" s="163">
        <f>IF(N342="snížená",J342,0)</f>
        <v>0</v>
      </c>
      <c r="BG342" s="163">
        <f>IF(N342="zákl. přenesená",J342,0)</f>
        <v>0</v>
      </c>
      <c r="BH342" s="163">
        <f>IF(N342="sníž. přenesená",J342,0)</f>
        <v>0</v>
      </c>
      <c r="BI342" s="163">
        <f>IF(N342="nulová",J342,0)</f>
        <v>0</v>
      </c>
      <c r="BJ342" s="18" t="s">
        <v>32</v>
      </c>
      <c r="BK342" s="163">
        <f>ROUND(I342*H342,2)</f>
        <v>0</v>
      </c>
      <c r="BL342" s="18" t="s">
        <v>175</v>
      </c>
      <c r="BM342" s="162" t="s">
        <v>1981</v>
      </c>
    </row>
    <row r="343" spans="1:65" s="2" customFormat="1" ht="16.5" customHeight="1">
      <c r="A343" s="33"/>
      <c r="B343" s="150"/>
      <c r="C343" s="151" t="s">
        <v>328</v>
      </c>
      <c r="D343" s="151" t="s">
        <v>170</v>
      </c>
      <c r="E343" s="152" t="s">
        <v>1982</v>
      </c>
      <c r="F343" s="153" t="s">
        <v>1983</v>
      </c>
      <c r="G343" s="154" t="s">
        <v>233</v>
      </c>
      <c r="H343" s="155">
        <v>38.398</v>
      </c>
      <c r="I343" s="156"/>
      <c r="J343" s="157">
        <f>ROUND(I343*H343,2)</f>
        <v>0</v>
      </c>
      <c r="K343" s="153" t="s">
        <v>174</v>
      </c>
      <c r="L343" s="34"/>
      <c r="M343" s="158" t="s">
        <v>1</v>
      </c>
      <c r="N343" s="159" t="s">
        <v>42</v>
      </c>
      <c r="O343" s="59"/>
      <c r="P343" s="160">
        <f>O343*H343</f>
        <v>0</v>
      </c>
      <c r="Q343" s="160">
        <v>0</v>
      </c>
      <c r="R343" s="160">
        <f>Q343*H343</f>
        <v>0</v>
      </c>
      <c r="S343" s="160">
        <v>0.098</v>
      </c>
      <c r="T343" s="161">
        <f>S343*H343</f>
        <v>3.7630040000000005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2" t="s">
        <v>175</v>
      </c>
      <c r="AT343" s="162" t="s">
        <v>170</v>
      </c>
      <c r="AU343" s="162" t="s">
        <v>85</v>
      </c>
      <c r="AY343" s="18" t="s">
        <v>167</v>
      </c>
      <c r="BE343" s="163">
        <f>IF(N343="základní",J343,0)</f>
        <v>0</v>
      </c>
      <c r="BF343" s="163">
        <f>IF(N343="snížená",J343,0)</f>
        <v>0</v>
      </c>
      <c r="BG343" s="163">
        <f>IF(N343="zákl. přenesená",J343,0)</f>
        <v>0</v>
      </c>
      <c r="BH343" s="163">
        <f>IF(N343="sníž. přenesená",J343,0)</f>
        <v>0</v>
      </c>
      <c r="BI343" s="163">
        <f>IF(N343="nulová",J343,0)</f>
        <v>0</v>
      </c>
      <c r="BJ343" s="18" t="s">
        <v>32</v>
      </c>
      <c r="BK343" s="163">
        <f>ROUND(I343*H343,2)</f>
        <v>0</v>
      </c>
      <c r="BL343" s="18" t="s">
        <v>175</v>
      </c>
      <c r="BM343" s="162" t="s">
        <v>1984</v>
      </c>
    </row>
    <row r="344" spans="2:51" s="13" customFormat="1" ht="12">
      <c r="B344" s="164"/>
      <c r="D344" s="165" t="s">
        <v>177</v>
      </c>
      <c r="E344" s="166" t="s">
        <v>1</v>
      </c>
      <c r="F344" s="167" t="s">
        <v>1297</v>
      </c>
      <c r="H344" s="166" t="s">
        <v>1</v>
      </c>
      <c r="I344" s="168"/>
      <c r="L344" s="164"/>
      <c r="M344" s="169"/>
      <c r="N344" s="170"/>
      <c r="O344" s="170"/>
      <c r="P344" s="170"/>
      <c r="Q344" s="170"/>
      <c r="R344" s="170"/>
      <c r="S344" s="170"/>
      <c r="T344" s="171"/>
      <c r="AT344" s="166" t="s">
        <v>177</v>
      </c>
      <c r="AU344" s="166" t="s">
        <v>85</v>
      </c>
      <c r="AV344" s="13" t="s">
        <v>32</v>
      </c>
      <c r="AW344" s="13" t="s">
        <v>31</v>
      </c>
      <c r="AX344" s="13" t="s">
        <v>77</v>
      </c>
      <c r="AY344" s="166" t="s">
        <v>167</v>
      </c>
    </row>
    <row r="345" spans="2:51" s="13" customFormat="1" ht="12">
      <c r="B345" s="164"/>
      <c r="D345" s="165" t="s">
        <v>177</v>
      </c>
      <c r="E345" s="166" t="s">
        <v>1</v>
      </c>
      <c r="F345" s="167" t="s">
        <v>1962</v>
      </c>
      <c r="H345" s="166" t="s">
        <v>1</v>
      </c>
      <c r="I345" s="168"/>
      <c r="L345" s="164"/>
      <c r="M345" s="169"/>
      <c r="N345" s="170"/>
      <c r="O345" s="170"/>
      <c r="P345" s="170"/>
      <c r="Q345" s="170"/>
      <c r="R345" s="170"/>
      <c r="S345" s="170"/>
      <c r="T345" s="171"/>
      <c r="AT345" s="166" t="s">
        <v>177</v>
      </c>
      <c r="AU345" s="166" t="s">
        <v>85</v>
      </c>
      <c r="AV345" s="13" t="s">
        <v>32</v>
      </c>
      <c r="AW345" s="13" t="s">
        <v>31</v>
      </c>
      <c r="AX345" s="13" t="s">
        <v>77</v>
      </c>
      <c r="AY345" s="166" t="s">
        <v>167</v>
      </c>
    </row>
    <row r="346" spans="2:51" s="14" customFormat="1" ht="12">
      <c r="B346" s="172"/>
      <c r="D346" s="165" t="s">
        <v>177</v>
      </c>
      <c r="E346" s="173" t="s">
        <v>1</v>
      </c>
      <c r="F346" s="174" t="s">
        <v>1963</v>
      </c>
      <c r="H346" s="175">
        <v>1.639</v>
      </c>
      <c r="I346" s="176"/>
      <c r="L346" s="172"/>
      <c r="M346" s="177"/>
      <c r="N346" s="178"/>
      <c r="O346" s="178"/>
      <c r="P346" s="178"/>
      <c r="Q346" s="178"/>
      <c r="R346" s="178"/>
      <c r="S346" s="178"/>
      <c r="T346" s="179"/>
      <c r="AT346" s="173" t="s">
        <v>177</v>
      </c>
      <c r="AU346" s="173" t="s">
        <v>85</v>
      </c>
      <c r="AV346" s="14" t="s">
        <v>85</v>
      </c>
      <c r="AW346" s="14" t="s">
        <v>31</v>
      </c>
      <c r="AX346" s="14" t="s">
        <v>77</v>
      </c>
      <c r="AY346" s="173" t="s">
        <v>167</v>
      </c>
    </row>
    <row r="347" spans="2:51" s="14" customFormat="1" ht="12">
      <c r="B347" s="172"/>
      <c r="D347" s="165" t="s">
        <v>177</v>
      </c>
      <c r="E347" s="173" t="s">
        <v>1</v>
      </c>
      <c r="F347" s="174" t="s">
        <v>1964</v>
      </c>
      <c r="H347" s="175">
        <v>0.55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177</v>
      </c>
      <c r="AU347" s="173" t="s">
        <v>85</v>
      </c>
      <c r="AV347" s="14" t="s">
        <v>85</v>
      </c>
      <c r="AW347" s="14" t="s">
        <v>31</v>
      </c>
      <c r="AX347" s="14" t="s">
        <v>77</v>
      </c>
      <c r="AY347" s="173" t="s">
        <v>167</v>
      </c>
    </row>
    <row r="348" spans="2:51" s="14" customFormat="1" ht="12">
      <c r="B348" s="172"/>
      <c r="D348" s="165" t="s">
        <v>177</v>
      </c>
      <c r="E348" s="173" t="s">
        <v>1</v>
      </c>
      <c r="F348" s="174" t="s">
        <v>1965</v>
      </c>
      <c r="H348" s="175">
        <v>1.628</v>
      </c>
      <c r="I348" s="176"/>
      <c r="L348" s="172"/>
      <c r="M348" s="177"/>
      <c r="N348" s="178"/>
      <c r="O348" s="178"/>
      <c r="P348" s="178"/>
      <c r="Q348" s="178"/>
      <c r="R348" s="178"/>
      <c r="S348" s="178"/>
      <c r="T348" s="179"/>
      <c r="AT348" s="173" t="s">
        <v>177</v>
      </c>
      <c r="AU348" s="173" t="s">
        <v>85</v>
      </c>
      <c r="AV348" s="14" t="s">
        <v>85</v>
      </c>
      <c r="AW348" s="14" t="s">
        <v>31</v>
      </c>
      <c r="AX348" s="14" t="s">
        <v>77</v>
      </c>
      <c r="AY348" s="173" t="s">
        <v>167</v>
      </c>
    </row>
    <row r="349" spans="2:51" s="14" customFormat="1" ht="12">
      <c r="B349" s="172"/>
      <c r="D349" s="165" t="s">
        <v>177</v>
      </c>
      <c r="E349" s="173" t="s">
        <v>1</v>
      </c>
      <c r="F349" s="174" t="s">
        <v>1966</v>
      </c>
      <c r="H349" s="175">
        <v>3.861</v>
      </c>
      <c r="I349" s="176"/>
      <c r="L349" s="172"/>
      <c r="M349" s="177"/>
      <c r="N349" s="178"/>
      <c r="O349" s="178"/>
      <c r="P349" s="178"/>
      <c r="Q349" s="178"/>
      <c r="R349" s="178"/>
      <c r="S349" s="178"/>
      <c r="T349" s="179"/>
      <c r="AT349" s="173" t="s">
        <v>177</v>
      </c>
      <c r="AU349" s="173" t="s">
        <v>85</v>
      </c>
      <c r="AV349" s="14" t="s">
        <v>85</v>
      </c>
      <c r="AW349" s="14" t="s">
        <v>31</v>
      </c>
      <c r="AX349" s="14" t="s">
        <v>77</v>
      </c>
      <c r="AY349" s="173" t="s">
        <v>167</v>
      </c>
    </row>
    <row r="350" spans="2:51" s="14" customFormat="1" ht="12">
      <c r="B350" s="172"/>
      <c r="D350" s="165" t="s">
        <v>177</v>
      </c>
      <c r="E350" s="173" t="s">
        <v>1</v>
      </c>
      <c r="F350" s="174" t="s">
        <v>1967</v>
      </c>
      <c r="H350" s="175">
        <v>1.694</v>
      </c>
      <c r="I350" s="176"/>
      <c r="L350" s="172"/>
      <c r="M350" s="177"/>
      <c r="N350" s="178"/>
      <c r="O350" s="178"/>
      <c r="P350" s="178"/>
      <c r="Q350" s="178"/>
      <c r="R350" s="178"/>
      <c r="S350" s="178"/>
      <c r="T350" s="179"/>
      <c r="AT350" s="173" t="s">
        <v>177</v>
      </c>
      <c r="AU350" s="173" t="s">
        <v>85</v>
      </c>
      <c r="AV350" s="14" t="s">
        <v>85</v>
      </c>
      <c r="AW350" s="14" t="s">
        <v>31</v>
      </c>
      <c r="AX350" s="14" t="s">
        <v>77</v>
      </c>
      <c r="AY350" s="173" t="s">
        <v>167</v>
      </c>
    </row>
    <row r="351" spans="2:51" s="14" customFormat="1" ht="12">
      <c r="B351" s="172"/>
      <c r="D351" s="165" t="s">
        <v>177</v>
      </c>
      <c r="E351" s="173" t="s">
        <v>1</v>
      </c>
      <c r="F351" s="174" t="s">
        <v>1968</v>
      </c>
      <c r="H351" s="175">
        <v>3.916</v>
      </c>
      <c r="I351" s="176"/>
      <c r="L351" s="172"/>
      <c r="M351" s="177"/>
      <c r="N351" s="178"/>
      <c r="O351" s="178"/>
      <c r="P351" s="178"/>
      <c r="Q351" s="178"/>
      <c r="R351" s="178"/>
      <c r="S351" s="178"/>
      <c r="T351" s="179"/>
      <c r="AT351" s="173" t="s">
        <v>177</v>
      </c>
      <c r="AU351" s="173" t="s">
        <v>85</v>
      </c>
      <c r="AV351" s="14" t="s">
        <v>85</v>
      </c>
      <c r="AW351" s="14" t="s">
        <v>31</v>
      </c>
      <c r="AX351" s="14" t="s">
        <v>77</v>
      </c>
      <c r="AY351" s="173" t="s">
        <v>167</v>
      </c>
    </row>
    <row r="352" spans="2:51" s="14" customFormat="1" ht="12">
      <c r="B352" s="172"/>
      <c r="D352" s="165" t="s">
        <v>177</v>
      </c>
      <c r="E352" s="173" t="s">
        <v>1</v>
      </c>
      <c r="F352" s="174" t="s">
        <v>1969</v>
      </c>
      <c r="H352" s="175">
        <v>1.705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3" t="s">
        <v>177</v>
      </c>
      <c r="AU352" s="173" t="s">
        <v>85</v>
      </c>
      <c r="AV352" s="14" t="s">
        <v>85</v>
      </c>
      <c r="AW352" s="14" t="s">
        <v>31</v>
      </c>
      <c r="AX352" s="14" t="s">
        <v>77</v>
      </c>
      <c r="AY352" s="173" t="s">
        <v>167</v>
      </c>
    </row>
    <row r="353" spans="2:51" s="14" customFormat="1" ht="12">
      <c r="B353" s="172"/>
      <c r="D353" s="165" t="s">
        <v>177</v>
      </c>
      <c r="E353" s="173" t="s">
        <v>1</v>
      </c>
      <c r="F353" s="174" t="s">
        <v>1970</v>
      </c>
      <c r="H353" s="175">
        <v>3.982</v>
      </c>
      <c r="I353" s="176"/>
      <c r="L353" s="172"/>
      <c r="M353" s="177"/>
      <c r="N353" s="178"/>
      <c r="O353" s="178"/>
      <c r="P353" s="178"/>
      <c r="Q353" s="178"/>
      <c r="R353" s="178"/>
      <c r="S353" s="178"/>
      <c r="T353" s="179"/>
      <c r="AT353" s="173" t="s">
        <v>177</v>
      </c>
      <c r="AU353" s="173" t="s">
        <v>85</v>
      </c>
      <c r="AV353" s="14" t="s">
        <v>85</v>
      </c>
      <c r="AW353" s="14" t="s">
        <v>31</v>
      </c>
      <c r="AX353" s="14" t="s">
        <v>77</v>
      </c>
      <c r="AY353" s="173" t="s">
        <v>167</v>
      </c>
    </row>
    <row r="354" spans="2:51" s="14" customFormat="1" ht="12">
      <c r="B354" s="172"/>
      <c r="D354" s="165" t="s">
        <v>177</v>
      </c>
      <c r="E354" s="173" t="s">
        <v>1</v>
      </c>
      <c r="F354" s="174" t="s">
        <v>1971</v>
      </c>
      <c r="H354" s="175">
        <v>4.059</v>
      </c>
      <c r="I354" s="176"/>
      <c r="L354" s="172"/>
      <c r="M354" s="177"/>
      <c r="N354" s="178"/>
      <c r="O354" s="178"/>
      <c r="P354" s="178"/>
      <c r="Q354" s="178"/>
      <c r="R354" s="178"/>
      <c r="S354" s="178"/>
      <c r="T354" s="179"/>
      <c r="AT354" s="173" t="s">
        <v>177</v>
      </c>
      <c r="AU354" s="173" t="s">
        <v>85</v>
      </c>
      <c r="AV354" s="14" t="s">
        <v>85</v>
      </c>
      <c r="AW354" s="14" t="s">
        <v>31</v>
      </c>
      <c r="AX354" s="14" t="s">
        <v>77</v>
      </c>
      <c r="AY354" s="173" t="s">
        <v>167</v>
      </c>
    </row>
    <row r="355" spans="2:51" s="14" customFormat="1" ht="12">
      <c r="B355" s="172"/>
      <c r="D355" s="165" t="s">
        <v>177</v>
      </c>
      <c r="E355" s="173" t="s">
        <v>1</v>
      </c>
      <c r="F355" s="174" t="s">
        <v>1972</v>
      </c>
      <c r="H355" s="175">
        <v>4.114</v>
      </c>
      <c r="I355" s="176"/>
      <c r="L355" s="172"/>
      <c r="M355" s="177"/>
      <c r="N355" s="178"/>
      <c r="O355" s="178"/>
      <c r="P355" s="178"/>
      <c r="Q355" s="178"/>
      <c r="R355" s="178"/>
      <c r="S355" s="178"/>
      <c r="T355" s="179"/>
      <c r="AT355" s="173" t="s">
        <v>177</v>
      </c>
      <c r="AU355" s="173" t="s">
        <v>85</v>
      </c>
      <c r="AV355" s="14" t="s">
        <v>85</v>
      </c>
      <c r="AW355" s="14" t="s">
        <v>31</v>
      </c>
      <c r="AX355" s="14" t="s">
        <v>77</v>
      </c>
      <c r="AY355" s="173" t="s">
        <v>167</v>
      </c>
    </row>
    <row r="356" spans="2:51" s="16" customFormat="1" ht="12">
      <c r="B356" s="209"/>
      <c r="D356" s="165" t="s">
        <v>177</v>
      </c>
      <c r="E356" s="210" t="s">
        <v>1843</v>
      </c>
      <c r="F356" s="211" t="s">
        <v>1299</v>
      </c>
      <c r="H356" s="212">
        <v>27.148</v>
      </c>
      <c r="I356" s="213"/>
      <c r="L356" s="209"/>
      <c r="M356" s="214"/>
      <c r="N356" s="215"/>
      <c r="O356" s="215"/>
      <c r="P356" s="215"/>
      <c r="Q356" s="215"/>
      <c r="R356" s="215"/>
      <c r="S356" s="215"/>
      <c r="T356" s="216"/>
      <c r="AT356" s="210" t="s">
        <v>177</v>
      </c>
      <c r="AU356" s="210" t="s">
        <v>85</v>
      </c>
      <c r="AV356" s="16" t="s">
        <v>186</v>
      </c>
      <c r="AW356" s="16" t="s">
        <v>31</v>
      </c>
      <c r="AX356" s="16" t="s">
        <v>77</v>
      </c>
      <c r="AY356" s="210" t="s">
        <v>167</v>
      </c>
    </row>
    <row r="357" spans="2:51" s="14" customFormat="1" ht="12">
      <c r="B357" s="172"/>
      <c r="D357" s="165" t="s">
        <v>177</v>
      </c>
      <c r="E357" s="173" t="s">
        <v>1</v>
      </c>
      <c r="F357" s="174" t="s">
        <v>1973</v>
      </c>
      <c r="H357" s="175">
        <v>11.25</v>
      </c>
      <c r="I357" s="176"/>
      <c r="L357" s="172"/>
      <c r="M357" s="177"/>
      <c r="N357" s="178"/>
      <c r="O357" s="178"/>
      <c r="P357" s="178"/>
      <c r="Q357" s="178"/>
      <c r="R357" s="178"/>
      <c r="S357" s="178"/>
      <c r="T357" s="179"/>
      <c r="AT357" s="173" t="s">
        <v>177</v>
      </c>
      <c r="AU357" s="173" t="s">
        <v>85</v>
      </c>
      <c r="AV357" s="14" t="s">
        <v>85</v>
      </c>
      <c r="AW357" s="14" t="s">
        <v>31</v>
      </c>
      <c r="AX357" s="14" t="s">
        <v>77</v>
      </c>
      <c r="AY357" s="173" t="s">
        <v>167</v>
      </c>
    </row>
    <row r="358" spans="2:51" s="16" customFormat="1" ht="12">
      <c r="B358" s="209"/>
      <c r="D358" s="165" t="s">
        <v>177</v>
      </c>
      <c r="E358" s="210" t="s">
        <v>1841</v>
      </c>
      <c r="F358" s="211" t="s">
        <v>1299</v>
      </c>
      <c r="H358" s="212">
        <v>11.25</v>
      </c>
      <c r="I358" s="213"/>
      <c r="L358" s="209"/>
      <c r="M358" s="214"/>
      <c r="N358" s="215"/>
      <c r="O358" s="215"/>
      <c r="P358" s="215"/>
      <c r="Q358" s="215"/>
      <c r="R358" s="215"/>
      <c r="S358" s="215"/>
      <c r="T358" s="216"/>
      <c r="AT358" s="210" t="s">
        <v>177</v>
      </c>
      <c r="AU358" s="210" t="s">
        <v>85</v>
      </c>
      <c r="AV358" s="16" t="s">
        <v>186</v>
      </c>
      <c r="AW358" s="16" t="s">
        <v>31</v>
      </c>
      <c r="AX358" s="16" t="s">
        <v>77</v>
      </c>
      <c r="AY358" s="210" t="s">
        <v>167</v>
      </c>
    </row>
    <row r="359" spans="2:51" s="15" customFormat="1" ht="12">
      <c r="B359" s="180"/>
      <c r="D359" s="165" t="s">
        <v>177</v>
      </c>
      <c r="E359" s="181" t="s">
        <v>1188</v>
      </c>
      <c r="F359" s="182" t="s">
        <v>192</v>
      </c>
      <c r="H359" s="183">
        <v>38.398</v>
      </c>
      <c r="I359" s="184"/>
      <c r="L359" s="180"/>
      <c r="M359" s="185"/>
      <c r="N359" s="186"/>
      <c r="O359" s="186"/>
      <c r="P359" s="186"/>
      <c r="Q359" s="186"/>
      <c r="R359" s="186"/>
      <c r="S359" s="186"/>
      <c r="T359" s="187"/>
      <c r="AT359" s="181" t="s">
        <v>177</v>
      </c>
      <c r="AU359" s="181" t="s">
        <v>85</v>
      </c>
      <c r="AV359" s="15" t="s">
        <v>175</v>
      </c>
      <c r="AW359" s="15" t="s">
        <v>31</v>
      </c>
      <c r="AX359" s="15" t="s">
        <v>32</v>
      </c>
      <c r="AY359" s="181" t="s">
        <v>167</v>
      </c>
    </row>
    <row r="360" spans="1:65" s="2" customFormat="1" ht="16.5" customHeight="1">
      <c r="A360" s="33"/>
      <c r="B360" s="150"/>
      <c r="C360" s="151" t="s">
        <v>333</v>
      </c>
      <c r="D360" s="151" t="s">
        <v>170</v>
      </c>
      <c r="E360" s="152" t="s">
        <v>947</v>
      </c>
      <c r="F360" s="153" t="s">
        <v>948</v>
      </c>
      <c r="G360" s="154" t="s">
        <v>246</v>
      </c>
      <c r="H360" s="155">
        <v>79.36</v>
      </c>
      <c r="I360" s="156"/>
      <c r="J360" s="157">
        <f>ROUND(I360*H360,2)</f>
        <v>0</v>
      </c>
      <c r="K360" s="153" t="s">
        <v>174</v>
      </c>
      <c r="L360" s="34"/>
      <c r="M360" s="158" t="s">
        <v>1</v>
      </c>
      <c r="N360" s="159" t="s">
        <v>42</v>
      </c>
      <c r="O360" s="59"/>
      <c r="P360" s="160">
        <f>O360*H360</f>
        <v>0</v>
      </c>
      <c r="Q360" s="160">
        <v>0</v>
      </c>
      <c r="R360" s="160">
        <f>Q360*H360</f>
        <v>0</v>
      </c>
      <c r="S360" s="160">
        <v>0</v>
      </c>
      <c r="T360" s="16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2" t="s">
        <v>175</v>
      </c>
      <c r="AT360" s="162" t="s">
        <v>170</v>
      </c>
      <c r="AU360" s="162" t="s">
        <v>85</v>
      </c>
      <c r="AY360" s="18" t="s">
        <v>167</v>
      </c>
      <c r="BE360" s="163">
        <f>IF(N360="základní",J360,0)</f>
        <v>0</v>
      </c>
      <c r="BF360" s="163">
        <f>IF(N360="snížená",J360,0)</f>
        <v>0</v>
      </c>
      <c r="BG360" s="163">
        <f>IF(N360="zákl. přenesená",J360,0)</f>
        <v>0</v>
      </c>
      <c r="BH360" s="163">
        <f>IF(N360="sníž. přenesená",J360,0)</f>
        <v>0</v>
      </c>
      <c r="BI360" s="163">
        <f>IF(N360="nulová",J360,0)</f>
        <v>0</v>
      </c>
      <c r="BJ360" s="18" t="s">
        <v>32</v>
      </c>
      <c r="BK360" s="163">
        <f>ROUND(I360*H360,2)</f>
        <v>0</v>
      </c>
      <c r="BL360" s="18" t="s">
        <v>175</v>
      </c>
      <c r="BM360" s="162" t="s">
        <v>1985</v>
      </c>
    </row>
    <row r="361" spans="2:51" s="14" customFormat="1" ht="12">
      <c r="B361" s="172"/>
      <c r="D361" s="165" t="s">
        <v>177</v>
      </c>
      <c r="E361" s="173" t="s">
        <v>1</v>
      </c>
      <c r="F361" s="174" t="s">
        <v>1986</v>
      </c>
      <c r="H361" s="175">
        <v>2.98</v>
      </c>
      <c r="I361" s="176"/>
      <c r="L361" s="172"/>
      <c r="M361" s="177"/>
      <c r="N361" s="178"/>
      <c r="O361" s="178"/>
      <c r="P361" s="178"/>
      <c r="Q361" s="178"/>
      <c r="R361" s="178"/>
      <c r="S361" s="178"/>
      <c r="T361" s="179"/>
      <c r="AT361" s="173" t="s">
        <v>177</v>
      </c>
      <c r="AU361" s="173" t="s">
        <v>85</v>
      </c>
      <c r="AV361" s="14" t="s">
        <v>85</v>
      </c>
      <c r="AW361" s="14" t="s">
        <v>31</v>
      </c>
      <c r="AX361" s="14" t="s">
        <v>77</v>
      </c>
      <c r="AY361" s="173" t="s">
        <v>167</v>
      </c>
    </row>
    <row r="362" spans="2:51" s="14" customFormat="1" ht="12">
      <c r="B362" s="172"/>
      <c r="D362" s="165" t="s">
        <v>177</v>
      </c>
      <c r="E362" s="173" t="s">
        <v>1</v>
      </c>
      <c r="F362" s="174" t="s">
        <v>1987</v>
      </c>
      <c r="H362" s="175">
        <v>1</v>
      </c>
      <c r="I362" s="176"/>
      <c r="L362" s="172"/>
      <c r="M362" s="177"/>
      <c r="N362" s="178"/>
      <c r="O362" s="178"/>
      <c r="P362" s="178"/>
      <c r="Q362" s="178"/>
      <c r="R362" s="178"/>
      <c r="S362" s="178"/>
      <c r="T362" s="179"/>
      <c r="AT362" s="173" t="s">
        <v>177</v>
      </c>
      <c r="AU362" s="173" t="s">
        <v>85</v>
      </c>
      <c r="AV362" s="14" t="s">
        <v>85</v>
      </c>
      <c r="AW362" s="14" t="s">
        <v>31</v>
      </c>
      <c r="AX362" s="14" t="s">
        <v>77</v>
      </c>
      <c r="AY362" s="173" t="s">
        <v>167</v>
      </c>
    </row>
    <row r="363" spans="2:51" s="14" customFormat="1" ht="12">
      <c r="B363" s="172"/>
      <c r="D363" s="165" t="s">
        <v>177</v>
      </c>
      <c r="E363" s="173" t="s">
        <v>1</v>
      </c>
      <c r="F363" s="174" t="s">
        <v>1988</v>
      </c>
      <c r="H363" s="175">
        <v>2.96</v>
      </c>
      <c r="I363" s="176"/>
      <c r="L363" s="172"/>
      <c r="M363" s="177"/>
      <c r="N363" s="178"/>
      <c r="O363" s="178"/>
      <c r="P363" s="178"/>
      <c r="Q363" s="178"/>
      <c r="R363" s="178"/>
      <c r="S363" s="178"/>
      <c r="T363" s="179"/>
      <c r="AT363" s="173" t="s">
        <v>177</v>
      </c>
      <c r="AU363" s="173" t="s">
        <v>85</v>
      </c>
      <c r="AV363" s="14" t="s">
        <v>85</v>
      </c>
      <c r="AW363" s="14" t="s">
        <v>31</v>
      </c>
      <c r="AX363" s="14" t="s">
        <v>77</v>
      </c>
      <c r="AY363" s="173" t="s">
        <v>167</v>
      </c>
    </row>
    <row r="364" spans="2:51" s="14" customFormat="1" ht="12">
      <c r="B364" s="172"/>
      <c r="D364" s="165" t="s">
        <v>177</v>
      </c>
      <c r="E364" s="173" t="s">
        <v>1</v>
      </c>
      <c r="F364" s="174" t="s">
        <v>1989</v>
      </c>
      <c r="H364" s="175">
        <v>7.02</v>
      </c>
      <c r="I364" s="176"/>
      <c r="L364" s="172"/>
      <c r="M364" s="177"/>
      <c r="N364" s="178"/>
      <c r="O364" s="178"/>
      <c r="P364" s="178"/>
      <c r="Q364" s="178"/>
      <c r="R364" s="178"/>
      <c r="S364" s="178"/>
      <c r="T364" s="179"/>
      <c r="AT364" s="173" t="s">
        <v>177</v>
      </c>
      <c r="AU364" s="173" t="s">
        <v>85</v>
      </c>
      <c r="AV364" s="14" t="s">
        <v>85</v>
      </c>
      <c r="AW364" s="14" t="s">
        <v>31</v>
      </c>
      <c r="AX364" s="14" t="s">
        <v>77</v>
      </c>
      <c r="AY364" s="173" t="s">
        <v>167</v>
      </c>
    </row>
    <row r="365" spans="2:51" s="14" customFormat="1" ht="12">
      <c r="B365" s="172"/>
      <c r="D365" s="165" t="s">
        <v>177</v>
      </c>
      <c r="E365" s="173" t="s">
        <v>1</v>
      </c>
      <c r="F365" s="174" t="s">
        <v>1990</v>
      </c>
      <c r="H365" s="175">
        <v>3.08</v>
      </c>
      <c r="I365" s="176"/>
      <c r="L365" s="172"/>
      <c r="M365" s="177"/>
      <c r="N365" s="178"/>
      <c r="O365" s="178"/>
      <c r="P365" s="178"/>
      <c r="Q365" s="178"/>
      <c r="R365" s="178"/>
      <c r="S365" s="178"/>
      <c r="T365" s="179"/>
      <c r="AT365" s="173" t="s">
        <v>177</v>
      </c>
      <c r="AU365" s="173" t="s">
        <v>85</v>
      </c>
      <c r="AV365" s="14" t="s">
        <v>85</v>
      </c>
      <c r="AW365" s="14" t="s">
        <v>31</v>
      </c>
      <c r="AX365" s="14" t="s">
        <v>77</v>
      </c>
      <c r="AY365" s="173" t="s">
        <v>167</v>
      </c>
    </row>
    <row r="366" spans="2:51" s="14" customFormat="1" ht="12">
      <c r="B366" s="172"/>
      <c r="D366" s="165" t="s">
        <v>177</v>
      </c>
      <c r="E366" s="173" t="s">
        <v>1</v>
      </c>
      <c r="F366" s="174" t="s">
        <v>1991</v>
      </c>
      <c r="H366" s="175">
        <v>7.12</v>
      </c>
      <c r="I366" s="176"/>
      <c r="L366" s="172"/>
      <c r="M366" s="177"/>
      <c r="N366" s="178"/>
      <c r="O366" s="178"/>
      <c r="P366" s="178"/>
      <c r="Q366" s="178"/>
      <c r="R366" s="178"/>
      <c r="S366" s="178"/>
      <c r="T366" s="179"/>
      <c r="AT366" s="173" t="s">
        <v>177</v>
      </c>
      <c r="AU366" s="173" t="s">
        <v>85</v>
      </c>
      <c r="AV366" s="14" t="s">
        <v>85</v>
      </c>
      <c r="AW366" s="14" t="s">
        <v>31</v>
      </c>
      <c r="AX366" s="14" t="s">
        <v>77</v>
      </c>
      <c r="AY366" s="173" t="s">
        <v>167</v>
      </c>
    </row>
    <row r="367" spans="2:51" s="14" customFormat="1" ht="12">
      <c r="B367" s="172"/>
      <c r="D367" s="165" t="s">
        <v>177</v>
      </c>
      <c r="E367" s="173" t="s">
        <v>1</v>
      </c>
      <c r="F367" s="174" t="s">
        <v>1992</v>
      </c>
      <c r="H367" s="175">
        <v>3.1</v>
      </c>
      <c r="I367" s="176"/>
      <c r="L367" s="172"/>
      <c r="M367" s="177"/>
      <c r="N367" s="178"/>
      <c r="O367" s="178"/>
      <c r="P367" s="178"/>
      <c r="Q367" s="178"/>
      <c r="R367" s="178"/>
      <c r="S367" s="178"/>
      <c r="T367" s="179"/>
      <c r="AT367" s="173" t="s">
        <v>177</v>
      </c>
      <c r="AU367" s="173" t="s">
        <v>85</v>
      </c>
      <c r="AV367" s="14" t="s">
        <v>85</v>
      </c>
      <c r="AW367" s="14" t="s">
        <v>31</v>
      </c>
      <c r="AX367" s="14" t="s">
        <v>77</v>
      </c>
      <c r="AY367" s="173" t="s">
        <v>167</v>
      </c>
    </row>
    <row r="368" spans="2:51" s="14" customFormat="1" ht="12">
      <c r="B368" s="172"/>
      <c r="D368" s="165" t="s">
        <v>177</v>
      </c>
      <c r="E368" s="173" t="s">
        <v>1</v>
      </c>
      <c r="F368" s="174" t="s">
        <v>1993</v>
      </c>
      <c r="H368" s="175">
        <v>7.24</v>
      </c>
      <c r="I368" s="176"/>
      <c r="L368" s="172"/>
      <c r="M368" s="177"/>
      <c r="N368" s="178"/>
      <c r="O368" s="178"/>
      <c r="P368" s="178"/>
      <c r="Q368" s="178"/>
      <c r="R368" s="178"/>
      <c r="S368" s="178"/>
      <c r="T368" s="179"/>
      <c r="AT368" s="173" t="s">
        <v>177</v>
      </c>
      <c r="AU368" s="173" t="s">
        <v>85</v>
      </c>
      <c r="AV368" s="14" t="s">
        <v>85</v>
      </c>
      <c r="AW368" s="14" t="s">
        <v>31</v>
      </c>
      <c r="AX368" s="14" t="s">
        <v>77</v>
      </c>
      <c r="AY368" s="173" t="s">
        <v>167</v>
      </c>
    </row>
    <row r="369" spans="2:51" s="14" customFormat="1" ht="12">
      <c r="B369" s="172"/>
      <c r="D369" s="165" t="s">
        <v>177</v>
      </c>
      <c r="E369" s="173" t="s">
        <v>1</v>
      </c>
      <c r="F369" s="174" t="s">
        <v>1994</v>
      </c>
      <c r="H369" s="175">
        <v>7.38</v>
      </c>
      <c r="I369" s="176"/>
      <c r="L369" s="172"/>
      <c r="M369" s="177"/>
      <c r="N369" s="178"/>
      <c r="O369" s="178"/>
      <c r="P369" s="178"/>
      <c r="Q369" s="178"/>
      <c r="R369" s="178"/>
      <c r="S369" s="178"/>
      <c r="T369" s="179"/>
      <c r="AT369" s="173" t="s">
        <v>177</v>
      </c>
      <c r="AU369" s="173" t="s">
        <v>85</v>
      </c>
      <c r="AV369" s="14" t="s">
        <v>85</v>
      </c>
      <c r="AW369" s="14" t="s">
        <v>31</v>
      </c>
      <c r="AX369" s="14" t="s">
        <v>77</v>
      </c>
      <c r="AY369" s="173" t="s">
        <v>167</v>
      </c>
    </row>
    <row r="370" spans="2:51" s="14" customFormat="1" ht="12">
      <c r="B370" s="172"/>
      <c r="D370" s="165" t="s">
        <v>177</v>
      </c>
      <c r="E370" s="173" t="s">
        <v>1</v>
      </c>
      <c r="F370" s="174" t="s">
        <v>1995</v>
      </c>
      <c r="H370" s="175">
        <v>7.48</v>
      </c>
      <c r="I370" s="176"/>
      <c r="L370" s="172"/>
      <c r="M370" s="177"/>
      <c r="N370" s="178"/>
      <c r="O370" s="178"/>
      <c r="P370" s="178"/>
      <c r="Q370" s="178"/>
      <c r="R370" s="178"/>
      <c r="S370" s="178"/>
      <c r="T370" s="179"/>
      <c r="AT370" s="173" t="s">
        <v>177</v>
      </c>
      <c r="AU370" s="173" t="s">
        <v>85</v>
      </c>
      <c r="AV370" s="14" t="s">
        <v>85</v>
      </c>
      <c r="AW370" s="14" t="s">
        <v>31</v>
      </c>
      <c r="AX370" s="14" t="s">
        <v>77</v>
      </c>
      <c r="AY370" s="173" t="s">
        <v>167</v>
      </c>
    </row>
    <row r="371" spans="2:51" s="14" customFormat="1" ht="12">
      <c r="B371" s="172"/>
      <c r="D371" s="165" t="s">
        <v>177</v>
      </c>
      <c r="E371" s="173" t="s">
        <v>1</v>
      </c>
      <c r="F371" s="174" t="s">
        <v>1996</v>
      </c>
      <c r="H371" s="175">
        <v>30</v>
      </c>
      <c r="I371" s="176"/>
      <c r="L371" s="172"/>
      <c r="M371" s="177"/>
      <c r="N371" s="178"/>
      <c r="O371" s="178"/>
      <c r="P371" s="178"/>
      <c r="Q371" s="178"/>
      <c r="R371" s="178"/>
      <c r="S371" s="178"/>
      <c r="T371" s="179"/>
      <c r="AT371" s="173" t="s">
        <v>177</v>
      </c>
      <c r="AU371" s="173" t="s">
        <v>85</v>
      </c>
      <c r="AV371" s="14" t="s">
        <v>85</v>
      </c>
      <c r="AW371" s="14" t="s">
        <v>31</v>
      </c>
      <c r="AX371" s="14" t="s">
        <v>77</v>
      </c>
      <c r="AY371" s="173" t="s">
        <v>167</v>
      </c>
    </row>
    <row r="372" spans="2:51" s="15" customFormat="1" ht="12">
      <c r="B372" s="180"/>
      <c r="D372" s="165" t="s">
        <v>177</v>
      </c>
      <c r="E372" s="181" t="s">
        <v>1</v>
      </c>
      <c r="F372" s="182" t="s">
        <v>192</v>
      </c>
      <c r="H372" s="183">
        <v>79.36</v>
      </c>
      <c r="I372" s="184"/>
      <c r="L372" s="180"/>
      <c r="M372" s="185"/>
      <c r="N372" s="186"/>
      <c r="O372" s="186"/>
      <c r="P372" s="186"/>
      <c r="Q372" s="186"/>
      <c r="R372" s="186"/>
      <c r="S372" s="186"/>
      <c r="T372" s="187"/>
      <c r="AT372" s="181" t="s">
        <v>177</v>
      </c>
      <c r="AU372" s="181" t="s">
        <v>85</v>
      </c>
      <c r="AV372" s="15" t="s">
        <v>175</v>
      </c>
      <c r="AW372" s="15" t="s">
        <v>31</v>
      </c>
      <c r="AX372" s="15" t="s">
        <v>32</v>
      </c>
      <c r="AY372" s="181" t="s">
        <v>167</v>
      </c>
    </row>
    <row r="373" spans="1:65" s="2" customFormat="1" ht="16.5" customHeight="1">
      <c r="A373" s="33"/>
      <c r="B373" s="150"/>
      <c r="C373" s="151" t="s">
        <v>338</v>
      </c>
      <c r="D373" s="151" t="s">
        <v>170</v>
      </c>
      <c r="E373" s="152" t="s">
        <v>1997</v>
      </c>
      <c r="F373" s="153" t="s">
        <v>1998</v>
      </c>
      <c r="G373" s="154" t="s">
        <v>233</v>
      </c>
      <c r="H373" s="155">
        <v>2.321</v>
      </c>
      <c r="I373" s="156"/>
      <c r="J373" s="157">
        <f>ROUND(I373*H373,2)</f>
        <v>0</v>
      </c>
      <c r="K373" s="153" t="s">
        <v>1</v>
      </c>
      <c r="L373" s="34"/>
      <c r="M373" s="158" t="s">
        <v>1</v>
      </c>
      <c r="N373" s="159" t="s">
        <v>42</v>
      </c>
      <c r="O373" s="59"/>
      <c r="P373" s="160">
        <f>O373*H373</f>
        <v>0</v>
      </c>
      <c r="Q373" s="160">
        <v>0</v>
      </c>
      <c r="R373" s="160">
        <f>Q373*H373</f>
        <v>0</v>
      </c>
      <c r="S373" s="160">
        <v>1.418</v>
      </c>
      <c r="T373" s="161">
        <f>S373*H373</f>
        <v>3.291178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2" t="s">
        <v>175</v>
      </c>
      <c r="AT373" s="162" t="s">
        <v>170</v>
      </c>
      <c r="AU373" s="162" t="s">
        <v>85</v>
      </c>
      <c r="AY373" s="18" t="s">
        <v>167</v>
      </c>
      <c r="BE373" s="163">
        <f>IF(N373="základní",J373,0)</f>
        <v>0</v>
      </c>
      <c r="BF373" s="163">
        <f>IF(N373="snížená",J373,0)</f>
        <v>0</v>
      </c>
      <c r="BG373" s="163">
        <f>IF(N373="zákl. přenesená",J373,0)</f>
        <v>0</v>
      </c>
      <c r="BH373" s="163">
        <f>IF(N373="sníž. přenesená",J373,0)</f>
        <v>0</v>
      </c>
      <c r="BI373" s="163">
        <f>IF(N373="nulová",J373,0)</f>
        <v>0</v>
      </c>
      <c r="BJ373" s="18" t="s">
        <v>32</v>
      </c>
      <c r="BK373" s="163">
        <f>ROUND(I373*H373,2)</f>
        <v>0</v>
      </c>
      <c r="BL373" s="18" t="s">
        <v>175</v>
      </c>
      <c r="BM373" s="162" t="s">
        <v>1999</v>
      </c>
    </row>
    <row r="374" spans="2:51" s="13" customFormat="1" ht="12">
      <c r="B374" s="164"/>
      <c r="D374" s="165" t="s">
        <v>177</v>
      </c>
      <c r="E374" s="166" t="s">
        <v>1</v>
      </c>
      <c r="F374" s="167" t="s">
        <v>1303</v>
      </c>
      <c r="H374" s="166" t="s">
        <v>1</v>
      </c>
      <c r="I374" s="168"/>
      <c r="L374" s="164"/>
      <c r="M374" s="169"/>
      <c r="N374" s="170"/>
      <c r="O374" s="170"/>
      <c r="P374" s="170"/>
      <c r="Q374" s="170"/>
      <c r="R374" s="170"/>
      <c r="S374" s="170"/>
      <c r="T374" s="171"/>
      <c r="AT374" s="166" t="s">
        <v>177</v>
      </c>
      <c r="AU374" s="166" t="s">
        <v>85</v>
      </c>
      <c r="AV374" s="13" t="s">
        <v>32</v>
      </c>
      <c r="AW374" s="13" t="s">
        <v>31</v>
      </c>
      <c r="AX374" s="13" t="s">
        <v>77</v>
      </c>
      <c r="AY374" s="166" t="s">
        <v>167</v>
      </c>
    </row>
    <row r="375" spans="2:51" s="13" customFormat="1" ht="12">
      <c r="B375" s="164"/>
      <c r="D375" s="165" t="s">
        <v>177</v>
      </c>
      <c r="E375" s="166" t="s">
        <v>1</v>
      </c>
      <c r="F375" s="167" t="s">
        <v>1975</v>
      </c>
      <c r="H375" s="166" t="s">
        <v>1</v>
      </c>
      <c r="I375" s="168"/>
      <c r="L375" s="164"/>
      <c r="M375" s="169"/>
      <c r="N375" s="170"/>
      <c r="O375" s="170"/>
      <c r="P375" s="170"/>
      <c r="Q375" s="170"/>
      <c r="R375" s="170"/>
      <c r="S375" s="170"/>
      <c r="T375" s="171"/>
      <c r="AT375" s="166" t="s">
        <v>177</v>
      </c>
      <c r="AU375" s="166" t="s">
        <v>85</v>
      </c>
      <c r="AV375" s="13" t="s">
        <v>32</v>
      </c>
      <c r="AW375" s="13" t="s">
        <v>31</v>
      </c>
      <c r="AX375" s="13" t="s">
        <v>77</v>
      </c>
      <c r="AY375" s="166" t="s">
        <v>167</v>
      </c>
    </row>
    <row r="376" spans="2:51" s="14" customFormat="1" ht="12">
      <c r="B376" s="172"/>
      <c r="D376" s="165" t="s">
        <v>177</v>
      </c>
      <c r="E376" s="173" t="s">
        <v>1194</v>
      </c>
      <c r="F376" s="174" t="s">
        <v>1976</v>
      </c>
      <c r="H376" s="175">
        <v>2.321</v>
      </c>
      <c r="I376" s="176"/>
      <c r="L376" s="172"/>
      <c r="M376" s="177"/>
      <c r="N376" s="178"/>
      <c r="O376" s="178"/>
      <c r="P376" s="178"/>
      <c r="Q376" s="178"/>
      <c r="R376" s="178"/>
      <c r="S376" s="178"/>
      <c r="T376" s="179"/>
      <c r="AT376" s="173" t="s">
        <v>177</v>
      </c>
      <c r="AU376" s="173" t="s">
        <v>85</v>
      </c>
      <c r="AV376" s="14" t="s">
        <v>85</v>
      </c>
      <c r="AW376" s="14" t="s">
        <v>31</v>
      </c>
      <c r="AX376" s="14" t="s">
        <v>77</v>
      </c>
      <c r="AY376" s="173" t="s">
        <v>167</v>
      </c>
    </row>
    <row r="377" spans="2:51" s="16" customFormat="1" ht="12">
      <c r="B377" s="209"/>
      <c r="D377" s="165" t="s">
        <v>177</v>
      </c>
      <c r="E377" s="210" t="s">
        <v>1190</v>
      </c>
      <c r="F377" s="211" t="s">
        <v>1299</v>
      </c>
      <c r="H377" s="212">
        <v>2.321</v>
      </c>
      <c r="I377" s="213"/>
      <c r="L377" s="209"/>
      <c r="M377" s="214"/>
      <c r="N377" s="215"/>
      <c r="O377" s="215"/>
      <c r="P377" s="215"/>
      <c r="Q377" s="215"/>
      <c r="R377" s="215"/>
      <c r="S377" s="215"/>
      <c r="T377" s="216"/>
      <c r="AT377" s="210" t="s">
        <v>177</v>
      </c>
      <c r="AU377" s="210" t="s">
        <v>85</v>
      </c>
      <c r="AV377" s="16" t="s">
        <v>186</v>
      </c>
      <c r="AW377" s="16" t="s">
        <v>31</v>
      </c>
      <c r="AX377" s="16" t="s">
        <v>77</v>
      </c>
      <c r="AY377" s="210" t="s">
        <v>167</v>
      </c>
    </row>
    <row r="378" spans="2:51" s="15" customFormat="1" ht="12">
      <c r="B378" s="180"/>
      <c r="D378" s="165" t="s">
        <v>177</v>
      </c>
      <c r="E378" s="181" t="s">
        <v>1</v>
      </c>
      <c r="F378" s="182" t="s">
        <v>192</v>
      </c>
      <c r="H378" s="183">
        <v>2.321</v>
      </c>
      <c r="I378" s="184"/>
      <c r="L378" s="180"/>
      <c r="M378" s="185"/>
      <c r="N378" s="186"/>
      <c r="O378" s="186"/>
      <c r="P378" s="186"/>
      <c r="Q378" s="186"/>
      <c r="R378" s="186"/>
      <c r="S378" s="186"/>
      <c r="T378" s="187"/>
      <c r="AT378" s="181" t="s">
        <v>177</v>
      </c>
      <c r="AU378" s="181" t="s">
        <v>85</v>
      </c>
      <c r="AV378" s="15" t="s">
        <v>175</v>
      </c>
      <c r="AW378" s="15" t="s">
        <v>31</v>
      </c>
      <c r="AX378" s="15" t="s">
        <v>32</v>
      </c>
      <c r="AY378" s="181" t="s">
        <v>167</v>
      </c>
    </row>
    <row r="379" spans="1:65" s="2" customFormat="1" ht="16.5" customHeight="1">
      <c r="A379" s="33"/>
      <c r="B379" s="150"/>
      <c r="C379" s="151" t="s">
        <v>342</v>
      </c>
      <c r="D379" s="151" t="s">
        <v>170</v>
      </c>
      <c r="E379" s="152" t="s">
        <v>1319</v>
      </c>
      <c r="F379" s="153" t="s">
        <v>1320</v>
      </c>
      <c r="G379" s="154" t="s">
        <v>246</v>
      </c>
      <c r="H379" s="155">
        <v>4.22</v>
      </c>
      <c r="I379" s="156"/>
      <c r="J379" s="157">
        <f>ROUND(I379*H379,2)</f>
        <v>0</v>
      </c>
      <c r="K379" s="153" t="s">
        <v>240</v>
      </c>
      <c r="L379" s="34"/>
      <c r="M379" s="158" t="s">
        <v>1</v>
      </c>
      <c r="N379" s="159" t="s">
        <v>42</v>
      </c>
      <c r="O379" s="59"/>
      <c r="P379" s="160">
        <f>O379*H379</f>
        <v>0</v>
      </c>
      <c r="Q379" s="160">
        <v>2E-05</v>
      </c>
      <c r="R379" s="160">
        <f>Q379*H379</f>
        <v>8.44E-05</v>
      </c>
      <c r="S379" s="160">
        <v>0</v>
      </c>
      <c r="T379" s="161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2" t="s">
        <v>175</v>
      </c>
      <c r="AT379" s="162" t="s">
        <v>170</v>
      </c>
      <c r="AU379" s="162" t="s">
        <v>85</v>
      </c>
      <c r="AY379" s="18" t="s">
        <v>167</v>
      </c>
      <c r="BE379" s="163">
        <f>IF(N379="základní",J379,0)</f>
        <v>0</v>
      </c>
      <c r="BF379" s="163">
        <f>IF(N379="snížená",J379,0)</f>
        <v>0</v>
      </c>
      <c r="BG379" s="163">
        <f>IF(N379="zákl. přenesená",J379,0)</f>
        <v>0</v>
      </c>
      <c r="BH379" s="163">
        <f>IF(N379="sníž. přenesená",J379,0)</f>
        <v>0</v>
      </c>
      <c r="BI379" s="163">
        <f>IF(N379="nulová",J379,0)</f>
        <v>0</v>
      </c>
      <c r="BJ379" s="18" t="s">
        <v>32</v>
      </c>
      <c r="BK379" s="163">
        <f>ROUND(I379*H379,2)</f>
        <v>0</v>
      </c>
      <c r="BL379" s="18" t="s">
        <v>175</v>
      </c>
      <c r="BM379" s="162" t="s">
        <v>2000</v>
      </c>
    </row>
    <row r="380" spans="2:51" s="14" customFormat="1" ht="12">
      <c r="B380" s="172"/>
      <c r="D380" s="165" t="s">
        <v>177</v>
      </c>
      <c r="E380" s="173" t="s">
        <v>1</v>
      </c>
      <c r="F380" s="174" t="s">
        <v>2001</v>
      </c>
      <c r="H380" s="175">
        <v>4.22</v>
      </c>
      <c r="I380" s="176"/>
      <c r="L380" s="172"/>
      <c r="M380" s="177"/>
      <c r="N380" s="178"/>
      <c r="O380" s="178"/>
      <c r="P380" s="178"/>
      <c r="Q380" s="178"/>
      <c r="R380" s="178"/>
      <c r="S380" s="178"/>
      <c r="T380" s="179"/>
      <c r="AT380" s="173" t="s">
        <v>177</v>
      </c>
      <c r="AU380" s="173" t="s">
        <v>85</v>
      </c>
      <c r="AV380" s="14" t="s">
        <v>85</v>
      </c>
      <c r="AW380" s="14" t="s">
        <v>31</v>
      </c>
      <c r="AX380" s="14" t="s">
        <v>32</v>
      </c>
      <c r="AY380" s="173" t="s">
        <v>167</v>
      </c>
    </row>
    <row r="381" spans="1:65" s="2" customFormat="1" ht="16.5" customHeight="1">
      <c r="A381" s="33"/>
      <c r="B381" s="150"/>
      <c r="C381" s="151" t="s">
        <v>347</v>
      </c>
      <c r="D381" s="151" t="s">
        <v>170</v>
      </c>
      <c r="E381" s="152" t="s">
        <v>939</v>
      </c>
      <c r="F381" s="153" t="s">
        <v>940</v>
      </c>
      <c r="G381" s="154" t="s">
        <v>233</v>
      </c>
      <c r="H381" s="155">
        <v>112.064</v>
      </c>
      <c r="I381" s="156"/>
      <c r="J381" s="157">
        <f>ROUND(I381*H381,2)</f>
        <v>0</v>
      </c>
      <c r="K381" s="153" t="s">
        <v>174</v>
      </c>
      <c r="L381" s="34"/>
      <c r="M381" s="158" t="s">
        <v>1</v>
      </c>
      <c r="N381" s="159" t="s">
        <v>42</v>
      </c>
      <c r="O381" s="59"/>
      <c r="P381" s="160">
        <f>O381*H381</f>
        <v>0</v>
      </c>
      <c r="Q381" s="160">
        <v>0</v>
      </c>
      <c r="R381" s="160">
        <f>Q381*H381</f>
        <v>0</v>
      </c>
      <c r="S381" s="160">
        <v>0.45</v>
      </c>
      <c r="T381" s="161">
        <f>S381*H381</f>
        <v>50.428799999999995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2" t="s">
        <v>175</v>
      </c>
      <c r="AT381" s="162" t="s">
        <v>170</v>
      </c>
      <c r="AU381" s="162" t="s">
        <v>85</v>
      </c>
      <c r="AY381" s="18" t="s">
        <v>167</v>
      </c>
      <c r="BE381" s="163">
        <f>IF(N381="základní",J381,0)</f>
        <v>0</v>
      </c>
      <c r="BF381" s="163">
        <f>IF(N381="snížená",J381,0)</f>
        <v>0</v>
      </c>
      <c r="BG381" s="163">
        <f>IF(N381="zákl. přenesená",J381,0)</f>
        <v>0</v>
      </c>
      <c r="BH381" s="163">
        <f>IF(N381="sníž. přenesená",J381,0)</f>
        <v>0</v>
      </c>
      <c r="BI381" s="163">
        <f>IF(N381="nulová",J381,0)</f>
        <v>0</v>
      </c>
      <c r="BJ381" s="18" t="s">
        <v>32</v>
      </c>
      <c r="BK381" s="163">
        <f>ROUND(I381*H381,2)</f>
        <v>0</v>
      </c>
      <c r="BL381" s="18" t="s">
        <v>175</v>
      </c>
      <c r="BM381" s="162" t="s">
        <v>2002</v>
      </c>
    </row>
    <row r="382" spans="2:51" s="13" customFormat="1" ht="12">
      <c r="B382" s="164"/>
      <c r="D382" s="165" t="s">
        <v>177</v>
      </c>
      <c r="E382" s="166" t="s">
        <v>1</v>
      </c>
      <c r="F382" s="167" t="s">
        <v>1262</v>
      </c>
      <c r="H382" s="166" t="s">
        <v>1</v>
      </c>
      <c r="I382" s="168"/>
      <c r="L382" s="164"/>
      <c r="M382" s="169"/>
      <c r="N382" s="170"/>
      <c r="O382" s="170"/>
      <c r="P382" s="170"/>
      <c r="Q382" s="170"/>
      <c r="R382" s="170"/>
      <c r="S382" s="170"/>
      <c r="T382" s="171"/>
      <c r="AT382" s="166" t="s">
        <v>177</v>
      </c>
      <c r="AU382" s="166" t="s">
        <v>85</v>
      </c>
      <c r="AV382" s="13" t="s">
        <v>32</v>
      </c>
      <c r="AW382" s="13" t="s">
        <v>31</v>
      </c>
      <c r="AX382" s="13" t="s">
        <v>77</v>
      </c>
      <c r="AY382" s="166" t="s">
        <v>167</v>
      </c>
    </row>
    <row r="383" spans="2:51" s="13" customFormat="1" ht="12">
      <c r="B383" s="164"/>
      <c r="D383" s="165" t="s">
        <v>177</v>
      </c>
      <c r="E383" s="166" t="s">
        <v>1</v>
      </c>
      <c r="F383" s="167" t="s">
        <v>1898</v>
      </c>
      <c r="H383" s="166" t="s">
        <v>1</v>
      </c>
      <c r="I383" s="168"/>
      <c r="L383" s="164"/>
      <c r="M383" s="169"/>
      <c r="N383" s="170"/>
      <c r="O383" s="170"/>
      <c r="P383" s="170"/>
      <c r="Q383" s="170"/>
      <c r="R383" s="170"/>
      <c r="S383" s="170"/>
      <c r="T383" s="171"/>
      <c r="AT383" s="166" t="s">
        <v>177</v>
      </c>
      <c r="AU383" s="166" t="s">
        <v>85</v>
      </c>
      <c r="AV383" s="13" t="s">
        <v>32</v>
      </c>
      <c r="AW383" s="13" t="s">
        <v>31</v>
      </c>
      <c r="AX383" s="13" t="s">
        <v>77</v>
      </c>
      <c r="AY383" s="166" t="s">
        <v>167</v>
      </c>
    </row>
    <row r="384" spans="2:51" s="13" customFormat="1" ht="12">
      <c r="B384" s="164"/>
      <c r="D384" s="165" t="s">
        <v>177</v>
      </c>
      <c r="E384" s="166" t="s">
        <v>1</v>
      </c>
      <c r="F384" s="167" t="s">
        <v>1899</v>
      </c>
      <c r="H384" s="166" t="s">
        <v>1</v>
      </c>
      <c r="I384" s="168"/>
      <c r="L384" s="164"/>
      <c r="M384" s="169"/>
      <c r="N384" s="170"/>
      <c r="O384" s="170"/>
      <c r="P384" s="170"/>
      <c r="Q384" s="170"/>
      <c r="R384" s="170"/>
      <c r="S384" s="170"/>
      <c r="T384" s="171"/>
      <c r="AT384" s="166" t="s">
        <v>177</v>
      </c>
      <c r="AU384" s="166" t="s">
        <v>85</v>
      </c>
      <c r="AV384" s="13" t="s">
        <v>32</v>
      </c>
      <c r="AW384" s="13" t="s">
        <v>31</v>
      </c>
      <c r="AX384" s="13" t="s">
        <v>77</v>
      </c>
      <c r="AY384" s="166" t="s">
        <v>167</v>
      </c>
    </row>
    <row r="385" spans="2:51" s="14" customFormat="1" ht="12">
      <c r="B385" s="172"/>
      <c r="D385" s="165" t="s">
        <v>177</v>
      </c>
      <c r="E385" s="173" t="s">
        <v>1</v>
      </c>
      <c r="F385" s="174" t="s">
        <v>1900</v>
      </c>
      <c r="H385" s="175">
        <v>80.564</v>
      </c>
      <c r="I385" s="176"/>
      <c r="L385" s="172"/>
      <c r="M385" s="177"/>
      <c r="N385" s="178"/>
      <c r="O385" s="178"/>
      <c r="P385" s="178"/>
      <c r="Q385" s="178"/>
      <c r="R385" s="178"/>
      <c r="S385" s="178"/>
      <c r="T385" s="179"/>
      <c r="AT385" s="173" t="s">
        <v>177</v>
      </c>
      <c r="AU385" s="173" t="s">
        <v>85</v>
      </c>
      <c r="AV385" s="14" t="s">
        <v>85</v>
      </c>
      <c r="AW385" s="14" t="s">
        <v>31</v>
      </c>
      <c r="AX385" s="14" t="s">
        <v>77</v>
      </c>
      <c r="AY385" s="173" t="s">
        <v>167</v>
      </c>
    </row>
    <row r="386" spans="2:51" s="16" customFormat="1" ht="12">
      <c r="B386" s="209"/>
      <c r="D386" s="165" t="s">
        <v>177</v>
      </c>
      <c r="E386" s="210" t="s">
        <v>1200</v>
      </c>
      <c r="F386" s="211" t="s">
        <v>1299</v>
      </c>
      <c r="H386" s="212">
        <v>80.564</v>
      </c>
      <c r="I386" s="213"/>
      <c r="L386" s="209"/>
      <c r="M386" s="214"/>
      <c r="N386" s="215"/>
      <c r="O386" s="215"/>
      <c r="P386" s="215"/>
      <c r="Q386" s="215"/>
      <c r="R386" s="215"/>
      <c r="S386" s="215"/>
      <c r="T386" s="216"/>
      <c r="AT386" s="210" t="s">
        <v>177</v>
      </c>
      <c r="AU386" s="210" t="s">
        <v>85</v>
      </c>
      <c r="AV386" s="16" t="s">
        <v>186</v>
      </c>
      <c r="AW386" s="16" t="s">
        <v>31</v>
      </c>
      <c r="AX386" s="16" t="s">
        <v>77</v>
      </c>
      <c r="AY386" s="210" t="s">
        <v>167</v>
      </c>
    </row>
    <row r="387" spans="2:51" s="14" customFormat="1" ht="12">
      <c r="B387" s="172"/>
      <c r="D387" s="165" t="s">
        <v>177</v>
      </c>
      <c r="E387" s="173" t="s">
        <v>1</v>
      </c>
      <c r="F387" s="174" t="s">
        <v>1901</v>
      </c>
      <c r="H387" s="175">
        <v>31.5</v>
      </c>
      <c r="I387" s="176"/>
      <c r="L387" s="172"/>
      <c r="M387" s="177"/>
      <c r="N387" s="178"/>
      <c r="O387" s="178"/>
      <c r="P387" s="178"/>
      <c r="Q387" s="178"/>
      <c r="R387" s="178"/>
      <c r="S387" s="178"/>
      <c r="T387" s="179"/>
      <c r="AT387" s="173" t="s">
        <v>177</v>
      </c>
      <c r="AU387" s="173" t="s">
        <v>85</v>
      </c>
      <c r="AV387" s="14" t="s">
        <v>85</v>
      </c>
      <c r="AW387" s="14" t="s">
        <v>31</v>
      </c>
      <c r="AX387" s="14" t="s">
        <v>77</v>
      </c>
      <c r="AY387" s="173" t="s">
        <v>167</v>
      </c>
    </row>
    <row r="388" spans="2:51" s="16" customFormat="1" ht="12">
      <c r="B388" s="209"/>
      <c r="D388" s="165" t="s">
        <v>177</v>
      </c>
      <c r="E388" s="210" t="s">
        <v>1198</v>
      </c>
      <c r="F388" s="211" t="s">
        <v>1299</v>
      </c>
      <c r="H388" s="212">
        <v>31.5</v>
      </c>
      <c r="I388" s="213"/>
      <c r="L388" s="209"/>
      <c r="M388" s="214"/>
      <c r="N388" s="215"/>
      <c r="O388" s="215"/>
      <c r="P388" s="215"/>
      <c r="Q388" s="215"/>
      <c r="R388" s="215"/>
      <c r="S388" s="215"/>
      <c r="T388" s="216"/>
      <c r="AT388" s="210" t="s">
        <v>177</v>
      </c>
      <c r="AU388" s="210" t="s">
        <v>85</v>
      </c>
      <c r="AV388" s="16" t="s">
        <v>186</v>
      </c>
      <c r="AW388" s="16" t="s">
        <v>31</v>
      </c>
      <c r="AX388" s="16" t="s">
        <v>77</v>
      </c>
      <c r="AY388" s="210" t="s">
        <v>167</v>
      </c>
    </row>
    <row r="389" spans="2:51" s="15" customFormat="1" ht="12">
      <c r="B389" s="180"/>
      <c r="D389" s="165" t="s">
        <v>177</v>
      </c>
      <c r="E389" s="181" t="s">
        <v>1196</v>
      </c>
      <c r="F389" s="182" t="s">
        <v>192</v>
      </c>
      <c r="H389" s="183">
        <v>112.064</v>
      </c>
      <c r="I389" s="184"/>
      <c r="L389" s="180"/>
      <c r="M389" s="185"/>
      <c r="N389" s="186"/>
      <c r="O389" s="186"/>
      <c r="P389" s="186"/>
      <c r="Q389" s="186"/>
      <c r="R389" s="186"/>
      <c r="S389" s="186"/>
      <c r="T389" s="187"/>
      <c r="AT389" s="181" t="s">
        <v>177</v>
      </c>
      <c r="AU389" s="181" t="s">
        <v>85</v>
      </c>
      <c r="AV389" s="15" t="s">
        <v>175</v>
      </c>
      <c r="AW389" s="15" t="s">
        <v>31</v>
      </c>
      <c r="AX389" s="15" t="s">
        <v>32</v>
      </c>
      <c r="AY389" s="181" t="s">
        <v>167</v>
      </c>
    </row>
    <row r="390" spans="1:65" s="2" customFormat="1" ht="16.5" customHeight="1">
      <c r="A390" s="33"/>
      <c r="B390" s="150"/>
      <c r="C390" s="151" t="s">
        <v>349</v>
      </c>
      <c r="D390" s="151" t="s">
        <v>170</v>
      </c>
      <c r="E390" s="152" t="s">
        <v>1325</v>
      </c>
      <c r="F390" s="153" t="s">
        <v>1326</v>
      </c>
      <c r="G390" s="154" t="s">
        <v>246</v>
      </c>
      <c r="H390" s="155">
        <v>230.48</v>
      </c>
      <c r="I390" s="156"/>
      <c r="J390" s="157">
        <f>ROUND(I390*H390,2)</f>
        <v>0</v>
      </c>
      <c r="K390" s="153" t="s">
        <v>174</v>
      </c>
      <c r="L390" s="34"/>
      <c r="M390" s="158" t="s">
        <v>1</v>
      </c>
      <c r="N390" s="159" t="s">
        <v>42</v>
      </c>
      <c r="O390" s="59"/>
      <c r="P390" s="160">
        <f>O390*H390</f>
        <v>0</v>
      </c>
      <c r="Q390" s="160">
        <v>0</v>
      </c>
      <c r="R390" s="160">
        <f>Q390*H390</f>
        <v>0</v>
      </c>
      <c r="S390" s="160">
        <v>0</v>
      </c>
      <c r="T390" s="161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2" t="s">
        <v>175</v>
      </c>
      <c r="AT390" s="162" t="s">
        <v>170</v>
      </c>
      <c r="AU390" s="162" t="s">
        <v>85</v>
      </c>
      <c r="AY390" s="18" t="s">
        <v>167</v>
      </c>
      <c r="BE390" s="163">
        <f>IF(N390="základní",J390,0)</f>
        <v>0</v>
      </c>
      <c r="BF390" s="163">
        <f>IF(N390="snížená",J390,0)</f>
        <v>0</v>
      </c>
      <c r="BG390" s="163">
        <f>IF(N390="zákl. přenesená",J390,0)</f>
        <v>0</v>
      </c>
      <c r="BH390" s="163">
        <f>IF(N390="sníž. přenesená",J390,0)</f>
        <v>0</v>
      </c>
      <c r="BI390" s="163">
        <f>IF(N390="nulová",J390,0)</f>
        <v>0</v>
      </c>
      <c r="BJ390" s="18" t="s">
        <v>32</v>
      </c>
      <c r="BK390" s="163">
        <f>ROUND(I390*H390,2)</f>
        <v>0</v>
      </c>
      <c r="BL390" s="18" t="s">
        <v>175</v>
      </c>
      <c r="BM390" s="162" t="s">
        <v>2003</v>
      </c>
    </row>
    <row r="391" spans="2:51" s="13" customFormat="1" ht="12">
      <c r="B391" s="164"/>
      <c r="D391" s="165" t="s">
        <v>177</v>
      </c>
      <c r="E391" s="166" t="s">
        <v>1</v>
      </c>
      <c r="F391" s="167" t="s">
        <v>1899</v>
      </c>
      <c r="H391" s="166" t="s">
        <v>1</v>
      </c>
      <c r="I391" s="168"/>
      <c r="L391" s="164"/>
      <c r="M391" s="169"/>
      <c r="N391" s="170"/>
      <c r="O391" s="170"/>
      <c r="P391" s="170"/>
      <c r="Q391" s="170"/>
      <c r="R391" s="170"/>
      <c r="S391" s="170"/>
      <c r="T391" s="171"/>
      <c r="AT391" s="166" t="s">
        <v>177</v>
      </c>
      <c r="AU391" s="166" t="s">
        <v>85</v>
      </c>
      <c r="AV391" s="13" t="s">
        <v>32</v>
      </c>
      <c r="AW391" s="13" t="s">
        <v>31</v>
      </c>
      <c r="AX391" s="13" t="s">
        <v>77</v>
      </c>
      <c r="AY391" s="166" t="s">
        <v>167</v>
      </c>
    </row>
    <row r="392" spans="2:51" s="14" customFormat="1" ht="12">
      <c r="B392" s="172"/>
      <c r="D392" s="165" t="s">
        <v>177</v>
      </c>
      <c r="E392" s="173" t="s">
        <v>1</v>
      </c>
      <c r="F392" s="174" t="s">
        <v>2004</v>
      </c>
      <c r="H392" s="175">
        <v>146.48</v>
      </c>
      <c r="I392" s="176"/>
      <c r="L392" s="172"/>
      <c r="M392" s="177"/>
      <c r="N392" s="178"/>
      <c r="O392" s="178"/>
      <c r="P392" s="178"/>
      <c r="Q392" s="178"/>
      <c r="R392" s="178"/>
      <c r="S392" s="178"/>
      <c r="T392" s="179"/>
      <c r="AT392" s="173" t="s">
        <v>177</v>
      </c>
      <c r="AU392" s="173" t="s">
        <v>85</v>
      </c>
      <c r="AV392" s="14" t="s">
        <v>85</v>
      </c>
      <c r="AW392" s="14" t="s">
        <v>31</v>
      </c>
      <c r="AX392" s="14" t="s">
        <v>77</v>
      </c>
      <c r="AY392" s="173" t="s">
        <v>167</v>
      </c>
    </row>
    <row r="393" spans="2:51" s="14" customFormat="1" ht="12">
      <c r="B393" s="172"/>
      <c r="D393" s="165" t="s">
        <v>177</v>
      </c>
      <c r="E393" s="173" t="s">
        <v>1</v>
      </c>
      <c r="F393" s="174" t="s">
        <v>2005</v>
      </c>
      <c r="H393" s="175">
        <v>84</v>
      </c>
      <c r="I393" s="176"/>
      <c r="L393" s="172"/>
      <c r="M393" s="177"/>
      <c r="N393" s="178"/>
      <c r="O393" s="178"/>
      <c r="P393" s="178"/>
      <c r="Q393" s="178"/>
      <c r="R393" s="178"/>
      <c r="S393" s="178"/>
      <c r="T393" s="179"/>
      <c r="AT393" s="173" t="s">
        <v>177</v>
      </c>
      <c r="AU393" s="173" t="s">
        <v>85</v>
      </c>
      <c r="AV393" s="14" t="s">
        <v>85</v>
      </c>
      <c r="AW393" s="14" t="s">
        <v>31</v>
      </c>
      <c r="AX393" s="14" t="s">
        <v>77</v>
      </c>
      <c r="AY393" s="173" t="s">
        <v>167</v>
      </c>
    </row>
    <row r="394" spans="2:51" s="15" customFormat="1" ht="12">
      <c r="B394" s="180"/>
      <c r="D394" s="165" t="s">
        <v>177</v>
      </c>
      <c r="E394" s="181" t="s">
        <v>1</v>
      </c>
      <c r="F394" s="182" t="s">
        <v>192</v>
      </c>
      <c r="H394" s="183">
        <v>230.48</v>
      </c>
      <c r="I394" s="184"/>
      <c r="L394" s="180"/>
      <c r="M394" s="185"/>
      <c r="N394" s="186"/>
      <c r="O394" s="186"/>
      <c r="P394" s="186"/>
      <c r="Q394" s="186"/>
      <c r="R394" s="186"/>
      <c r="S394" s="186"/>
      <c r="T394" s="187"/>
      <c r="AT394" s="181" t="s">
        <v>177</v>
      </c>
      <c r="AU394" s="181" t="s">
        <v>85</v>
      </c>
      <c r="AV394" s="15" t="s">
        <v>175</v>
      </c>
      <c r="AW394" s="15" t="s">
        <v>31</v>
      </c>
      <c r="AX394" s="15" t="s">
        <v>32</v>
      </c>
      <c r="AY394" s="181" t="s">
        <v>167</v>
      </c>
    </row>
    <row r="395" spans="1:65" s="2" customFormat="1" ht="16.5" customHeight="1">
      <c r="A395" s="33"/>
      <c r="B395" s="150"/>
      <c r="C395" s="151" t="s">
        <v>355</v>
      </c>
      <c r="D395" s="151" t="s">
        <v>170</v>
      </c>
      <c r="E395" s="152" t="s">
        <v>931</v>
      </c>
      <c r="F395" s="153" t="s">
        <v>932</v>
      </c>
      <c r="G395" s="154" t="s">
        <v>233</v>
      </c>
      <c r="H395" s="155">
        <v>3.707</v>
      </c>
      <c r="I395" s="156"/>
      <c r="J395" s="157">
        <f>ROUND(I395*H395,2)</f>
        <v>0</v>
      </c>
      <c r="K395" s="153" t="s">
        <v>174</v>
      </c>
      <c r="L395" s="34"/>
      <c r="M395" s="158" t="s">
        <v>1</v>
      </c>
      <c r="N395" s="159" t="s">
        <v>42</v>
      </c>
      <c r="O395" s="59"/>
      <c r="P395" s="160">
        <f>O395*H395</f>
        <v>0</v>
      </c>
      <c r="Q395" s="160">
        <v>0</v>
      </c>
      <c r="R395" s="160">
        <f>Q395*H395</f>
        <v>0</v>
      </c>
      <c r="S395" s="160">
        <v>0.098</v>
      </c>
      <c r="T395" s="161">
        <f>S395*H395</f>
        <v>0.363286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2" t="s">
        <v>175</v>
      </c>
      <c r="AT395" s="162" t="s">
        <v>170</v>
      </c>
      <c r="AU395" s="162" t="s">
        <v>85</v>
      </c>
      <c r="AY395" s="18" t="s">
        <v>167</v>
      </c>
      <c r="BE395" s="163">
        <f>IF(N395="základní",J395,0)</f>
        <v>0</v>
      </c>
      <c r="BF395" s="163">
        <f>IF(N395="snížená",J395,0)</f>
        <v>0</v>
      </c>
      <c r="BG395" s="163">
        <f>IF(N395="zákl. přenesená",J395,0)</f>
        <v>0</v>
      </c>
      <c r="BH395" s="163">
        <f>IF(N395="sníž. přenesená",J395,0)</f>
        <v>0</v>
      </c>
      <c r="BI395" s="163">
        <f>IF(N395="nulová",J395,0)</f>
        <v>0</v>
      </c>
      <c r="BJ395" s="18" t="s">
        <v>32</v>
      </c>
      <c r="BK395" s="163">
        <f>ROUND(I395*H395,2)</f>
        <v>0</v>
      </c>
      <c r="BL395" s="18" t="s">
        <v>175</v>
      </c>
      <c r="BM395" s="162" t="s">
        <v>2006</v>
      </c>
    </row>
    <row r="396" spans="2:51" s="13" customFormat="1" ht="12">
      <c r="B396" s="164"/>
      <c r="D396" s="165" t="s">
        <v>177</v>
      </c>
      <c r="E396" s="166" t="s">
        <v>1</v>
      </c>
      <c r="F396" s="167" t="s">
        <v>1954</v>
      </c>
      <c r="H396" s="166" t="s">
        <v>1</v>
      </c>
      <c r="I396" s="168"/>
      <c r="L396" s="164"/>
      <c r="M396" s="169"/>
      <c r="N396" s="170"/>
      <c r="O396" s="170"/>
      <c r="P396" s="170"/>
      <c r="Q396" s="170"/>
      <c r="R396" s="170"/>
      <c r="S396" s="170"/>
      <c r="T396" s="171"/>
      <c r="AT396" s="166" t="s">
        <v>177</v>
      </c>
      <c r="AU396" s="166" t="s">
        <v>85</v>
      </c>
      <c r="AV396" s="13" t="s">
        <v>32</v>
      </c>
      <c r="AW396" s="13" t="s">
        <v>31</v>
      </c>
      <c r="AX396" s="13" t="s">
        <v>77</v>
      </c>
      <c r="AY396" s="166" t="s">
        <v>167</v>
      </c>
    </row>
    <row r="397" spans="2:51" s="14" customFormat="1" ht="12">
      <c r="B397" s="172"/>
      <c r="D397" s="165" t="s">
        <v>177</v>
      </c>
      <c r="E397" s="173" t="s">
        <v>1</v>
      </c>
      <c r="F397" s="174" t="s">
        <v>1955</v>
      </c>
      <c r="H397" s="175">
        <v>1.837</v>
      </c>
      <c r="I397" s="176"/>
      <c r="L397" s="172"/>
      <c r="M397" s="177"/>
      <c r="N397" s="178"/>
      <c r="O397" s="178"/>
      <c r="P397" s="178"/>
      <c r="Q397" s="178"/>
      <c r="R397" s="178"/>
      <c r="S397" s="178"/>
      <c r="T397" s="179"/>
      <c r="AT397" s="173" t="s">
        <v>177</v>
      </c>
      <c r="AU397" s="173" t="s">
        <v>85</v>
      </c>
      <c r="AV397" s="14" t="s">
        <v>85</v>
      </c>
      <c r="AW397" s="14" t="s">
        <v>31</v>
      </c>
      <c r="AX397" s="14" t="s">
        <v>77</v>
      </c>
      <c r="AY397" s="173" t="s">
        <v>167</v>
      </c>
    </row>
    <row r="398" spans="2:51" s="14" customFormat="1" ht="12">
      <c r="B398" s="172"/>
      <c r="D398" s="165" t="s">
        <v>177</v>
      </c>
      <c r="E398" s="173" t="s">
        <v>1</v>
      </c>
      <c r="F398" s="174" t="s">
        <v>1956</v>
      </c>
      <c r="H398" s="175">
        <v>1.87</v>
      </c>
      <c r="I398" s="176"/>
      <c r="L398" s="172"/>
      <c r="M398" s="177"/>
      <c r="N398" s="178"/>
      <c r="O398" s="178"/>
      <c r="P398" s="178"/>
      <c r="Q398" s="178"/>
      <c r="R398" s="178"/>
      <c r="S398" s="178"/>
      <c r="T398" s="179"/>
      <c r="AT398" s="173" t="s">
        <v>177</v>
      </c>
      <c r="AU398" s="173" t="s">
        <v>85</v>
      </c>
      <c r="AV398" s="14" t="s">
        <v>85</v>
      </c>
      <c r="AW398" s="14" t="s">
        <v>31</v>
      </c>
      <c r="AX398" s="14" t="s">
        <v>77</v>
      </c>
      <c r="AY398" s="173" t="s">
        <v>167</v>
      </c>
    </row>
    <row r="399" spans="2:51" s="15" customFormat="1" ht="12">
      <c r="B399" s="180"/>
      <c r="D399" s="165" t="s">
        <v>177</v>
      </c>
      <c r="E399" s="181" t="s">
        <v>1859</v>
      </c>
      <c r="F399" s="182" t="s">
        <v>192</v>
      </c>
      <c r="H399" s="183">
        <v>3.707</v>
      </c>
      <c r="I399" s="184"/>
      <c r="L399" s="180"/>
      <c r="M399" s="185"/>
      <c r="N399" s="186"/>
      <c r="O399" s="186"/>
      <c r="P399" s="186"/>
      <c r="Q399" s="186"/>
      <c r="R399" s="186"/>
      <c r="S399" s="186"/>
      <c r="T399" s="187"/>
      <c r="AT399" s="181" t="s">
        <v>177</v>
      </c>
      <c r="AU399" s="181" t="s">
        <v>85</v>
      </c>
      <c r="AV399" s="15" t="s">
        <v>175</v>
      </c>
      <c r="AW399" s="15" t="s">
        <v>31</v>
      </c>
      <c r="AX399" s="15" t="s">
        <v>32</v>
      </c>
      <c r="AY399" s="181" t="s">
        <v>167</v>
      </c>
    </row>
    <row r="400" spans="1:65" s="2" customFormat="1" ht="16.5" customHeight="1">
      <c r="A400" s="33"/>
      <c r="B400" s="150"/>
      <c r="C400" s="151" t="s">
        <v>378</v>
      </c>
      <c r="D400" s="151" t="s">
        <v>170</v>
      </c>
      <c r="E400" s="152" t="s">
        <v>947</v>
      </c>
      <c r="F400" s="153" t="s">
        <v>948</v>
      </c>
      <c r="G400" s="154" t="s">
        <v>246</v>
      </c>
      <c r="H400" s="155">
        <v>6.74</v>
      </c>
      <c r="I400" s="156"/>
      <c r="J400" s="157">
        <f>ROUND(I400*H400,2)</f>
        <v>0</v>
      </c>
      <c r="K400" s="153" t="s">
        <v>174</v>
      </c>
      <c r="L400" s="34"/>
      <c r="M400" s="158" t="s">
        <v>1</v>
      </c>
      <c r="N400" s="159" t="s">
        <v>42</v>
      </c>
      <c r="O400" s="59"/>
      <c r="P400" s="160">
        <f>O400*H400</f>
        <v>0</v>
      </c>
      <c r="Q400" s="160">
        <v>0</v>
      </c>
      <c r="R400" s="160">
        <f>Q400*H400</f>
        <v>0</v>
      </c>
      <c r="S400" s="160">
        <v>0</v>
      </c>
      <c r="T400" s="161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2" t="s">
        <v>175</v>
      </c>
      <c r="AT400" s="162" t="s">
        <v>170</v>
      </c>
      <c r="AU400" s="162" t="s">
        <v>85</v>
      </c>
      <c r="AY400" s="18" t="s">
        <v>167</v>
      </c>
      <c r="BE400" s="163">
        <f>IF(N400="základní",J400,0)</f>
        <v>0</v>
      </c>
      <c r="BF400" s="163">
        <f>IF(N400="snížená",J400,0)</f>
        <v>0</v>
      </c>
      <c r="BG400" s="163">
        <f>IF(N400="zákl. přenesená",J400,0)</f>
        <v>0</v>
      </c>
      <c r="BH400" s="163">
        <f>IF(N400="sníž. přenesená",J400,0)</f>
        <v>0</v>
      </c>
      <c r="BI400" s="163">
        <f>IF(N400="nulová",J400,0)</f>
        <v>0</v>
      </c>
      <c r="BJ400" s="18" t="s">
        <v>32</v>
      </c>
      <c r="BK400" s="163">
        <f>ROUND(I400*H400,2)</f>
        <v>0</v>
      </c>
      <c r="BL400" s="18" t="s">
        <v>175</v>
      </c>
      <c r="BM400" s="162" t="s">
        <v>2007</v>
      </c>
    </row>
    <row r="401" spans="2:51" s="13" customFormat="1" ht="12">
      <c r="B401" s="164"/>
      <c r="D401" s="165" t="s">
        <v>177</v>
      </c>
      <c r="E401" s="166" t="s">
        <v>1</v>
      </c>
      <c r="F401" s="167" t="s">
        <v>1954</v>
      </c>
      <c r="H401" s="166" t="s">
        <v>1</v>
      </c>
      <c r="I401" s="168"/>
      <c r="L401" s="164"/>
      <c r="M401" s="169"/>
      <c r="N401" s="170"/>
      <c r="O401" s="170"/>
      <c r="P401" s="170"/>
      <c r="Q401" s="170"/>
      <c r="R401" s="170"/>
      <c r="S401" s="170"/>
      <c r="T401" s="171"/>
      <c r="AT401" s="166" t="s">
        <v>177</v>
      </c>
      <c r="AU401" s="166" t="s">
        <v>85</v>
      </c>
      <c r="AV401" s="13" t="s">
        <v>32</v>
      </c>
      <c r="AW401" s="13" t="s">
        <v>31</v>
      </c>
      <c r="AX401" s="13" t="s">
        <v>77</v>
      </c>
      <c r="AY401" s="166" t="s">
        <v>167</v>
      </c>
    </row>
    <row r="402" spans="2:51" s="14" customFormat="1" ht="12">
      <c r="B402" s="172"/>
      <c r="D402" s="165" t="s">
        <v>177</v>
      </c>
      <c r="E402" s="173" t="s">
        <v>1</v>
      </c>
      <c r="F402" s="174" t="s">
        <v>1958</v>
      </c>
      <c r="H402" s="175">
        <v>3.34</v>
      </c>
      <c r="I402" s="176"/>
      <c r="L402" s="172"/>
      <c r="M402" s="177"/>
      <c r="N402" s="178"/>
      <c r="O402" s="178"/>
      <c r="P402" s="178"/>
      <c r="Q402" s="178"/>
      <c r="R402" s="178"/>
      <c r="S402" s="178"/>
      <c r="T402" s="179"/>
      <c r="AT402" s="173" t="s">
        <v>177</v>
      </c>
      <c r="AU402" s="173" t="s">
        <v>85</v>
      </c>
      <c r="AV402" s="14" t="s">
        <v>85</v>
      </c>
      <c r="AW402" s="14" t="s">
        <v>31</v>
      </c>
      <c r="AX402" s="14" t="s">
        <v>77</v>
      </c>
      <c r="AY402" s="173" t="s">
        <v>167</v>
      </c>
    </row>
    <row r="403" spans="2:51" s="14" customFormat="1" ht="12">
      <c r="B403" s="172"/>
      <c r="D403" s="165" t="s">
        <v>177</v>
      </c>
      <c r="E403" s="173" t="s">
        <v>1</v>
      </c>
      <c r="F403" s="174" t="s">
        <v>1959</v>
      </c>
      <c r="H403" s="175">
        <v>3.4</v>
      </c>
      <c r="I403" s="176"/>
      <c r="L403" s="172"/>
      <c r="M403" s="177"/>
      <c r="N403" s="178"/>
      <c r="O403" s="178"/>
      <c r="P403" s="178"/>
      <c r="Q403" s="178"/>
      <c r="R403" s="178"/>
      <c r="S403" s="178"/>
      <c r="T403" s="179"/>
      <c r="AT403" s="173" t="s">
        <v>177</v>
      </c>
      <c r="AU403" s="173" t="s">
        <v>85</v>
      </c>
      <c r="AV403" s="14" t="s">
        <v>85</v>
      </c>
      <c r="AW403" s="14" t="s">
        <v>31</v>
      </c>
      <c r="AX403" s="14" t="s">
        <v>77</v>
      </c>
      <c r="AY403" s="173" t="s">
        <v>167</v>
      </c>
    </row>
    <row r="404" spans="2:51" s="15" customFormat="1" ht="12">
      <c r="B404" s="180"/>
      <c r="D404" s="165" t="s">
        <v>177</v>
      </c>
      <c r="E404" s="181" t="s">
        <v>1</v>
      </c>
      <c r="F404" s="182" t="s">
        <v>192</v>
      </c>
      <c r="H404" s="183">
        <v>6.74</v>
      </c>
      <c r="I404" s="184"/>
      <c r="L404" s="180"/>
      <c r="M404" s="185"/>
      <c r="N404" s="186"/>
      <c r="O404" s="186"/>
      <c r="P404" s="186"/>
      <c r="Q404" s="186"/>
      <c r="R404" s="186"/>
      <c r="S404" s="186"/>
      <c r="T404" s="187"/>
      <c r="AT404" s="181" t="s">
        <v>177</v>
      </c>
      <c r="AU404" s="181" t="s">
        <v>85</v>
      </c>
      <c r="AV404" s="15" t="s">
        <v>175</v>
      </c>
      <c r="AW404" s="15" t="s">
        <v>31</v>
      </c>
      <c r="AX404" s="15" t="s">
        <v>32</v>
      </c>
      <c r="AY404" s="181" t="s">
        <v>167</v>
      </c>
    </row>
    <row r="405" spans="1:65" s="2" customFormat="1" ht="16.5" customHeight="1">
      <c r="A405" s="33"/>
      <c r="B405" s="150"/>
      <c r="C405" s="151" t="s">
        <v>360</v>
      </c>
      <c r="D405" s="151" t="s">
        <v>170</v>
      </c>
      <c r="E405" s="152" t="s">
        <v>279</v>
      </c>
      <c r="F405" s="153" t="s">
        <v>280</v>
      </c>
      <c r="G405" s="154" t="s">
        <v>260</v>
      </c>
      <c r="H405" s="155">
        <v>57.846</v>
      </c>
      <c r="I405" s="156"/>
      <c r="J405" s="157">
        <f>ROUND(I405*H405,2)</f>
        <v>0</v>
      </c>
      <c r="K405" s="153" t="s">
        <v>174</v>
      </c>
      <c r="L405" s="34"/>
      <c r="M405" s="158" t="s">
        <v>1</v>
      </c>
      <c r="N405" s="159" t="s">
        <v>42</v>
      </c>
      <c r="O405" s="59"/>
      <c r="P405" s="160">
        <f>O405*H405</f>
        <v>0</v>
      </c>
      <c r="Q405" s="160">
        <v>0</v>
      </c>
      <c r="R405" s="160">
        <f>Q405*H405</f>
        <v>0</v>
      </c>
      <c r="S405" s="160">
        <v>0</v>
      </c>
      <c r="T405" s="161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2" t="s">
        <v>175</v>
      </c>
      <c r="AT405" s="162" t="s">
        <v>170</v>
      </c>
      <c r="AU405" s="162" t="s">
        <v>85</v>
      </c>
      <c r="AY405" s="18" t="s">
        <v>167</v>
      </c>
      <c r="BE405" s="163">
        <f>IF(N405="základní",J405,0)</f>
        <v>0</v>
      </c>
      <c r="BF405" s="163">
        <f>IF(N405="snížená",J405,0)</f>
        <v>0</v>
      </c>
      <c r="BG405" s="163">
        <f>IF(N405="zákl. přenesená",J405,0)</f>
        <v>0</v>
      </c>
      <c r="BH405" s="163">
        <f>IF(N405="sníž. přenesená",J405,0)</f>
        <v>0</v>
      </c>
      <c r="BI405" s="163">
        <f>IF(N405="nulová",J405,0)</f>
        <v>0</v>
      </c>
      <c r="BJ405" s="18" t="s">
        <v>32</v>
      </c>
      <c r="BK405" s="163">
        <f>ROUND(I405*H405,2)</f>
        <v>0</v>
      </c>
      <c r="BL405" s="18" t="s">
        <v>175</v>
      </c>
      <c r="BM405" s="162" t="s">
        <v>2008</v>
      </c>
    </row>
    <row r="406" spans="1:65" s="2" customFormat="1" ht="16.5" customHeight="1">
      <c r="A406" s="33"/>
      <c r="B406" s="150"/>
      <c r="C406" s="151" t="s">
        <v>367</v>
      </c>
      <c r="D406" s="151" t="s">
        <v>170</v>
      </c>
      <c r="E406" s="152" t="s">
        <v>282</v>
      </c>
      <c r="F406" s="153" t="s">
        <v>283</v>
      </c>
      <c r="G406" s="154" t="s">
        <v>260</v>
      </c>
      <c r="H406" s="155">
        <v>404.922</v>
      </c>
      <c r="I406" s="156"/>
      <c r="J406" s="157">
        <f>ROUND(I406*H406,2)</f>
        <v>0</v>
      </c>
      <c r="K406" s="153" t="s">
        <v>174</v>
      </c>
      <c r="L406" s="34"/>
      <c r="M406" s="158" t="s">
        <v>1</v>
      </c>
      <c r="N406" s="159" t="s">
        <v>42</v>
      </c>
      <c r="O406" s="59"/>
      <c r="P406" s="160">
        <f>O406*H406</f>
        <v>0</v>
      </c>
      <c r="Q406" s="160">
        <v>0</v>
      </c>
      <c r="R406" s="160">
        <f>Q406*H406</f>
        <v>0</v>
      </c>
      <c r="S406" s="160">
        <v>0</v>
      </c>
      <c r="T406" s="161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2" t="s">
        <v>175</v>
      </c>
      <c r="AT406" s="162" t="s">
        <v>170</v>
      </c>
      <c r="AU406" s="162" t="s">
        <v>85</v>
      </c>
      <c r="AY406" s="18" t="s">
        <v>167</v>
      </c>
      <c r="BE406" s="163">
        <f>IF(N406="základní",J406,0)</f>
        <v>0</v>
      </c>
      <c r="BF406" s="163">
        <f>IF(N406="snížená",J406,0)</f>
        <v>0</v>
      </c>
      <c r="BG406" s="163">
        <f>IF(N406="zákl. přenesená",J406,0)</f>
        <v>0</v>
      </c>
      <c r="BH406" s="163">
        <f>IF(N406="sníž. přenesená",J406,0)</f>
        <v>0</v>
      </c>
      <c r="BI406" s="163">
        <f>IF(N406="nulová",J406,0)</f>
        <v>0</v>
      </c>
      <c r="BJ406" s="18" t="s">
        <v>32</v>
      </c>
      <c r="BK406" s="163">
        <f>ROUND(I406*H406,2)</f>
        <v>0</v>
      </c>
      <c r="BL406" s="18" t="s">
        <v>175</v>
      </c>
      <c r="BM406" s="162" t="s">
        <v>2009</v>
      </c>
    </row>
    <row r="407" spans="2:51" s="14" customFormat="1" ht="12">
      <c r="B407" s="172"/>
      <c r="D407" s="165" t="s">
        <v>177</v>
      </c>
      <c r="F407" s="174" t="s">
        <v>2010</v>
      </c>
      <c r="H407" s="175">
        <v>404.922</v>
      </c>
      <c r="I407" s="176"/>
      <c r="L407" s="172"/>
      <c r="M407" s="177"/>
      <c r="N407" s="178"/>
      <c r="O407" s="178"/>
      <c r="P407" s="178"/>
      <c r="Q407" s="178"/>
      <c r="R407" s="178"/>
      <c r="S407" s="178"/>
      <c r="T407" s="179"/>
      <c r="AT407" s="173" t="s">
        <v>177</v>
      </c>
      <c r="AU407" s="173" t="s">
        <v>85</v>
      </c>
      <c r="AV407" s="14" t="s">
        <v>85</v>
      </c>
      <c r="AW407" s="14" t="s">
        <v>3</v>
      </c>
      <c r="AX407" s="14" t="s">
        <v>32</v>
      </c>
      <c r="AY407" s="173" t="s">
        <v>167</v>
      </c>
    </row>
    <row r="408" spans="1:65" s="2" customFormat="1" ht="16.5" customHeight="1">
      <c r="A408" s="33"/>
      <c r="B408" s="150"/>
      <c r="C408" s="151" t="s">
        <v>373</v>
      </c>
      <c r="D408" s="151" t="s">
        <v>170</v>
      </c>
      <c r="E408" s="152" t="s">
        <v>320</v>
      </c>
      <c r="F408" s="153" t="s">
        <v>321</v>
      </c>
      <c r="G408" s="154" t="s">
        <v>260</v>
      </c>
      <c r="H408" s="155">
        <v>57.846</v>
      </c>
      <c r="I408" s="156"/>
      <c r="J408" s="157">
        <f>ROUND(I408*H408,2)</f>
        <v>0</v>
      </c>
      <c r="K408" s="153" t="s">
        <v>240</v>
      </c>
      <c r="L408" s="34"/>
      <c r="M408" s="158" t="s">
        <v>1</v>
      </c>
      <c r="N408" s="159" t="s">
        <v>42</v>
      </c>
      <c r="O408" s="59"/>
      <c r="P408" s="160">
        <f>O408*H408</f>
        <v>0</v>
      </c>
      <c r="Q408" s="160">
        <v>0</v>
      </c>
      <c r="R408" s="160">
        <f>Q408*H408</f>
        <v>0</v>
      </c>
      <c r="S408" s="160">
        <v>0</v>
      </c>
      <c r="T408" s="161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2" t="s">
        <v>175</v>
      </c>
      <c r="AT408" s="162" t="s">
        <v>170</v>
      </c>
      <c r="AU408" s="162" t="s">
        <v>85</v>
      </c>
      <c r="AY408" s="18" t="s">
        <v>167</v>
      </c>
      <c r="BE408" s="163">
        <f>IF(N408="základní",J408,0)</f>
        <v>0</v>
      </c>
      <c r="BF408" s="163">
        <f>IF(N408="snížená",J408,0)</f>
        <v>0</v>
      </c>
      <c r="BG408" s="163">
        <f>IF(N408="zákl. přenesená",J408,0)</f>
        <v>0</v>
      </c>
      <c r="BH408" s="163">
        <f>IF(N408="sníž. přenesená",J408,0)</f>
        <v>0</v>
      </c>
      <c r="BI408" s="163">
        <f>IF(N408="nulová",J408,0)</f>
        <v>0</v>
      </c>
      <c r="BJ408" s="18" t="s">
        <v>32</v>
      </c>
      <c r="BK408" s="163">
        <f>ROUND(I408*H408,2)</f>
        <v>0</v>
      </c>
      <c r="BL408" s="18" t="s">
        <v>175</v>
      </c>
      <c r="BM408" s="162" t="s">
        <v>2011</v>
      </c>
    </row>
    <row r="409" spans="1:65" s="2" customFormat="1" ht="16.5" customHeight="1">
      <c r="A409" s="33"/>
      <c r="B409" s="150"/>
      <c r="C409" s="151" t="s">
        <v>384</v>
      </c>
      <c r="D409" s="151" t="s">
        <v>170</v>
      </c>
      <c r="E409" s="152" t="s">
        <v>1347</v>
      </c>
      <c r="F409" s="153" t="s">
        <v>1348</v>
      </c>
      <c r="G409" s="154" t="s">
        <v>246</v>
      </c>
      <c r="H409" s="155">
        <v>38.5</v>
      </c>
      <c r="I409" s="156"/>
      <c r="J409" s="157">
        <f>ROUND(I409*H409,2)</f>
        <v>0</v>
      </c>
      <c r="K409" s="153" t="s">
        <v>174</v>
      </c>
      <c r="L409" s="34"/>
      <c r="M409" s="158" t="s">
        <v>1</v>
      </c>
      <c r="N409" s="159" t="s">
        <v>42</v>
      </c>
      <c r="O409" s="59"/>
      <c r="P409" s="160">
        <f>O409*H409</f>
        <v>0</v>
      </c>
      <c r="Q409" s="160">
        <v>0.00868</v>
      </c>
      <c r="R409" s="160">
        <f>Q409*H409</f>
        <v>0.33418000000000003</v>
      </c>
      <c r="S409" s="160">
        <v>0</v>
      </c>
      <c r="T409" s="161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2" t="s">
        <v>175</v>
      </c>
      <c r="AT409" s="162" t="s">
        <v>170</v>
      </c>
      <c r="AU409" s="162" t="s">
        <v>85</v>
      </c>
      <c r="AY409" s="18" t="s">
        <v>167</v>
      </c>
      <c r="BE409" s="163">
        <f>IF(N409="základní",J409,0)</f>
        <v>0</v>
      </c>
      <c r="BF409" s="163">
        <f>IF(N409="snížená",J409,0)</f>
        <v>0</v>
      </c>
      <c r="BG409" s="163">
        <f>IF(N409="zákl. přenesená",J409,0)</f>
        <v>0</v>
      </c>
      <c r="BH409" s="163">
        <f>IF(N409="sníž. přenesená",J409,0)</f>
        <v>0</v>
      </c>
      <c r="BI409" s="163">
        <f>IF(N409="nulová",J409,0)</f>
        <v>0</v>
      </c>
      <c r="BJ409" s="18" t="s">
        <v>32</v>
      </c>
      <c r="BK409" s="163">
        <f>ROUND(I409*H409,2)</f>
        <v>0</v>
      </c>
      <c r="BL409" s="18" t="s">
        <v>175</v>
      </c>
      <c r="BM409" s="162" t="s">
        <v>2012</v>
      </c>
    </row>
    <row r="410" spans="2:51" s="14" customFormat="1" ht="12">
      <c r="B410" s="172"/>
      <c r="D410" s="165" t="s">
        <v>177</v>
      </c>
      <c r="E410" s="173" t="s">
        <v>1</v>
      </c>
      <c r="F410" s="174" t="s">
        <v>2013</v>
      </c>
      <c r="H410" s="175">
        <v>38.5</v>
      </c>
      <c r="I410" s="176"/>
      <c r="L410" s="172"/>
      <c r="M410" s="177"/>
      <c r="N410" s="178"/>
      <c r="O410" s="178"/>
      <c r="P410" s="178"/>
      <c r="Q410" s="178"/>
      <c r="R410" s="178"/>
      <c r="S410" s="178"/>
      <c r="T410" s="179"/>
      <c r="AT410" s="173" t="s">
        <v>177</v>
      </c>
      <c r="AU410" s="173" t="s">
        <v>85</v>
      </c>
      <c r="AV410" s="14" t="s">
        <v>85</v>
      </c>
      <c r="AW410" s="14" t="s">
        <v>31</v>
      </c>
      <c r="AX410" s="14" t="s">
        <v>77</v>
      </c>
      <c r="AY410" s="173" t="s">
        <v>167</v>
      </c>
    </row>
    <row r="411" spans="2:51" s="15" customFormat="1" ht="12">
      <c r="B411" s="180"/>
      <c r="D411" s="165" t="s">
        <v>177</v>
      </c>
      <c r="E411" s="181" t="s">
        <v>1227</v>
      </c>
      <c r="F411" s="182" t="s">
        <v>192</v>
      </c>
      <c r="H411" s="183">
        <v>38.5</v>
      </c>
      <c r="I411" s="184"/>
      <c r="L411" s="180"/>
      <c r="M411" s="185"/>
      <c r="N411" s="186"/>
      <c r="O411" s="186"/>
      <c r="P411" s="186"/>
      <c r="Q411" s="186"/>
      <c r="R411" s="186"/>
      <c r="S411" s="186"/>
      <c r="T411" s="187"/>
      <c r="AT411" s="181" t="s">
        <v>177</v>
      </c>
      <c r="AU411" s="181" t="s">
        <v>85</v>
      </c>
      <c r="AV411" s="15" t="s">
        <v>175</v>
      </c>
      <c r="AW411" s="15" t="s">
        <v>31</v>
      </c>
      <c r="AX411" s="15" t="s">
        <v>32</v>
      </c>
      <c r="AY411" s="181" t="s">
        <v>167</v>
      </c>
    </row>
    <row r="412" spans="1:65" s="2" customFormat="1" ht="16.5" customHeight="1">
      <c r="A412" s="33"/>
      <c r="B412" s="150"/>
      <c r="C412" s="151" t="s">
        <v>389</v>
      </c>
      <c r="D412" s="151" t="s">
        <v>170</v>
      </c>
      <c r="E412" s="152" t="s">
        <v>1354</v>
      </c>
      <c r="F412" s="153" t="s">
        <v>1355</v>
      </c>
      <c r="G412" s="154" t="s">
        <v>246</v>
      </c>
      <c r="H412" s="155">
        <v>96.8</v>
      </c>
      <c r="I412" s="156"/>
      <c r="J412" s="157">
        <f>ROUND(I412*H412,2)</f>
        <v>0</v>
      </c>
      <c r="K412" s="153" t="s">
        <v>174</v>
      </c>
      <c r="L412" s="34"/>
      <c r="M412" s="158" t="s">
        <v>1</v>
      </c>
      <c r="N412" s="159" t="s">
        <v>42</v>
      </c>
      <c r="O412" s="59"/>
      <c r="P412" s="160">
        <f>O412*H412</f>
        <v>0</v>
      </c>
      <c r="Q412" s="160">
        <v>0.0369</v>
      </c>
      <c r="R412" s="160">
        <f>Q412*H412</f>
        <v>3.57192</v>
      </c>
      <c r="S412" s="160">
        <v>0</v>
      </c>
      <c r="T412" s="161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2" t="s">
        <v>175</v>
      </c>
      <c r="AT412" s="162" t="s">
        <v>170</v>
      </c>
      <c r="AU412" s="162" t="s">
        <v>85</v>
      </c>
      <c r="AY412" s="18" t="s">
        <v>167</v>
      </c>
      <c r="BE412" s="163">
        <f>IF(N412="základní",J412,0)</f>
        <v>0</v>
      </c>
      <c r="BF412" s="163">
        <f>IF(N412="snížená",J412,0)</f>
        <v>0</v>
      </c>
      <c r="BG412" s="163">
        <f>IF(N412="zákl. přenesená",J412,0)</f>
        <v>0</v>
      </c>
      <c r="BH412" s="163">
        <f>IF(N412="sníž. přenesená",J412,0)</f>
        <v>0</v>
      </c>
      <c r="BI412" s="163">
        <f>IF(N412="nulová",J412,0)</f>
        <v>0</v>
      </c>
      <c r="BJ412" s="18" t="s">
        <v>32</v>
      </c>
      <c r="BK412" s="163">
        <f>ROUND(I412*H412,2)</f>
        <v>0</v>
      </c>
      <c r="BL412" s="18" t="s">
        <v>175</v>
      </c>
      <c r="BM412" s="162" t="s">
        <v>2014</v>
      </c>
    </row>
    <row r="413" spans="2:51" s="14" customFormat="1" ht="12">
      <c r="B413" s="172"/>
      <c r="D413" s="165" t="s">
        <v>177</v>
      </c>
      <c r="E413" s="173" t="s">
        <v>1</v>
      </c>
      <c r="F413" s="174" t="s">
        <v>2015</v>
      </c>
      <c r="H413" s="175">
        <v>88</v>
      </c>
      <c r="I413" s="176"/>
      <c r="L413" s="172"/>
      <c r="M413" s="177"/>
      <c r="N413" s="178"/>
      <c r="O413" s="178"/>
      <c r="P413" s="178"/>
      <c r="Q413" s="178"/>
      <c r="R413" s="178"/>
      <c r="S413" s="178"/>
      <c r="T413" s="179"/>
      <c r="AT413" s="173" t="s">
        <v>177</v>
      </c>
      <c r="AU413" s="173" t="s">
        <v>85</v>
      </c>
      <c r="AV413" s="14" t="s">
        <v>85</v>
      </c>
      <c r="AW413" s="14" t="s">
        <v>31</v>
      </c>
      <c r="AX413" s="14" t="s">
        <v>77</v>
      </c>
      <c r="AY413" s="173" t="s">
        <v>167</v>
      </c>
    </row>
    <row r="414" spans="2:51" s="15" customFormat="1" ht="12">
      <c r="B414" s="180"/>
      <c r="D414" s="165" t="s">
        <v>177</v>
      </c>
      <c r="E414" s="181" t="s">
        <v>1217</v>
      </c>
      <c r="F414" s="182" t="s">
        <v>192</v>
      </c>
      <c r="H414" s="183">
        <v>88</v>
      </c>
      <c r="I414" s="184"/>
      <c r="L414" s="180"/>
      <c r="M414" s="185"/>
      <c r="N414" s="186"/>
      <c r="O414" s="186"/>
      <c r="P414" s="186"/>
      <c r="Q414" s="186"/>
      <c r="R414" s="186"/>
      <c r="S414" s="186"/>
      <c r="T414" s="187"/>
      <c r="AT414" s="181" t="s">
        <v>177</v>
      </c>
      <c r="AU414" s="181" t="s">
        <v>85</v>
      </c>
      <c r="AV414" s="15" t="s">
        <v>175</v>
      </c>
      <c r="AW414" s="15" t="s">
        <v>31</v>
      </c>
      <c r="AX414" s="15" t="s">
        <v>77</v>
      </c>
      <c r="AY414" s="181" t="s">
        <v>167</v>
      </c>
    </row>
    <row r="415" spans="2:51" s="14" customFormat="1" ht="12">
      <c r="B415" s="172"/>
      <c r="D415" s="165" t="s">
        <v>177</v>
      </c>
      <c r="E415" s="173" t="s">
        <v>1</v>
      </c>
      <c r="F415" s="174" t="s">
        <v>1362</v>
      </c>
      <c r="H415" s="175">
        <v>96.8</v>
      </c>
      <c r="I415" s="176"/>
      <c r="L415" s="172"/>
      <c r="M415" s="177"/>
      <c r="N415" s="178"/>
      <c r="O415" s="178"/>
      <c r="P415" s="178"/>
      <c r="Q415" s="178"/>
      <c r="R415" s="178"/>
      <c r="S415" s="178"/>
      <c r="T415" s="179"/>
      <c r="AT415" s="173" t="s">
        <v>177</v>
      </c>
      <c r="AU415" s="173" t="s">
        <v>85</v>
      </c>
      <c r="AV415" s="14" t="s">
        <v>85</v>
      </c>
      <c r="AW415" s="14" t="s">
        <v>31</v>
      </c>
      <c r="AX415" s="14" t="s">
        <v>77</v>
      </c>
      <c r="AY415" s="173" t="s">
        <v>167</v>
      </c>
    </row>
    <row r="416" spans="2:51" s="15" customFormat="1" ht="12">
      <c r="B416" s="180"/>
      <c r="D416" s="165" t="s">
        <v>177</v>
      </c>
      <c r="E416" s="181" t="s">
        <v>1218</v>
      </c>
      <c r="F416" s="182" t="s">
        <v>192</v>
      </c>
      <c r="H416" s="183">
        <v>96.8</v>
      </c>
      <c r="I416" s="184"/>
      <c r="L416" s="180"/>
      <c r="M416" s="185"/>
      <c r="N416" s="186"/>
      <c r="O416" s="186"/>
      <c r="P416" s="186"/>
      <c r="Q416" s="186"/>
      <c r="R416" s="186"/>
      <c r="S416" s="186"/>
      <c r="T416" s="187"/>
      <c r="AT416" s="181" t="s">
        <v>177</v>
      </c>
      <c r="AU416" s="181" t="s">
        <v>85</v>
      </c>
      <c r="AV416" s="15" t="s">
        <v>175</v>
      </c>
      <c r="AW416" s="15" t="s">
        <v>31</v>
      </c>
      <c r="AX416" s="15" t="s">
        <v>32</v>
      </c>
      <c r="AY416" s="181" t="s">
        <v>167</v>
      </c>
    </row>
    <row r="417" spans="1:47" s="2" customFormat="1" ht="12">
      <c r="A417" s="33"/>
      <c r="B417" s="34"/>
      <c r="C417" s="33"/>
      <c r="D417" s="165" t="s">
        <v>193</v>
      </c>
      <c r="E417" s="33"/>
      <c r="F417" s="188" t="s">
        <v>1363</v>
      </c>
      <c r="G417" s="33"/>
      <c r="H417" s="33"/>
      <c r="I417" s="33"/>
      <c r="J417" s="33"/>
      <c r="K417" s="33"/>
      <c r="L417" s="34"/>
      <c r="M417" s="189"/>
      <c r="N417" s="190"/>
      <c r="O417" s="59"/>
      <c r="P417" s="59"/>
      <c r="Q417" s="59"/>
      <c r="R417" s="59"/>
      <c r="S417" s="59"/>
      <c r="T417" s="60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U417" s="18" t="s">
        <v>85</v>
      </c>
    </row>
    <row r="418" spans="1:47" s="2" customFormat="1" ht="12">
      <c r="A418" s="33"/>
      <c r="B418" s="34"/>
      <c r="C418" s="33"/>
      <c r="D418" s="165" t="s">
        <v>193</v>
      </c>
      <c r="E418" s="33"/>
      <c r="F418" s="191" t="s">
        <v>2015</v>
      </c>
      <c r="G418" s="33"/>
      <c r="H418" s="192">
        <v>88</v>
      </c>
      <c r="I418" s="33"/>
      <c r="J418" s="33"/>
      <c r="K418" s="33"/>
      <c r="L418" s="34"/>
      <c r="M418" s="189"/>
      <c r="N418" s="190"/>
      <c r="O418" s="59"/>
      <c r="P418" s="59"/>
      <c r="Q418" s="59"/>
      <c r="R418" s="59"/>
      <c r="S418" s="59"/>
      <c r="T418" s="60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U418" s="18" t="s">
        <v>85</v>
      </c>
    </row>
    <row r="419" spans="1:47" s="2" customFormat="1" ht="12">
      <c r="A419" s="33"/>
      <c r="B419" s="34"/>
      <c r="C419" s="33"/>
      <c r="D419" s="165" t="s">
        <v>193</v>
      </c>
      <c r="E419" s="33"/>
      <c r="F419" s="191" t="s">
        <v>192</v>
      </c>
      <c r="G419" s="33"/>
      <c r="H419" s="192">
        <v>88</v>
      </c>
      <c r="I419" s="33"/>
      <c r="J419" s="33"/>
      <c r="K419" s="33"/>
      <c r="L419" s="34"/>
      <c r="M419" s="189"/>
      <c r="N419" s="190"/>
      <c r="O419" s="59"/>
      <c r="P419" s="59"/>
      <c r="Q419" s="59"/>
      <c r="R419" s="59"/>
      <c r="S419" s="59"/>
      <c r="T419" s="60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U419" s="18" t="s">
        <v>85</v>
      </c>
    </row>
    <row r="420" spans="1:65" s="2" customFormat="1" ht="16.5" customHeight="1">
      <c r="A420" s="33"/>
      <c r="B420" s="150"/>
      <c r="C420" s="151" t="s">
        <v>394</v>
      </c>
      <c r="D420" s="151" t="s">
        <v>170</v>
      </c>
      <c r="E420" s="152" t="s">
        <v>1364</v>
      </c>
      <c r="F420" s="153" t="s">
        <v>1365</v>
      </c>
      <c r="G420" s="154" t="s">
        <v>246</v>
      </c>
      <c r="H420" s="155">
        <v>135.3</v>
      </c>
      <c r="I420" s="156"/>
      <c r="J420" s="157">
        <f>ROUND(I420*H420,2)</f>
        <v>0</v>
      </c>
      <c r="K420" s="153" t="s">
        <v>174</v>
      </c>
      <c r="L420" s="34"/>
      <c r="M420" s="158" t="s">
        <v>1</v>
      </c>
      <c r="N420" s="159" t="s">
        <v>42</v>
      </c>
      <c r="O420" s="59"/>
      <c r="P420" s="160">
        <f>O420*H420</f>
        <v>0</v>
      </c>
      <c r="Q420" s="160">
        <v>7E-05</v>
      </c>
      <c r="R420" s="160">
        <f>Q420*H420</f>
        <v>0.009471</v>
      </c>
      <c r="S420" s="160">
        <v>0</v>
      </c>
      <c r="T420" s="161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2" t="s">
        <v>175</v>
      </c>
      <c r="AT420" s="162" t="s">
        <v>170</v>
      </c>
      <c r="AU420" s="162" t="s">
        <v>85</v>
      </c>
      <c r="AY420" s="18" t="s">
        <v>167</v>
      </c>
      <c r="BE420" s="163">
        <f>IF(N420="základní",J420,0)</f>
        <v>0</v>
      </c>
      <c r="BF420" s="163">
        <f>IF(N420="snížená",J420,0)</f>
        <v>0</v>
      </c>
      <c r="BG420" s="163">
        <f>IF(N420="zákl. přenesená",J420,0)</f>
        <v>0</v>
      </c>
      <c r="BH420" s="163">
        <f>IF(N420="sníž. přenesená",J420,0)</f>
        <v>0</v>
      </c>
      <c r="BI420" s="163">
        <f>IF(N420="nulová",J420,0)</f>
        <v>0</v>
      </c>
      <c r="BJ420" s="18" t="s">
        <v>32</v>
      </c>
      <c r="BK420" s="163">
        <f>ROUND(I420*H420,2)</f>
        <v>0</v>
      </c>
      <c r="BL420" s="18" t="s">
        <v>175</v>
      </c>
      <c r="BM420" s="162" t="s">
        <v>2016</v>
      </c>
    </row>
    <row r="421" spans="2:51" s="13" customFormat="1" ht="12">
      <c r="B421" s="164"/>
      <c r="D421" s="165" t="s">
        <v>177</v>
      </c>
      <c r="E421" s="166" t="s">
        <v>1</v>
      </c>
      <c r="F421" s="167" t="s">
        <v>1367</v>
      </c>
      <c r="H421" s="166" t="s">
        <v>1</v>
      </c>
      <c r="I421" s="168"/>
      <c r="L421" s="164"/>
      <c r="M421" s="169"/>
      <c r="N421" s="170"/>
      <c r="O421" s="170"/>
      <c r="P421" s="170"/>
      <c r="Q421" s="170"/>
      <c r="R421" s="170"/>
      <c r="S421" s="170"/>
      <c r="T421" s="171"/>
      <c r="AT421" s="166" t="s">
        <v>177</v>
      </c>
      <c r="AU421" s="166" t="s">
        <v>85</v>
      </c>
      <c r="AV421" s="13" t="s">
        <v>32</v>
      </c>
      <c r="AW421" s="13" t="s">
        <v>31</v>
      </c>
      <c r="AX421" s="13" t="s">
        <v>77</v>
      </c>
      <c r="AY421" s="166" t="s">
        <v>167</v>
      </c>
    </row>
    <row r="422" spans="2:51" s="14" customFormat="1" ht="12">
      <c r="B422" s="172"/>
      <c r="D422" s="165" t="s">
        <v>177</v>
      </c>
      <c r="E422" s="173" t="s">
        <v>1</v>
      </c>
      <c r="F422" s="174" t="s">
        <v>1368</v>
      </c>
      <c r="H422" s="175">
        <v>38.5</v>
      </c>
      <c r="I422" s="176"/>
      <c r="L422" s="172"/>
      <c r="M422" s="177"/>
      <c r="N422" s="178"/>
      <c r="O422" s="178"/>
      <c r="P422" s="178"/>
      <c r="Q422" s="178"/>
      <c r="R422" s="178"/>
      <c r="S422" s="178"/>
      <c r="T422" s="179"/>
      <c r="AT422" s="173" t="s">
        <v>177</v>
      </c>
      <c r="AU422" s="173" t="s">
        <v>85</v>
      </c>
      <c r="AV422" s="14" t="s">
        <v>85</v>
      </c>
      <c r="AW422" s="14" t="s">
        <v>31</v>
      </c>
      <c r="AX422" s="14" t="s">
        <v>77</v>
      </c>
      <c r="AY422" s="173" t="s">
        <v>167</v>
      </c>
    </row>
    <row r="423" spans="2:51" s="14" customFormat="1" ht="12">
      <c r="B423" s="172"/>
      <c r="D423" s="165" t="s">
        <v>177</v>
      </c>
      <c r="E423" s="173" t="s">
        <v>1</v>
      </c>
      <c r="F423" s="174" t="s">
        <v>1369</v>
      </c>
      <c r="H423" s="175">
        <v>96.8</v>
      </c>
      <c r="I423" s="176"/>
      <c r="L423" s="172"/>
      <c r="M423" s="177"/>
      <c r="N423" s="178"/>
      <c r="O423" s="178"/>
      <c r="P423" s="178"/>
      <c r="Q423" s="178"/>
      <c r="R423" s="178"/>
      <c r="S423" s="178"/>
      <c r="T423" s="179"/>
      <c r="AT423" s="173" t="s">
        <v>177</v>
      </c>
      <c r="AU423" s="173" t="s">
        <v>85</v>
      </c>
      <c r="AV423" s="14" t="s">
        <v>85</v>
      </c>
      <c r="AW423" s="14" t="s">
        <v>31</v>
      </c>
      <c r="AX423" s="14" t="s">
        <v>77</v>
      </c>
      <c r="AY423" s="173" t="s">
        <v>167</v>
      </c>
    </row>
    <row r="424" spans="2:51" s="15" customFormat="1" ht="12">
      <c r="B424" s="180"/>
      <c r="D424" s="165" t="s">
        <v>177</v>
      </c>
      <c r="E424" s="181" t="s">
        <v>1</v>
      </c>
      <c r="F424" s="182" t="s">
        <v>192</v>
      </c>
      <c r="H424" s="183">
        <v>135.3</v>
      </c>
      <c r="I424" s="184"/>
      <c r="L424" s="180"/>
      <c r="M424" s="185"/>
      <c r="N424" s="186"/>
      <c r="O424" s="186"/>
      <c r="P424" s="186"/>
      <c r="Q424" s="186"/>
      <c r="R424" s="186"/>
      <c r="S424" s="186"/>
      <c r="T424" s="187"/>
      <c r="AT424" s="181" t="s">
        <v>177</v>
      </c>
      <c r="AU424" s="181" t="s">
        <v>85</v>
      </c>
      <c r="AV424" s="15" t="s">
        <v>175</v>
      </c>
      <c r="AW424" s="15" t="s">
        <v>31</v>
      </c>
      <c r="AX424" s="15" t="s">
        <v>32</v>
      </c>
      <c r="AY424" s="181" t="s">
        <v>167</v>
      </c>
    </row>
    <row r="425" spans="1:47" s="2" customFormat="1" ht="12">
      <c r="A425" s="33"/>
      <c r="B425" s="34"/>
      <c r="C425" s="33"/>
      <c r="D425" s="165" t="s">
        <v>193</v>
      </c>
      <c r="E425" s="33"/>
      <c r="F425" s="188" t="s">
        <v>1370</v>
      </c>
      <c r="G425" s="33"/>
      <c r="H425" s="33"/>
      <c r="I425" s="33"/>
      <c r="J425" s="33"/>
      <c r="K425" s="33"/>
      <c r="L425" s="34"/>
      <c r="M425" s="189"/>
      <c r="N425" s="190"/>
      <c r="O425" s="59"/>
      <c r="P425" s="59"/>
      <c r="Q425" s="59"/>
      <c r="R425" s="59"/>
      <c r="S425" s="59"/>
      <c r="T425" s="60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U425" s="18" t="s">
        <v>85</v>
      </c>
    </row>
    <row r="426" spans="1:47" s="2" customFormat="1" ht="12">
      <c r="A426" s="33"/>
      <c r="B426" s="34"/>
      <c r="C426" s="33"/>
      <c r="D426" s="165" t="s">
        <v>193</v>
      </c>
      <c r="E426" s="33"/>
      <c r="F426" s="191" t="s">
        <v>2013</v>
      </c>
      <c r="G426" s="33"/>
      <c r="H426" s="192">
        <v>38.5</v>
      </c>
      <c r="I426" s="33"/>
      <c r="J426" s="33"/>
      <c r="K426" s="33"/>
      <c r="L426" s="34"/>
      <c r="M426" s="189"/>
      <c r="N426" s="190"/>
      <c r="O426" s="59"/>
      <c r="P426" s="59"/>
      <c r="Q426" s="59"/>
      <c r="R426" s="59"/>
      <c r="S426" s="59"/>
      <c r="T426" s="60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U426" s="18" t="s">
        <v>85</v>
      </c>
    </row>
    <row r="427" spans="1:47" s="2" customFormat="1" ht="12">
      <c r="A427" s="33"/>
      <c r="B427" s="34"/>
      <c r="C427" s="33"/>
      <c r="D427" s="165" t="s">
        <v>193</v>
      </c>
      <c r="E427" s="33"/>
      <c r="F427" s="191" t="s">
        <v>192</v>
      </c>
      <c r="G427" s="33"/>
      <c r="H427" s="192">
        <v>38.5</v>
      </c>
      <c r="I427" s="33"/>
      <c r="J427" s="33"/>
      <c r="K427" s="33"/>
      <c r="L427" s="34"/>
      <c r="M427" s="189"/>
      <c r="N427" s="190"/>
      <c r="O427" s="59"/>
      <c r="P427" s="59"/>
      <c r="Q427" s="59"/>
      <c r="R427" s="59"/>
      <c r="S427" s="59"/>
      <c r="T427" s="60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U427" s="18" t="s">
        <v>85</v>
      </c>
    </row>
    <row r="428" spans="1:47" s="2" customFormat="1" ht="12">
      <c r="A428" s="33"/>
      <c r="B428" s="34"/>
      <c r="C428" s="33"/>
      <c r="D428" s="165" t="s">
        <v>193</v>
      </c>
      <c r="E428" s="33"/>
      <c r="F428" s="188" t="s">
        <v>1371</v>
      </c>
      <c r="G428" s="33"/>
      <c r="H428" s="33"/>
      <c r="I428" s="33"/>
      <c r="J428" s="33"/>
      <c r="K428" s="33"/>
      <c r="L428" s="34"/>
      <c r="M428" s="189"/>
      <c r="N428" s="190"/>
      <c r="O428" s="59"/>
      <c r="P428" s="59"/>
      <c r="Q428" s="59"/>
      <c r="R428" s="59"/>
      <c r="S428" s="59"/>
      <c r="T428" s="60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U428" s="18" t="s">
        <v>85</v>
      </c>
    </row>
    <row r="429" spans="1:47" s="2" customFormat="1" ht="12">
      <c r="A429" s="33"/>
      <c r="B429" s="34"/>
      <c r="C429" s="33"/>
      <c r="D429" s="165" t="s">
        <v>193</v>
      </c>
      <c r="E429" s="33"/>
      <c r="F429" s="191" t="s">
        <v>1362</v>
      </c>
      <c r="G429" s="33"/>
      <c r="H429" s="192">
        <v>96.8</v>
      </c>
      <c r="I429" s="33"/>
      <c r="J429" s="33"/>
      <c r="K429" s="33"/>
      <c r="L429" s="34"/>
      <c r="M429" s="189"/>
      <c r="N429" s="190"/>
      <c r="O429" s="59"/>
      <c r="P429" s="59"/>
      <c r="Q429" s="59"/>
      <c r="R429" s="59"/>
      <c r="S429" s="59"/>
      <c r="T429" s="60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U429" s="18" t="s">
        <v>85</v>
      </c>
    </row>
    <row r="430" spans="1:47" s="2" customFormat="1" ht="12">
      <c r="A430" s="33"/>
      <c r="B430" s="34"/>
      <c r="C430" s="33"/>
      <c r="D430" s="165" t="s">
        <v>193</v>
      </c>
      <c r="E430" s="33"/>
      <c r="F430" s="191" t="s">
        <v>192</v>
      </c>
      <c r="G430" s="33"/>
      <c r="H430" s="192">
        <v>96.8</v>
      </c>
      <c r="I430" s="33"/>
      <c r="J430" s="33"/>
      <c r="K430" s="33"/>
      <c r="L430" s="34"/>
      <c r="M430" s="189"/>
      <c r="N430" s="190"/>
      <c r="O430" s="59"/>
      <c r="P430" s="59"/>
      <c r="Q430" s="59"/>
      <c r="R430" s="59"/>
      <c r="S430" s="59"/>
      <c r="T430" s="60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U430" s="18" t="s">
        <v>85</v>
      </c>
    </row>
    <row r="431" spans="1:65" s="2" customFormat="1" ht="21.75" customHeight="1">
      <c r="A431" s="33"/>
      <c r="B431" s="150"/>
      <c r="C431" s="151" t="s">
        <v>399</v>
      </c>
      <c r="D431" s="151" t="s">
        <v>170</v>
      </c>
      <c r="E431" s="152" t="s">
        <v>1372</v>
      </c>
      <c r="F431" s="153" t="s">
        <v>1373</v>
      </c>
      <c r="G431" s="154" t="s">
        <v>246</v>
      </c>
      <c r="H431" s="155">
        <v>88</v>
      </c>
      <c r="I431" s="156"/>
      <c r="J431" s="157">
        <f>ROUND(I431*H431,2)</f>
        <v>0</v>
      </c>
      <c r="K431" s="153" t="s">
        <v>1</v>
      </c>
      <c r="L431" s="34"/>
      <c r="M431" s="158" t="s">
        <v>1</v>
      </c>
      <c r="N431" s="159" t="s">
        <v>42</v>
      </c>
      <c r="O431" s="59"/>
      <c r="P431" s="160">
        <f>O431*H431</f>
        <v>0</v>
      </c>
      <c r="Q431" s="160">
        <v>0.0792</v>
      </c>
      <c r="R431" s="160">
        <f>Q431*H431</f>
        <v>6.969600000000001</v>
      </c>
      <c r="S431" s="160">
        <v>0</v>
      </c>
      <c r="T431" s="161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2" t="s">
        <v>175</v>
      </c>
      <c r="AT431" s="162" t="s">
        <v>170</v>
      </c>
      <c r="AU431" s="162" t="s">
        <v>85</v>
      </c>
      <c r="AY431" s="18" t="s">
        <v>167</v>
      </c>
      <c r="BE431" s="163">
        <f>IF(N431="základní",J431,0)</f>
        <v>0</v>
      </c>
      <c r="BF431" s="163">
        <f>IF(N431="snížená",J431,0)</f>
        <v>0</v>
      </c>
      <c r="BG431" s="163">
        <f>IF(N431="zákl. přenesená",J431,0)</f>
        <v>0</v>
      </c>
      <c r="BH431" s="163">
        <f>IF(N431="sníž. přenesená",J431,0)</f>
        <v>0</v>
      </c>
      <c r="BI431" s="163">
        <f>IF(N431="nulová",J431,0)</f>
        <v>0</v>
      </c>
      <c r="BJ431" s="18" t="s">
        <v>32</v>
      </c>
      <c r="BK431" s="163">
        <f>ROUND(I431*H431,2)</f>
        <v>0</v>
      </c>
      <c r="BL431" s="18" t="s">
        <v>175</v>
      </c>
      <c r="BM431" s="162" t="s">
        <v>2017</v>
      </c>
    </row>
    <row r="432" spans="2:51" s="14" customFormat="1" ht="12">
      <c r="B432" s="172"/>
      <c r="D432" s="165" t="s">
        <v>177</v>
      </c>
      <c r="E432" s="173" t="s">
        <v>1</v>
      </c>
      <c r="F432" s="174" t="s">
        <v>1217</v>
      </c>
      <c r="H432" s="175">
        <v>88</v>
      </c>
      <c r="I432" s="176"/>
      <c r="L432" s="172"/>
      <c r="M432" s="177"/>
      <c r="N432" s="178"/>
      <c r="O432" s="178"/>
      <c r="P432" s="178"/>
      <c r="Q432" s="178"/>
      <c r="R432" s="178"/>
      <c r="S432" s="178"/>
      <c r="T432" s="179"/>
      <c r="AT432" s="173" t="s">
        <v>177</v>
      </c>
      <c r="AU432" s="173" t="s">
        <v>85</v>
      </c>
      <c r="AV432" s="14" t="s">
        <v>85</v>
      </c>
      <c r="AW432" s="14" t="s">
        <v>31</v>
      </c>
      <c r="AX432" s="14" t="s">
        <v>32</v>
      </c>
      <c r="AY432" s="173" t="s">
        <v>167</v>
      </c>
    </row>
    <row r="433" spans="1:47" s="2" customFormat="1" ht="12">
      <c r="A433" s="33"/>
      <c r="B433" s="34"/>
      <c r="C433" s="33"/>
      <c r="D433" s="165" t="s">
        <v>193</v>
      </c>
      <c r="E433" s="33"/>
      <c r="F433" s="188" t="s">
        <v>1363</v>
      </c>
      <c r="G433" s="33"/>
      <c r="H433" s="33"/>
      <c r="I433" s="33"/>
      <c r="J433" s="33"/>
      <c r="K433" s="33"/>
      <c r="L433" s="34"/>
      <c r="M433" s="189"/>
      <c r="N433" s="190"/>
      <c r="O433" s="59"/>
      <c r="P433" s="59"/>
      <c r="Q433" s="59"/>
      <c r="R433" s="59"/>
      <c r="S433" s="59"/>
      <c r="T433" s="60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U433" s="18" t="s">
        <v>85</v>
      </c>
    </row>
    <row r="434" spans="1:47" s="2" customFormat="1" ht="12">
      <c r="A434" s="33"/>
      <c r="B434" s="34"/>
      <c r="C434" s="33"/>
      <c r="D434" s="165" t="s">
        <v>193</v>
      </c>
      <c r="E434" s="33"/>
      <c r="F434" s="191" t="s">
        <v>2015</v>
      </c>
      <c r="G434" s="33"/>
      <c r="H434" s="192">
        <v>88</v>
      </c>
      <c r="I434" s="33"/>
      <c r="J434" s="33"/>
      <c r="K434" s="33"/>
      <c r="L434" s="34"/>
      <c r="M434" s="189"/>
      <c r="N434" s="190"/>
      <c r="O434" s="59"/>
      <c r="P434" s="59"/>
      <c r="Q434" s="59"/>
      <c r="R434" s="59"/>
      <c r="S434" s="59"/>
      <c r="T434" s="60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U434" s="18" t="s">
        <v>85</v>
      </c>
    </row>
    <row r="435" spans="1:47" s="2" customFormat="1" ht="12">
      <c r="A435" s="33"/>
      <c r="B435" s="34"/>
      <c r="C435" s="33"/>
      <c r="D435" s="165" t="s">
        <v>193</v>
      </c>
      <c r="E435" s="33"/>
      <c r="F435" s="191" t="s">
        <v>192</v>
      </c>
      <c r="G435" s="33"/>
      <c r="H435" s="192">
        <v>88</v>
      </c>
      <c r="I435" s="33"/>
      <c r="J435" s="33"/>
      <c r="K435" s="33"/>
      <c r="L435" s="34"/>
      <c r="M435" s="189"/>
      <c r="N435" s="190"/>
      <c r="O435" s="59"/>
      <c r="P435" s="59"/>
      <c r="Q435" s="59"/>
      <c r="R435" s="59"/>
      <c r="S435" s="59"/>
      <c r="T435" s="60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U435" s="18" t="s">
        <v>85</v>
      </c>
    </row>
    <row r="436" spans="1:65" s="2" customFormat="1" ht="24.2" customHeight="1">
      <c r="A436" s="33"/>
      <c r="B436" s="150"/>
      <c r="C436" s="151" t="s">
        <v>404</v>
      </c>
      <c r="D436" s="151" t="s">
        <v>170</v>
      </c>
      <c r="E436" s="152" t="s">
        <v>1375</v>
      </c>
      <c r="F436" s="153" t="s">
        <v>1376</v>
      </c>
      <c r="G436" s="154" t="s">
        <v>173</v>
      </c>
      <c r="H436" s="155">
        <v>194.7</v>
      </c>
      <c r="I436" s="156"/>
      <c r="J436" s="157">
        <f>ROUND(I436*H436,2)</f>
        <v>0</v>
      </c>
      <c r="K436" s="153" t="s">
        <v>174</v>
      </c>
      <c r="L436" s="34"/>
      <c r="M436" s="158" t="s">
        <v>1</v>
      </c>
      <c r="N436" s="159" t="s">
        <v>42</v>
      </c>
      <c r="O436" s="59"/>
      <c r="P436" s="160">
        <f>O436*H436</f>
        <v>0</v>
      </c>
      <c r="Q436" s="160">
        <v>0</v>
      </c>
      <c r="R436" s="160">
        <f>Q436*H436</f>
        <v>0</v>
      </c>
      <c r="S436" s="160">
        <v>0</v>
      </c>
      <c r="T436" s="161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2" t="s">
        <v>175</v>
      </c>
      <c r="AT436" s="162" t="s">
        <v>170</v>
      </c>
      <c r="AU436" s="162" t="s">
        <v>85</v>
      </c>
      <c r="AY436" s="18" t="s">
        <v>167</v>
      </c>
      <c r="BE436" s="163">
        <f>IF(N436="základní",J436,0)</f>
        <v>0</v>
      </c>
      <c r="BF436" s="163">
        <f>IF(N436="snížená",J436,0)</f>
        <v>0</v>
      </c>
      <c r="BG436" s="163">
        <f>IF(N436="zákl. přenesená",J436,0)</f>
        <v>0</v>
      </c>
      <c r="BH436" s="163">
        <f>IF(N436="sníž. přenesená",J436,0)</f>
        <v>0</v>
      </c>
      <c r="BI436" s="163">
        <f>IF(N436="nulová",J436,0)</f>
        <v>0</v>
      </c>
      <c r="BJ436" s="18" t="s">
        <v>32</v>
      </c>
      <c r="BK436" s="163">
        <f>ROUND(I436*H436,2)</f>
        <v>0</v>
      </c>
      <c r="BL436" s="18" t="s">
        <v>175</v>
      </c>
      <c r="BM436" s="162" t="s">
        <v>2018</v>
      </c>
    </row>
    <row r="437" spans="2:51" s="14" customFormat="1" ht="12">
      <c r="B437" s="172"/>
      <c r="D437" s="165" t="s">
        <v>177</v>
      </c>
      <c r="E437" s="173" t="s">
        <v>1</v>
      </c>
      <c r="F437" s="174" t="s">
        <v>2019</v>
      </c>
      <c r="H437" s="175">
        <v>194.7</v>
      </c>
      <c r="I437" s="176"/>
      <c r="L437" s="172"/>
      <c r="M437" s="177"/>
      <c r="N437" s="178"/>
      <c r="O437" s="178"/>
      <c r="P437" s="178"/>
      <c r="Q437" s="178"/>
      <c r="R437" s="178"/>
      <c r="S437" s="178"/>
      <c r="T437" s="179"/>
      <c r="AT437" s="173" t="s">
        <v>177</v>
      </c>
      <c r="AU437" s="173" t="s">
        <v>85</v>
      </c>
      <c r="AV437" s="14" t="s">
        <v>85</v>
      </c>
      <c r="AW437" s="14" t="s">
        <v>31</v>
      </c>
      <c r="AX437" s="14" t="s">
        <v>32</v>
      </c>
      <c r="AY437" s="173" t="s">
        <v>167</v>
      </c>
    </row>
    <row r="438" spans="1:47" s="2" customFormat="1" ht="12">
      <c r="A438" s="33"/>
      <c r="B438" s="34"/>
      <c r="C438" s="33"/>
      <c r="D438" s="165" t="s">
        <v>193</v>
      </c>
      <c r="E438" s="33"/>
      <c r="F438" s="188" t="s">
        <v>1379</v>
      </c>
      <c r="G438" s="33"/>
      <c r="H438" s="33"/>
      <c r="I438" s="33"/>
      <c r="J438" s="33"/>
      <c r="K438" s="33"/>
      <c r="L438" s="34"/>
      <c r="M438" s="189"/>
      <c r="N438" s="190"/>
      <c r="O438" s="59"/>
      <c r="P438" s="59"/>
      <c r="Q438" s="59"/>
      <c r="R438" s="59"/>
      <c r="S438" s="59"/>
      <c r="T438" s="60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U438" s="18" t="s">
        <v>85</v>
      </c>
    </row>
    <row r="439" spans="1:47" s="2" customFormat="1" ht="12">
      <c r="A439" s="33"/>
      <c r="B439" s="34"/>
      <c r="C439" s="33"/>
      <c r="D439" s="165" t="s">
        <v>193</v>
      </c>
      <c r="E439" s="33"/>
      <c r="F439" s="191" t="s">
        <v>2020</v>
      </c>
      <c r="G439" s="33"/>
      <c r="H439" s="192">
        <v>78.54</v>
      </c>
      <c r="I439" s="33"/>
      <c r="J439" s="33"/>
      <c r="K439" s="33"/>
      <c r="L439" s="34"/>
      <c r="M439" s="189"/>
      <c r="N439" s="190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U439" s="18" t="s">
        <v>85</v>
      </c>
    </row>
    <row r="440" spans="1:47" s="2" customFormat="1" ht="12">
      <c r="A440" s="33"/>
      <c r="B440" s="34"/>
      <c r="C440" s="33"/>
      <c r="D440" s="165" t="s">
        <v>193</v>
      </c>
      <c r="E440" s="33"/>
      <c r="F440" s="191" t="s">
        <v>2021</v>
      </c>
      <c r="G440" s="33"/>
      <c r="H440" s="192">
        <v>116.16</v>
      </c>
      <c r="I440" s="33"/>
      <c r="J440" s="33"/>
      <c r="K440" s="33"/>
      <c r="L440" s="34"/>
      <c r="M440" s="189"/>
      <c r="N440" s="190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U440" s="18" t="s">
        <v>85</v>
      </c>
    </row>
    <row r="441" spans="1:47" s="2" customFormat="1" ht="12">
      <c r="A441" s="33"/>
      <c r="B441" s="34"/>
      <c r="C441" s="33"/>
      <c r="D441" s="165" t="s">
        <v>193</v>
      </c>
      <c r="E441" s="33"/>
      <c r="F441" s="191" t="s">
        <v>192</v>
      </c>
      <c r="G441" s="33"/>
      <c r="H441" s="192">
        <v>194.7</v>
      </c>
      <c r="I441" s="33"/>
      <c r="J441" s="33"/>
      <c r="K441" s="33"/>
      <c r="L441" s="34"/>
      <c r="M441" s="189"/>
      <c r="N441" s="190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U441" s="18" t="s">
        <v>85</v>
      </c>
    </row>
    <row r="442" spans="1:65" s="2" customFormat="1" ht="24.2" customHeight="1">
      <c r="A442" s="33"/>
      <c r="B442" s="150"/>
      <c r="C442" s="151" t="s">
        <v>409</v>
      </c>
      <c r="D442" s="151" t="s">
        <v>170</v>
      </c>
      <c r="E442" s="152" t="s">
        <v>589</v>
      </c>
      <c r="F442" s="153" t="s">
        <v>1382</v>
      </c>
      <c r="G442" s="154" t="s">
        <v>173</v>
      </c>
      <c r="H442" s="155">
        <v>119.955</v>
      </c>
      <c r="I442" s="156"/>
      <c r="J442" s="157">
        <f>ROUND(I442*H442,2)</f>
        <v>0</v>
      </c>
      <c r="K442" s="153" t="s">
        <v>174</v>
      </c>
      <c r="L442" s="34"/>
      <c r="M442" s="158" t="s">
        <v>1</v>
      </c>
      <c r="N442" s="159" t="s">
        <v>42</v>
      </c>
      <c r="O442" s="59"/>
      <c r="P442" s="160">
        <f>O442*H442</f>
        <v>0</v>
      </c>
      <c r="Q442" s="160">
        <v>0</v>
      </c>
      <c r="R442" s="160">
        <f>Q442*H442</f>
        <v>0</v>
      </c>
      <c r="S442" s="160">
        <v>0</v>
      </c>
      <c r="T442" s="161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2" t="s">
        <v>175</v>
      </c>
      <c r="AT442" s="162" t="s">
        <v>170</v>
      </c>
      <c r="AU442" s="162" t="s">
        <v>85</v>
      </c>
      <c r="AY442" s="18" t="s">
        <v>167</v>
      </c>
      <c r="BE442" s="163">
        <f>IF(N442="základní",J442,0)</f>
        <v>0</v>
      </c>
      <c r="BF442" s="163">
        <f>IF(N442="snížená",J442,0)</f>
        <v>0</v>
      </c>
      <c r="BG442" s="163">
        <f>IF(N442="zákl. přenesená",J442,0)</f>
        <v>0</v>
      </c>
      <c r="BH442" s="163">
        <f>IF(N442="sníž. přenesená",J442,0)</f>
        <v>0</v>
      </c>
      <c r="BI442" s="163">
        <f>IF(N442="nulová",J442,0)</f>
        <v>0</v>
      </c>
      <c r="BJ442" s="18" t="s">
        <v>32</v>
      </c>
      <c r="BK442" s="163">
        <f>ROUND(I442*H442,2)</f>
        <v>0</v>
      </c>
      <c r="BL442" s="18" t="s">
        <v>175</v>
      </c>
      <c r="BM442" s="162" t="s">
        <v>2022</v>
      </c>
    </row>
    <row r="443" spans="2:51" s="13" customFormat="1" ht="12">
      <c r="B443" s="164"/>
      <c r="D443" s="165" t="s">
        <v>177</v>
      </c>
      <c r="E443" s="166" t="s">
        <v>1</v>
      </c>
      <c r="F443" s="167" t="s">
        <v>2023</v>
      </c>
      <c r="H443" s="166" t="s">
        <v>1</v>
      </c>
      <c r="I443" s="168"/>
      <c r="L443" s="164"/>
      <c r="M443" s="169"/>
      <c r="N443" s="170"/>
      <c r="O443" s="170"/>
      <c r="P443" s="170"/>
      <c r="Q443" s="170"/>
      <c r="R443" s="170"/>
      <c r="S443" s="170"/>
      <c r="T443" s="171"/>
      <c r="AT443" s="166" t="s">
        <v>177</v>
      </c>
      <c r="AU443" s="166" t="s">
        <v>85</v>
      </c>
      <c r="AV443" s="13" t="s">
        <v>32</v>
      </c>
      <c r="AW443" s="13" t="s">
        <v>31</v>
      </c>
      <c r="AX443" s="13" t="s">
        <v>77</v>
      </c>
      <c r="AY443" s="166" t="s">
        <v>167</v>
      </c>
    </row>
    <row r="444" spans="2:51" s="14" customFormat="1" ht="12">
      <c r="B444" s="172"/>
      <c r="D444" s="165" t="s">
        <v>177</v>
      </c>
      <c r="E444" s="173" t="s">
        <v>1</v>
      </c>
      <c r="F444" s="174" t="s">
        <v>2024</v>
      </c>
      <c r="H444" s="175">
        <v>10.198</v>
      </c>
      <c r="I444" s="176"/>
      <c r="L444" s="172"/>
      <c r="M444" s="177"/>
      <c r="N444" s="178"/>
      <c r="O444" s="178"/>
      <c r="P444" s="178"/>
      <c r="Q444" s="178"/>
      <c r="R444" s="178"/>
      <c r="S444" s="178"/>
      <c r="T444" s="179"/>
      <c r="AT444" s="173" t="s">
        <v>177</v>
      </c>
      <c r="AU444" s="173" t="s">
        <v>85</v>
      </c>
      <c r="AV444" s="14" t="s">
        <v>85</v>
      </c>
      <c r="AW444" s="14" t="s">
        <v>31</v>
      </c>
      <c r="AX444" s="14" t="s">
        <v>77</v>
      </c>
      <c r="AY444" s="173" t="s">
        <v>167</v>
      </c>
    </row>
    <row r="445" spans="2:51" s="14" customFormat="1" ht="12">
      <c r="B445" s="172"/>
      <c r="D445" s="165" t="s">
        <v>177</v>
      </c>
      <c r="E445" s="173" t="s">
        <v>1</v>
      </c>
      <c r="F445" s="174" t="s">
        <v>2025</v>
      </c>
      <c r="H445" s="175">
        <v>0.861</v>
      </c>
      <c r="I445" s="176"/>
      <c r="L445" s="172"/>
      <c r="M445" s="177"/>
      <c r="N445" s="178"/>
      <c r="O445" s="178"/>
      <c r="P445" s="178"/>
      <c r="Q445" s="178"/>
      <c r="R445" s="178"/>
      <c r="S445" s="178"/>
      <c r="T445" s="179"/>
      <c r="AT445" s="173" t="s">
        <v>177</v>
      </c>
      <c r="AU445" s="173" t="s">
        <v>85</v>
      </c>
      <c r="AV445" s="14" t="s">
        <v>85</v>
      </c>
      <c r="AW445" s="14" t="s">
        <v>31</v>
      </c>
      <c r="AX445" s="14" t="s">
        <v>77</v>
      </c>
      <c r="AY445" s="173" t="s">
        <v>167</v>
      </c>
    </row>
    <row r="446" spans="2:51" s="14" customFormat="1" ht="12">
      <c r="B446" s="172"/>
      <c r="D446" s="165" t="s">
        <v>177</v>
      </c>
      <c r="E446" s="173" t="s">
        <v>1</v>
      </c>
      <c r="F446" s="174" t="s">
        <v>2026</v>
      </c>
      <c r="H446" s="175">
        <v>8.991</v>
      </c>
      <c r="I446" s="176"/>
      <c r="L446" s="172"/>
      <c r="M446" s="177"/>
      <c r="N446" s="178"/>
      <c r="O446" s="178"/>
      <c r="P446" s="178"/>
      <c r="Q446" s="178"/>
      <c r="R446" s="178"/>
      <c r="S446" s="178"/>
      <c r="T446" s="179"/>
      <c r="AT446" s="173" t="s">
        <v>177</v>
      </c>
      <c r="AU446" s="173" t="s">
        <v>85</v>
      </c>
      <c r="AV446" s="14" t="s">
        <v>85</v>
      </c>
      <c r="AW446" s="14" t="s">
        <v>31</v>
      </c>
      <c r="AX446" s="14" t="s">
        <v>77</v>
      </c>
      <c r="AY446" s="173" t="s">
        <v>167</v>
      </c>
    </row>
    <row r="447" spans="2:51" s="13" customFormat="1" ht="12">
      <c r="B447" s="164"/>
      <c r="D447" s="165" t="s">
        <v>177</v>
      </c>
      <c r="E447" s="166" t="s">
        <v>1</v>
      </c>
      <c r="F447" s="167" t="s">
        <v>2027</v>
      </c>
      <c r="H447" s="166" t="s">
        <v>1</v>
      </c>
      <c r="I447" s="168"/>
      <c r="L447" s="164"/>
      <c r="M447" s="169"/>
      <c r="N447" s="170"/>
      <c r="O447" s="170"/>
      <c r="P447" s="170"/>
      <c r="Q447" s="170"/>
      <c r="R447" s="170"/>
      <c r="S447" s="170"/>
      <c r="T447" s="171"/>
      <c r="AT447" s="166" t="s">
        <v>177</v>
      </c>
      <c r="AU447" s="166" t="s">
        <v>85</v>
      </c>
      <c r="AV447" s="13" t="s">
        <v>32</v>
      </c>
      <c r="AW447" s="13" t="s">
        <v>31</v>
      </c>
      <c r="AX447" s="13" t="s">
        <v>77</v>
      </c>
      <c r="AY447" s="166" t="s">
        <v>167</v>
      </c>
    </row>
    <row r="448" spans="2:51" s="14" customFormat="1" ht="12">
      <c r="B448" s="172"/>
      <c r="D448" s="165" t="s">
        <v>177</v>
      </c>
      <c r="E448" s="173" t="s">
        <v>1</v>
      </c>
      <c r="F448" s="174" t="s">
        <v>2028</v>
      </c>
      <c r="H448" s="175">
        <v>1.601</v>
      </c>
      <c r="I448" s="176"/>
      <c r="L448" s="172"/>
      <c r="M448" s="177"/>
      <c r="N448" s="178"/>
      <c r="O448" s="178"/>
      <c r="P448" s="178"/>
      <c r="Q448" s="178"/>
      <c r="R448" s="178"/>
      <c r="S448" s="178"/>
      <c r="T448" s="179"/>
      <c r="AT448" s="173" t="s">
        <v>177</v>
      </c>
      <c r="AU448" s="173" t="s">
        <v>85</v>
      </c>
      <c r="AV448" s="14" t="s">
        <v>85</v>
      </c>
      <c r="AW448" s="14" t="s">
        <v>31</v>
      </c>
      <c r="AX448" s="14" t="s">
        <v>77</v>
      </c>
      <c r="AY448" s="173" t="s">
        <v>167</v>
      </c>
    </row>
    <row r="449" spans="2:51" s="14" customFormat="1" ht="12">
      <c r="B449" s="172"/>
      <c r="D449" s="165" t="s">
        <v>177</v>
      </c>
      <c r="E449" s="173" t="s">
        <v>1</v>
      </c>
      <c r="F449" s="174" t="s">
        <v>2029</v>
      </c>
      <c r="H449" s="175">
        <v>3.545</v>
      </c>
      <c r="I449" s="176"/>
      <c r="L449" s="172"/>
      <c r="M449" s="177"/>
      <c r="N449" s="178"/>
      <c r="O449" s="178"/>
      <c r="P449" s="178"/>
      <c r="Q449" s="178"/>
      <c r="R449" s="178"/>
      <c r="S449" s="178"/>
      <c r="T449" s="179"/>
      <c r="AT449" s="173" t="s">
        <v>177</v>
      </c>
      <c r="AU449" s="173" t="s">
        <v>85</v>
      </c>
      <c r="AV449" s="14" t="s">
        <v>85</v>
      </c>
      <c r="AW449" s="14" t="s">
        <v>31</v>
      </c>
      <c r="AX449" s="14" t="s">
        <v>77</v>
      </c>
      <c r="AY449" s="173" t="s">
        <v>167</v>
      </c>
    </row>
    <row r="450" spans="2:51" s="14" customFormat="1" ht="12">
      <c r="B450" s="172"/>
      <c r="D450" s="165" t="s">
        <v>177</v>
      </c>
      <c r="E450" s="173" t="s">
        <v>1</v>
      </c>
      <c r="F450" s="174" t="s">
        <v>2030</v>
      </c>
      <c r="H450" s="175">
        <v>3.486</v>
      </c>
      <c r="I450" s="176"/>
      <c r="L450" s="172"/>
      <c r="M450" s="177"/>
      <c r="N450" s="178"/>
      <c r="O450" s="178"/>
      <c r="P450" s="178"/>
      <c r="Q450" s="178"/>
      <c r="R450" s="178"/>
      <c r="S450" s="178"/>
      <c r="T450" s="179"/>
      <c r="AT450" s="173" t="s">
        <v>177</v>
      </c>
      <c r="AU450" s="173" t="s">
        <v>85</v>
      </c>
      <c r="AV450" s="14" t="s">
        <v>85</v>
      </c>
      <c r="AW450" s="14" t="s">
        <v>31</v>
      </c>
      <c r="AX450" s="14" t="s">
        <v>77</v>
      </c>
      <c r="AY450" s="173" t="s">
        <v>167</v>
      </c>
    </row>
    <row r="451" spans="2:51" s="14" customFormat="1" ht="12">
      <c r="B451" s="172"/>
      <c r="D451" s="165" t="s">
        <v>177</v>
      </c>
      <c r="E451" s="173" t="s">
        <v>1</v>
      </c>
      <c r="F451" s="174" t="s">
        <v>2031</v>
      </c>
      <c r="H451" s="175">
        <v>8.318</v>
      </c>
      <c r="I451" s="176"/>
      <c r="L451" s="172"/>
      <c r="M451" s="177"/>
      <c r="N451" s="178"/>
      <c r="O451" s="178"/>
      <c r="P451" s="178"/>
      <c r="Q451" s="178"/>
      <c r="R451" s="178"/>
      <c r="S451" s="178"/>
      <c r="T451" s="179"/>
      <c r="AT451" s="173" t="s">
        <v>177</v>
      </c>
      <c r="AU451" s="173" t="s">
        <v>85</v>
      </c>
      <c r="AV451" s="14" t="s">
        <v>85</v>
      </c>
      <c r="AW451" s="14" t="s">
        <v>31</v>
      </c>
      <c r="AX451" s="14" t="s">
        <v>77</v>
      </c>
      <c r="AY451" s="173" t="s">
        <v>167</v>
      </c>
    </row>
    <row r="452" spans="2:51" s="14" customFormat="1" ht="12">
      <c r="B452" s="172"/>
      <c r="D452" s="165" t="s">
        <v>177</v>
      </c>
      <c r="E452" s="173" t="s">
        <v>1</v>
      </c>
      <c r="F452" s="174" t="s">
        <v>2032</v>
      </c>
      <c r="H452" s="175">
        <v>9.311</v>
      </c>
      <c r="I452" s="176"/>
      <c r="L452" s="172"/>
      <c r="M452" s="177"/>
      <c r="N452" s="178"/>
      <c r="O452" s="178"/>
      <c r="P452" s="178"/>
      <c r="Q452" s="178"/>
      <c r="R452" s="178"/>
      <c r="S452" s="178"/>
      <c r="T452" s="179"/>
      <c r="AT452" s="173" t="s">
        <v>177</v>
      </c>
      <c r="AU452" s="173" t="s">
        <v>85</v>
      </c>
      <c r="AV452" s="14" t="s">
        <v>85</v>
      </c>
      <c r="AW452" s="14" t="s">
        <v>31</v>
      </c>
      <c r="AX452" s="14" t="s">
        <v>77</v>
      </c>
      <c r="AY452" s="173" t="s">
        <v>167</v>
      </c>
    </row>
    <row r="453" spans="2:51" s="13" customFormat="1" ht="12">
      <c r="B453" s="164"/>
      <c r="D453" s="165" t="s">
        <v>177</v>
      </c>
      <c r="E453" s="166" t="s">
        <v>1</v>
      </c>
      <c r="F453" s="167" t="s">
        <v>2033</v>
      </c>
      <c r="H453" s="166" t="s">
        <v>1</v>
      </c>
      <c r="I453" s="168"/>
      <c r="L453" s="164"/>
      <c r="M453" s="169"/>
      <c r="N453" s="170"/>
      <c r="O453" s="170"/>
      <c r="P453" s="170"/>
      <c r="Q453" s="170"/>
      <c r="R453" s="170"/>
      <c r="S453" s="170"/>
      <c r="T453" s="171"/>
      <c r="AT453" s="166" t="s">
        <v>177</v>
      </c>
      <c r="AU453" s="166" t="s">
        <v>85</v>
      </c>
      <c r="AV453" s="13" t="s">
        <v>32</v>
      </c>
      <c r="AW453" s="13" t="s">
        <v>31</v>
      </c>
      <c r="AX453" s="13" t="s">
        <v>77</v>
      </c>
      <c r="AY453" s="166" t="s">
        <v>167</v>
      </c>
    </row>
    <row r="454" spans="2:51" s="14" customFormat="1" ht="12">
      <c r="B454" s="172"/>
      <c r="D454" s="165" t="s">
        <v>177</v>
      </c>
      <c r="E454" s="173" t="s">
        <v>1</v>
      </c>
      <c r="F454" s="174" t="s">
        <v>2034</v>
      </c>
      <c r="H454" s="175">
        <v>1.709</v>
      </c>
      <c r="I454" s="176"/>
      <c r="L454" s="172"/>
      <c r="M454" s="177"/>
      <c r="N454" s="178"/>
      <c r="O454" s="178"/>
      <c r="P454" s="178"/>
      <c r="Q454" s="178"/>
      <c r="R454" s="178"/>
      <c r="S454" s="178"/>
      <c r="T454" s="179"/>
      <c r="AT454" s="173" t="s">
        <v>177</v>
      </c>
      <c r="AU454" s="173" t="s">
        <v>85</v>
      </c>
      <c r="AV454" s="14" t="s">
        <v>85</v>
      </c>
      <c r="AW454" s="14" t="s">
        <v>31</v>
      </c>
      <c r="AX454" s="14" t="s">
        <v>77</v>
      </c>
      <c r="AY454" s="173" t="s">
        <v>167</v>
      </c>
    </row>
    <row r="455" spans="2:51" s="14" customFormat="1" ht="12">
      <c r="B455" s="172"/>
      <c r="D455" s="165" t="s">
        <v>177</v>
      </c>
      <c r="E455" s="173" t="s">
        <v>1</v>
      </c>
      <c r="F455" s="174" t="s">
        <v>2035</v>
      </c>
      <c r="H455" s="175">
        <v>3.545</v>
      </c>
      <c r="I455" s="176"/>
      <c r="L455" s="172"/>
      <c r="M455" s="177"/>
      <c r="N455" s="178"/>
      <c r="O455" s="178"/>
      <c r="P455" s="178"/>
      <c r="Q455" s="178"/>
      <c r="R455" s="178"/>
      <c r="S455" s="178"/>
      <c r="T455" s="179"/>
      <c r="AT455" s="173" t="s">
        <v>177</v>
      </c>
      <c r="AU455" s="173" t="s">
        <v>85</v>
      </c>
      <c r="AV455" s="14" t="s">
        <v>85</v>
      </c>
      <c r="AW455" s="14" t="s">
        <v>31</v>
      </c>
      <c r="AX455" s="14" t="s">
        <v>77</v>
      </c>
      <c r="AY455" s="173" t="s">
        <v>167</v>
      </c>
    </row>
    <row r="456" spans="2:51" s="14" customFormat="1" ht="12">
      <c r="B456" s="172"/>
      <c r="D456" s="165" t="s">
        <v>177</v>
      </c>
      <c r="E456" s="173" t="s">
        <v>1</v>
      </c>
      <c r="F456" s="174" t="s">
        <v>2036</v>
      </c>
      <c r="H456" s="175">
        <v>4.698</v>
      </c>
      <c r="I456" s="176"/>
      <c r="L456" s="172"/>
      <c r="M456" s="177"/>
      <c r="N456" s="178"/>
      <c r="O456" s="178"/>
      <c r="P456" s="178"/>
      <c r="Q456" s="178"/>
      <c r="R456" s="178"/>
      <c r="S456" s="178"/>
      <c r="T456" s="179"/>
      <c r="AT456" s="173" t="s">
        <v>177</v>
      </c>
      <c r="AU456" s="173" t="s">
        <v>85</v>
      </c>
      <c r="AV456" s="14" t="s">
        <v>85</v>
      </c>
      <c r="AW456" s="14" t="s">
        <v>31</v>
      </c>
      <c r="AX456" s="14" t="s">
        <v>77</v>
      </c>
      <c r="AY456" s="173" t="s">
        <v>167</v>
      </c>
    </row>
    <row r="457" spans="2:51" s="14" customFormat="1" ht="12">
      <c r="B457" s="172"/>
      <c r="D457" s="165" t="s">
        <v>177</v>
      </c>
      <c r="E457" s="173" t="s">
        <v>1</v>
      </c>
      <c r="F457" s="174" t="s">
        <v>2037</v>
      </c>
      <c r="H457" s="175">
        <v>2.563</v>
      </c>
      <c r="I457" s="176"/>
      <c r="L457" s="172"/>
      <c r="M457" s="177"/>
      <c r="N457" s="178"/>
      <c r="O457" s="178"/>
      <c r="P457" s="178"/>
      <c r="Q457" s="178"/>
      <c r="R457" s="178"/>
      <c r="S457" s="178"/>
      <c r="T457" s="179"/>
      <c r="AT457" s="173" t="s">
        <v>177</v>
      </c>
      <c r="AU457" s="173" t="s">
        <v>85</v>
      </c>
      <c r="AV457" s="14" t="s">
        <v>85</v>
      </c>
      <c r="AW457" s="14" t="s">
        <v>31</v>
      </c>
      <c r="AX457" s="14" t="s">
        <v>77</v>
      </c>
      <c r="AY457" s="173" t="s">
        <v>167</v>
      </c>
    </row>
    <row r="458" spans="2:51" s="14" customFormat="1" ht="12">
      <c r="B458" s="172"/>
      <c r="D458" s="165" t="s">
        <v>177</v>
      </c>
      <c r="E458" s="173" t="s">
        <v>1</v>
      </c>
      <c r="F458" s="174" t="s">
        <v>2038</v>
      </c>
      <c r="H458" s="175">
        <v>1.062</v>
      </c>
      <c r="I458" s="176"/>
      <c r="L458" s="172"/>
      <c r="M458" s="177"/>
      <c r="N458" s="178"/>
      <c r="O458" s="178"/>
      <c r="P458" s="178"/>
      <c r="Q458" s="178"/>
      <c r="R458" s="178"/>
      <c r="S458" s="178"/>
      <c r="T458" s="179"/>
      <c r="AT458" s="173" t="s">
        <v>177</v>
      </c>
      <c r="AU458" s="173" t="s">
        <v>85</v>
      </c>
      <c r="AV458" s="14" t="s">
        <v>85</v>
      </c>
      <c r="AW458" s="14" t="s">
        <v>31</v>
      </c>
      <c r="AX458" s="14" t="s">
        <v>77</v>
      </c>
      <c r="AY458" s="173" t="s">
        <v>167</v>
      </c>
    </row>
    <row r="459" spans="2:51" s="14" customFormat="1" ht="12">
      <c r="B459" s="172"/>
      <c r="D459" s="165" t="s">
        <v>177</v>
      </c>
      <c r="E459" s="173" t="s">
        <v>1</v>
      </c>
      <c r="F459" s="174" t="s">
        <v>2039</v>
      </c>
      <c r="H459" s="175">
        <v>9.312</v>
      </c>
      <c r="I459" s="176"/>
      <c r="L459" s="172"/>
      <c r="M459" s="177"/>
      <c r="N459" s="178"/>
      <c r="O459" s="178"/>
      <c r="P459" s="178"/>
      <c r="Q459" s="178"/>
      <c r="R459" s="178"/>
      <c r="S459" s="178"/>
      <c r="T459" s="179"/>
      <c r="AT459" s="173" t="s">
        <v>177</v>
      </c>
      <c r="AU459" s="173" t="s">
        <v>85</v>
      </c>
      <c r="AV459" s="14" t="s">
        <v>85</v>
      </c>
      <c r="AW459" s="14" t="s">
        <v>31</v>
      </c>
      <c r="AX459" s="14" t="s">
        <v>77</v>
      </c>
      <c r="AY459" s="173" t="s">
        <v>167</v>
      </c>
    </row>
    <row r="460" spans="2:51" s="13" customFormat="1" ht="12">
      <c r="B460" s="164"/>
      <c r="D460" s="165" t="s">
        <v>177</v>
      </c>
      <c r="E460" s="166" t="s">
        <v>1</v>
      </c>
      <c r="F460" s="167" t="s">
        <v>2040</v>
      </c>
      <c r="H460" s="166" t="s">
        <v>1</v>
      </c>
      <c r="I460" s="168"/>
      <c r="L460" s="164"/>
      <c r="M460" s="169"/>
      <c r="N460" s="170"/>
      <c r="O460" s="170"/>
      <c r="P460" s="170"/>
      <c r="Q460" s="170"/>
      <c r="R460" s="170"/>
      <c r="S460" s="170"/>
      <c r="T460" s="171"/>
      <c r="AT460" s="166" t="s">
        <v>177</v>
      </c>
      <c r="AU460" s="166" t="s">
        <v>85</v>
      </c>
      <c r="AV460" s="13" t="s">
        <v>32</v>
      </c>
      <c r="AW460" s="13" t="s">
        <v>31</v>
      </c>
      <c r="AX460" s="13" t="s">
        <v>77</v>
      </c>
      <c r="AY460" s="166" t="s">
        <v>167</v>
      </c>
    </row>
    <row r="461" spans="2:51" s="14" customFormat="1" ht="12">
      <c r="B461" s="172"/>
      <c r="D461" s="165" t="s">
        <v>177</v>
      </c>
      <c r="E461" s="173" t="s">
        <v>1</v>
      </c>
      <c r="F461" s="174" t="s">
        <v>2041</v>
      </c>
      <c r="H461" s="175">
        <v>1.966</v>
      </c>
      <c r="I461" s="176"/>
      <c r="L461" s="172"/>
      <c r="M461" s="177"/>
      <c r="N461" s="178"/>
      <c r="O461" s="178"/>
      <c r="P461" s="178"/>
      <c r="Q461" s="178"/>
      <c r="R461" s="178"/>
      <c r="S461" s="178"/>
      <c r="T461" s="179"/>
      <c r="AT461" s="173" t="s">
        <v>177</v>
      </c>
      <c r="AU461" s="173" t="s">
        <v>85</v>
      </c>
      <c r="AV461" s="14" t="s">
        <v>85</v>
      </c>
      <c r="AW461" s="14" t="s">
        <v>31</v>
      </c>
      <c r="AX461" s="14" t="s">
        <v>77</v>
      </c>
      <c r="AY461" s="173" t="s">
        <v>167</v>
      </c>
    </row>
    <row r="462" spans="2:51" s="14" customFormat="1" ht="12">
      <c r="B462" s="172"/>
      <c r="D462" s="165" t="s">
        <v>177</v>
      </c>
      <c r="E462" s="173" t="s">
        <v>1</v>
      </c>
      <c r="F462" s="174" t="s">
        <v>2042</v>
      </c>
      <c r="H462" s="175">
        <v>3.516</v>
      </c>
      <c r="I462" s="176"/>
      <c r="L462" s="172"/>
      <c r="M462" s="177"/>
      <c r="N462" s="178"/>
      <c r="O462" s="178"/>
      <c r="P462" s="178"/>
      <c r="Q462" s="178"/>
      <c r="R462" s="178"/>
      <c r="S462" s="178"/>
      <c r="T462" s="179"/>
      <c r="AT462" s="173" t="s">
        <v>177</v>
      </c>
      <c r="AU462" s="173" t="s">
        <v>85</v>
      </c>
      <c r="AV462" s="14" t="s">
        <v>85</v>
      </c>
      <c r="AW462" s="14" t="s">
        <v>31</v>
      </c>
      <c r="AX462" s="14" t="s">
        <v>77</v>
      </c>
      <c r="AY462" s="173" t="s">
        <v>167</v>
      </c>
    </row>
    <row r="463" spans="2:51" s="14" customFormat="1" ht="12">
      <c r="B463" s="172"/>
      <c r="D463" s="165" t="s">
        <v>177</v>
      </c>
      <c r="E463" s="173" t="s">
        <v>1</v>
      </c>
      <c r="F463" s="174" t="s">
        <v>2043</v>
      </c>
      <c r="H463" s="175">
        <v>2.854</v>
      </c>
      <c r="I463" s="176"/>
      <c r="L463" s="172"/>
      <c r="M463" s="177"/>
      <c r="N463" s="178"/>
      <c r="O463" s="178"/>
      <c r="P463" s="178"/>
      <c r="Q463" s="178"/>
      <c r="R463" s="178"/>
      <c r="S463" s="178"/>
      <c r="T463" s="179"/>
      <c r="AT463" s="173" t="s">
        <v>177</v>
      </c>
      <c r="AU463" s="173" t="s">
        <v>85</v>
      </c>
      <c r="AV463" s="14" t="s">
        <v>85</v>
      </c>
      <c r="AW463" s="14" t="s">
        <v>31</v>
      </c>
      <c r="AX463" s="14" t="s">
        <v>77</v>
      </c>
      <c r="AY463" s="173" t="s">
        <v>167</v>
      </c>
    </row>
    <row r="464" spans="2:51" s="14" customFormat="1" ht="12">
      <c r="B464" s="172"/>
      <c r="D464" s="165" t="s">
        <v>177</v>
      </c>
      <c r="E464" s="173" t="s">
        <v>1</v>
      </c>
      <c r="F464" s="174" t="s">
        <v>2044</v>
      </c>
      <c r="H464" s="175">
        <v>10.578</v>
      </c>
      <c r="I464" s="176"/>
      <c r="L464" s="172"/>
      <c r="M464" s="177"/>
      <c r="N464" s="178"/>
      <c r="O464" s="178"/>
      <c r="P464" s="178"/>
      <c r="Q464" s="178"/>
      <c r="R464" s="178"/>
      <c r="S464" s="178"/>
      <c r="T464" s="179"/>
      <c r="AT464" s="173" t="s">
        <v>177</v>
      </c>
      <c r="AU464" s="173" t="s">
        <v>85</v>
      </c>
      <c r="AV464" s="14" t="s">
        <v>85</v>
      </c>
      <c r="AW464" s="14" t="s">
        <v>31</v>
      </c>
      <c r="AX464" s="14" t="s">
        <v>77</v>
      </c>
      <c r="AY464" s="173" t="s">
        <v>167</v>
      </c>
    </row>
    <row r="465" spans="2:51" s="13" customFormat="1" ht="12">
      <c r="B465" s="164"/>
      <c r="D465" s="165" t="s">
        <v>177</v>
      </c>
      <c r="E465" s="166" t="s">
        <v>1</v>
      </c>
      <c r="F465" s="167" t="s">
        <v>2045</v>
      </c>
      <c r="H465" s="166" t="s">
        <v>1</v>
      </c>
      <c r="I465" s="168"/>
      <c r="L465" s="164"/>
      <c r="M465" s="169"/>
      <c r="N465" s="170"/>
      <c r="O465" s="170"/>
      <c r="P465" s="170"/>
      <c r="Q465" s="170"/>
      <c r="R465" s="170"/>
      <c r="S465" s="170"/>
      <c r="T465" s="171"/>
      <c r="AT465" s="166" t="s">
        <v>177</v>
      </c>
      <c r="AU465" s="166" t="s">
        <v>85</v>
      </c>
      <c r="AV465" s="13" t="s">
        <v>32</v>
      </c>
      <c r="AW465" s="13" t="s">
        <v>31</v>
      </c>
      <c r="AX465" s="13" t="s">
        <v>77</v>
      </c>
      <c r="AY465" s="166" t="s">
        <v>167</v>
      </c>
    </row>
    <row r="466" spans="2:51" s="14" customFormat="1" ht="12">
      <c r="B466" s="172"/>
      <c r="D466" s="165" t="s">
        <v>177</v>
      </c>
      <c r="E466" s="173" t="s">
        <v>1</v>
      </c>
      <c r="F466" s="174" t="s">
        <v>2046</v>
      </c>
      <c r="H466" s="175">
        <v>2.156</v>
      </c>
      <c r="I466" s="176"/>
      <c r="L466" s="172"/>
      <c r="M466" s="177"/>
      <c r="N466" s="178"/>
      <c r="O466" s="178"/>
      <c r="P466" s="178"/>
      <c r="Q466" s="178"/>
      <c r="R466" s="178"/>
      <c r="S466" s="178"/>
      <c r="T466" s="179"/>
      <c r="AT466" s="173" t="s">
        <v>177</v>
      </c>
      <c r="AU466" s="173" t="s">
        <v>85</v>
      </c>
      <c r="AV466" s="14" t="s">
        <v>85</v>
      </c>
      <c r="AW466" s="14" t="s">
        <v>31</v>
      </c>
      <c r="AX466" s="14" t="s">
        <v>77</v>
      </c>
      <c r="AY466" s="173" t="s">
        <v>167</v>
      </c>
    </row>
    <row r="467" spans="2:51" s="14" customFormat="1" ht="12">
      <c r="B467" s="172"/>
      <c r="D467" s="165" t="s">
        <v>177</v>
      </c>
      <c r="E467" s="173" t="s">
        <v>1</v>
      </c>
      <c r="F467" s="174" t="s">
        <v>2047</v>
      </c>
      <c r="H467" s="175">
        <v>3.46</v>
      </c>
      <c r="I467" s="176"/>
      <c r="L467" s="172"/>
      <c r="M467" s="177"/>
      <c r="N467" s="178"/>
      <c r="O467" s="178"/>
      <c r="P467" s="178"/>
      <c r="Q467" s="178"/>
      <c r="R467" s="178"/>
      <c r="S467" s="178"/>
      <c r="T467" s="179"/>
      <c r="AT467" s="173" t="s">
        <v>177</v>
      </c>
      <c r="AU467" s="173" t="s">
        <v>85</v>
      </c>
      <c r="AV467" s="14" t="s">
        <v>85</v>
      </c>
      <c r="AW467" s="14" t="s">
        <v>31</v>
      </c>
      <c r="AX467" s="14" t="s">
        <v>77</v>
      </c>
      <c r="AY467" s="173" t="s">
        <v>167</v>
      </c>
    </row>
    <row r="468" spans="2:51" s="14" customFormat="1" ht="12">
      <c r="B468" s="172"/>
      <c r="D468" s="165" t="s">
        <v>177</v>
      </c>
      <c r="E468" s="173" t="s">
        <v>1</v>
      </c>
      <c r="F468" s="174" t="s">
        <v>2048</v>
      </c>
      <c r="H468" s="175">
        <v>2.673</v>
      </c>
      <c r="I468" s="176"/>
      <c r="L468" s="172"/>
      <c r="M468" s="177"/>
      <c r="N468" s="178"/>
      <c r="O468" s="178"/>
      <c r="P468" s="178"/>
      <c r="Q468" s="178"/>
      <c r="R468" s="178"/>
      <c r="S468" s="178"/>
      <c r="T468" s="179"/>
      <c r="AT468" s="173" t="s">
        <v>177</v>
      </c>
      <c r="AU468" s="173" t="s">
        <v>85</v>
      </c>
      <c r="AV468" s="14" t="s">
        <v>85</v>
      </c>
      <c r="AW468" s="14" t="s">
        <v>31</v>
      </c>
      <c r="AX468" s="14" t="s">
        <v>77</v>
      </c>
      <c r="AY468" s="173" t="s">
        <v>167</v>
      </c>
    </row>
    <row r="469" spans="2:51" s="14" customFormat="1" ht="12">
      <c r="B469" s="172"/>
      <c r="D469" s="165" t="s">
        <v>177</v>
      </c>
      <c r="E469" s="173" t="s">
        <v>1</v>
      </c>
      <c r="F469" s="174" t="s">
        <v>2049</v>
      </c>
      <c r="H469" s="175">
        <v>11.123</v>
      </c>
      <c r="I469" s="176"/>
      <c r="L469" s="172"/>
      <c r="M469" s="177"/>
      <c r="N469" s="178"/>
      <c r="O469" s="178"/>
      <c r="P469" s="178"/>
      <c r="Q469" s="178"/>
      <c r="R469" s="178"/>
      <c r="S469" s="178"/>
      <c r="T469" s="179"/>
      <c r="AT469" s="173" t="s">
        <v>177</v>
      </c>
      <c r="AU469" s="173" t="s">
        <v>85</v>
      </c>
      <c r="AV469" s="14" t="s">
        <v>85</v>
      </c>
      <c r="AW469" s="14" t="s">
        <v>31</v>
      </c>
      <c r="AX469" s="14" t="s">
        <v>77</v>
      </c>
      <c r="AY469" s="173" t="s">
        <v>167</v>
      </c>
    </row>
    <row r="470" spans="2:51" s="13" customFormat="1" ht="12">
      <c r="B470" s="164"/>
      <c r="D470" s="165" t="s">
        <v>177</v>
      </c>
      <c r="E470" s="166" t="s">
        <v>1</v>
      </c>
      <c r="F470" s="167" t="s">
        <v>2050</v>
      </c>
      <c r="H470" s="166" t="s">
        <v>1</v>
      </c>
      <c r="I470" s="168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6" t="s">
        <v>177</v>
      </c>
      <c r="AU470" s="166" t="s">
        <v>85</v>
      </c>
      <c r="AV470" s="13" t="s">
        <v>32</v>
      </c>
      <c r="AW470" s="13" t="s">
        <v>31</v>
      </c>
      <c r="AX470" s="13" t="s">
        <v>77</v>
      </c>
      <c r="AY470" s="166" t="s">
        <v>167</v>
      </c>
    </row>
    <row r="471" spans="2:51" s="14" customFormat="1" ht="12">
      <c r="B471" s="172"/>
      <c r="D471" s="165" t="s">
        <v>177</v>
      </c>
      <c r="E471" s="173" t="s">
        <v>1</v>
      </c>
      <c r="F471" s="174" t="s">
        <v>2051</v>
      </c>
      <c r="H471" s="175">
        <v>2.506</v>
      </c>
      <c r="I471" s="176"/>
      <c r="L471" s="172"/>
      <c r="M471" s="177"/>
      <c r="N471" s="178"/>
      <c r="O471" s="178"/>
      <c r="P471" s="178"/>
      <c r="Q471" s="178"/>
      <c r="R471" s="178"/>
      <c r="S471" s="178"/>
      <c r="T471" s="179"/>
      <c r="AT471" s="173" t="s">
        <v>177</v>
      </c>
      <c r="AU471" s="173" t="s">
        <v>85</v>
      </c>
      <c r="AV471" s="14" t="s">
        <v>85</v>
      </c>
      <c r="AW471" s="14" t="s">
        <v>31</v>
      </c>
      <c r="AX471" s="14" t="s">
        <v>77</v>
      </c>
      <c r="AY471" s="173" t="s">
        <v>167</v>
      </c>
    </row>
    <row r="472" spans="2:51" s="14" customFormat="1" ht="12">
      <c r="B472" s="172"/>
      <c r="D472" s="165" t="s">
        <v>177</v>
      </c>
      <c r="E472" s="173" t="s">
        <v>1</v>
      </c>
      <c r="F472" s="174" t="s">
        <v>2052</v>
      </c>
      <c r="H472" s="175">
        <v>3.523</v>
      </c>
      <c r="I472" s="176"/>
      <c r="L472" s="172"/>
      <c r="M472" s="177"/>
      <c r="N472" s="178"/>
      <c r="O472" s="178"/>
      <c r="P472" s="178"/>
      <c r="Q472" s="178"/>
      <c r="R472" s="178"/>
      <c r="S472" s="178"/>
      <c r="T472" s="179"/>
      <c r="AT472" s="173" t="s">
        <v>177</v>
      </c>
      <c r="AU472" s="173" t="s">
        <v>85</v>
      </c>
      <c r="AV472" s="14" t="s">
        <v>85</v>
      </c>
      <c r="AW472" s="14" t="s">
        <v>31</v>
      </c>
      <c r="AX472" s="14" t="s">
        <v>77</v>
      </c>
      <c r="AY472" s="173" t="s">
        <v>167</v>
      </c>
    </row>
    <row r="473" spans="2:51" s="14" customFormat="1" ht="12">
      <c r="B473" s="172"/>
      <c r="D473" s="165" t="s">
        <v>177</v>
      </c>
      <c r="E473" s="173" t="s">
        <v>1</v>
      </c>
      <c r="F473" s="174" t="s">
        <v>2053</v>
      </c>
      <c r="H473" s="175">
        <v>4.17</v>
      </c>
      <c r="I473" s="176"/>
      <c r="L473" s="172"/>
      <c r="M473" s="177"/>
      <c r="N473" s="178"/>
      <c r="O473" s="178"/>
      <c r="P473" s="178"/>
      <c r="Q473" s="178"/>
      <c r="R473" s="178"/>
      <c r="S473" s="178"/>
      <c r="T473" s="179"/>
      <c r="AT473" s="173" t="s">
        <v>177</v>
      </c>
      <c r="AU473" s="173" t="s">
        <v>85</v>
      </c>
      <c r="AV473" s="14" t="s">
        <v>85</v>
      </c>
      <c r="AW473" s="14" t="s">
        <v>31</v>
      </c>
      <c r="AX473" s="14" t="s">
        <v>77</v>
      </c>
      <c r="AY473" s="173" t="s">
        <v>167</v>
      </c>
    </row>
    <row r="474" spans="2:51" s="14" customFormat="1" ht="12">
      <c r="B474" s="172"/>
      <c r="D474" s="165" t="s">
        <v>177</v>
      </c>
      <c r="E474" s="173" t="s">
        <v>1</v>
      </c>
      <c r="F474" s="174" t="s">
        <v>2054</v>
      </c>
      <c r="H474" s="175">
        <v>6.513</v>
      </c>
      <c r="I474" s="176"/>
      <c r="L474" s="172"/>
      <c r="M474" s="177"/>
      <c r="N474" s="178"/>
      <c r="O474" s="178"/>
      <c r="P474" s="178"/>
      <c r="Q474" s="178"/>
      <c r="R474" s="178"/>
      <c r="S474" s="178"/>
      <c r="T474" s="179"/>
      <c r="AT474" s="173" t="s">
        <v>177</v>
      </c>
      <c r="AU474" s="173" t="s">
        <v>85</v>
      </c>
      <c r="AV474" s="14" t="s">
        <v>85</v>
      </c>
      <c r="AW474" s="14" t="s">
        <v>31</v>
      </c>
      <c r="AX474" s="14" t="s">
        <v>77</v>
      </c>
      <c r="AY474" s="173" t="s">
        <v>167</v>
      </c>
    </row>
    <row r="475" spans="2:51" s="14" customFormat="1" ht="12">
      <c r="B475" s="172"/>
      <c r="D475" s="165" t="s">
        <v>177</v>
      </c>
      <c r="E475" s="173" t="s">
        <v>1</v>
      </c>
      <c r="F475" s="174" t="s">
        <v>2055</v>
      </c>
      <c r="H475" s="175">
        <v>23.252</v>
      </c>
      <c r="I475" s="176"/>
      <c r="L475" s="172"/>
      <c r="M475" s="177"/>
      <c r="N475" s="178"/>
      <c r="O475" s="178"/>
      <c r="P475" s="178"/>
      <c r="Q475" s="178"/>
      <c r="R475" s="178"/>
      <c r="S475" s="178"/>
      <c r="T475" s="179"/>
      <c r="AT475" s="173" t="s">
        <v>177</v>
      </c>
      <c r="AU475" s="173" t="s">
        <v>85</v>
      </c>
      <c r="AV475" s="14" t="s">
        <v>85</v>
      </c>
      <c r="AW475" s="14" t="s">
        <v>31</v>
      </c>
      <c r="AX475" s="14" t="s">
        <v>77</v>
      </c>
      <c r="AY475" s="173" t="s">
        <v>167</v>
      </c>
    </row>
    <row r="476" spans="2:51" s="14" customFormat="1" ht="12">
      <c r="B476" s="172"/>
      <c r="D476" s="165" t="s">
        <v>177</v>
      </c>
      <c r="E476" s="173" t="s">
        <v>1</v>
      </c>
      <c r="F476" s="174" t="s">
        <v>2056</v>
      </c>
      <c r="H476" s="175">
        <v>20.939</v>
      </c>
      <c r="I476" s="176"/>
      <c r="L476" s="172"/>
      <c r="M476" s="177"/>
      <c r="N476" s="178"/>
      <c r="O476" s="178"/>
      <c r="P476" s="178"/>
      <c r="Q476" s="178"/>
      <c r="R476" s="178"/>
      <c r="S476" s="178"/>
      <c r="T476" s="179"/>
      <c r="AT476" s="173" t="s">
        <v>177</v>
      </c>
      <c r="AU476" s="173" t="s">
        <v>85</v>
      </c>
      <c r="AV476" s="14" t="s">
        <v>85</v>
      </c>
      <c r="AW476" s="14" t="s">
        <v>31</v>
      </c>
      <c r="AX476" s="14" t="s">
        <v>77</v>
      </c>
      <c r="AY476" s="173" t="s">
        <v>167</v>
      </c>
    </row>
    <row r="477" spans="2:51" s="14" customFormat="1" ht="12">
      <c r="B477" s="172"/>
      <c r="D477" s="165" t="s">
        <v>177</v>
      </c>
      <c r="E477" s="173" t="s">
        <v>1</v>
      </c>
      <c r="F477" s="174" t="s">
        <v>2057</v>
      </c>
      <c r="H477" s="175">
        <v>24.534</v>
      </c>
      <c r="I477" s="176"/>
      <c r="L477" s="172"/>
      <c r="M477" s="177"/>
      <c r="N477" s="178"/>
      <c r="O477" s="178"/>
      <c r="P477" s="178"/>
      <c r="Q477" s="178"/>
      <c r="R477" s="178"/>
      <c r="S477" s="178"/>
      <c r="T477" s="179"/>
      <c r="AT477" s="173" t="s">
        <v>177</v>
      </c>
      <c r="AU477" s="173" t="s">
        <v>85</v>
      </c>
      <c r="AV477" s="14" t="s">
        <v>85</v>
      </c>
      <c r="AW477" s="14" t="s">
        <v>31</v>
      </c>
      <c r="AX477" s="14" t="s">
        <v>77</v>
      </c>
      <c r="AY477" s="173" t="s">
        <v>167</v>
      </c>
    </row>
    <row r="478" spans="2:51" s="14" customFormat="1" ht="12">
      <c r="B478" s="172"/>
      <c r="D478" s="165" t="s">
        <v>177</v>
      </c>
      <c r="E478" s="173" t="s">
        <v>1</v>
      </c>
      <c r="F478" s="174" t="s">
        <v>2058</v>
      </c>
      <c r="H478" s="175">
        <v>20.199</v>
      </c>
      <c r="I478" s="176"/>
      <c r="L478" s="172"/>
      <c r="M478" s="177"/>
      <c r="N478" s="178"/>
      <c r="O478" s="178"/>
      <c r="P478" s="178"/>
      <c r="Q478" s="178"/>
      <c r="R478" s="178"/>
      <c r="S478" s="178"/>
      <c r="T478" s="179"/>
      <c r="AT478" s="173" t="s">
        <v>177</v>
      </c>
      <c r="AU478" s="173" t="s">
        <v>85</v>
      </c>
      <c r="AV478" s="14" t="s">
        <v>85</v>
      </c>
      <c r="AW478" s="14" t="s">
        <v>31</v>
      </c>
      <c r="AX478" s="14" t="s">
        <v>77</v>
      </c>
      <c r="AY478" s="173" t="s">
        <v>167</v>
      </c>
    </row>
    <row r="479" spans="2:51" s="14" customFormat="1" ht="12">
      <c r="B479" s="172"/>
      <c r="D479" s="165" t="s">
        <v>177</v>
      </c>
      <c r="E479" s="173" t="s">
        <v>1</v>
      </c>
      <c r="F479" s="174" t="s">
        <v>2059</v>
      </c>
      <c r="H479" s="175">
        <v>16.168</v>
      </c>
      <c r="I479" s="176"/>
      <c r="L479" s="172"/>
      <c r="M479" s="177"/>
      <c r="N479" s="178"/>
      <c r="O479" s="178"/>
      <c r="P479" s="178"/>
      <c r="Q479" s="178"/>
      <c r="R479" s="178"/>
      <c r="S479" s="178"/>
      <c r="T479" s="179"/>
      <c r="AT479" s="173" t="s">
        <v>177</v>
      </c>
      <c r="AU479" s="173" t="s">
        <v>85</v>
      </c>
      <c r="AV479" s="14" t="s">
        <v>85</v>
      </c>
      <c r="AW479" s="14" t="s">
        <v>31</v>
      </c>
      <c r="AX479" s="14" t="s">
        <v>77</v>
      </c>
      <c r="AY479" s="173" t="s">
        <v>167</v>
      </c>
    </row>
    <row r="480" spans="2:51" s="14" customFormat="1" ht="12">
      <c r="B480" s="172"/>
      <c r="D480" s="165" t="s">
        <v>177</v>
      </c>
      <c r="E480" s="173" t="s">
        <v>1</v>
      </c>
      <c r="F480" s="174" t="s">
        <v>2060</v>
      </c>
      <c r="H480" s="175">
        <v>20.115</v>
      </c>
      <c r="I480" s="176"/>
      <c r="L480" s="172"/>
      <c r="M480" s="177"/>
      <c r="N480" s="178"/>
      <c r="O480" s="178"/>
      <c r="P480" s="178"/>
      <c r="Q480" s="178"/>
      <c r="R480" s="178"/>
      <c r="S480" s="178"/>
      <c r="T480" s="179"/>
      <c r="AT480" s="173" t="s">
        <v>177</v>
      </c>
      <c r="AU480" s="173" t="s">
        <v>85</v>
      </c>
      <c r="AV480" s="14" t="s">
        <v>85</v>
      </c>
      <c r="AW480" s="14" t="s">
        <v>31</v>
      </c>
      <c r="AX480" s="14" t="s">
        <v>77</v>
      </c>
      <c r="AY480" s="173" t="s">
        <v>167</v>
      </c>
    </row>
    <row r="481" spans="2:51" s="14" customFormat="1" ht="12">
      <c r="B481" s="172"/>
      <c r="D481" s="165" t="s">
        <v>177</v>
      </c>
      <c r="E481" s="173" t="s">
        <v>1</v>
      </c>
      <c r="F481" s="174" t="s">
        <v>2061</v>
      </c>
      <c r="H481" s="175">
        <v>0.957</v>
      </c>
      <c r="I481" s="176"/>
      <c r="L481" s="172"/>
      <c r="M481" s="177"/>
      <c r="N481" s="178"/>
      <c r="O481" s="178"/>
      <c r="P481" s="178"/>
      <c r="Q481" s="178"/>
      <c r="R481" s="178"/>
      <c r="S481" s="178"/>
      <c r="T481" s="179"/>
      <c r="AT481" s="173" t="s">
        <v>177</v>
      </c>
      <c r="AU481" s="173" t="s">
        <v>85</v>
      </c>
      <c r="AV481" s="14" t="s">
        <v>85</v>
      </c>
      <c r="AW481" s="14" t="s">
        <v>31</v>
      </c>
      <c r="AX481" s="14" t="s">
        <v>77</v>
      </c>
      <c r="AY481" s="173" t="s">
        <v>167</v>
      </c>
    </row>
    <row r="482" spans="2:51" s="14" customFormat="1" ht="12">
      <c r="B482" s="172"/>
      <c r="D482" s="165" t="s">
        <v>177</v>
      </c>
      <c r="E482" s="173" t="s">
        <v>1</v>
      </c>
      <c r="F482" s="174" t="s">
        <v>2062</v>
      </c>
      <c r="H482" s="175">
        <v>20.291</v>
      </c>
      <c r="I482" s="176"/>
      <c r="L482" s="172"/>
      <c r="M482" s="177"/>
      <c r="N482" s="178"/>
      <c r="O482" s="178"/>
      <c r="P482" s="178"/>
      <c r="Q482" s="178"/>
      <c r="R482" s="178"/>
      <c r="S482" s="178"/>
      <c r="T482" s="179"/>
      <c r="AT482" s="173" t="s">
        <v>177</v>
      </c>
      <c r="AU482" s="173" t="s">
        <v>85</v>
      </c>
      <c r="AV482" s="14" t="s">
        <v>85</v>
      </c>
      <c r="AW482" s="14" t="s">
        <v>31</v>
      </c>
      <c r="AX482" s="14" t="s">
        <v>77</v>
      </c>
      <c r="AY482" s="173" t="s">
        <v>167</v>
      </c>
    </row>
    <row r="483" spans="2:51" s="14" customFormat="1" ht="12">
      <c r="B483" s="172"/>
      <c r="D483" s="165" t="s">
        <v>177</v>
      </c>
      <c r="E483" s="173" t="s">
        <v>1</v>
      </c>
      <c r="F483" s="174" t="s">
        <v>2063</v>
      </c>
      <c r="H483" s="175">
        <v>19.602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3" t="s">
        <v>177</v>
      </c>
      <c r="AU483" s="173" t="s">
        <v>85</v>
      </c>
      <c r="AV483" s="14" t="s">
        <v>85</v>
      </c>
      <c r="AW483" s="14" t="s">
        <v>31</v>
      </c>
      <c r="AX483" s="14" t="s">
        <v>77</v>
      </c>
      <c r="AY483" s="173" t="s">
        <v>167</v>
      </c>
    </row>
    <row r="484" spans="2:51" s="14" customFormat="1" ht="12">
      <c r="B484" s="172"/>
      <c r="D484" s="165" t="s">
        <v>177</v>
      </c>
      <c r="E484" s="173" t="s">
        <v>1</v>
      </c>
      <c r="F484" s="174" t="s">
        <v>2064</v>
      </c>
      <c r="H484" s="175">
        <v>21.559</v>
      </c>
      <c r="I484" s="176"/>
      <c r="L484" s="172"/>
      <c r="M484" s="177"/>
      <c r="N484" s="178"/>
      <c r="O484" s="178"/>
      <c r="P484" s="178"/>
      <c r="Q484" s="178"/>
      <c r="R484" s="178"/>
      <c r="S484" s="178"/>
      <c r="T484" s="179"/>
      <c r="AT484" s="173" t="s">
        <v>177</v>
      </c>
      <c r="AU484" s="173" t="s">
        <v>85</v>
      </c>
      <c r="AV484" s="14" t="s">
        <v>85</v>
      </c>
      <c r="AW484" s="14" t="s">
        <v>31</v>
      </c>
      <c r="AX484" s="14" t="s">
        <v>77</v>
      </c>
      <c r="AY484" s="173" t="s">
        <v>167</v>
      </c>
    </row>
    <row r="485" spans="2:51" s="14" customFormat="1" ht="12">
      <c r="B485" s="172"/>
      <c r="D485" s="165" t="s">
        <v>177</v>
      </c>
      <c r="E485" s="173" t="s">
        <v>1</v>
      </c>
      <c r="F485" s="174" t="s">
        <v>2065</v>
      </c>
      <c r="H485" s="175">
        <v>0.949</v>
      </c>
      <c r="I485" s="176"/>
      <c r="L485" s="172"/>
      <c r="M485" s="177"/>
      <c r="N485" s="178"/>
      <c r="O485" s="178"/>
      <c r="P485" s="178"/>
      <c r="Q485" s="178"/>
      <c r="R485" s="178"/>
      <c r="S485" s="178"/>
      <c r="T485" s="179"/>
      <c r="AT485" s="173" t="s">
        <v>177</v>
      </c>
      <c r="AU485" s="173" t="s">
        <v>85</v>
      </c>
      <c r="AV485" s="14" t="s">
        <v>85</v>
      </c>
      <c r="AW485" s="14" t="s">
        <v>31</v>
      </c>
      <c r="AX485" s="14" t="s">
        <v>77</v>
      </c>
      <c r="AY485" s="173" t="s">
        <v>167</v>
      </c>
    </row>
    <row r="486" spans="2:51" s="14" customFormat="1" ht="12">
      <c r="B486" s="172"/>
      <c r="D486" s="165" t="s">
        <v>177</v>
      </c>
      <c r="E486" s="173" t="s">
        <v>1</v>
      </c>
      <c r="F486" s="174" t="s">
        <v>2066</v>
      </c>
      <c r="H486" s="175">
        <v>19.78</v>
      </c>
      <c r="I486" s="176"/>
      <c r="L486" s="172"/>
      <c r="M486" s="177"/>
      <c r="N486" s="178"/>
      <c r="O486" s="178"/>
      <c r="P486" s="178"/>
      <c r="Q486" s="178"/>
      <c r="R486" s="178"/>
      <c r="S486" s="178"/>
      <c r="T486" s="179"/>
      <c r="AT486" s="173" t="s">
        <v>177</v>
      </c>
      <c r="AU486" s="173" t="s">
        <v>85</v>
      </c>
      <c r="AV486" s="14" t="s">
        <v>85</v>
      </c>
      <c r="AW486" s="14" t="s">
        <v>31</v>
      </c>
      <c r="AX486" s="14" t="s">
        <v>77</v>
      </c>
      <c r="AY486" s="173" t="s">
        <v>167</v>
      </c>
    </row>
    <row r="487" spans="2:51" s="14" customFormat="1" ht="12">
      <c r="B487" s="172"/>
      <c r="D487" s="165" t="s">
        <v>177</v>
      </c>
      <c r="E487" s="173" t="s">
        <v>1</v>
      </c>
      <c r="F487" s="174" t="s">
        <v>2067</v>
      </c>
      <c r="H487" s="175">
        <v>15.61</v>
      </c>
      <c r="I487" s="176"/>
      <c r="L487" s="172"/>
      <c r="M487" s="177"/>
      <c r="N487" s="178"/>
      <c r="O487" s="178"/>
      <c r="P487" s="178"/>
      <c r="Q487" s="178"/>
      <c r="R487" s="178"/>
      <c r="S487" s="178"/>
      <c r="T487" s="179"/>
      <c r="AT487" s="173" t="s">
        <v>177</v>
      </c>
      <c r="AU487" s="173" t="s">
        <v>85</v>
      </c>
      <c r="AV487" s="14" t="s">
        <v>85</v>
      </c>
      <c r="AW487" s="14" t="s">
        <v>31</v>
      </c>
      <c r="AX487" s="14" t="s">
        <v>77</v>
      </c>
      <c r="AY487" s="173" t="s">
        <v>167</v>
      </c>
    </row>
    <row r="488" spans="2:51" s="14" customFormat="1" ht="12">
      <c r="B488" s="172"/>
      <c r="D488" s="165" t="s">
        <v>177</v>
      </c>
      <c r="E488" s="173" t="s">
        <v>1</v>
      </c>
      <c r="F488" s="174" t="s">
        <v>2068</v>
      </c>
      <c r="H488" s="175">
        <v>16.889</v>
      </c>
      <c r="I488" s="176"/>
      <c r="L488" s="172"/>
      <c r="M488" s="177"/>
      <c r="N488" s="178"/>
      <c r="O488" s="178"/>
      <c r="P488" s="178"/>
      <c r="Q488" s="178"/>
      <c r="R488" s="178"/>
      <c r="S488" s="178"/>
      <c r="T488" s="179"/>
      <c r="AT488" s="173" t="s">
        <v>177</v>
      </c>
      <c r="AU488" s="173" t="s">
        <v>85</v>
      </c>
      <c r="AV488" s="14" t="s">
        <v>85</v>
      </c>
      <c r="AW488" s="14" t="s">
        <v>31</v>
      </c>
      <c r="AX488" s="14" t="s">
        <v>77</v>
      </c>
      <c r="AY488" s="173" t="s">
        <v>167</v>
      </c>
    </row>
    <row r="489" spans="2:51" s="14" customFormat="1" ht="12">
      <c r="B489" s="172"/>
      <c r="D489" s="165" t="s">
        <v>177</v>
      </c>
      <c r="E489" s="173" t="s">
        <v>1</v>
      </c>
      <c r="F489" s="174" t="s">
        <v>2069</v>
      </c>
      <c r="H489" s="175">
        <v>17.672</v>
      </c>
      <c r="I489" s="176"/>
      <c r="L489" s="172"/>
      <c r="M489" s="177"/>
      <c r="N489" s="178"/>
      <c r="O489" s="178"/>
      <c r="P489" s="178"/>
      <c r="Q489" s="178"/>
      <c r="R489" s="178"/>
      <c r="S489" s="178"/>
      <c r="T489" s="179"/>
      <c r="AT489" s="173" t="s">
        <v>177</v>
      </c>
      <c r="AU489" s="173" t="s">
        <v>85</v>
      </c>
      <c r="AV489" s="14" t="s">
        <v>85</v>
      </c>
      <c r="AW489" s="14" t="s">
        <v>31</v>
      </c>
      <c r="AX489" s="14" t="s">
        <v>77</v>
      </c>
      <c r="AY489" s="173" t="s">
        <v>167</v>
      </c>
    </row>
    <row r="490" spans="2:51" s="14" customFormat="1" ht="12">
      <c r="B490" s="172"/>
      <c r="D490" s="165" t="s">
        <v>177</v>
      </c>
      <c r="E490" s="173" t="s">
        <v>1</v>
      </c>
      <c r="F490" s="174" t="s">
        <v>2070</v>
      </c>
      <c r="H490" s="175">
        <v>4.826</v>
      </c>
      <c r="I490" s="176"/>
      <c r="L490" s="172"/>
      <c r="M490" s="177"/>
      <c r="N490" s="178"/>
      <c r="O490" s="178"/>
      <c r="P490" s="178"/>
      <c r="Q490" s="178"/>
      <c r="R490" s="178"/>
      <c r="S490" s="178"/>
      <c r="T490" s="179"/>
      <c r="AT490" s="173" t="s">
        <v>177</v>
      </c>
      <c r="AU490" s="173" t="s">
        <v>85</v>
      </c>
      <c r="AV490" s="14" t="s">
        <v>85</v>
      </c>
      <c r="AW490" s="14" t="s">
        <v>31</v>
      </c>
      <c r="AX490" s="14" t="s">
        <v>77</v>
      </c>
      <c r="AY490" s="173" t="s">
        <v>167</v>
      </c>
    </row>
    <row r="491" spans="2:51" s="13" customFormat="1" ht="12">
      <c r="B491" s="164"/>
      <c r="D491" s="165" t="s">
        <v>177</v>
      </c>
      <c r="E491" s="166" t="s">
        <v>1</v>
      </c>
      <c r="F491" s="167" t="s">
        <v>1414</v>
      </c>
      <c r="H491" s="166" t="s">
        <v>1</v>
      </c>
      <c r="I491" s="168"/>
      <c r="L491" s="164"/>
      <c r="M491" s="169"/>
      <c r="N491" s="170"/>
      <c r="O491" s="170"/>
      <c r="P491" s="170"/>
      <c r="Q491" s="170"/>
      <c r="R491" s="170"/>
      <c r="S491" s="170"/>
      <c r="T491" s="171"/>
      <c r="AT491" s="166" t="s">
        <v>177</v>
      </c>
      <c r="AU491" s="166" t="s">
        <v>85</v>
      </c>
      <c r="AV491" s="13" t="s">
        <v>32</v>
      </c>
      <c r="AW491" s="13" t="s">
        <v>31</v>
      </c>
      <c r="AX491" s="13" t="s">
        <v>77</v>
      </c>
      <c r="AY491" s="166" t="s">
        <v>167</v>
      </c>
    </row>
    <row r="492" spans="2:51" s="14" customFormat="1" ht="12">
      <c r="B492" s="172"/>
      <c r="D492" s="165" t="s">
        <v>177</v>
      </c>
      <c r="E492" s="173" t="s">
        <v>1</v>
      </c>
      <c r="F492" s="174" t="s">
        <v>2071</v>
      </c>
      <c r="H492" s="175">
        <v>-5.396</v>
      </c>
      <c r="I492" s="176"/>
      <c r="L492" s="172"/>
      <c r="M492" s="177"/>
      <c r="N492" s="178"/>
      <c r="O492" s="178"/>
      <c r="P492" s="178"/>
      <c r="Q492" s="178"/>
      <c r="R492" s="178"/>
      <c r="S492" s="178"/>
      <c r="T492" s="179"/>
      <c r="AT492" s="173" t="s">
        <v>177</v>
      </c>
      <c r="AU492" s="173" t="s">
        <v>85</v>
      </c>
      <c r="AV492" s="14" t="s">
        <v>85</v>
      </c>
      <c r="AW492" s="14" t="s">
        <v>31</v>
      </c>
      <c r="AX492" s="14" t="s">
        <v>77</v>
      </c>
      <c r="AY492" s="173" t="s">
        <v>167</v>
      </c>
    </row>
    <row r="493" spans="2:51" s="14" customFormat="1" ht="12">
      <c r="B493" s="172"/>
      <c r="D493" s="165" t="s">
        <v>177</v>
      </c>
      <c r="E493" s="173" t="s">
        <v>1</v>
      </c>
      <c r="F493" s="174" t="s">
        <v>2072</v>
      </c>
      <c r="H493" s="175">
        <v>-3.418</v>
      </c>
      <c r="I493" s="176"/>
      <c r="L493" s="172"/>
      <c r="M493" s="177"/>
      <c r="N493" s="178"/>
      <c r="O493" s="178"/>
      <c r="P493" s="178"/>
      <c r="Q493" s="178"/>
      <c r="R493" s="178"/>
      <c r="S493" s="178"/>
      <c r="T493" s="179"/>
      <c r="AT493" s="173" t="s">
        <v>177</v>
      </c>
      <c r="AU493" s="173" t="s">
        <v>85</v>
      </c>
      <c r="AV493" s="14" t="s">
        <v>85</v>
      </c>
      <c r="AW493" s="14" t="s">
        <v>31</v>
      </c>
      <c r="AX493" s="14" t="s">
        <v>77</v>
      </c>
      <c r="AY493" s="173" t="s">
        <v>167</v>
      </c>
    </row>
    <row r="494" spans="2:51" s="14" customFormat="1" ht="12">
      <c r="B494" s="172"/>
      <c r="D494" s="165" t="s">
        <v>177</v>
      </c>
      <c r="E494" s="173" t="s">
        <v>1</v>
      </c>
      <c r="F494" s="174" t="s">
        <v>2073</v>
      </c>
      <c r="H494" s="175">
        <v>-2.65</v>
      </c>
      <c r="I494" s="176"/>
      <c r="L494" s="172"/>
      <c r="M494" s="177"/>
      <c r="N494" s="178"/>
      <c r="O494" s="178"/>
      <c r="P494" s="178"/>
      <c r="Q494" s="178"/>
      <c r="R494" s="178"/>
      <c r="S494" s="178"/>
      <c r="T494" s="179"/>
      <c r="AT494" s="173" t="s">
        <v>177</v>
      </c>
      <c r="AU494" s="173" t="s">
        <v>85</v>
      </c>
      <c r="AV494" s="14" t="s">
        <v>85</v>
      </c>
      <c r="AW494" s="14" t="s">
        <v>31</v>
      </c>
      <c r="AX494" s="14" t="s">
        <v>77</v>
      </c>
      <c r="AY494" s="173" t="s">
        <v>167</v>
      </c>
    </row>
    <row r="495" spans="2:51" s="14" customFormat="1" ht="12">
      <c r="B495" s="172"/>
      <c r="D495" s="165" t="s">
        <v>177</v>
      </c>
      <c r="E495" s="173" t="s">
        <v>1</v>
      </c>
      <c r="F495" s="174" t="s">
        <v>2074</v>
      </c>
      <c r="H495" s="175">
        <v>-1.297</v>
      </c>
      <c r="I495" s="176"/>
      <c r="L495" s="172"/>
      <c r="M495" s="177"/>
      <c r="N495" s="178"/>
      <c r="O495" s="178"/>
      <c r="P495" s="178"/>
      <c r="Q495" s="178"/>
      <c r="R495" s="178"/>
      <c r="S495" s="178"/>
      <c r="T495" s="179"/>
      <c r="AT495" s="173" t="s">
        <v>177</v>
      </c>
      <c r="AU495" s="173" t="s">
        <v>85</v>
      </c>
      <c r="AV495" s="14" t="s">
        <v>85</v>
      </c>
      <c r="AW495" s="14" t="s">
        <v>31</v>
      </c>
      <c r="AX495" s="14" t="s">
        <v>77</v>
      </c>
      <c r="AY495" s="173" t="s">
        <v>167</v>
      </c>
    </row>
    <row r="496" spans="2:51" s="14" customFormat="1" ht="12">
      <c r="B496" s="172"/>
      <c r="D496" s="165" t="s">
        <v>177</v>
      </c>
      <c r="E496" s="173" t="s">
        <v>1</v>
      </c>
      <c r="F496" s="174" t="s">
        <v>2075</v>
      </c>
      <c r="H496" s="175">
        <v>-2.173</v>
      </c>
      <c r="I496" s="176"/>
      <c r="L496" s="172"/>
      <c r="M496" s="177"/>
      <c r="N496" s="178"/>
      <c r="O496" s="178"/>
      <c r="P496" s="178"/>
      <c r="Q496" s="178"/>
      <c r="R496" s="178"/>
      <c r="S496" s="178"/>
      <c r="T496" s="179"/>
      <c r="AT496" s="173" t="s">
        <v>177</v>
      </c>
      <c r="AU496" s="173" t="s">
        <v>85</v>
      </c>
      <c r="AV496" s="14" t="s">
        <v>85</v>
      </c>
      <c r="AW496" s="14" t="s">
        <v>31</v>
      </c>
      <c r="AX496" s="14" t="s">
        <v>77</v>
      </c>
      <c r="AY496" s="173" t="s">
        <v>167</v>
      </c>
    </row>
    <row r="497" spans="2:51" s="16" customFormat="1" ht="12">
      <c r="B497" s="209"/>
      <c r="D497" s="165" t="s">
        <v>177</v>
      </c>
      <c r="E497" s="210" t="s">
        <v>1</v>
      </c>
      <c r="F497" s="211" t="s">
        <v>1299</v>
      </c>
      <c r="H497" s="212">
        <v>372.646</v>
      </c>
      <c r="I497" s="213"/>
      <c r="L497" s="209"/>
      <c r="M497" s="214"/>
      <c r="N497" s="215"/>
      <c r="O497" s="215"/>
      <c r="P497" s="215"/>
      <c r="Q497" s="215"/>
      <c r="R497" s="215"/>
      <c r="S497" s="215"/>
      <c r="T497" s="216"/>
      <c r="AT497" s="210" t="s">
        <v>177</v>
      </c>
      <c r="AU497" s="210" t="s">
        <v>85</v>
      </c>
      <c r="AV497" s="16" t="s">
        <v>186</v>
      </c>
      <c r="AW497" s="16" t="s">
        <v>31</v>
      </c>
      <c r="AX497" s="16" t="s">
        <v>77</v>
      </c>
      <c r="AY497" s="210" t="s">
        <v>167</v>
      </c>
    </row>
    <row r="498" spans="2:51" s="13" customFormat="1" ht="12">
      <c r="B498" s="164"/>
      <c r="D498" s="165" t="s">
        <v>177</v>
      </c>
      <c r="E498" s="166" t="s">
        <v>1</v>
      </c>
      <c r="F498" s="167" t="s">
        <v>2076</v>
      </c>
      <c r="H498" s="166" t="s">
        <v>1</v>
      </c>
      <c r="I498" s="168"/>
      <c r="L498" s="164"/>
      <c r="M498" s="169"/>
      <c r="N498" s="170"/>
      <c r="O498" s="170"/>
      <c r="P498" s="170"/>
      <c r="Q498" s="170"/>
      <c r="R498" s="170"/>
      <c r="S498" s="170"/>
      <c r="T498" s="171"/>
      <c r="AT498" s="166" t="s">
        <v>177</v>
      </c>
      <c r="AU498" s="166" t="s">
        <v>85</v>
      </c>
      <c r="AV498" s="13" t="s">
        <v>32</v>
      </c>
      <c r="AW498" s="13" t="s">
        <v>31</v>
      </c>
      <c r="AX498" s="13" t="s">
        <v>77</v>
      </c>
      <c r="AY498" s="166" t="s">
        <v>167</v>
      </c>
    </row>
    <row r="499" spans="2:51" s="14" customFormat="1" ht="12">
      <c r="B499" s="172"/>
      <c r="D499" s="165" t="s">
        <v>177</v>
      </c>
      <c r="E499" s="173" t="s">
        <v>1</v>
      </c>
      <c r="F499" s="174" t="s">
        <v>2077</v>
      </c>
      <c r="H499" s="175">
        <v>-194.7</v>
      </c>
      <c r="I499" s="176"/>
      <c r="L499" s="172"/>
      <c r="M499" s="177"/>
      <c r="N499" s="178"/>
      <c r="O499" s="178"/>
      <c r="P499" s="178"/>
      <c r="Q499" s="178"/>
      <c r="R499" s="178"/>
      <c r="S499" s="178"/>
      <c r="T499" s="179"/>
      <c r="AT499" s="173" t="s">
        <v>177</v>
      </c>
      <c r="AU499" s="173" t="s">
        <v>85</v>
      </c>
      <c r="AV499" s="14" t="s">
        <v>85</v>
      </c>
      <c r="AW499" s="14" t="s">
        <v>31</v>
      </c>
      <c r="AX499" s="14" t="s">
        <v>77</v>
      </c>
      <c r="AY499" s="173" t="s">
        <v>167</v>
      </c>
    </row>
    <row r="500" spans="2:51" s="13" customFormat="1" ht="12">
      <c r="B500" s="164"/>
      <c r="D500" s="165" t="s">
        <v>177</v>
      </c>
      <c r="E500" s="166" t="s">
        <v>1</v>
      </c>
      <c r="F500" s="167" t="s">
        <v>1414</v>
      </c>
      <c r="H500" s="166" t="s">
        <v>1</v>
      </c>
      <c r="I500" s="168"/>
      <c r="L500" s="164"/>
      <c r="M500" s="169"/>
      <c r="N500" s="170"/>
      <c r="O500" s="170"/>
      <c r="P500" s="170"/>
      <c r="Q500" s="170"/>
      <c r="R500" s="170"/>
      <c r="S500" s="170"/>
      <c r="T500" s="171"/>
      <c r="AT500" s="166" t="s">
        <v>177</v>
      </c>
      <c r="AU500" s="166" t="s">
        <v>85</v>
      </c>
      <c r="AV500" s="13" t="s">
        <v>32</v>
      </c>
      <c r="AW500" s="13" t="s">
        <v>31</v>
      </c>
      <c r="AX500" s="13" t="s">
        <v>77</v>
      </c>
      <c r="AY500" s="166" t="s">
        <v>167</v>
      </c>
    </row>
    <row r="501" spans="2:51" s="14" customFormat="1" ht="12">
      <c r="B501" s="172"/>
      <c r="D501" s="165" t="s">
        <v>177</v>
      </c>
      <c r="E501" s="173" t="s">
        <v>1</v>
      </c>
      <c r="F501" s="174" t="s">
        <v>2078</v>
      </c>
      <c r="H501" s="175">
        <v>-8.144</v>
      </c>
      <c r="I501" s="176"/>
      <c r="L501" s="172"/>
      <c r="M501" s="177"/>
      <c r="N501" s="178"/>
      <c r="O501" s="178"/>
      <c r="P501" s="178"/>
      <c r="Q501" s="178"/>
      <c r="R501" s="178"/>
      <c r="S501" s="178"/>
      <c r="T501" s="179"/>
      <c r="AT501" s="173" t="s">
        <v>177</v>
      </c>
      <c r="AU501" s="173" t="s">
        <v>85</v>
      </c>
      <c r="AV501" s="14" t="s">
        <v>85</v>
      </c>
      <c r="AW501" s="14" t="s">
        <v>31</v>
      </c>
      <c r="AX501" s="14" t="s">
        <v>77</v>
      </c>
      <c r="AY501" s="173" t="s">
        <v>167</v>
      </c>
    </row>
    <row r="502" spans="2:51" s="14" customFormat="1" ht="12">
      <c r="B502" s="172"/>
      <c r="D502" s="165" t="s">
        <v>177</v>
      </c>
      <c r="E502" s="173" t="s">
        <v>1</v>
      </c>
      <c r="F502" s="174" t="s">
        <v>1416</v>
      </c>
      <c r="H502" s="175">
        <v>-1.509</v>
      </c>
      <c r="I502" s="176"/>
      <c r="L502" s="172"/>
      <c r="M502" s="177"/>
      <c r="N502" s="178"/>
      <c r="O502" s="178"/>
      <c r="P502" s="178"/>
      <c r="Q502" s="178"/>
      <c r="R502" s="178"/>
      <c r="S502" s="178"/>
      <c r="T502" s="179"/>
      <c r="AT502" s="173" t="s">
        <v>177</v>
      </c>
      <c r="AU502" s="173" t="s">
        <v>85</v>
      </c>
      <c r="AV502" s="14" t="s">
        <v>85</v>
      </c>
      <c r="AW502" s="14" t="s">
        <v>31</v>
      </c>
      <c r="AX502" s="14" t="s">
        <v>77</v>
      </c>
      <c r="AY502" s="173" t="s">
        <v>167</v>
      </c>
    </row>
    <row r="503" spans="2:51" s="14" customFormat="1" ht="12">
      <c r="B503" s="172"/>
      <c r="D503" s="165" t="s">
        <v>177</v>
      </c>
      <c r="E503" s="173" t="s">
        <v>1</v>
      </c>
      <c r="F503" s="174" t="s">
        <v>1417</v>
      </c>
      <c r="H503" s="175">
        <v>-48.338</v>
      </c>
      <c r="I503" s="176"/>
      <c r="L503" s="172"/>
      <c r="M503" s="177"/>
      <c r="N503" s="178"/>
      <c r="O503" s="178"/>
      <c r="P503" s="178"/>
      <c r="Q503" s="178"/>
      <c r="R503" s="178"/>
      <c r="S503" s="178"/>
      <c r="T503" s="179"/>
      <c r="AT503" s="173" t="s">
        <v>177</v>
      </c>
      <c r="AU503" s="173" t="s">
        <v>85</v>
      </c>
      <c r="AV503" s="14" t="s">
        <v>85</v>
      </c>
      <c r="AW503" s="14" t="s">
        <v>31</v>
      </c>
      <c r="AX503" s="14" t="s">
        <v>77</v>
      </c>
      <c r="AY503" s="173" t="s">
        <v>167</v>
      </c>
    </row>
    <row r="504" spans="2:51" s="15" customFormat="1" ht="12">
      <c r="B504" s="180"/>
      <c r="D504" s="165" t="s">
        <v>177</v>
      </c>
      <c r="E504" s="181" t="s">
        <v>1</v>
      </c>
      <c r="F504" s="182" t="s">
        <v>192</v>
      </c>
      <c r="H504" s="183">
        <v>119.955</v>
      </c>
      <c r="I504" s="184"/>
      <c r="L504" s="180"/>
      <c r="M504" s="185"/>
      <c r="N504" s="186"/>
      <c r="O504" s="186"/>
      <c r="P504" s="186"/>
      <c r="Q504" s="186"/>
      <c r="R504" s="186"/>
      <c r="S504" s="186"/>
      <c r="T504" s="187"/>
      <c r="AT504" s="181" t="s">
        <v>177</v>
      </c>
      <c r="AU504" s="181" t="s">
        <v>85</v>
      </c>
      <c r="AV504" s="15" t="s">
        <v>175</v>
      </c>
      <c r="AW504" s="15" t="s">
        <v>31</v>
      </c>
      <c r="AX504" s="15" t="s">
        <v>32</v>
      </c>
      <c r="AY504" s="181" t="s">
        <v>167</v>
      </c>
    </row>
    <row r="505" spans="1:47" s="2" customFormat="1" ht="12">
      <c r="A505" s="33"/>
      <c r="B505" s="34"/>
      <c r="C505" s="33"/>
      <c r="D505" s="165" t="s">
        <v>193</v>
      </c>
      <c r="E505" s="33"/>
      <c r="F505" s="188" t="s">
        <v>1293</v>
      </c>
      <c r="G505" s="33"/>
      <c r="H505" s="33"/>
      <c r="I505" s="33"/>
      <c r="J505" s="33"/>
      <c r="K505" s="33"/>
      <c r="L505" s="34"/>
      <c r="M505" s="189"/>
      <c r="N505" s="190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U505" s="18" t="s">
        <v>85</v>
      </c>
    </row>
    <row r="506" spans="1:47" s="2" customFormat="1" ht="12">
      <c r="A506" s="33"/>
      <c r="B506" s="34"/>
      <c r="C506" s="33"/>
      <c r="D506" s="165" t="s">
        <v>193</v>
      </c>
      <c r="E506" s="33"/>
      <c r="F506" s="191" t="s">
        <v>1280</v>
      </c>
      <c r="G506" s="33"/>
      <c r="H506" s="192">
        <v>0</v>
      </c>
      <c r="I506" s="33"/>
      <c r="J506" s="33"/>
      <c r="K506" s="33"/>
      <c r="L506" s="34"/>
      <c r="M506" s="189"/>
      <c r="N506" s="190"/>
      <c r="O506" s="59"/>
      <c r="P506" s="59"/>
      <c r="Q506" s="59"/>
      <c r="R506" s="59"/>
      <c r="S506" s="59"/>
      <c r="T506" s="60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U506" s="18" t="s">
        <v>85</v>
      </c>
    </row>
    <row r="507" spans="1:47" s="2" customFormat="1" ht="12">
      <c r="A507" s="33"/>
      <c r="B507" s="34"/>
      <c r="C507" s="33"/>
      <c r="D507" s="165" t="s">
        <v>193</v>
      </c>
      <c r="E507" s="33"/>
      <c r="F507" s="191" t="s">
        <v>1909</v>
      </c>
      <c r="G507" s="33"/>
      <c r="H507" s="192">
        <v>0</v>
      </c>
      <c r="I507" s="33"/>
      <c r="J507" s="33"/>
      <c r="K507" s="33"/>
      <c r="L507" s="34"/>
      <c r="M507" s="189"/>
      <c r="N507" s="190"/>
      <c r="O507" s="59"/>
      <c r="P507" s="59"/>
      <c r="Q507" s="59"/>
      <c r="R507" s="59"/>
      <c r="S507" s="59"/>
      <c r="T507" s="60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U507" s="18" t="s">
        <v>85</v>
      </c>
    </row>
    <row r="508" spans="1:47" s="2" customFormat="1" ht="12">
      <c r="A508" s="33"/>
      <c r="B508" s="34"/>
      <c r="C508" s="33"/>
      <c r="D508" s="165" t="s">
        <v>193</v>
      </c>
      <c r="E508" s="33"/>
      <c r="F508" s="191" t="s">
        <v>1910</v>
      </c>
      <c r="G508" s="33"/>
      <c r="H508" s="192">
        <v>23.463</v>
      </c>
      <c r="I508" s="33"/>
      <c r="J508" s="33"/>
      <c r="K508" s="33"/>
      <c r="L508" s="34"/>
      <c r="M508" s="189"/>
      <c r="N508" s="190"/>
      <c r="O508" s="59"/>
      <c r="P508" s="59"/>
      <c r="Q508" s="59"/>
      <c r="R508" s="59"/>
      <c r="S508" s="59"/>
      <c r="T508" s="60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U508" s="18" t="s">
        <v>85</v>
      </c>
    </row>
    <row r="509" spans="1:47" s="2" customFormat="1" ht="12">
      <c r="A509" s="33"/>
      <c r="B509" s="34"/>
      <c r="C509" s="33"/>
      <c r="D509" s="165" t="s">
        <v>193</v>
      </c>
      <c r="E509" s="33"/>
      <c r="F509" s="191" t="s">
        <v>192</v>
      </c>
      <c r="G509" s="33"/>
      <c r="H509" s="192">
        <v>23.463</v>
      </c>
      <c r="I509" s="33"/>
      <c r="J509" s="33"/>
      <c r="K509" s="33"/>
      <c r="L509" s="34"/>
      <c r="M509" s="189"/>
      <c r="N509" s="190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U509" s="18" t="s">
        <v>85</v>
      </c>
    </row>
    <row r="510" spans="1:47" s="2" customFormat="1" ht="12">
      <c r="A510" s="33"/>
      <c r="B510" s="34"/>
      <c r="C510" s="33"/>
      <c r="D510" s="165" t="s">
        <v>193</v>
      </c>
      <c r="E510" s="33"/>
      <c r="F510" s="188" t="s">
        <v>1926</v>
      </c>
      <c r="G510" s="33"/>
      <c r="H510" s="33"/>
      <c r="I510" s="33"/>
      <c r="J510" s="33"/>
      <c r="K510" s="33"/>
      <c r="L510" s="34"/>
      <c r="M510" s="189"/>
      <c r="N510" s="190"/>
      <c r="O510" s="59"/>
      <c r="P510" s="59"/>
      <c r="Q510" s="59"/>
      <c r="R510" s="59"/>
      <c r="S510" s="59"/>
      <c r="T510" s="60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U510" s="18" t="s">
        <v>85</v>
      </c>
    </row>
    <row r="511" spans="1:47" s="2" customFormat="1" ht="12">
      <c r="A511" s="33"/>
      <c r="B511" s="34"/>
      <c r="C511" s="33"/>
      <c r="D511" s="165" t="s">
        <v>193</v>
      </c>
      <c r="E511" s="33"/>
      <c r="F511" s="191" t="s">
        <v>1920</v>
      </c>
      <c r="G511" s="33"/>
      <c r="H511" s="192">
        <v>0</v>
      </c>
      <c r="I511" s="33"/>
      <c r="J511" s="33"/>
      <c r="K511" s="33"/>
      <c r="L511" s="34"/>
      <c r="M511" s="189"/>
      <c r="N511" s="190"/>
      <c r="O511" s="59"/>
      <c r="P511" s="59"/>
      <c r="Q511" s="59"/>
      <c r="R511" s="59"/>
      <c r="S511" s="59"/>
      <c r="T511" s="60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U511" s="18" t="s">
        <v>85</v>
      </c>
    </row>
    <row r="512" spans="1:47" s="2" customFormat="1" ht="12">
      <c r="A512" s="33"/>
      <c r="B512" s="34"/>
      <c r="C512" s="33"/>
      <c r="D512" s="165" t="s">
        <v>193</v>
      </c>
      <c r="E512" s="33"/>
      <c r="F512" s="191" t="s">
        <v>1921</v>
      </c>
      <c r="G512" s="33"/>
      <c r="H512" s="192">
        <v>0</v>
      </c>
      <c r="I512" s="33"/>
      <c r="J512" s="33"/>
      <c r="K512" s="33"/>
      <c r="L512" s="34"/>
      <c r="M512" s="189"/>
      <c r="N512" s="190"/>
      <c r="O512" s="59"/>
      <c r="P512" s="59"/>
      <c r="Q512" s="59"/>
      <c r="R512" s="59"/>
      <c r="S512" s="59"/>
      <c r="T512" s="60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U512" s="18" t="s">
        <v>85</v>
      </c>
    </row>
    <row r="513" spans="1:47" s="2" customFormat="1" ht="12">
      <c r="A513" s="33"/>
      <c r="B513" s="34"/>
      <c r="C513" s="33"/>
      <c r="D513" s="165" t="s">
        <v>193</v>
      </c>
      <c r="E513" s="33"/>
      <c r="F513" s="191" t="s">
        <v>1922</v>
      </c>
      <c r="G513" s="33"/>
      <c r="H513" s="192">
        <v>13.673</v>
      </c>
      <c r="I513" s="33"/>
      <c r="J513" s="33"/>
      <c r="K513" s="33"/>
      <c r="L513" s="34"/>
      <c r="M513" s="189"/>
      <c r="N513" s="190"/>
      <c r="O513" s="59"/>
      <c r="P513" s="59"/>
      <c r="Q513" s="59"/>
      <c r="R513" s="59"/>
      <c r="S513" s="59"/>
      <c r="T513" s="60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U513" s="18" t="s">
        <v>85</v>
      </c>
    </row>
    <row r="514" spans="1:47" s="2" customFormat="1" ht="12">
      <c r="A514" s="33"/>
      <c r="B514" s="34"/>
      <c r="C514" s="33"/>
      <c r="D514" s="165" t="s">
        <v>193</v>
      </c>
      <c r="E514" s="33"/>
      <c r="F514" s="191" t="s">
        <v>192</v>
      </c>
      <c r="G514" s="33"/>
      <c r="H514" s="192">
        <v>13.673</v>
      </c>
      <c r="I514" s="33"/>
      <c r="J514" s="33"/>
      <c r="K514" s="33"/>
      <c r="L514" s="34"/>
      <c r="M514" s="189"/>
      <c r="N514" s="190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U514" s="18" t="s">
        <v>85</v>
      </c>
    </row>
    <row r="515" spans="1:47" s="2" customFormat="1" ht="12">
      <c r="A515" s="33"/>
      <c r="B515" s="34"/>
      <c r="C515" s="33"/>
      <c r="D515" s="165" t="s">
        <v>193</v>
      </c>
      <c r="E515" s="33"/>
      <c r="F515" s="188" t="s">
        <v>1947</v>
      </c>
      <c r="G515" s="33"/>
      <c r="H515" s="33"/>
      <c r="I515" s="33"/>
      <c r="J515" s="33"/>
      <c r="K515" s="33"/>
      <c r="L515" s="34"/>
      <c r="M515" s="189"/>
      <c r="N515" s="190"/>
      <c r="O515" s="59"/>
      <c r="P515" s="59"/>
      <c r="Q515" s="59"/>
      <c r="R515" s="59"/>
      <c r="S515" s="59"/>
      <c r="T515" s="60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U515" s="18" t="s">
        <v>85</v>
      </c>
    </row>
    <row r="516" spans="1:47" s="2" customFormat="1" ht="12">
      <c r="A516" s="33"/>
      <c r="B516" s="34"/>
      <c r="C516" s="33"/>
      <c r="D516" s="165" t="s">
        <v>193</v>
      </c>
      <c r="E516" s="33"/>
      <c r="F516" s="191" t="s">
        <v>1283</v>
      </c>
      <c r="G516" s="33"/>
      <c r="H516" s="192">
        <v>0</v>
      </c>
      <c r="I516" s="33"/>
      <c r="J516" s="33"/>
      <c r="K516" s="33"/>
      <c r="L516" s="34"/>
      <c r="M516" s="189"/>
      <c r="N516" s="190"/>
      <c r="O516" s="59"/>
      <c r="P516" s="59"/>
      <c r="Q516" s="59"/>
      <c r="R516" s="59"/>
      <c r="S516" s="59"/>
      <c r="T516" s="60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U516" s="18" t="s">
        <v>85</v>
      </c>
    </row>
    <row r="517" spans="1:47" s="2" customFormat="1" ht="12">
      <c r="A517" s="33"/>
      <c r="B517" s="34"/>
      <c r="C517" s="33"/>
      <c r="D517" s="165" t="s">
        <v>193</v>
      </c>
      <c r="E517" s="33"/>
      <c r="F517" s="191" t="s">
        <v>1943</v>
      </c>
      <c r="G517" s="33"/>
      <c r="H517" s="192">
        <v>0</v>
      </c>
      <c r="I517" s="33"/>
      <c r="J517" s="33"/>
      <c r="K517" s="33"/>
      <c r="L517" s="34"/>
      <c r="M517" s="189"/>
      <c r="N517" s="190"/>
      <c r="O517" s="59"/>
      <c r="P517" s="59"/>
      <c r="Q517" s="59"/>
      <c r="R517" s="59"/>
      <c r="S517" s="59"/>
      <c r="T517" s="60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U517" s="18" t="s">
        <v>85</v>
      </c>
    </row>
    <row r="518" spans="1:47" s="2" customFormat="1" ht="12">
      <c r="A518" s="33"/>
      <c r="B518" s="34"/>
      <c r="C518" s="33"/>
      <c r="D518" s="165" t="s">
        <v>193</v>
      </c>
      <c r="E518" s="33"/>
      <c r="F518" s="191" t="s">
        <v>1945</v>
      </c>
      <c r="G518" s="33"/>
      <c r="H518" s="192">
        <v>11.52</v>
      </c>
      <c r="I518" s="33"/>
      <c r="J518" s="33"/>
      <c r="K518" s="33"/>
      <c r="L518" s="34"/>
      <c r="M518" s="189"/>
      <c r="N518" s="190"/>
      <c r="O518" s="59"/>
      <c r="P518" s="59"/>
      <c r="Q518" s="59"/>
      <c r="R518" s="59"/>
      <c r="S518" s="59"/>
      <c r="T518" s="60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U518" s="18" t="s">
        <v>85</v>
      </c>
    </row>
    <row r="519" spans="1:47" s="2" customFormat="1" ht="12">
      <c r="A519" s="33"/>
      <c r="B519" s="34"/>
      <c r="C519" s="33"/>
      <c r="D519" s="165" t="s">
        <v>193</v>
      </c>
      <c r="E519" s="33"/>
      <c r="F519" s="191" t="s">
        <v>192</v>
      </c>
      <c r="G519" s="33"/>
      <c r="H519" s="192">
        <v>11.52</v>
      </c>
      <c r="I519" s="33"/>
      <c r="J519" s="33"/>
      <c r="K519" s="33"/>
      <c r="L519" s="34"/>
      <c r="M519" s="189"/>
      <c r="N519" s="190"/>
      <c r="O519" s="59"/>
      <c r="P519" s="59"/>
      <c r="Q519" s="59"/>
      <c r="R519" s="59"/>
      <c r="S519" s="59"/>
      <c r="T519" s="60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U519" s="18" t="s">
        <v>85</v>
      </c>
    </row>
    <row r="520" spans="1:47" s="2" customFormat="1" ht="12">
      <c r="A520" s="33"/>
      <c r="B520" s="34"/>
      <c r="C520" s="33"/>
      <c r="D520" s="165" t="s">
        <v>193</v>
      </c>
      <c r="E520" s="33"/>
      <c r="F520" s="188" t="s">
        <v>1953</v>
      </c>
      <c r="G520" s="33"/>
      <c r="H520" s="33"/>
      <c r="I520" s="33"/>
      <c r="J520" s="33"/>
      <c r="K520" s="33"/>
      <c r="L520" s="34"/>
      <c r="M520" s="189"/>
      <c r="N520" s="190"/>
      <c r="O520" s="59"/>
      <c r="P520" s="59"/>
      <c r="Q520" s="59"/>
      <c r="R520" s="59"/>
      <c r="S520" s="59"/>
      <c r="T520" s="60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U520" s="18" t="s">
        <v>85</v>
      </c>
    </row>
    <row r="521" spans="1:47" s="2" customFormat="1" ht="12">
      <c r="A521" s="33"/>
      <c r="B521" s="34"/>
      <c r="C521" s="33"/>
      <c r="D521" s="165" t="s">
        <v>193</v>
      </c>
      <c r="E521" s="33"/>
      <c r="F521" s="191" t="s">
        <v>1954</v>
      </c>
      <c r="G521" s="33"/>
      <c r="H521" s="192">
        <v>0</v>
      </c>
      <c r="I521" s="33"/>
      <c r="J521" s="33"/>
      <c r="K521" s="33"/>
      <c r="L521" s="34"/>
      <c r="M521" s="189"/>
      <c r="N521" s="190"/>
      <c r="O521" s="59"/>
      <c r="P521" s="59"/>
      <c r="Q521" s="59"/>
      <c r="R521" s="59"/>
      <c r="S521" s="59"/>
      <c r="T521" s="60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U521" s="18" t="s">
        <v>85</v>
      </c>
    </row>
    <row r="522" spans="1:47" s="2" customFormat="1" ht="12">
      <c r="A522" s="33"/>
      <c r="B522" s="34"/>
      <c r="C522" s="33"/>
      <c r="D522" s="165" t="s">
        <v>193</v>
      </c>
      <c r="E522" s="33"/>
      <c r="F522" s="191" t="s">
        <v>1955</v>
      </c>
      <c r="G522" s="33"/>
      <c r="H522" s="192">
        <v>1.837</v>
      </c>
      <c r="I522" s="33"/>
      <c r="J522" s="33"/>
      <c r="K522" s="33"/>
      <c r="L522" s="34"/>
      <c r="M522" s="189"/>
      <c r="N522" s="190"/>
      <c r="O522" s="59"/>
      <c r="P522" s="59"/>
      <c r="Q522" s="59"/>
      <c r="R522" s="59"/>
      <c r="S522" s="59"/>
      <c r="T522" s="60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U522" s="18" t="s">
        <v>85</v>
      </c>
    </row>
    <row r="523" spans="1:47" s="2" customFormat="1" ht="12">
      <c r="A523" s="33"/>
      <c r="B523" s="34"/>
      <c r="C523" s="33"/>
      <c r="D523" s="165" t="s">
        <v>193</v>
      </c>
      <c r="E523" s="33"/>
      <c r="F523" s="191" t="s">
        <v>1956</v>
      </c>
      <c r="G523" s="33"/>
      <c r="H523" s="192">
        <v>1.87</v>
      </c>
      <c r="I523" s="33"/>
      <c r="J523" s="33"/>
      <c r="K523" s="33"/>
      <c r="L523" s="34"/>
      <c r="M523" s="189"/>
      <c r="N523" s="190"/>
      <c r="O523" s="59"/>
      <c r="P523" s="59"/>
      <c r="Q523" s="59"/>
      <c r="R523" s="59"/>
      <c r="S523" s="59"/>
      <c r="T523" s="60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U523" s="18" t="s">
        <v>85</v>
      </c>
    </row>
    <row r="524" spans="1:47" s="2" customFormat="1" ht="12">
      <c r="A524" s="33"/>
      <c r="B524" s="34"/>
      <c r="C524" s="33"/>
      <c r="D524" s="165" t="s">
        <v>193</v>
      </c>
      <c r="E524" s="33"/>
      <c r="F524" s="191" t="s">
        <v>192</v>
      </c>
      <c r="G524" s="33"/>
      <c r="H524" s="192">
        <v>3.707</v>
      </c>
      <c r="I524" s="33"/>
      <c r="J524" s="33"/>
      <c r="K524" s="33"/>
      <c r="L524" s="34"/>
      <c r="M524" s="189"/>
      <c r="N524" s="190"/>
      <c r="O524" s="59"/>
      <c r="P524" s="59"/>
      <c r="Q524" s="59"/>
      <c r="R524" s="59"/>
      <c r="S524" s="59"/>
      <c r="T524" s="60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U524" s="18" t="s">
        <v>85</v>
      </c>
    </row>
    <row r="525" spans="1:47" s="2" customFormat="1" ht="12">
      <c r="A525" s="33"/>
      <c r="B525" s="34"/>
      <c r="C525" s="33"/>
      <c r="D525" s="165" t="s">
        <v>193</v>
      </c>
      <c r="E525" s="33"/>
      <c r="F525" s="188" t="s">
        <v>1906</v>
      </c>
      <c r="G525" s="33"/>
      <c r="H525" s="33"/>
      <c r="I525" s="33"/>
      <c r="J525" s="33"/>
      <c r="K525" s="33"/>
      <c r="L525" s="34"/>
      <c r="M525" s="189"/>
      <c r="N525" s="190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U525" s="18" t="s">
        <v>85</v>
      </c>
    </row>
    <row r="526" spans="1:47" s="2" customFormat="1" ht="12">
      <c r="A526" s="33"/>
      <c r="B526" s="34"/>
      <c r="C526" s="33"/>
      <c r="D526" s="165" t="s">
        <v>193</v>
      </c>
      <c r="E526" s="33"/>
      <c r="F526" s="191" t="s">
        <v>1907</v>
      </c>
      <c r="G526" s="33"/>
      <c r="H526" s="192">
        <v>4.829</v>
      </c>
      <c r="I526" s="33"/>
      <c r="J526" s="33"/>
      <c r="K526" s="33"/>
      <c r="L526" s="34"/>
      <c r="M526" s="189"/>
      <c r="N526" s="190"/>
      <c r="O526" s="59"/>
      <c r="P526" s="59"/>
      <c r="Q526" s="59"/>
      <c r="R526" s="59"/>
      <c r="S526" s="59"/>
      <c r="T526" s="60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U526" s="18" t="s">
        <v>85</v>
      </c>
    </row>
    <row r="527" spans="1:47" s="2" customFormat="1" ht="12">
      <c r="A527" s="33"/>
      <c r="B527" s="34"/>
      <c r="C527" s="33"/>
      <c r="D527" s="165" t="s">
        <v>193</v>
      </c>
      <c r="E527" s="33"/>
      <c r="F527" s="191" t="s">
        <v>192</v>
      </c>
      <c r="G527" s="33"/>
      <c r="H527" s="192">
        <v>4.829</v>
      </c>
      <c r="I527" s="33"/>
      <c r="J527" s="33"/>
      <c r="K527" s="33"/>
      <c r="L527" s="34"/>
      <c r="M527" s="189"/>
      <c r="N527" s="190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U527" s="18" t="s">
        <v>85</v>
      </c>
    </row>
    <row r="528" spans="1:47" s="2" customFormat="1" ht="12">
      <c r="A528" s="33"/>
      <c r="B528" s="34"/>
      <c r="C528" s="33"/>
      <c r="D528" s="165" t="s">
        <v>193</v>
      </c>
      <c r="E528" s="33"/>
      <c r="F528" s="188" t="s">
        <v>1379</v>
      </c>
      <c r="G528" s="33"/>
      <c r="H528" s="33"/>
      <c r="I528" s="33"/>
      <c r="J528" s="33"/>
      <c r="K528" s="33"/>
      <c r="L528" s="34"/>
      <c r="M528" s="189"/>
      <c r="N528" s="190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U528" s="18" t="s">
        <v>85</v>
      </c>
    </row>
    <row r="529" spans="1:47" s="2" customFormat="1" ht="12">
      <c r="A529" s="33"/>
      <c r="B529" s="34"/>
      <c r="C529" s="33"/>
      <c r="D529" s="165" t="s">
        <v>193</v>
      </c>
      <c r="E529" s="33"/>
      <c r="F529" s="191" t="s">
        <v>2020</v>
      </c>
      <c r="G529" s="33"/>
      <c r="H529" s="192">
        <v>78.54</v>
      </c>
      <c r="I529" s="33"/>
      <c r="J529" s="33"/>
      <c r="K529" s="33"/>
      <c r="L529" s="34"/>
      <c r="M529" s="189"/>
      <c r="N529" s="190"/>
      <c r="O529" s="59"/>
      <c r="P529" s="59"/>
      <c r="Q529" s="59"/>
      <c r="R529" s="59"/>
      <c r="S529" s="59"/>
      <c r="T529" s="60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U529" s="18" t="s">
        <v>85</v>
      </c>
    </row>
    <row r="530" spans="1:47" s="2" customFormat="1" ht="12">
      <c r="A530" s="33"/>
      <c r="B530" s="34"/>
      <c r="C530" s="33"/>
      <c r="D530" s="165" t="s">
        <v>193</v>
      </c>
      <c r="E530" s="33"/>
      <c r="F530" s="191" t="s">
        <v>2021</v>
      </c>
      <c r="G530" s="33"/>
      <c r="H530" s="192">
        <v>116.16</v>
      </c>
      <c r="I530" s="33"/>
      <c r="J530" s="33"/>
      <c r="K530" s="33"/>
      <c r="L530" s="34"/>
      <c r="M530" s="189"/>
      <c r="N530" s="190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U530" s="18" t="s">
        <v>85</v>
      </c>
    </row>
    <row r="531" spans="1:47" s="2" customFormat="1" ht="12">
      <c r="A531" s="33"/>
      <c r="B531" s="34"/>
      <c r="C531" s="33"/>
      <c r="D531" s="165" t="s">
        <v>193</v>
      </c>
      <c r="E531" s="33"/>
      <c r="F531" s="191" t="s">
        <v>192</v>
      </c>
      <c r="G531" s="33"/>
      <c r="H531" s="192">
        <v>194.7</v>
      </c>
      <c r="I531" s="33"/>
      <c r="J531" s="33"/>
      <c r="K531" s="33"/>
      <c r="L531" s="34"/>
      <c r="M531" s="189"/>
      <c r="N531" s="190"/>
      <c r="O531" s="59"/>
      <c r="P531" s="59"/>
      <c r="Q531" s="59"/>
      <c r="R531" s="59"/>
      <c r="S531" s="59"/>
      <c r="T531" s="60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U531" s="18" t="s">
        <v>85</v>
      </c>
    </row>
    <row r="532" spans="1:47" s="2" customFormat="1" ht="12">
      <c r="A532" s="33"/>
      <c r="B532" s="34"/>
      <c r="C532" s="33"/>
      <c r="D532" s="165" t="s">
        <v>193</v>
      </c>
      <c r="E532" s="33"/>
      <c r="F532" s="188" t="s">
        <v>2079</v>
      </c>
      <c r="G532" s="33"/>
      <c r="H532" s="33"/>
      <c r="I532" s="33"/>
      <c r="J532" s="33"/>
      <c r="K532" s="33"/>
      <c r="L532" s="34"/>
      <c r="M532" s="189"/>
      <c r="N532" s="190"/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U532" s="18" t="s">
        <v>85</v>
      </c>
    </row>
    <row r="533" spans="1:47" s="2" customFormat="1" ht="12">
      <c r="A533" s="33"/>
      <c r="B533" s="34"/>
      <c r="C533" s="33"/>
      <c r="D533" s="165" t="s">
        <v>193</v>
      </c>
      <c r="E533" s="33"/>
      <c r="F533" s="191" t="s">
        <v>1297</v>
      </c>
      <c r="G533" s="33"/>
      <c r="H533" s="192">
        <v>0</v>
      </c>
      <c r="I533" s="33"/>
      <c r="J533" s="33"/>
      <c r="K533" s="33"/>
      <c r="L533" s="34"/>
      <c r="M533" s="189"/>
      <c r="N533" s="190"/>
      <c r="O533" s="59"/>
      <c r="P533" s="59"/>
      <c r="Q533" s="59"/>
      <c r="R533" s="59"/>
      <c r="S533" s="59"/>
      <c r="T533" s="60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U533" s="18" t="s">
        <v>85</v>
      </c>
    </row>
    <row r="534" spans="1:47" s="2" customFormat="1" ht="12">
      <c r="A534" s="33"/>
      <c r="B534" s="34"/>
      <c r="C534" s="33"/>
      <c r="D534" s="165" t="s">
        <v>193</v>
      </c>
      <c r="E534" s="33"/>
      <c r="F534" s="191" t="s">
        <v>1962</v>
      </c>
      <c r="G534" s="33"/>
      <c r="H534" s="192">
        <v>0</v>
      </c>
      <c r="I534" s="33"/>
      <c r="J534" s="33"/>
      <c r="K534" s="33"/>
      <c r="L534" s="34"/>
      <c r="M534" s="189"/>
      <c r="N534" s="190"/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U534" s="18" t="s">
        <v>85</v>
      </c>
    </row>
    <row r="535" spans="1:47" s="2" customFormat="1" ht="12">
      <c r="A535" s="33"/>
      <c r="B535" s="34"/>
      <c r="C535" s="33"/>
      <c r="D535" s="165" t="s">
        <v>193</v>
      </c>
      <c r="E535" s="33"/>
      <c r="F535" s="191" t="s">
        <v>1963</v>
      </c>
      <c r="G535" s="33"/>
      <c r="H535" s="192">
        <v>1.639</v>
      </c>
      <c r="I535" s="33"/>
      <c r="J535" s="33"/>
      <c r="K535" s="33"/>
      <c r="L535" s="34"/>
      <c r="M535" s="189"/>
      <c r="N535" s="190"/>
      <c r="O535" s="59"/>
      <c r="P535" s="59"/>
      <c r="Q535" s="59"/>
      <c r="R535" s="59"/>
      <c r="S535" s="59"/>
      <c r="T535" s="60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U535" s="18" t="s">
        <v>85</v>
      </c>
    </row>
    <row r="536" spans="1:47" s="2" customFormat="1" ht="12">
      <c r="A536" s="33"/>
      <c r="B536" s="34"/>
      <c r="C536" s="33"/>
      <c r="D536" s="165" t="s">
        <v>193</v>
      </c>
      <c r="E536" s="33"/>
      <c r="F536" s="191" t="s">
        <v>1964</v>
      </c>
      <c r="G536" s="33"/>
      <c r="H536" s="192">
        <v>0.55</v>
      </c>
      <c r="I536" s="33"/>
      <c r="J536" s="33"/>
      <c r="K536" s="33"/>
      <c r="L536" s="34"/>
      <c r="M536" s="189"/>
      <c r="N536" s="190"/>
      <c r="O536" s="59"/>
      <c r="P536" s="59"/>
      <c r="Q536" s="59"/>
      <c r="R536" s="59"/>
      <c r="S536" s="59"/>
      <c r="T536" s="60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U536" s="18" t="s">
        <v>85</v>
      </c>
    </row>
    <row r="537" spans="1:47" s="2" customFormat="1" ht="12">
      <c r="A537" s="33"/>
      <c r="B537" s="34"/>
      <c r="C537" s="33"/>
      <c r="D537" s="165" t="s">
        <v>193</v>
      </c>
      <c r="E537" s="33"/>
      <c r="F537" s="191" t="s">
        <v>1965</v>
      </c>
      <c r="G537" s="33"/>
      <c r="H537" s="192">
        <v>1.628</v>
      </c>
      <c r="I537" s="33"/>
      <c r="J537" s="33"/>
      <c r="K537" s="33"/>
      <c r="L537" s="34"/>
      <c r="M537" s="189"/>
      <c r="N537" s="190"/>
      <c r="O537" s="59"/>
      <c r="P537" s="59"/>
      <c r="Q537" s="59"/>
      <c r="R537" s="59"/>
      <c r="S537" s="59"/>
      <c r="T537" s="60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U537" s="18" t="s">
        <v>85</v>
      </c>
    </row>
    <row r="538" spans="1:47" s="2" customFormat="1" ht="12">
      <c r="A538" s="33"/>
      <c r="B538" s="34"/>
      <c r="C538" s="33"/>
      <c r="D538" s="165" t="s">
        <v>193</v>
      </c>
      <c r="E538" s="33"/>
      <c r="F538" s="191" t="s">
        <v>1966</v>
      </c>
      <c r="G538" s="33"/>
      <c r="H538" s="192">
        <v>3.861</v>
      </c>
      <c r="I538" s="33"/>
      <c r="J538" s="33"/>
      <c r="K538" s="33"/>
      <c r="L538" s="34"/>
      <c r="M538" s="189"/>
      <c r="N538" s="190"/>
      <c r="O538" s="59"/>
      <c r="P538" s="59"/>
      <c r="Q538" s="59"/>
      <c r="R538" s="59"/>
      <c r="S538" s="59"/>
      <c r="T538" s="60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U538" s="18" t="s">
        <v>85</v>
      </c>
    </row>
    <row r="539" spans="1:47" s="2" customFormat="1" ht="12">
      <c r="A539" s="33"/>
      <c r="B539" s="34"/>
      <c r="C539" s="33"/>
      <c r="D539" s="165" t="s">
        <v>193</v>
      </c>
      <c r="E539" s="33"/>
      <c r="F539" s="191" t="s">
        <v>1967</v>
      </c>
      <c r="G539" s="33"/>
      <c r="H539" s="192">
        <v>1.694</v>
      </c>
      <c r="I539" s="33"/>
      <c r="J539" s="33"/>
      <c r="K539" s="33"/>
      <c r="L539" s="34"/>
      <c r="M539" s="189"/>
      <c r="N539" s="190"/>
      <c r="O539" s="59"/>
      <c r="P539" s="59"/>
      <c r="Q539" s="59"/>
      <c r="R539" s="59"/>
      <c r="S539" s="59"/>
      <c r="T539" s="60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U539" s="18" t="s">
        <v>85</v>
      </c>
    </row>
    <row r="540" spans="1:47" s="2" customFormat="1" ht="12">
      <c r="A540" s="33"/>
      <c r="B540" s="34"/>
      <c r="C540" s="33"/>
      <c r="D540" s="165" t="s">
        <v>193</v>
      </c>
      <c r="E540" s="33"/>
      <c r="F540" s="191" t="s">
        <v>1968</v>
      </c>
      <c r="G540" s="33"/>
      <c r="H540" s="192">
        <v>3.916</v>
      </c>
      <c r="I540" s="33"/>
      <c r="J540" s="33"/>
      <c r="K540" s="33"/>
      <c r="L540" s="34"/>
      <c r="M540" s="189"/>
      <c r="N540" s="190"/>
      <c r="O540" s="59"/>
      <c r="P540" s="59"/>
      <c r="Q540" s="59"/>
      <c r="R540" s="59"/>
      <c r="S540" s="59"/>
      <c r="T540" s="60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U540" s="18" t="s">
        <v>85</v>
      </c>
    </row>
    <row r="541" spans="1:47" s="2" customFormat="1" ht="12">
      <c r="A541" s="33"/>
      <c r="B541" s="34"/>
      <c r="C541" s="33"/>
      <c r="D541" s="165" t="s">
        <v>193</v>
      </c>
      <c r="E541" s="33"/>
      <c r="F541" s="191" t="s">
        <v>1969</v>
      </c>
      <c r="G541" s="33"/>
      <c r="H541" s="192">
        <v>1.705</v>
      </c>
      <c r="I541" s="33"/>
      <c r="J541" s="33"/>
      <c r="K541" s="33"/>
      <c r="L541" s="34"/>
      <c r="M541" s="189"/>
      <c r="N541" s="190"/>
      <c r="O541" s="59"/>
      <c r="P541" s="59"/>
      <c r="Q541" s="59"/>
      <c r="R541" s="59"/>
      <c r="S541" s="59"/>
      <c r="T541" s="60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U541" s="18" t="s">
        <v>85</v>
      </c>
    </row>
    <row r="542" spans="1:47" s="2" customFormat="1" ht="12">
      <c r="A542" s="33"/>
      <c r="B542" s="34"/>
      <c r="C542" s="33"/>
      <c r="D542" s="165" t="s">
        <v>193</v>
      </c>
      <c r="E542" s="33"/>
      <c r="F542" s="191" t="s">
        <v>1970</v>
      </c>
      <c r="G542" s="33"/>
      <c r="H542" s="192">
        <v>3.982</v>
      </c>
      <c r="I542" s="33"/>
      <c r="J542" s="33"/>
      <c r="K542" s="33"/>
      <c r="L542" s="34"/>
      <c r="M542" s="189"/>
      <c r="N542" s="190"/>
      <c r="O542" s="59"/>
      <c r="P542" s="59"/>
      <c r="Q542" s="59"/>
      <c r="R542" s="59"/>
      <c r="S542" s="59"/>
      <c r="T542" s="60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U542" s="18" t="s">
        <v>85</v>
      </c>
    </row>
    <row r="543" spans="1:47" s="2" customFormat="1" ht="12">
      <c r="A543" s="33"/>
      <c r="B543" s="34"/>
      <c r="C543" s="33"/>
      <c r="D543" s="165" t="s">
        <v>193</v>
      </c>
      <c r="E543" s="33"/>
      <c r="F543" s="191" t="s">
        <v>1971</v>
      </c>
      <c r="G543" s="33"/>
      <c r="H543" s="192">
        <v>4.059</v>
      </c>
      <c r="I543" s="33"/>
      <c r="J543" s="33"/>
      <c r="K543" s="33"/>
      <c r="L543" s="34"/>
      <c r="M543" s="189"/>
      <c r="N543" s="190"/>
      <c r="O543" s="59"/>
      <c r="P543" s="59"/>
      <c r="Q543" s="59"/>
      <c r="R543" s="59"/>
      <c r="S543" s="59"/>
      <c r="T543" s="60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U543" s="18" t="s">
        <v>85</v>
      </c>
    </row>
    <row r="544" spans="1:47" s="2" customFormat="1" ht="12">
      <c r="A544" s="33"/>
      <c r="B544" s="34"/>
      <c r="C544" s="33"/>
      <c r="D544" s="165" t="s">
        <v>193</v>
      </c>
      <c r="E544" s="33"/>
      <c r="F544" s="191" t="s">
        <v>1972</v>
      </c>
      <c r="G544" s="33"/>
      <c r="H544" s="192">
        <v>4.114</v>
      </c>
      <c r="I544" s="33"/>
      <c r="J544" s="33"/>
      <c r="K544" s="33"/>
      <c r="L544" s="34"/>
      <c r="M544" s="189"/>
      <c r="N544" s="190"/>
      <c r="O544" s="59"/>
      <c r="P544" s="59"/>
      <c r="Q544" s="59"/>
      <c r="R544" s="59"/>
      <c r="S544" s="59"/>
      <c r="T544" s="60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U544" s="18" t="s">
        <v>85</v>
      </c>
    </row>
    <row r="545" spans="1:47" s="2" customFormat="1" ht="12">
      <c r="A545" s="33"/>
      <c r="B545" s="34"/>
      <c r="C545" s="33"/>
      <c r="D545" s="165" t="s">
        <v>193</v>
      </c>
      <c r="E545" s="33"/>
      <c r="F545" s="191" t="s">
        <v>1299</v>
      </c>
      <c r="G545" s="33"/>
      <c r="H545" s="192">
        <v>27.148</v>
      </c>
      <c r="I545" s="33"/>
      <c r="J545" s="33"/>
      <c r="K545" s="33"/>
      <c r="L545" s="34"/>
      <c r="M545" s="189"/>
      <c r="N545" s="190"/>
      <c r="O545" s="59"/>
      <c r="P545" s="59"/>
      <c r="Q545" s="59"/>
      <c r="R545" s="59"/>
      <c r="S545" s="59"/>
      <c r="T545" s="60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U545" s="18" t="s">
        <v>85</v>
      </c>
    </row>
    <row r="546" spans="1:47" s="2" customFormat="1" ht="12">
      <c r="A546" s="33"/>
      <c r="B546" s="34"/>
      <c r="C546" s="33"/>
      <c r="D546" s="165" t="s">
        <v>193</v>
      </c>
      <c r="E546" s="33"/>
      <c r="F546" s="188" t="s">
        <v>1419</v>
      </c>
      <c r="G546" s="33"/>
      <c r="H546" s="33"/>
      <c r="I546" s="33"/>
      <c r="J546" s="33"/>
      <c r="K546" s="33"/>
      <c r="L546" s="34"/>
      <c r="M546" s="189"/>
      <c r="N546" s="190"/>
      <c r="O546" s="59"/>
      <c r="P546" s="59"/>
      <c r="Q546" s="59"/>
      <c r="R546" s="59"/>
      <c r="S546" s="59"/>
      <c r="T546" s="60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U546" s="18" t="s">
        <v>85</v>
      </c>
    </row>
    <row r="547" spans="1:47" s="2" customFormat="1" ht="12">
      <c r="A547" s="33"/>
      <c r="B547" s="34"/>
      <c r="C547" s="33"/>
      <c r="D547" s="165" t="s">
        <v>193</v>
      </c>
      <c r="E547" s="33"/>
      <c r="F547" s="191" t="s">
        <v>1303</v>
      </c>
      <c r="G547" s="33"/>
      <c r="H547" s="192">
        <v>0</v>
      </c>
      <c r="I547" s="33"/>
      <c r="J547" s="33"/>
      <c r="K547" s="33"/>
      <c r="L547" s="34"/>
      <c r="M547" s="189"/>
      <c r="N547" s="190"/>
      <c r="O547" s="59"/>
      <c r="P547" s="59"/>
      <c r="Q547" s="59"/>
      <c r="R547" s="59"/>
      <c r="S547" s="59"/>
      <c r="T547" s="60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U547" s="18" t="s">
        <v>85</v>
      </c>
    </row>
    <row r="548" spans="1:47" s="2" customFormat="1" ht="12">
      <c r="A548" s="33"/>
      <c r="B548" s="34"/>
      <c r="C548" s="33"/>
      <c r="D548" s="165" t="s">
        <v>193</v>
      </c>
      <c r="E548" s="33"/>
      <c r="F548" s="191" t="s">
        <v>1975</v>
      </c>
      <c r="G548" s="33"/>
      <c r="H548" s="192">
        <v>0</v>
      </c>
      <c r="I548" s="33"/>
      <c r="J548" s="33"/>
      <c r="K548" s="33"/>
      <c r="L548" s="34"/>
      <c r="M548" s="189"/>
      <c r="N548" s="190"/>
      <c r="O548" s="59"/>
      <c r="P548" s="59"/>
      <c r="Q548" s="59"/>
      <c r="R548" s="59"/>
      <c r="S548" s="59"/>
      <c r="T548" s="60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U548" s="18" t="s">
        <v>85</v>
      </c>
    </row>
    <row r="549" spans="1:47" s="2" customFormat="1" ht="12">
      <c r="A549" s="33"/>
      <c r="B549" s="34"/>
      <c r="C549" s="33"/>
      <c r="D549" s="165" t="s">
        <v>193</v>
      </c>
      <c r="E549" s="33"/>
      <c r="F549" s="191" t="s">
        <v>1976</v>
      </c>
      <c r="G549" s="33"/>
      <c r="H549" s="192">
        <v>2.321</v>
      </c>
      <c r="I549" s="33"/>
      <c r="J549" s="33"/>
      <c r="K549" s="33"/>
      <c r="L549" s="34"/>
      <c r="M549" s="189"/>
      <c r="N549" s="190"/>
      <c r="O549" s="59"/>
      <c r="P549" s="59"/>
      <c r="Q549" s="59"/>
      <c r="R549" s="59"/>
      <c r="S549" s="59"/>
      <c r="T549" s="60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U549" s="18" t="s">
        <v>85</v>
      </c>
    </row>
    <row r="550" spans="1:47" s="2" customFormat="1" ht="12">
      <c r="A550" s="33"/>
      <c r="B550" s="34"/>
      <c r="C550" s="33"/>
      <c r="D550" s="165" t="s">
        <v>193</v>
      </c>
      <c r="E550" s="33"/>
      <c r="F550" s="188" t="s">
        <v>1420</v>
      </c>
      <c r="G550" s="33"/>
      <c r="H550" s="33"/>
      <c r="I550" s="33"/>
      <c r="J550" s="33"/>
      <c r="K550" s="33"/>
      <c r="L550" s="34"/>
      <c r="M550" s="189"/>
      <c r="N550" s="190"/>
      <c r="O550" s="59"/>
      <c r="P550" s="59"/>
      <c r="Q550" s="59"/>
      <c r="R550" s="59"/>
      <c r="S550" s="59"/>
      <c r="T550" s="60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U550" s="18" t="s">
        <v>85</v>
      </c>
    </row>
    <row r="551" spans="1:47" s="2" customFormat="1" ht="12">
      <c r="A551" s="33"/>
      <c r="B551" s="34"/>
      <c r="C551" s="33"/>
      <c r="D551" s="165" t="s">
        <v>193</v>
      </c>
      <c r="E551" s="33"/>
      <c r="F551" s="191" t="s">
        <v>1262</v>
      </c>
      <c r="G551" s="33"/>
      <c r="H551" s="192">
        <v>0</v>
      </c>
      <c r="I551" s="33"/>
      <c r="J551" s="33"/>
      <c r="K551" s="33"/>
      <c r="L551" s="34"/>
      <c r="M551" s="189"/>
      <c r="N551" s="190"/>
      <c r="O551" s="59"/>
      <c r="P551" s="59"/>
      <c r="Q551" s="59"/>
      <c r="R551" s="59"/>
      <c r="S551" s="59"/>
      <c r="T551" s="60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U551" s="18" t="s">
        <v>85</v>
      </c>
    </row>
    <row r="552" spans="1:47" s="2" customFormat="1" ht="12">
      <c r="A552" s="33"/>
      <c r="B552" s="34"/>
      <c r="C552" s="33"/>
      <c r="D552" s="165" t="s">
        <v>193</v>
      </c>
      <c r="E552" s="33"/>
      <c r="F552" s="191" t="s">
        <v>1898</v>
      </c>
      <c r="G552" s="33"/>
      <c r="H552" s="192">
        <v>0</v>
      </c>
      <c r="I552" s="33"/>
      <c r="J552" s="33"/>
      <c r="K552" s="33"/>
      <c r="L552" s="34"/>
      <c r="M552" s="189"/>
      <c r="N552" s="190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U552" s="18" t="s">
        <v>85</v>
      </c>
    </row>
    <row r="553" spans="1:47" s="2" customFormat="1" ht="12">
      <c r="A553" s="33"/>
      <c r="B553" s="34"/>
      <c r="C553" s="33"/>
      <c r="D553" s="165" t="s">
        <v>193</v>
      </c>
      <c r="E553" s="33"/>
      <c r="F553" s="191" t="s">
        <v>1899</v>
      </c>
      <c r="G553" s="33"/>
      <c r="H553" s="192">
        <v>0</v>
      </c>
      <c r="I553" s="33"/>
      <c r="J553" s="33"/>
      <c r="K553" s="33"/>
      <c r="L553" s="34"/>
      <c r="M553" s="189"/>
      <c r="N553" s="190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U553" s="18" t="s">
        <v>85</v>
      </c>
    </row>
    <row r="554" spans="1:47" s="2" customFormat="1" ht="12">
      <c r="A554" s="33"/>
      <c r="B554" s="34"/>
      <c r="C554" s="33"/>
      <c r="D554" s="165" t="s">
        <v>193</v>
      </c>
      <c r="E554" s="33"/>
      <c r="F554" s="191" t="s">
        <v>1900</v>
      </c>
      <c r="G554" s="33"/>
      <c r="H554" s="192">
        <v>80.564</v>
      </c>
      <c r="I554" s="33"/>
      <c r="J554" s="33"/>
      <c r="K554" s="33"/>
      <c r="L554" s="34"/>
      <c r="M554" s="189"/>
      <c r="N554" s="190"/>
      <c r="O554" s="59"/>
      <c r="P554" s="59"/>
      <c r="Q554" s="59"/>
      <c r="R554" s="59"/>
      <c r="S554" s="59"/>
      <c r="T554" s="60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U554" s="18" t="s">
        <v>85</v>
      </c>
    </row>
    <row r="555" spans="1:47" s="2" customFormat="1" ht="12">
      <c r="A555" s="33"/>
      <c r="B555" s="34"/>
      <c r="C555" s="33"/>
      <c r="D555" s="165" t="s">
        <v>193</v>
      </c>
      <c r="E555" s="33"/>
      <c r="F555" s="191" t="s">
        <v>1299</v>
      </c>
      <c r="G555" s="33"/>
      <c r="H555" s="192">
        <v>80.564</v>
      </c>
      <c r="I555" s="33"/>
      <c r="J555" s="33"/>
      <c r="K555" s="33"/>
      <c r="L555" s="34"/>
      <c r="M555" s="189"/>
      <c r="N555" s="190"/>
      <c r="O555" s="59"/>
      <c r="P555" s="59"/>
      <c r="Q555" s="59"/>
      <c r="R555" s="59"/>
      <c r="S555" s="59"/>
      <c r="T555" s="60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U555" s="18" t="s">
        <v>85</v>
      </c>
    </row>
    <row r="556" spans="1:65" s="2" customFormat="1" ht="16.5" customHeight="1">
      <c r="A556" s="33"/>
      <c r="B556" s="150"/>
      <c r="C556" s="151" t="s">
        <v>415</v>
      </c>
      <c r="D556" s="151" t="s">
        <v>170</v>
      </c>
      <c r="E556" s="152" t="s">
        <v>595</v>
      </c>
      <c r="F556" s="153" t="s">
        <v>596</v>
      </c>
      <c r="G556" s="154" t="s">
        <v>233</v>
      </c>
      <c r="H556" s="155">
        <v>640.196</v>
      </c>
      <c r="I556" s="156"/>
      <c r="J556" s="157">
        <f>ROUND(I556*H556,2)</f>
        <v>0</v>
      </c>
      <c r="K556" s="153" t="s">
        <v>174</v>
      </c>
      <c r="L556" s="34"/>
      <c r="M556" s="158" t="s">
        <v>1</v>
      </c>
      <c r="N556" s="159" t="s">
        <v>42</v>
      </c>
      <c r="O556" s="59"/>
      <c r="P556" s="160">
        <f>O556*H556</f>
        <v>0</v>
      </c>
      <c r="Q556" s="160">
        <v>0.00084</v>
      </c>
      <c r="R556" s="160">
        <f>Q556*H556</f>
        <v>0.53776464</v>
      </c>
      <c r="S556" s="160">
        <v>0</v>
      </c>
      <c r="T556" s="161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62" t="s">
        <v>175</v>
      </c>
      <c r="AT556" s="162" t="s">
        <v>170</v>
      </c>
      <c r="AU556" s="162" t="s">
        <v>85</v>
      </c>
      <c r="AY556" s="18" t="s">
        <v>167</v>
      </c>
      <c r="BE556" s="163">
        <f>IF(N556="základní",J556,0)</f>
        <v>0</v>
      </c>
      <c r="BF556" s="163">
        <f>IF(N556="snížená",J556,0)</f>
        <v>0</v>
      </c>
      <c r="BG556" s="163">
        <f>IF(N556="zákl. přenesená",J556,0)</f>
        <v>0</v>
      </c>
      <c r="BH556" s="163">
        <f>IF(N556="sníž. přenesená",J556,0)</f>
        <v>0</v>
      </c>
      <c r="BI556" s="163">
        <f>IF(N556="nulová",J556,0)</f>
        <v>0</v>
      </c>
      <c r="BJ556" s="18" t="s">
        <v>32</v>
      </c>
      <c r="BK556" s="163">
        <f>ROUND(I556*H556,2)</f>
        <v>0</v>
      </c>
      <c r="BL556" s="18" t="s">
        <v>175</v>
      </c>
      <c r="BM556" s="162" t="s">
        <v>2080</v>
      </c>
    </row>
    <row r="557" spans="2:51" s="13" customFormat="1" ht="12">
      <c r="B557" s="164"/>
      <c r="D557" s="165" t="s">
        <v>177</v>
      </c>
      <c r="E557" s="166" t="s">
        <v>1</v>
      </c>
      <c r="F557" s="167" t="s">
        <v>2023</v>
      </c>
      <c r="H557" s="166" t="s">
        <v>1</v>
      </c>
      <c r="I557" s="168"/>
      <c r="L557" s="164"/>
      <c r="M557" s="169"/>
      <c r="N557" s="170"/>
      <c r="O557" s="170"/>
      <c r="P557" s="170"/>
      <c r="Q557" s="170"/>
      <c r="R557" s="170"/>
      <c r="S557" s="170"/>
      <c r="T557" s="171"/>
      <c r="AT557" s="166" t="s">
        <v>177</v>
      </c>
      <c r="AU557" s="166" t="s">
        <v>85</v>
      </c>
      <c r="AV557" s="13" t="s">
        <v>32</v>
      </c>
      <c r="AW557" s="13" t="s">
        <v>31</v>
      </c>
      <c r="AX557" s="13" t="s">
        <v>77</v>
      </c>
      <c r="AY557" s="166" t="s">
        <v>167</v>
      </c>
    </row>
    <row r="558" spans="2:51" s="14" customFormat="1" ht="12">
      <c r="B558" s="172"/>
      <c r="D558" s="165" t="s">
        <v>177</v>
      </c>
      <c r="E558" s="173" t="s">
        <v>1</v>
      </c>
      <c r="F558" s="174" t="s">
        <v>2081</v>
      </c>
      <c r="H558" s="175">
        <v>18.542</v>
      </c>
      <c r="I558" s="176"/>
      <c r="L558" s="172"/>
      <c r="M558" s="177"/>
      <c r="N558" s="178"/>
      <c r="O558" s="178"/>
      <c r="P558" s="178"/>
      <c r="Q558" s="178"/>
      <c r="R558" s="178"/>
      <c r="S558" s="178"/>
      <c r="T558" s="179"/>
      <c r="AT558" s="173" t="s">
        <v>177</v>
      </c>
      <c r="AU558" s="173" t="s">
        <v>85</v>
      </c>
      <c r="AV558" s="14" t="s">
        <v>85</v>
      </c>
      <c r="AW558" s="14" t="s">
        <v>31</v>
      </c>
      <c r="AX558" s="14" t="s">
        <v>77</v>
      </c>
      <c r="AY558" s="173" t="s">
        <v>167</v>
      </c>
    </row>
    <row r="559" spans="2:51" s="14" customFormat="1" ht="12">
      <c r="B559" s="172"/>
      <c r="D559" s="165" t="s">
        <v>177</v>
      </c>
      <c r="E559" s="173" t="s">
        <v>1</v>
      </c>
      <c r="F559" s="174" t="s">
        <v>2082</v>
      </c>
      <c r="H559" s="175">
        <v>1.565</v>
      </c>
      <c r="I559" s="176"/>
      <c r="L559" s="172"/>
      <c r="M559" s="177"/>
      <c r="N559" s="178"/>
      <c r="O559" s="178"/>
      <c r="P559" s="178"/>
      <c r="Q559" s="178"/>
      <c r="R559" s="178"/>
      <c r="S559" s="178"/>
      <c r="T559" s="179"/>
      <c r="AT559" s="173" t="s">
        <v>177</v>
      </c>
      <c r="AU559" s="173" t="s">
        <v>85</v>
      </c>
      <c r="AV559" s="14" t="s">
        <v>85</v>
      </c>
      <c r="AW559" s="14" t="s">
        <v>31</v>
      </c>
      <c r="AX559" s="14" t="s">
        <v>77</v>
      </c>
      <c r="AY559" s="173" t="s">
        <v>167</v>
      </c>
    </row>
    <row r="560" spans="2:51" s="14" customFormat="1" ht="12">
      <c r="B560" s="172"/>
      <c r="D560" s="165" t="s">
        <v>177</v>
      </c>
      <c r="E560" s="173" t="s">
        <v>1</v>
      </c>
      <c r="F560" s="174" t="s">
        <v>2083</v>
      </c>
      <c r="H560" s="175">
        <v>16.347</v>
      </c>
      <c r="I560" s="176"/>
      <c r="L560" s="172"/>
      <c r="M560" s="177"/>
      <c r="N560" s="178"/>
      <c r="O560" s="178"/>
      <c r="P560" s="178"/>
      <c r="Q560" s="178"/>
      <c r="R560" s="178"/>
      <c r="S560" s="178"/>
      <c r="T560" s="179"/>
      <c r="AT560" s="173" t="s">
        <v>177</v>
      </c>
      <c r="AU560" s="173" t="s">
        <v>85</v>
      </c>
      <c r="AV560" s="14" t="s">
        <v>85</v>
      </c>
      <c r="AW560" s="14" t="s">
        <v>31</v>
      </c>
      <c r="AX560" s="14" t="s">
        <v>77</v>
      </c>
      <c r="AY560" s="173" t="s">
        <v>167</v>
      </c>
    </row>
    <row r="561" spans="2:51" s="13" customFormat="1" ht="12">
      <c r="B561" s="164"/>
      <c r="D561" s="165" t="s">
        <v>177</v>
      </c>
      <c r="E561" s="166" t="s">
        <v>1</v>
      </c>
      <c r="F561" s="167" t="s">
        <v>2027</v>
      </c>
      <c r="H561" s="166" t="s">
        <v>1</v>
      </c>
      <c r="I561" s="168"/>
      <c r="L561" s="164"/>
      <c r="M561" s="169"/>
      <c r="N561" s="170"/>
      <c r="O561" s="170"/>
      <c r="P561" s="170"/>
      <c r="Q561" s="170"/>
      <c r="R561" s="170"/>
      <c r="S561" s="170"/>
      <c r="T561" s="171"/>
      <c r="AT561" s="166" t="s">
        <v>177</v>
      </c>
      <c r="AU561" s="166" t="s">
        <v>85</v>
      </c>
      <c r="AV561" s="13" t="s">
        <v>32</v>
      </c>
      <c r="AW561" s="13" t="s">
        <v>31</v>
      </c>
      <c r="AX561" s="13" t="s">
        <v>77</v>
      </c>
      <c r="AY561" s="166" t="s">
        <v>167</v>
      </c>
    </row>
    <row r="562" spans="2:51" s="14" customFormat="1" ht="12">
      <c r="B562" s="172"/>
      <c r="D562" s="165" t="s">
        <v>177</v>
      </c>
      <c r="E562" s="173" t="s">
        <v>1</v>
      </c>
      <c r="F562" s="174" t="s">
        <v>2084</v>
      </c>
      <c r="H562" s="175">
        <v>2.91</v>
      </c>
      <c r="I562" s="176"/>
      <c r="L562" s="172"/>
      <c r="M562" s="177"/>
      <c r="N562" s="178"/>
      <c r="O562" s="178"/>
      <c r="P562" s="178"/>
      <c r="Q562" s="178"/>
      <c r="R562" s="178"/>
      <c r="S562" s="178"/>
      <c r="T562" s="179"/>
      <c r="AT562" s="173" t="s">
        <v>177</v>
      </c>
      <c r="AU562" s="173" t="s">
        <v>85</v>
      </c>
      <c r="AV562" s="14" t="s">
        <v>85</v>
      </c>
      <c r="AW562" s="14" t="s">
        <v>31</v>
      </c>
      <c r="AX562" s="14" t="s">
        <v>77</v>
      </c>
      <c r="AY562" s="173" t="s">
        <v>167</v>
      </c>
    </row>
    <row r="563" spans="2:51" s="14" customFormat="1" ht="12">
      <c r="B563" s="172"/>
      <c r="D563" s="165" t="s">
        <v>177</v>
      </c>
      <c r="E563" s="173" t="s">
        <v>1</v>
      </c>
      <c r="F563" s="174" t="s">
        <v>2085</v>
      </c>
      <c r="H563" s="175">
        <v>6.445</v>
      </c>
      <c r="I563" s="176"/>
      <c r="L563" s="172"/>
      <c r="M563" s="177"/>
      <c r="N563" s="178"/>
      <c r="O563" s="178"/>
      <c r="P563" s="178"/>
      <c r="Q563" s="178"/>
      <c r="R563" s="178"/>
      <c r="S563" s="178"/>
      <c r="T563" s="179"/>
      <c r="AT563" s="173" t="s">
        <v>177</v>
      </c>
      <c r="AU563" s="173" t="s">
        <v>85</v>
      </c>
      <c r="AV563" s="14" t="s">
        <v>85</v>
      </c>
      <c r="AW563" s="14" t="s">
        <v>31</v>
      </c>
      <c r="AX563" s="14" t="s">
        <v>77</v>
      </c>
      <c r="AY563" s="173" t="s">
        <v>167</v>
      </c>
    </row>
    <row r="564" spans="2:51" s="14" customFormat="1" ht="12">
      <c r="B564" s="172"/>
      <c r="D564" s="165" t="s">
        <v>177</v>
      </c>
      <c r="E564" s="173" t="s">
        <v>1</v>
      </c>
      <c r="F564" s="174" t="s">
        <v>2086</v>
      </c>
      <c r="H564" s="175">
        <v>6.338</v>
      </c>
      <c r="I564" s="176"/>
      <c r="L564" s="172"/>
      <c r="M564" s="177"/>
      <c r="N564" s="178"/>
      <c r="O564" s="178"/>
      <c r="P564" s="178"/>
      <c r="Q564" s="178"/>
      <c r="R564" s="178"/>
      <c r="S564" s="178"/>
      <c r="T564" s="179"/>
      <c r="AT564" s="173" t="s">
        <v>177</v>
      </c>
      <c r="AU564" s="173" t="s">
        <v>85</v>
      </c>
      <c r="AV564" s="14" t="s">
        <v>85</v>
      </c>
      <c r="AW564" s="14" t="s">
        <v>31</v>
      </c>
      <c r="AX564" s="14" t="s">
        <v>77</v>
      </c>
      <c r="AY564" s="173" t="s">
        <v>167</v>
      </c>
    </row>
    <row r="565" spans="2:51" s="14" customFormat="1" ht="12">
      <c r="B565" s="172"/>
      <c r="D565" s="165" t="s">
        <v>177</v>
      </c>
      <c r="E565" s="173" t="s">
        <v>1</v>
      </c>
      <c r="F565" s="174" t="s">
        <v>2087</v>
      </c>
      <c r="H565" s="175">
        <v>15.123</v>
      </c>
      <c r="I565" s="176"/>
      <c r="L565" s="172"/>
      <c r="M565" s="177"/>
      <c r="N565" s="178"/>
      <c r="O565" s="178"/>
      <c r="P565" s="178"/>
      <c r="Q565" s="178"/>
      <c r="R565" s="178"/>
      <c r="S565" s="178"/>
      <c r="T565" s="179"/>
      <c r="AT565" s="173" t="s">
        <v>177</v>
      </c>
      <c r="AU565" s="173" t="s">
        <v>85</v>
      </c>
      <c r="AV565" s="14" t="s">
        <v>85</v>
      </c>
      <c r="AW565" s="14" t="s">
        <v>31</v>
      </c>
      <c r="AX565" s="14" t="s">
        <v>77</v>
      </c>
      <c r="AY565" s="173" t="s">
        <v>167</v>
      </c>
    </row>
    <row r="566" spans="2:51" s="14" customFormat="1" ht="12">
      <c r="B566" s="172"/>
      <c r="D566" s="165" t="s">
        <v>177</v>
      </c>
      <c r="E566" s="173" t="s">
        <v>1</v>
      </c>
      <c r="F566" s="174" t="s">
        <v>2088</v>
      </c>
      <c r="H566" s="175">
        <v>16.929</v>
      </c>
      <c r="I566" s="176"/>
      <c r="L566" s="172"/>
      <c r="M566" s="177"/>
      <c r="N566" s="178"/>
      <c r="O566" s="178"/>
      <c r="P566" s="178"/>
      <c r="Q566" s="178"/>
      <c r="R566" s="178"/>
      <c r="S566" s="178"/>
      <c r="T566" s="179"/>
      <c r="AT566" s="173" t="s">
        <v>177</v>
      </c>
      <c r="AU566" s="173" t="s">
        <v>85</v>
      </c>
      <c r="AV566" s="14" t="s">
        <v>85</v>
      </c>
      <c r="AW566" s="14" t="s">
        <v>31</v>
      </c>
      <c r="AX566" s="14" t="s">
        <v>77</v>
      </c>
      <c r="AY566" s="173" t="s">
        <v>167</v>
      </c>
    </row>
    <row r="567" spans="2:51" s="13" customFormat="1" ht="12">
      <c r="B567" s="164"/>
      <c r="D567" s="165" t="s">
        <v>177</v>
      </c>
      <c r="E567" s="166" t="s">
        <v>1</v>
      </c>
      <c r="F567" s="167" t="s">
        <v>2033</v>
      </c>
      <c r="H567" s="166" t="s">
        <v>1</v>
      </c>
      <c r="I567" s="168"/>
      <c r="L567" s="164"/>
      <c r="M567" s="169"/>
      <c r="N567" s="170"/>
      <c r="O567" s="170"/>
      <c r="P567" s="170"/>
      <c r="Q567" s="170"/>
      <c r="R567" s="170"/>
      <c r="S567" s="170"/>
      <c r="T567" s="171"/>
      <c r="AT567" s="166" t="s">
        <v>177</v>
      </c>
      <c r="AU567" s="166" t="s">
        <v>85</v>
      </c>
      <c r="AV567" s="13" t="s">
        <v>32</v>
      </c>
      <c r="AW567" s="13" t="s">
        <v>31</v>
      </c>
      <c r="AX567" s="13" t="s">
        <v>77</v>
      </c>
      <c r="AY567" s="166" t="s">
        <v>167</v>
      </c>
    </row>
    <row r="568" spans="2:51" s="14" customFormat="1" ht="12">
      <c r="B568" s="172"/>
      <c r="D568" s="165" t="s">
        <v>177</v>
      </c>
      <c r="E568" s="173" t="s">
        <v>1</v>
      </c>
      <c r="F568" s="174" t="s">
        <v>2089</v>
      </c>
      <c r="H568" s="175">
        <v>3.107</v>
      </c>
      <c r="I568" s="176"/>
      <c r="L568" s="172"/>
      <c r="M568" s="177"/>
      <c r="N568" s="178"/>
      <c r="O568" s="178"/>
      <c r="P568" s="178"/>
      <c r="Q568" s="178"/>
      <c r="R568" s="178"/>
      <c r="S568" s="178"/>
      <c r="T568" s="179"/>
      <c r="AT568" s="173" t="s">
        <v>177</v>
      </c>
      <c r="AU568" s="173" t="s">
        <v>85</v>
      </c>
      <c r="AV568" s="14" t="s">
        <v>85</v>
      </c>
      <c r="AW568" s="14" t="s">
        <v>31</v>
      </c>
      <c r="AX568" s="14" t="s">
        <v>77</v>
      </c>
      <c r="AY568" s="173" t="s">
        <v>167</v>
      </c>
    </row>
    <row r="569" spans="2:51" s="14" customFormat="1" ht="12">
      <c r="B569" s="172"/>
      <c r="D569" s="165" t="s">
        <v>177</v>
      </c>
      <c r="E569" s="173" t="s">
        <v>1</v>
      </c>
      <c r="F569" s="174" t="s">
        <v>2090</v>
      </c>
      <c r="H569" s="175">
        <v>6.445</v>
      </c>
      <c r="I569" s="176"/>
      <c r="L569" s="172"/>
      <c r="M569" s="177"/>
      <c r="N569" s="178"/>
      <c r="O569" s="178"/>
      <c r="P569" s="178"/>
      <c r="Q569" s="178"/>
      <c r="R569" s="178"/>
      <c r="S569" s="178"/>
      <c r="T569" s="179"/>
      <c r="AT569" s="173" t="s">
        <v>177</v>
      </c>
      <c r="AU569" s="173" t="s">
        <v>85</v>
      </c>
      <c r="AV569" s="14" t="s">
        <v>85</v>
      </c>
      <c r="AW569" s="14" t="s">
        <v>31</v>
      </c>
      <c r="AX569" s="14" t="s">
        <v>77</v>
      </c>
      <c r="AY569" s="173" t="s">
        <v>167</v>
      </c>
    </row>
    <row r="570" spans="2:51" s="14" customFormat="1" ht="12">
      <c r="B570" s="172"/>
      <c r="D570" s="165" t="s">
        <v>177</v>
      </c>
      <c r="E570" s="173" t="s">
        <v>1</v>
      </c>
      <c r="F570" s="174" t="s">
        <v>2091</v>
      </c>
      <c r="H570" s="175">
        <v>8.541</v>
      </c>
      <c r="I570" s="176"/>
      <c r="L570" s="172"/>
      <c r="M570" s="177"/>
      <c r="N570" s="178"/>
      <c r="O570" s="178"/>
      <c r="P570" s="178"/>
      <c r="Q570" s="178"/>
      <c r="R570" s="178"/>
      <c r="S570" s="178"/>
      <c r="T570" s="179"/>
      <c r="AT570" s="173" t="s">
        <v>177</v>
      </c>
      <c r="AU570" s="173" t="s">
        <v>85</v>
      </c>
      <c r="AV570" s="14" t="s">
        <v>85</v>
      </c>
      <c r="AW570" s="14" t="s">
        <v>31</v>
      </c>
      <c r="AX570" s="14" t="s">
        <v>77</v>
      </c>
      <c r="AY570" s="173" t="s">
        <v>167</v>
      </c>
    </row>
    <row r="571" spans="2:51" s="14" customFormat="1" ht="12">
      <c r="B571" s="172"/>
      <c r="D571" s="165" t="s">
        <v>177</v>
      </c>
      <c r="E571" s="173" t="s">
        <v>1</v>
      </c>
      <c r="F571" s="174" t="s">
        <v>2092</v>
      </c>
      <c r="H571" s="175">
        <v>4.66</v>
      </c>
      <c r="I571" s="176"/>
      <c r="L571" s="172"/>
      <c r="M571" s="177"/>
      <c r="N571" s="178"/>
      <c r="O571" s="178"/>
      <c r="P571" s="178"/>
      <c r="Q571" s="178"/>
      <c r="R571" s="178"/>
      <c r="S571" s="178"/>
      <c r="T571" s="179"/>
      <c r="AT571" s="173" t="s">
        <v>177</v>
      </c>
      <c r="AU571" s="173" t="s">
        <v>85</v>
      </c>
      <c r="AV571" s="14" t="s">
        <v>85</v>
      </c>
      <c r="AW571" s="14" t="s">
        <v>31</v>
      </c>
      <c r="AX571" s="14" t="s">
        <v>77</v>
      </c>
      <c r="AY571" s="173" t="s">
        <v>167</v>
      </c>
    </row>
    <row r="572" spans="2:51" s="14" customFormat="1" ht="12">
      <c r="B572" s="172"/>
      <c r="D572" s="165" t="s">
        <v>177</v>
      </c>
      <c r="E572" s="173" t="s">
        <v>1</v>
      </c>
      <c r="F572" s="174" t="s">
        <v>2093</v>
      </c>
      <c r="H572" s="175">
        <v>1.93</v>
      </c>
      <c r="I572" s="176"/>
      <c r="L572" s="172"/>
      <c r="M572" s="177"/>
      <c r="N572" s="178"/>
      <c r="O572" s="178"/>
      <c r="P572" s="178"/>
      <c r="Q572" s="178"/>
      <c r="R572" s="178"/>
      <c r="S572" s="178"/>
      <c r="T572" s="179"/>
      <c r="AT572" s="173" t="s">
        <v>177</v>
      </c>
      <c r="AU572" s="173" t="s">
        <v>85</v>
      </c>
      <c r="AV572" s="14" t="s">
        <v>85</v>
      </c>
      <c r="AW572" s="14" t="s">
        <v>31</v>
      </c>
      <c r="AX572" s="14" t="s">
        <v>77</v>
      </c>
      <c r="AY572" s="173" t="s">
        <v>167</v>
      </c>
    </row>
    <row r="573" spans="2:51" s="14" customFormat="1" ht="12">
      <c r="B573" s="172"/>
      <c r="D573" s="165" t="s">
        <v>177</v>
      </c>
      <c r="E573" s="173" t="s">
        <v>1</v>
      </c>
      <c r="F573" s="174" t="s">
        <v>2094</v>
      </c>
      <c r="H573" s="175">
        <v>16.931</v>
      </c>
      <c r="I573" s="176"/>
      <c r="L573" s="172"/>
      <c r="M573" s="177"/>
      <c r="N573" s="178"/>
      <c r="O573" s="178"/>
      <c r="P573" s="178"/>
      <c r="Q573" s="178"/>
      <c r="R573" s="178"/>
      <c r="S573" s="178"/>
      <c r="T573" s="179"/>
      <c r="AT573" s="173" t="s">
        <v>177</v>
      </c>
      <c r="AU573" s="173" t="s">
        <v>85</v>
      </c>
      <c r="AV573" s="14" t="s">
        <v>85</v>
      </c>
      <c r="AW573" s="14" t="s">
        <v>31</v>
      </c>
      <c r="AX573" s="14" t="s">
        <v>77</v>
      </c>
      <c r="AY573" s="173" t="s">
        <v>167</v>
      </c>
    </row>
    <row r="574" spans="2:51" s="13" customFormat="1" ht="12">
      <c r="B574" s="164"/>
      <c r="D574" s="165" t="s">
        <v>177</v>
      </c>
      <c r="E574" s="166" t="s">
        <v>1</v>
      </c>
      <c r="F574" s="167" t="s">
        <v>2040</v>
      </c>
      <c r="H574" s="166" t="s">
        <v>1</v>
      </c>
      <c r="I574" s="168"/>
      <c r="L574" s="164"/>
      <c r="M574" s="169"/>
      <c r="N574" s="170"/>
      <c r="O574" s="170"/>
      <c r="P574" s="170"/>
      <c r="Q574" s="170"/>
      <c r="R574" s="170"/>
      <c r="S574" s="170"/>
      <c r="T574" s="171"/>
      <c r="AT574" s="166" t="s">
        <v>177</v>
      </c>
      <c r="AU574" s="166" t="s">
        <v>85</v>
      </c>
      <c r="AV574" s="13" t="s">
        <v>32</v>
      </c>
      <c r="AW574" s="13" t="s">
        <v>31</v>
      </c>
      <c r="AX574" s="13" t="s">
        <v>77</v>
      </c>
      <c r="AY574" s="166" t="s">
        <v>167</v>
      </c>
    </row>
    <row r="575" spans="2:51" s="14" customFormat="1" ht="12">
      <c r="B575" s="172"/>
      <c r="D575" s="165" t="s">
        <v>177</v>
      </c>
      <c r="E575" s="173" t="s">
        <v>1</v>
      </c>
      <c r="F575" s="174" t="s">
        <v>2095</v>
      </c>
      <c r="H575" s="175">
        <v>3.575</v>
      </c>
      <c r="I575" s="176"/>
      <c r="L575" s="172"/>
      <c r="M575" s="177"/>
      <c r="N575" s="178"/>
      <c r="O575" s="178"/>
      <c r="P575" s="178"/>
      <c r="Q575" s="178"/>
      <c r="R575" s="178"/>
      <c r="S575" s="178"/>
      <c r="T575" s="179"/>
      <c r="AT575" s="173" t="s">
        <v>177</v>
      </c>
      <c r="AU575" s="173" t="s">
        <v>85</v>
      </c>
      <c r="AV575" s="14" t="s">
        <v>85</v>
      </c>
      <c r="AW575" s="14" t="s">
        <v>31</v>
      </c>
      <c r="AX575" s="14" t="s">
        <v>77</v>
      </c>
      <c r="AY575" s="173" t="s">
        <v>167</v>
      </c>
    </row>
    <row r="576" spans="2:51" s="14" customFormat="1" ht="12">
      <c r="B576" s="172"/>
      <c r="D576" s="165" t="s">
        <v>177</v>
      </c>
      <c r="E576" s="173" t="s">
        <v>1</v>
      </c>
      <c r="F576" s="174" t="s">
        <v>2096</v>
      </c>
      <c r="H576" s="175">
        <v>6.392</v>
      </c>
      <c r="I576" s="176"/>
      <c r="L576" s="172"/>
      <c r="M576" s="177"/>
      <c r="N576" s="178"/>
      <c r="O576" s="178"/>
      <c r="P576" s="178"/>
      <c r="Q576" s="178"/>
      <c r="R576" s="178"/>
      <c r="S576" s="178"/>
      <c r="T576" s="179"/>
      <c r="AT576" s="173" t="s">
        <v>177</v>
      </c>
      <c r="AU576" s="173" t="s">
        <v>85</v>
      </c>
      <c r="AV576" s="14" t="s">
        <v>85</v>
      </c>
      <c r="AW576" s="14" t="s">
        <v>31</v>
      </c>
      <c r="AX576" s="14" t="s">
        <v>77</v>
      </c>
      <c r="AY576" s="173" t="s">
        <v>167</v>
      </c>
    </row>
    <row r="577" spans="2:51" s="14" customFormat="1" ht="12">
      <c r="B577" s="172"/>
      <c r="D577" s="165" t="s">
        <v>177</v>
      </c>
      <c r="E577" s="173" t="s">
        <v>1</v>
      </c>
      <c r="F577" s="174" t="s">
        <v>2097</v>
      </c>
      <c r="H577" s="175">
        <v>5.19</v>
      </c>
      <c r="I577" s="176"/>
      <c r="L577" s="172"/>
      <c r="M577" s="177"/>
      <c r="N577" s="178"/>
      <c r="O577" s="178"/>
      <c r="P577" s="178"/>
      <c r="Q577" s="178"/>
      <c r="R577" s="178"/>
      <c r="S577" s="178"/>
      <c r="T577" s="179"/>
      <c r="AT577" s="173" t="s">
        <v>177</v>
      </c>
      <c r="AU577" s="173" t="s">
        <v>85</v>
      </c>
      <c r="AV577" s="14" t="s">
        <v>85</v>
      </c>
      <c r="AW577" s="14" t="s">
        <v>31</v>
      </c>
      <c r="AX577" s="14" t="s">
        <v>77</v>
      </c>
      <c r="AY577" s="173" t="s">
        <v>167</v>
      </c>
    </row>
    <row r="578" spans="2:51" s="14" customFormat="1" ht="12">
      <c r="B578" s="172"/>
      <c r="D578" s="165" t="s">
        <v>177</v>
      </c>
      <c r="E578" s="173" t="s">
        <v>1</v>
      </c>
      <c r="F578" s="174" t="s">
        <v>2098</v>
      </c>
      <c r="H578" s="175">
        <v>19.232</v>
      </c>
      <c r="I578" s="176"/>
      <c r="L578" s="172"/>
      <c r="M578" s="177"/>
      <c r="N578" s="178"/>
      <c r="O578" s="178"/>
      <c r="P578" s="178"/>
      <c r="Q578" s="178"/>
      <c r="R578" s="178"/>
      <c r="S578" s="178"/>
      <c r="T578" s="179"/>
      <c r="AT578" s="173" t="s">
        <v>177</v>
      </c>
      <c r="AU578" s="173" t="s">
        <v>85</v>
      </c>
      <c r="AV578" s="14" t="s">
        <v>85</v>
      </c>
      <c r="AW578" s="14" t="s">
        <v>31</v>
      </c>
      <c r="AX578" s="14" t="s">
        <v>77</v>
      </c>
      <c r="AY578" s="173" t="s">
        <v>167</v>
      </c>
    </row>
    <row r="579" spans="2:51" s="13" customFormat="1" ht="12">
      <c r="B579" s="164"/>
      <c r="D579" s="165" t="s">
        <v>177</v>
      </c>
      <c r="E579" s="166" t="s">
        <v>1</v>
      </c>
      <c r="F579" s="167" t="s">
        <v>2045</v>
      </c>
      <c r="H579" s="166" t="s">
        <v>1</v>
      </c>
      <c r="I579" s="168"/>
      <c r="L579" s="164"/>
      <c r="M579" s="169"/>
      <c r="N579" s="170"/>
      <c r="O579" s="170"/>
      <c r="P579" s="170"/>
      <c r="Q579" s="170"/>
      <c r="R579" s="170"/>
      <c r="S579" s="170"/>
      <c r="T579" s="171"/>
      <c r="AT579" s="166" t="s">
        <v>177</v>
      </c>
      <c r="AU579" s="166" t="s">
        <v>85</v>
      </c>
      <c r="AV579" s="13" t="s">
        <v>32</v>
      </c>
      <c r="AW579" s="13" t="s">
        <v>31</v>
      </c>
      <c r="AX579" s="13" t="s">
        <v>77</v>
      </c>
      <c r="AY579" s="166" t="s">
        <v>167</v>
      </c>
    </row>
    <row r="580" spans="2:51" s="14" customFormat="1" ht="12">
      <c r="B580" s="172"/>
      <c r="D580" s="165" t="s">
        <v>177</v>
      </c>
      <c r="E580" s="173" t="s">
        <v>1</v>
      </c>
      <c r="F580" s="174" t="s">
        <v>2099</v>
      </c>
      <c r="H580" s="175">
        <v>3.92</v>
      </c>
      <c r="I580" s="176"/>
      <c r="L580" s="172"/>
      <c r="M580" s="177"/>
      <c r="N580" s="178"/>
      <c r="O580" s="178"/>
      <c r="P580" s="178"/>
      <c r="Q580" s="178"/>
      <c r="R580" s="178"/>
      <c r="S580" s="178"/>
      <c r="T580" s="179"/>
      <c r="AT580" s="173" t="s">
        <v>177</v>
      </c>
      <c r="AU580" s="173" t="s">
        <v>85</v>
      </c>
      <c r="AV580" s="14" t="s">
        <v>85</v>
      </c>
      <c r="AW580" s="14" t="s">
        <v>31</v>
      </c>
      <c r="AX580" s="14" t="s">
        <v>77</v>
      </c>
      <c r="AY580" s="173" t="s">
        <v>167</v>
      </c>
    </row>
    <row r="581" spans="2:51" s="14" customFormat="1" ht="12">
      <c r="B581" s="172"/>
      <c r="D581" s="165" t="s">
        <v>177</v>
      </c>
      <c r="E581" s="173" t="s">
        <v>1</v>
      </c>
      <c r="F581" s="174" t="s">
        <v>2100</v>
      </c>
      <c r="H581" s="175">
        <v>6.291</v>
      </c>
      <c r="I581" s="176"/>
      <c r="L581" s="172"/>
      <c r="M581" s="177"/>
      <c r="N581" s="178"/>
      <c r="O581" s="178"/>
      <c r="P581" s="178"/>
      <c r="Q581" s="178"/>
      <c r="R581" s="178"/>
      <c r="S581" s="178"/>
      <c r="T581" s="179"/>
      <c r="AT581" s="173" t="s">
        <v>177</v>
      </c>
      <c r="AU581" s="173" t="s">
        <v>85</v>
      </c>
      <c r="AV581" s="14" t="s">
        <v>85</v>
      </c>
      <c r="AW581" s="14" t="s">
        <v>31</v>
      </c>
      <c r="AX581" s="14" t="s">
        <v>77</v>
      </c>
      <c r="AY581" s="173" t="s">
        <v>167</v>
      </c>
    </row>
    <row r="582" spans="2:51" s="14" customFormat="1" ht="12">
      <c r="B582" s="172"/>
      <c r="D582" s="165" t="s">
        <v>177</v>
      </c>
      <c r="E582" s="173" t="s">
        <v>1</v>
      </c>
      <c r="F582" s="174" t="s">
        <v>2101</v>
      </c>
      <c r="H582" s="175">
        <v>4.861</v>
      </c>
      <c r="I582" s="176"/>
      <c r="L582" s="172"/>
      <c r="M582" s="177"/>
      <c r="N582" s="178"/>
      <c r="O582" s="178"/>
      <c r="P582" s="178"/>
      <c r="Q582" s="178"/>
      <c r="R582" s="178"/>
      <c r="S582" s="178"/>
      <c r="T582" s="179"/>
      <c r="AT582" s="173" t="s">
        <v>177</v>
      </c>
      <c r="AU582" s="173" t="s">
        <v>85</v>
      </c>
      <c r="AV582" s="14" t="s">
        <v>85</v>
      </c>
      <c r="AW582" s="14" t="s">
        <v>31</v>
      </c>
      <c r="AX582" s="14" t="s">
        <v>77</v>
      </c>
      <c r="AY582" s="173" t="s">
        <v>167</v>
      </c>
    </row>
    <row r="583" spans="2:51" s="14" customFormat="1" ht="12">
      <c r="B583" s="172"/>
      <c r="D583" s="165" t="s">
        <v>177</v>
      </c>
      <c r="E583" s="173" t="s">
        <v>1</v>
      </c>
      <c r="F583" s="174" t="s">
        <v>2102</v>
      </c>
      <c r="H583" s="175">
        <v>20.224</v>
      </c>
      <c r="I583" s="176"/>
      <c r="L583" s="172"/>
      <c r="M583" s="177"/>
      <c r="N583" s="178"/>
      <c r="O583" s="178"/>
      <c r="P583" s="178"/>
      <c r="Q583" s="178"/>
      <c r="R583" s="178"/>
      <c r="S583" s="178"/>
      <c r="T583" s="179"/>
      <c r="AT583" s="173" t="s">
        <v>177</v>
      </c>
      <c r="AU583" s="173" t="s">
        <v>85</v>
      </c>
      <c r="AV583" s="14" t="s">
        <v>85</v>
      </c>
      <c r="AW583" s="14" t="s">
        <v>31</v>
      </c>
      <c r="AX583" s="14" t="s">
        <v>77</v>
      </c>
      <c r="AY583" s="173" t="s">
        <v>167</v>
      </c>
    </row>
    <row r="584" spans="2:51" s="13" customFormat="1" ht="12">
      <c r="B584" s="164"/>
      <c r="D584" s="165" t="s">
        <v>177</v>
      </c>
      <c r="E584" s="166" t="s">
        <v>1</v>
      </c>
      <c r="F584" s="167" t="s">
        <v>2050</v>
      </c>
      <c r="H584" s="166" t="s">
        <v>1</v>
      </c>
      <c r="I584" s="168"/>
      <c r="L584" s="164"/>
      <c r="M584" s="169"/>
      <c r="N584" s="170"/>
      <c r="O584" s="170"/>
      <c r="P584" s="170"/>
      <c r="Q584" s="170"/>
      <c r="R584" s="170"/>
      <c r="S584" s="170"/>
      <c r="T584" s="171"/>
      <c r="AT584" s="166" t="s">
        <v>177</v>
      </c>
      <c r="AU584" s="166" t="s">
        <v>85</v>
      </c>
      <c r="AV584" s="13" t="s">
        <v>32</v>
      </c>
      <c r="AW584" s="13" t="s">
        <v>31</v>
      </c>
      <c r="AX584" s="13" t="s">
        <v>77</v>
      </c>
      <c r="AY584" s="166" t="s">
        <v>167</v>
      </c>
    </row>
    <row r="585" spans="2:51" s="14" customFormat="1" ht="12">
      <c r="B585" s="172"/>
      <c r="D585" s="165" t="s">
        <v>177</v>
      </c>
      <c r="E585" s="173" t="s">
        <v>1</v>
      </c>
      <c r="F585" s="174" t="s">
        <v>2103</v>
      </c>
      <c r="H585" s="175">
        <v>4.556</v>
      </c>
      <c r="I585" s="176"/>
      <c r="L585" s="172"/>
      <c r="M585" s="177"/>
      <c r="N585" s="178"/>
      <c r="O585" s="178"/>
      <c r="P585" s="178"/>
      <c r="Q585" s="178"/>
      <c r="R585" s="178"/>
      <c r="S585" s="178"/>
      <c r="T585" s="179"/>
      <c r="AT585" s="173" t="s">
        <v>177</v>
      </c>
      <c r="AU585" s="173" t="s">
        <v>85</v>
      </c>
      <c r="AV585" s="14" t="s">
        <v>85</v>
      </c>
      <c r="AW585" s="14" t="s">
        <v>31</v>
      </c>
      <c r="AX585" s="14" t="s">
        <v>77</v>
      </c>
      <c r="AY585" s="173" t="s">
        <v>167</v>
      </c>
    </row>
    <row r="586" spans="2:51" s="14" customFormat="1" ht="12">
      <c r="B586" s="172"/>
      <c r="D586" s="165" t="s">
        <v>177</v>
      </c>
      <c r="E586" s="173" t="s">
        <v>1</v>
      </c>
      <c r="F586" s="174" t="s">
        <v>2104</v>
      </c>
      <c r="H586" s="175">
        <v>6.405</v>
      </c>
      <c r="I586" s="176"/>
      <c r="L586" s="172"/>
      <c r="M586" s="177"/>
      <c r="N586" s="178"/>
      <c r="O586" s="178"/>
      <c r="P586" s="178"/>
      <c r="Q586" s="178"/>
      <c r="R586" s="178"/>
      <c r="S586" s="178"/>
      <c r="T586" s="179"/>
      <c r="AT586" s="173" t="s">
        <v>177</v>
      </c>
      <c r="AU586" s="173" t="s">
        <v>85</v>
      </c>
      <c r="AV586" s="14" t="s">
        <v>85</v>
      </c>
      <c r="AW586" s="14" t="s">
        <v>31</v>
      </c>
      <c r="AX586" s="14" t="s">
        <v>77</v>
      </c>
      <c r="AY586" s="173" t="s">
        <v>167</v>
      </c>
    </row>
    <row r="587" spans="2:51" s="14" customFormat="1" ht="12">
      <c r="B587" s="172"/>
      <c r="D587" s="165" t="s">
        <v>177</v>
      </c>
      <c r="E587" s="173" t="s">
        <v>1</v>
      </c>
      <c r="F587" s="174" t="s">
        <v>2105</v>
      </c>
      <c r="H587" s="175">
        <v>7.582</v>
      </c>
      <c r="I587" s="176"/>
      <c r="L587" s="172"/>
      <c r="M587" s="177"/>
      <c r="N587" s="178"/>
      <c r="O587" s="178"/>
      <c r="P587" s="178"/>
      <c r="Q587" s="178"/>
      <c r="R587" s="178"/>
      <c r="S587" s="178"/>
      <c r="T587" s="179"/>
      <c r="AT587" s="173" t="s">
        <v>177</v>
      </c>
      <c r="AU587" s="173" t="s">
        <v>85</v>
      </c>
      <c r="AV587" s="14" t="s">
        <v>85</v>
      </c>
      <c r="AW587" s="14" t="s">
        <v>31</v>
      </c>
      <c r="AX587" s="14" t="s">
        <v>77</v>
      </c>
      <c r="AY587" s="173" t="s">
        <v>167</v>
      </c>
    </row>
    <row r="588" spans="2:51" s="14" customFormat="1" ht="12">
      <c r="B588" s="172"/>
      <c r="D588" s="165" t="s">
        <v>177</v>
      </c>
      <c r="E588" s="173" t="s">
        <v>1</v>
      </c>
      <c r="F588" s="174" t="s">
        <v>2106</v>
      </c>
      <c r="H588" s="175">
        <v>11.842</v>
      </c>
      <c r="I588" s="176"/>
      <c r="L588" s="172"/>
      <c r="M588" s="177"/>
      <c r="N588" s="178"/>
      <c r="O588" s="178"/>
      <c r="P588" s="178"/>
      <c r="Q588" s="178"/>
      <c r="R588" s="178"/>
      <c r="S588" s="178"/>
      <c r="T588" s="179"/>
      <c r="AT588" s="173" t="s">
        <v>177</v>
      </c>
      <c r="AU588" s="173" t="s">
        <v>85</v>
      </c>
      <c r="AV588" s="14" t="s">
        <v>85</v>
      </c>
      <c r="AW588" s="14" t="s">
        <v>31</v>
      </c>
      <c r="AX588" s="14" t="s">
        <v>77</v>
      </c>
      <c r="AY588" s="173" t="s">
        <v>167</v>
      </c>
    </row>
    <row r="589" spans="2:51" s="14" customFormat="1" ht="12">
      <c r="B589" s="172"/>
      <c r="D589" s="165" t="s">
        <v>177</v>
      </c>
      <c r="E589" s="173" t="s">
        <v>1</v>
      </c>
      <c r="F589" s="174" t="s">
        <v>2107</v>
      </c>
      <c r="H589" s="175">
        <v>42.276</v>
      </c>
      <c r="I589" s="176"/>
      <c r="L589" s="172"/>
      <c r="M589" s="177"/>
      <c r="N589" s="178"/>
      <c r="O589" s="178"/>
      <c r="P589" s="178"/>
      <c r="Q589" s="178"/>
      <c r="R589" s="178"/>
      <c r="S589" s="178"/>
      <c r="T589" s="179"/>
      <c r="AT589" s="173" t="s">
        <v>177</v>
      </c>
      <c r="AU589" s="173" t="s">
        <v>85</v>
      </c>
      <c r="AV589" s="14" t="s">
        <v>85</v>
      </c>
      <c r="AW589" s="14" t="s">
        <v>31</v>
      </c>
      <c r="AX589" s="14" t="s">
        <v>77</v>
      </c>
      <c r="AY589" s="173" t="s">
        <v>167</v>
      </c>
    </row>
    <row r="590" spans="2:51" s="14" customFormat="1" ht="12">
      <c r="B590" s="172"/>
      <c r="D590" s="165" t="s">
        <v>177</v>
      </c>
      <c r="E590" s="173" t="s">
        <v>1</v>
      </c>
      <c r="F590" s="174" t="s">
        <v>2108</v>
      </c>
      <c r="H590" s="175">
        <v>38.071</v>
      </c>
      <c r="I590" s="176"/>
      <c r="L590" s="172"/>
      <c r="M590" s="177"/>
      <c r="N590" s="178"/>
      <c r="O590" s="178"/>
      <c r="P590" s="178"/>
      <c r="Q590" s="178"/>
      <c r="R590" s="178"/>
      <c r="S590" s="178"/>
      <c r="T590" s="179"/>
      <c r="AT590" s="173" t="s">
        <v>177</v>
      </c>
      <c r="AU590" s="173" t="s">
        <v>85</v>
      </c>
      <c r="AV590" s="14" t="s">
        <v>85</v>
      </c>
      <c r="AW590" s="14" t="s">
        <v>31</v>
      </c>
      <c r="AX590" s="14" t="s">
        <v>77</v>
      </c>
      <c r="AY590" s="173" t="s">
        <v>167</v>
      </c>
    </row>
    <row r="591" spans="2:51" s="14" customFormat="1" ht="12">
      <c r="B591" s="172"/>
      <c r="D591" s="165" t="s">
        <v>177</v>
      </c>
      <c r="E591" s="173" t="s">
        <v>1</v>
      </c>
      <c r="F591" s="174" t="s">
        <v>2109</v>
      </c>
      <c r="H591" s="175">
        <v>44.607</v>
      </c>
      <c r="I591" s="176"/>
      <c r="L591" s="172"/>
      <c r="M591" s="177"/>
      <c r="N591" s="178"/>
      <c r="O591" s="178"/>
      <c r="P591" s="178"/>
      <c r="Q591" s="178"/>
      <c r="R591" s="178"/>
      <c r="S591" s="178"/>
      <c r="T591" s="179"/>
      <c r="AT591" s="173" t="s">
        <v>177</v>
      </c>
      <c r="AU591" s="173" t="s">
        <v>85</v>
      </c>
      <c r="AV591" s="14" t="s">
        <v>85</v>
      </c>
      <c r="AW591" s="14" t="s">
        <v>31</v>
      </c>
      <c r="AX591" s="14" t="s">
        <v>77</v>
      </c>
      <c r="AY591" s="173" t="s">
        <v>167</v>
      </c>
    </row>
    <row r="592" spans="2:51" s="14" customFormat="1" ht="12">
      <c r="B592" s="172"/>
      <c r="D592" s="165" t="s">
        <v>177</v>
      </c>
      <c r="E592" s="173" t="s">
        <v>1</v>
      </c>
      <c r="F592" s="174" t="s">
        <v>2110</v>
      </c>
      <c r="H592" s="175">
        <v>36.725</v>
      </c>
      <c r="I592" s="176"/>
      <c r="L592" s="172"/>
      <c r="M592" s="177"/>
      <c r="N592" s="178"/>
      <c r="O592" s="178"/>
      <c r="P592" s="178"/>
      <c r="Q592" s="178"/>
      <c r="R592" s="178"/>
      <c r="S592" s="178"/>
      <c r="T592" s="179"/>
      <c r="AT592" s="173" t="s">
        <v>177</v>
      </c>
      <c r="AU592" s="173" t="s">
        <v>85</v>
      </c>
      <c r="AV592" s="14" t="s">
        <v>85</v>
      </c>
      <c r="AW592" s="14" t="s">
        <v>31</v>
      </c>
      <c r="AX592" s="14" t="s">
        <v>77</v>
      </c>
      <c r="AY592" s="173" t="s">
        <v>167</v>
      </c>
    </row>
    <row r="593" spans="2:51" s="14" customFormat="1" ht="12">
      <c r="B593" s="172"/>
      <c r="D593" s="165" t="s">
        <v>177</v>
      </c>
      <c r="E593" s="173" t="s">
        <v>1</v>
      </c>
      <c r="F593" s="174" t="s">
        <v>2111</v>
      </c>
      <c r="H593" s="175">
        <v>29.397</v>
      </c>
      <c r="I593" s="176"/>
      <c r="L593" s="172"/>
      <c r="M593" s="177"/>
      <c r="N593" s="178"/>
      <c r="O593" s="178"/>
      <c r="P593" s="178"/>
      <c r="Q593" s="178"/>
      <c r="R593" s="178"/>
      <c r="S593" s="178"/>
      <c r="T593" s="179"/>
      <c r="AT593" s="173" t="s">
        <v>177</v>
      </c>
      <c r="AU593" s="173" t="s">
        <v>85</v>
      </c>
      <c r="AV593" s="14" t="s">
        <v>85</v>
      </c>
      <c r="AW593" s="14" t="s">
        <v>31</v>
      </c>
      <c r="AX593" s="14" t="s">
        <v>77</v>
      </c>
      <c r="AY593" s="173" t="s">
        <v>167</v>
      </c>
    </row>
    <row r="594" spans="2:51" s="14" customFormat="1" ht="12">
      <c r="B594" s="172"/>
      <c r="D594" s="165" t="s">
        <v>177</v>
      </c>
      <c r="E594" s="173" t="s">
        <v>1</v>
      </c>
      <c r="F594" s="174" t="s">
        <v>2112</v>
      </c>
      <c r="H594" s="175">
        <v>36.573</v>
      </c>
      <c r="I594" s="176"/>
      <c r="L594" s="172"/>
      <c r="M594" s="177"/>
      <c r="N594" s="178"/>
      <c r="O594" s="178"/>
      <c r="P594" s="178"/>
      <c r="Q594" s="178"/>
      <c r="R594" s="178"/>
      <c r="S594" s="178"/>
      <c r="T594" s="179"/>
      <c r="AT594" s="173" t="s">
        <v>177</v>
      </c>
      <c r="AU594" s="173" t="s">
        <v>85</v>
      </c>
      <c r="AV594" s="14" t="s">
        <v>85</v>
      </c>
      <c r="AW594" s="14" t="s">
        <v>31</v>
      </c>
      <c r="AX594" s="14" t="s">
        <v>77</v>
      </c>
      <c r="AY594" s="173" t="s">
        <v>167</v>
      </c>
    </row>
    <row r="595" spans="2:51" s="14" customFormat="1" ht="12">
      <c r="B595" s="172"/>
      <c r="D595" s="165" t="s">
        <v>177</v>
      </c>
      <c r="E595" s="173" t="s">
        <v>1</v>
      </c>
      <c r="F595" s="174" t="s">
        <v>2113</v>
      </c>
      <c r="H595" s="175">
        <v>1.74</v>
      </c>
      <c r="I595" s="176"/>
      <c r="L595" s="172"/>
      <c r="M595" s="177"/>
      <c r="N595" s="178"/>
      <c r="O595" s="178"/>
      <c r="P595" s="178"/>
      <c r="Q595" s="178"/>
      <c r="R595" s="178"/>
      <c r="S595" s="178"/>
      <c r="T595" s="179"/>
      <c r="AT595" s="173" t="s">
        <v>177</v>
      </c>
      <c r="AU595" s="173" t="s">
        <v>85</v>
      </c>
      <c r="AV595" s="14" t="s">
        <v>85</v>
      </c>
      <c r="AW595" s="14" t="s">
        <v>31</v>
      </c>
      <c r="AX595" s="14" t="s">
        <v>77</v>
      </c>
      <c r="AY595" s="173" t="s">
        <v>167</v>
      </c>
    </row>
    <row r="596" spans="2:51" s="14" customFormat="1" ht="12">
      <c r="B596" s="172"/>
      <c r="D596" s="165" t="s">
        <v>177</v>
      </c>
      <c r="E596" s="173" t="s">
        <v>1</v>
      </c>
      <c r="F596" s="174" t="s">
        <v>2114</v>
      </c>
      <c r="H596" s="175">
        <v>36.893</v>
      </c>
      <c r="I596" s="176"/>
      <c r="L596" s="172"/>
      <c r="M596" s="177"/>
      <c r="N596" s="178"/>
      <c r="O596" s="178"/>
      <c r="P596" s="178"/>
      <c r="Q596" s="178"/>
      <c r="R596" s="178"/>
      <c r="S596" s="178"/>
      <c r="T596" s="179"/>
      <c r="AT596" s="173" t="s">
        <v>177</v>
      </c>
      <c r="AU596" s="173" t="s">
        <v>85</v>
      </c>
      <c r="AV596" s="14" t="s">
        <v>85</v>
      </c>
      <c r="AW596" s="14" t="s">
        <v>31</v>
      </c>
      <c r="AX596" s="14" t="s">
        <v>77</v>
      </c>
      <c r="AY596" s="173" t="s">
        <v>167</v>
      </c>
    </row>
    <row r="597" spans="2:51" s="14" customFormat="1" ht="12">
      <c r="B597" s="172"/>
      <c r="D597" s="165" t="s">
        <v>177</v>
      </c>
      <c r="E597" s="173" t="s">
        <v>1</v>
      </c>
      <c r="F597" s="174" t="s">
        <v>2115</v>
      </c>
      <c r="H597" s="175">
        <v>35.64</v>
      </c>
      <c r="I597" s="176"/>
      <c r="L597" s="172"/>
      <c r="M597" s="177"/>
      <c r="N597" s="178"/>
      <c r="O597" s="178"/>
      <c r="P597" s="178"/>
      <c r="Q597" s="178"/>
      <c r="R597" s="178"/>
      <c r="S597" s="178"/>
      <c r="T597" s="179"/>
      <c r="AT597" s="173" t="s">
        <v>177</v>
      </c>
      <c r="AU597" s="173" t="s">
        <v>85</v>
      </c>
      <c r="AV597" s="14" t="s">
        <v>85</v>
      </c>
      <c r="AW597" s="14" t="s">
        <v>31</v>
      </c>
      <c r="AX597" s="14" t="s">
        <v>77</v>
      </c>
      <c r="AY597" s="173" t="s">
        <v>167</v>
      </c>
    </row>
    <row r="598" spans="2:51" s="14" customFormat="1" ht="12">
      <c r="B598" s="172"/>
      <c r="D598" s="165" t="s">
        <v>177</v>
      </c>
      <c r="E598" s="173" t="s">
        <v>1</v>
      </c>
      <c r="F598" s="174" t="s">
        <v>2116</v>
      </c>
      <c r="H598" s="175">
        <v>39.199</v>
      </c>
      <c r="I598" s="176"/>
      <c r="L598" s="172"/>
      <c r="M598" s="177"/>
      <c r="N598" s="178"/>
      <c r="O598" s="178"/>
      <c r="P598" s="178"/>
      <c r="Q598" s="178"/>
      <c r="R598" s="178"/>
      <c r="S598" s="178"/>
      <c r="T598" s="179"/>
      <c r="AT598" s="173" t="s">
        <v>177</v>
      </c>
      <c r="AU598" s="173" t="s">
        <v>85</v>
      </c>
      <c r="AV598" s="14" t="s">
        <v>85</v>
      </c>
      <c r="AW598" s="14" t="s">
        <v>31</v>
      </c>
      <c r="AX598" s="14" t="s">
        <v>77</v>
      </c>
      <c r="AY598" s="173" t="s">
        <v>167</v>
      </c>
    </row>
    <row r="599" spans="2:51" s="14" customFormat="1" ht="12">
      <c r="B599" s="172"/>
      <c r="D599" s="165" t="s">
        <v>177</v>
      </c>
      <c r="E599" s="173" t="s">
        <v>1</v>
      </c>
      <c r="F599" s="174" t="s">
        <v>2117</v>
      </c>
      <c r="H599" s="175">
        <v>1.725</v>
      </c>
      <c r="I599" s="176"/>
      <c r="L599" s="172"/>
      <c r="M599" s="177"/>
      <c r="N599" s="178"/>
      <c r="O599" s="178"/>
      <c r="P599" s="178"/>
      <c r="Q599" s="178"/>
      <c r="R599" s="178"/>
      <c r="S599" s="178"/>
      <c r="T599" s="179"/>
      <c r="AT599" s="173" t="s">
        <v>177</v>
      </c>
      <c r="AU599" s="173" t="s">
        <v>85</v>
      </c>
      <c r="AV599" s="14" t="s">
        <v>85</v>
      </c>
      <c r="AW599" s="14" t="s">
        <v>31</v>
      </c>
      <c r="AX599" s="14" t="s">
        <v>77</v>
      </c>
      <c r="AY599" s="173" t="s">
        <v>167</v>
      </c>
    </row>
    <row r="600" spans="2:51" s="14" customFormat="1" ht="12">
      <c r="B600" s="172"/>
      <c r="D600" s="165" t="s">
        <v>177</v>
      </c>
      <c r="E600" s="173" t="s">
        <v>1</v>
      </c>
      <c r="F600" s="174" t="s">
        <v>2118</v>
      </c>
      <c r="H600" s="175">
        <v>35.964</v>
      </c>
      <c r="I600" s="176"/>
      <c r="L600" s="172"/>
      <c r="M600" s="177"/>
      <c r="N600" s="178"/>
      <c r="O600" s="178"/>
      <c r="P600" s="178"/>
      <c r="Q600" s="178"/>
      <c r="R600" s="178"/>
      <c r="S600" s="178"/>
      <c r="T600" s="179"/>
      <c r="AT600" s="173" t="s">
        <v>177</v>
      </c>
      <c r="AU600" s="173" t="s">
        <v>85</v>
      </c>
      <c r="AV600" s="14" t="s">
        <v>85</v>
      </c>
      <c r="AW600" s="14" t="s">
        <v>31</v>
      </c>
      <c r="AX600" s="14" t="s">
        <v>77</v>
      </c>
      <c r="AY600" s="173" t="s">
        <v>167</v>
      </c>
    </row>
    <row r="601" spans="2:51" s="14" customFormat="1" ht="12">
      <c r="B601" s="172"/>
      <c r="D601" s="165" t="s">
        <v>177</v>
      </c>
      <c r="E601" s="173" t="s">
        <v>1</v>
      </c>
      <c r="F601" s="174" t="s">
        <v>2119</v>
      </c>
      <c r="H601" s="175">
        <v>28.381</v>
      </c>
      <c r="I601" s="176"/>
      <c r="L601" s="172"/>
      <c r="M601" s="177"/>
      <c r="N601" s="178"/>
      <c r="O601" s="178"/>
      <c r="P601" s="178"/>
      <c r="Q601" s="178"/>
      <c r="R601" s="178"/>
      <c r="S601" s="178"/>
      <c r="T601" s="179"/>
      <c r="AT601" s="173" t="s">
        <v>177</v>
      </c>
      <c r="AU601" s="173" t="s">
        <v>85</v>
      </c>
      <c r="AV601" s="14" t="s">
        <v>85</v>
      </c>
      <c r="AW601" s="14" t="s">
        <v>31</v>
      </c>
      <c r="AX601" s="14" t="s">
        <v>77</v>
      </c>
      <c r="AY601" s="173" t="s">
        <v>167</v>
      </c>
    </row>
    <row r="602" spans="2:51" s="14" customFormat="1" ht="12">
      <c r="B602" s="172"/>
      <c r="D602" s="165" t="s">
        <v>177</v>
      </c>
      <c r="E602" s="173" t="s">
        <v>1</v>
      </c>
      <c r="F602" s="174" t="s">
        <v>2120</v>
      </c>
      <c r="H602" s="175">
        <v>30.706</v>
      </c>
      <c r="I602" s="176"/>
      <c r="L602" s="172"/>
      <c r="M602" s="177"/>
      <c r="N602" s="178"/>
      <c r="O602" s="178"/>
      <c r="P602" s="178"/>
      <c r="Q602" s="178"/>
      <c r="R602" s="178"/>
      <c r="S602" s="178"/>
      <c r="T602" s="179"/>
      <c r="AT602" s="173" t="s">
        <v>177</v>
      </c>
      <c r="AU602" s="173" t="s">
        <v>85</v>
      </c>
      <c r="AV602" s="14" t="s">
        <v>85</v>
      </c>
      <c r="AW602" s="14" t="s">
        <v>31</v>
      </c>
      <c r="AX602" s="14" t="s">
        <v>77</v>
      </c>
      <c r="AY602" s="173" t="s">
        <v>167</v>
      </c>
    </row>
    <row r="603" spans="2:51" s="14" customFormat="1" ht="12">
      <c r="B603" s="172"/>
      <c r="D603" s="165" t="s">
        <v>177</v>
      </c>
      <c r="E603" s="173" t="s">
        <v>1</v>
      </c>
      <c r="F603" s="174" t="s">
        <v>2121</v>
      </c>
      <c r="H603" s="175">
        <v>32.131</v>
      </c>
      <c r="I603" s="176"/>
      <c r="L603" s="172"/>
      <c r="M603" s="177"/>
      <c r="N603" s="178"/>
      <c r="O603" s="178"/>
      <c r="P603" s="178"/>
      <c r="Q603" s="178"/>
      <c r="R603" s="178"/>
      <c r="S603" s="178"/>
      <c r="T603" s="179"/>
      <c r="AT603" s="173" t="s">
        <v>177</v>
      </c>
      <c r="AU603" s="173" t="s">
        <v>85</v>
      </c>
      <c r="AV603" s="14" t="s">
        <v>85</v>
      </c>
      <c r="AW603" s="14" t="s">
        <v>31</v>
      </c>
      <c r="AX603" s="14" t="s">
        <v>77</v>
      </c>
      <c r="AY603" s="173" t="s">
        <v>167</v>
      </c>
    </row>
    <row r="604" spans="2:51" s="14" customFormat="1" ht="12">
      <c r="B604" s="172"/>
      <c r="D604" s="165" t="s">
        <v>177</v>
      </c>
      <c r="E604" s="173" t="s">
        <v>1</v>
      </c>
      <c r="F604" s="174" t="s">
        <v>2122</v>
      </c>
      <c r="H604" s="175">
        <v>8.775</v>
      </c>
      <c r="I604" s="176"/>
      <c r="L604" s="172"/>
      <c r="M604" s="177"/>
      <c r="N604" s="178"/>
      <c r="O604" s="178"/>
      <c r="P604" s="178"/>
      <c r="Q604" s="178"/>
      <c r="R604" s="178"/>
      <c r="S604" s="178"/>
      <c r="T604" s="179"/>
      <c r="AT604" s="173" t="s">
        <v>177</v>
      </c>
      <c r="AU604" s="173" t="s">
        <v>85</v>
      </c>
      <c r="AV604" s="14" t="s">
        <v>85</v>
      </c>
      <c r="AW604" s="14" t="s">
        <v>31</v>
      </c>
      <c r="AX604" s="14" t="s">
        <v>77</v>
      </c>
      <c r="AY604" s="173" t="s">
        <v>167</v>
      </c>
    </row>
    <row r="605" spans="2:51" s="13" customFormat="1" ht="12">
      <c r="B605" s="164"/>
      <c r="D605" s="165" t="s">
        <v>177</v>
      </c>
      <c r="E605" s="166" t="s">
        <v>1</v>
      </c>
      <c r="F605" s="167" t="s">
        <v>2123</v>
      </c>
      <c r="H605" s="166" t="s">
        <v>1</v>
      </c>
      <c r="I605" s="168"/>
      <c r="L605" s="164"/>
      <c r="M605" s="169"/>
      <c r="N605" s="170"/>
      <c r="O605" s="170"/>
      <c r="P605" s="170"/>
      <c r="Q605" s="170"/>
      <c r="R605" s="170"/>
      <c r="S605" s="170"/>
      <c r="T605" s="171"/>
      <c r="AT605" s="166" t="s">
        <v>177</v>
      </c>
      <c r="AU605" s="166" t="s">
        <v>85</v>
      </c>
      <c r="AV605" s="13" t="s">
        <v>32</v>
      </c>
      <c r="AW605" s="13" t="s">
        <v>31</v>
      </c>
      <c r="AX605" s="13" t="s">
        <v>77</v>
      </c>
      <c r="AY605" s="166" t="s">
        <v>167</v>
      </c>
    </row>
    <row r="606" spans="2:51" s="14" customFormat="1" ht="12">
      <c r="B606" s="172"/>
      <c r="D606" s="165" t="s">
        <v>177</v>
      </c>
      <c r="E606" s="173" t="s">
        <v>1</v>
      </c>
      <c r="F606" s="174" t="s">
        <v>2124</v>
      </c>
      <c r="H606" s="175">
        <v>-64.49</v>
      </c>
      <c r="I606" s="176"/>
      <c r="L606" s="172"/>
      <c r="M606" s="177"/>
      <c r="N606" s="178"/>
      <c r="O606" s="178"/>
      <c r="P606" s="178"/>
      <c r="Q606" s="178"/>
      <c r="R606" s="178"/>
      <c r="S606" s="178"/>
      <c r="T606" s="179"/>
      <c r="AT606" s="173" t="s">
        <v>177</v>
      </c>
      <c r="AU606" s="173" t="s">
        <v>85</v>
      </c>
      <c r="AV606" s="14" t="s">
        <v>85</v>
      </c>
      <c r="AW606" s="14" t="s">
        <v>31</v>
      </c>
      <c r="AX606" s="14" t="s">
        <v>77</v>
      </c>
      <c r="AY606" s="173" t="s">
        <v>167</v>
      </c>
    </row>
    <row r="607" spans="2:51" s="15" customFormat="1" ht="12">
      <c r="B607" s="180"/>
      <c r="D607" s="165" t="s">
        <v>177</v>
      </c>
      <c r="E607" s="181" t="s">
        <v>1</v>
      </c>
      <c r="F607" s="182" t="s">
        <v>192</v>
      </c>
      <c r="H607" s="183">
        <v>640.196</v>
      </c>
      <c r="I607" s="184"/>
      <c r="L607" s="180"/>
      <c r="M607" s="185"/>
      <c r="N607" s="186"/>
      <c r="O607" s="186"/>
      <c r="P607" s="186"/>
      <c r="Q607" s="186"/>
      <c r="R607" s="186"/>
      <c r="S607" s="186"/>
      <c r="T607" s="187"/>
      <c r="AT607" s="181" t="s">
        <v>177</v>
      </c>
      <c r="AU607" s="181" t="s">
        <v>85</v>
      </c>
      <c r="AV607" s="15" t="s">
        <v>175</v>
      </c>
      <c r="AW607" s="15" t="s">
        <v>31</v>
      </c>
      <c r="AX607" s="15" t="s">
        <v>32</v>
      </c>
      <c r="AY607" s="181" t="s">
        <v>167</v>
      </c>
    </row>
    <row r="608" spans="1:47" s="2" customFormat="1" ht="12">
      <c r="A608" s="33"/>
      <c r="B608" s="34"/>
      <c r="C608" s="33"/>
      <c r="D608" s="165" t="s">
        <v>193</v>
      </c>
      <c r="E608" s="33"/>
      <c r="F608" s="188" t="s">
        <v>2125</v>
      </c>
      <c r="G608" s="33"/>
      <c r="H608" s="33"/>
      <c r="I608" s="33"/>
      <c r="J608" s="33"/>
      <c r="K608" s="33"/>
      <c r="L608" s="34"/>
      <c r="M608" s="189"/>
      <c r="N608" s="190"/>
      <c r="O608" s="59"/>
      <c r="P608" s="59"/>
      <c r="Q608" s="59"/>
      <c r="R608" s="59"/>
      <c r="S608" s="59"/>
      <c r="T608" s="60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U608" s="18" t="s">
        <v>85</v>
      </c>
    </row>
    <row r="609" spans="1:47" s="2" customFormat="1" ht="12">
      <c r="A609" s="33"/>
      <c r="B609" s="34"/>
      <c r="C609" s="33"/>
      <c r="D609" s="165" t="s">
        <v>193</v>
      </c>
      <c r="E609" s="33"/>
      <c r="F609" s="191" t="s">
        <v>2023</v>
      </c>
      <c r="G609" s="33"/>
      <c r="H609" s="192">
        <v>0</v>
      </c>
      <c r="I609" s="33"/>
      <c r="J609" s="33"/>
      <c r="K609" s="33"/>
      <c r="L609" s="34"/>
      <c r="M609" s="189"/>
      <c r="N609" s="190"/>
      <c r="O609" s="59"/>
      <c r="P609" s="59"/>
      <c r="Q609" s="59"/>
      <c r="R609" s="59"/>
      <c r="S609" s="59"/>
      <c r="T609" s="60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U609" s="18" t="s">
        <v>85</v>
      </c>
    </row>
    <row r="610" spans="1:47" s="2" customFormat="1" ht="12">
      <c r="A610" s="33"/>
      <c r="B610" s="34"/>
      <c r="C610" s="33"/>
      <c r="D610" s="165" t="s">
        <v>193</v>
      </c>
      <c r="E610" s="33"/>
      <c r="F610" s="191" t="s">
        <v>2027</v>
      </c>
      <c r="G610" s="33"/>
      <c r="H610" s="192">
        <v>0</v>
      </c>
      <c r="I610" s="33"/>
      <c r="J610" s="33"/>
      <c r="K610" s="33"/>
      <c r="L610" s="34"/>
      <c r="M610" s="189"/>
      <c r="N610" s="190"/>
      <c r="O610" s="59"/>
      <c r="P610" s="59"/>
      <c r="Q610" s="59"/>
      <c r="R610" s="59"/>
      <c r="S610" s="59"/>
      <c r="T610" s="60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U610" s="18" t="s">
        <v>85</v>
      </c>
    </row>
    <row r="611" spans="1:47" s="2" customFormat="1" ht="12">
      <c r="A611" s="33"/>
      <c r="B611" s="34"/>
      <c r="C611" s="33"/>
      <c r="D611" s="165" t="s">
        <v>193</v>
      </c>
      <c r="E611" s="33"/>
      <c r="F611" s="191" t="s">
        <v>2085</v>
      </c>
      <c r="G611" s="33"/>
      <c r="H611" s="192">
        <v>6.445</v>
      </c>
      <c r="I611" s="33"/>
      <c r="J611" s="33"/>
      <c r="K611" s="33"/>
      <c r="L611" s="34"/>
      <c r="M611" s="189"/>
      <c r="N611" s="190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U611" s="18" t="s">
        <v>85</v>
      </c>
    </row>
    <row r="612" spans="1:47" s="2" customFormat="1" ht="12">
      <c r="A612" s="33"/>
      <c r="B612" s="34"/>
      <c r="C612" s="33"/>
      <c r="D612" s="165" t="s">
        <v>193</v>
      </c>
      <c r="E612" s="33"/>
      <c r="F612" s="191" t="s">
        <v>2086</v>
      </c>
      <c r="G612" s="33"/>
      <c r="H612" s="192">
        <v>6.338</v>
      </c>
      <c r="I612" s="33"/>
      <c r="J612" s="33"/>
      <c r="K612" s="33"/>
      <c r="L612" s="34"/>
      <c r="M612" s="189"/>
      <c r="N612" s="190"/>
      <c r="O612" s="59"/>
      <c r="P612" s="59"/>
      <c r="Q612" s="59"/>
      <c r="R612" s="59"/>
      <c r="S612" s="59"/>
      <c r="T612" s="60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U612" s="18" t="s">
        <v>85</v>
      </c>
    </row>
    <row r="613" spans="1:47" s="2" customFormat="1" ht="12">
      <c r="A613" s="33"/>
      <c r="B613" s="34"/>
      <c r="C613" s="33"/>
      <c r="D613" s="165" t="s">
        <v>193</v>
      </c>
      <c r="E613" s="33"/>
      <c r="F613" s="191" t="s">
        <v>2033</v>
      </c>
      <c r="G613" s="33"/>
      <c r="H613" s="192">
        <v>0</v>
      </c>
      <c r="I613" s="33"/>
      <c r="J613" s="33"/>
      <c r="K613" s="33"/>
      <c r="L613" s="34"/>
      <c r="M613" s="189"/>
      <c r="N613" s="190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U613" s="18" t="s">
        <v>85</v>
      </c>
    </row>
    <row r="614" spans="1:47" s="2" customFormat="1" ht="12">
      <c r="A614" s="33"/>
      <c r="B614" s="34"/>
      <c r="C614" s="33"/>
      <c r="D614" s="165" t="s">
        <v>193</v>
      </c>
      <c r="E614" s="33"/>
      <c r="F614" s="191" t="s">
        <v>2090</v>
      </c>
      <c r="G614" s="33"/>
      <c r="H614" s="192">
        <v>6.445</v>
      </c>
      <c r="I614" s="33"/>
      <c r="J614" s="33"/>
      <c r="K614" s="33"/>
      <c r="L614" s="34"/>
      <c r="M614" s="189"/>
      <c r="N614" s="190"/>
      <c r="O614" s="59"/>
      <c r="P614" s="59"/>
      <c r="Q614" s="59"/>
      <c r="R614" s="59"/>
      <c r="S614" s="59"/>
      <c r="T614" s="60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U614" s="18" t="s">
        <v>85</v>
      </c>
    </row>
    <row r="615" spans="1:47" s="2" customFormat="1" ht="12">
      <c r="A615" s="33"/>
      <c r="B615" s="34"/>
      <c r="C615" s="33"/>
      <c r="D615" s="165" t="s">
        <v>193</v>
      </c>
      <c r="E615" s="33"/>
      <c r="F615" s="191" t="s">
        <v>2091</v>
      </c>
      <c r="G615" s="33"/>
      <c r="H615" s="192">
        <v>8.541</v>
      </c>
      <c r="I615" s="33"/>
      <c r="J615" s="33"/>
      <c r="K615" s="33"/>
      <c r="L615" s="34"/>
      <c r="M615" s="189"/>
      <c r="N615" s="190"/>
      <c r="O615" s="59"/>
      <c r="P615" s="59"/>
      <c r="Q615" s="59"/>
      <c r="R615" s="59"/>
      <c r="S615" s="59"/>
      <c r="T615" s="60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U615" s="18" t="s">
        <v>85</v>
      </c>
    </row>
    <row r="616" spans="1:47" s="2" customFormat="1" ht="12">
      <c r="A616" s="33"/>
      <c r="B616" s="34"/>
      <c r="C616" s="33"/>
      <c r="D616" s="165" t="s">
        <v>193</v>
      </c>
      <c r="E616" s="33"/>
      <c r="F616" s="191" t="s">
        <v>2040</v>
      </c>
      <c r="G616" s="33"/>
      <c r="H616" s="192">
        <v>0</v>
      </c>
      <c r="I616" s="33"/>
      <c r="J616" s="33"/>
      <c r="K616" s="33"/>
      <c r="L616" s="34"/>
      <c r="M616" s="189"/>
      <c r="N616" s="190"/>
      <c r="O616" s="59"/>
      <c r="P616" s="59"/>
      <c r="Q616" s="59"/>
      <c r="R616" s="59"/>
      <c r="S616" s="59"/>
      <c r="T616" s="60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U616" s="18" t="s">
        <v>85</v>
      </c>
    </row>
    <row r="617" spans="1:47" s="2" customFormat="1" ht="12">
      <c r="A617" s="33"/>
      <c r="B617" s="34"/>
      <c r="C617" s="33"/>
      <c r="D617" s="165" t="s">
        <v>193</v>
      </c>
      <c r="E617" s="33"/>
      <c r="F617" s="191" t="s">
        <v>2096</v>
      </c>
      <c r="G617" s="33"/>
      <c r="H617" s="192">
        <v>6.392</v>
      </c>
      <c r="I617" s="33"/>
      <c r="J617" s="33"/>
      <c r="K617" s="33"/>
      <c r="L617" s="34"/>
      <c r="M617" s="189"/>
      <c r="N617" s="190"/>
      <c r="O617" s="59"/>
      <c r="P617" s="59"/>
      <c r="Q617" s="59"/>
      <c r="R617" s="59"/>
      <c r="S617" s="59"/>
      <c r="T617" s="60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U617" s="18" t="s">
        <v>85</v>
      </c>
    </row>
    <row r="618" spans="1:47" s="2" customFormat="1" ht="12">
      <c r="A618" s="33"/>
      <c r="B618" s="34"/>
      <c r="C618" s="33"/>
      <c r="D618" s="165" t="s">
        <v>193</v>
      </c>
      <c r="E618" s="33"/>
      <c r="F618" s="191" t="s">
        <v>2097</v>
      </c>
      <c r="G618" s="33"/>
      <c r="H618" s="192">
        <v>5.19</v>
      </c>
      <c r="I618" s="33"/>
      <c r="J618" s="33"/>
      <c r="K618" s="33"/>
      <c r="L618" s="34"/>
      <c r="M618" s="189"/>
      <c r="N618" s="190"/>
      <c r="O618" s="59"/>
      <c r="P618" s="59"/>
      <c r="Q618" s="59"/>
      <c r="R618" s="59"/>
      <c r="S618" s="59"/>
      <c r="T618" s="60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U618" s="18" t="s">
        <v>85</v>
      </c>
    </row>
    <row r="619" spans="1:47" s="2" customFormat="1" ht="12">
      <c r="A619" s="33"/>
      <c r="B619" s="34"/>
      <c r="C619" s="33"/>
      <c r="D619" s="165" t="s">
        <v>193</v>
      </c>
      <c r="E619" s="33"/>
      <c r="F619" s="191" t="s">
        <v>2045</v>
      </c>
      <c r="G619" s="33"/>
      <c r="H619" s="192">
        <v>0</v>
      </c>
      <c r="I619" s="33"/>
      <c r="J619" s="33"/>
      <c r="K619" s="33"/>
      <c r="L619" s="34"/>
      <c r="M619" s="189"/>
      <c r="N619" s="190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U619" s="18" t="s">
        <v>85</v>
      </c>
    </row>
    <row r="620" spans="1:47" s="2" customFormat="1" ht="12">
      <c r="A620" s="33"/>
      <c r="B620" s="34"/>
      <c r="C620" s="33"/>
      <c r="D620" s="165" t="s">
        <v>193</v>
      </c>
      <c r="E620" s="33"/>
      <c r="F620" s="191" t="s">
        <v>2100</v>
      </c>
      <c r="G620" s="33"/>
      <c r="H620" s="192">
        <v>6.291</v>
      </c>
      <c r="I620" s="33"/>
      <c r="J620" s="33"/>
      <c r="K620" s="33"/>
      <c r="L620" s="34"/>
      <c r="M620" s="189"/>
      <c r="N620" s="190"/>
      <c r="O620" s="59"/>
      <c r="P620" s="59"/>
      <c r="Q620" s="59"/>
      <c r="R620" s="59"/>
      <c r="S620" s="59"/>
      <c r="T620" s="60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U620" s="18" t="s">
        <v>85</v>
      </c>
    </row>
    <row r="621" spans="1:47" s="2" customFormat="1" ht="12">
      <c r="A621" s="33"/>
      <c r="B621" s="34"/>
      <c r="C621" s="33"/>
      <c r="D621" s="165" t="s">
        <v>193</v>
      </c>
      <c r="E621" s="33"/>
      <c r="F621" s="191" t="s">
        <v>2101</v>
      </c>
      <c r="G621" s="33"/>
      <c r="H621" s="192">
        <v>4.861</v>
      </c>
      <c r="I621" s="33"/>
      <c r="J621" s="33"/>
      <c r="K621" s="33"/>
      <c r="L621" s="34"/>
      <c r="M621" s="189"/>
      <c r="N621" s="190"/>
      <c r="O621" s="59"/>
      <c r="P621" s="59"/>
      <c r="Q621" s="59"/>
      <c r="R621" s="59"/>
      <c r="S621" s="59"/>
      <c r="T621" s="60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U621" s="18" t="s">
        <v>85</v>
      </c>
    </row>
    <row r="622" spans="1:47" s="2" customFormat="1" ht="12">
      <c r="A622" s="33"/>
      <c r="B622" s="34"/>
      <c r="C622" s="33"/>
      <c r="D622" s="165" t="s">
        <v>193</v>
      </c>
      <c r="E622" s="33"/>
      <c r="F622" s="191" t="s">
        <v>2050</v>
      </c>
      <c r="G622" s="33"/>
      <c r="H622" s="192">
        <v>0</v>
      </c>
      <c r="I622" s="33"/>
      <c r="J622" s="33"/>
      <c r="K622" s="33"/>
      <c r="L622" s="34"/>
      <c r="M622" s="189"/>
      <c r="N622" s="190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U622" s="18" t="s">
        <v>85</v>
      </c>
    </row>
    <row r="623" spans="1:47" s="2" customFormat="1" ht="12">
      <c r="A623" s="33"/>
      <c r="B623" s="34"/>
      <c r="C623" s="33"/>
      <c r="D623" s="165" t="s">
        <v>193</v>
      </c>
      <c r="E623" s="33"/>
      <c r="F623" s="191" t="s">
        <v>2104</v>
      </c>
      <c r="G623" s="33"/>
      <c r="H623" s="192">
        <v>6.405</v>
      </c>
      <c r="I623" s="33"/>
      <c r="J623" s="33"/>
      <c r="K623" s="33"/>
      <c r="L623" s="34"/>
      <c r="M623" s="189"/>
      <c r="N623" s="190"/>
      <c r="O623" s="59"/>
      <c r="P623" s="59"/>
      <c r="Q623" s="59"/>
      <c r="R623" s="59"/>
      <c r="S623" s="59"/>
      <c r="T623" s="60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U623" s="18" t="s">
        <v>85</v>
      </c>
    </row>
    <row r="624" spans="1:47" s="2" customFormat="1" ht="12">
      <c r="A624" s="33"/>
      <c r="B624" s="34"/>
      <c r="C624" s="33"/>
      <c r="D624" s="165" t="s">
        <v>193</v>
      </c>
      <c r="E624" s="33"/>
      <c r="F624" s="191" t="s">
        <v>2105</v>
      </c>
      <c r="G624" s="33"/>
      <c r="H624" s="192">
        <v>7.582</v>
      </c>
      <c r="I624" s="33"/>
      <c r="J624" s="33"/>
      <c r="K624" s="33"/>
      <c r="L624" s="34"/>
      <c r="M624" s="189"/>
      <c r="N624" s="190"/>
      <c r="O624" s="59"/>
      <c r="P624" s="59"/>
      <c r="Q624" s="59"/>
      <c r="R624" s="59"/>
      <c r="S624" s="59"/>
      <c r="T624" s="60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U624" s="18" t="s">
        <v>85</v>
      </c>
    </row>
    <row r="625" spans="1:47" s="2" customFormat="1" ht="12">
      <c r="A625" s="33"/>
      <c r="B625" s="34"/>
      <c r="C625" s="33"/>
      <c r="D625" s="165" t="s">
        <v>193</v>
      </c>
      <c r="E625" s="33"/>
      <c r="F625" s="191" t="s">
        <v>192</v>
      </c>
      <c r="G625" s="33"/>
      <c r="H625" s="192">
        <v>64.49</v>
      </c>
      <c r="I625" s="33"/>
      <c r="J625" s="33"/>
      <c r="K625" s="33"/>
      <c r="L625" s="34"/>
      <c r="M625" s="189"/>
      <c r="N625" s="190"/>
      <c r="O625" s="59"/>
      <c r="P625" s="59"/>
      <c r="Q625" s="59"/>
      <c r="R625" s="59"/>
      <c r="S625" s="59"/>
      <c r="T625" s="60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U625" s="18" t="s">
        <v>85</v>
      </c>
    </row>
    <row r="626" spans="1:65" s="2" customFormat="1" ht="16.5" customHeight="1">
      <c r="A626" s="33"/>
      <c r="B626" s="150"/>
      <c r="C626" s="151" t="s">
        <v>421</v>
      </c>
      <c r="D626" s="151" t="s">
        <v>170</v>
      </c>
      <c r="E626" s="152" t="s">
        <v>600</v>
      </c>
      <c r="F626" s="153" t="s">
        <v>601</v>
      </c>
      <c r="G626" s="154" t="s">
        <v>233</v>
      </c>
      <c r="H626" s="155">
        <v>640.196</v>
      </c>
      <c r="I626" s="156"/>
      <c r="J626" s="157">
        <f>ROUND(I626*H626,2)</f>
        <v>0</v>
      </c>
      <c r="K626" s="153" t="s">
        <v>174</v>
      </c>
      <c r="L626" s="34"/>
      <c r="M626" s="158" t="s">
        <v>1</v>
      </c>
      <c r="N626" s="159" t="s">
        <v>42</v>
      </c>
      <c r="O626" s="59"/>
      <c r="P626" s="160">
        <f>O626*H626</f>
        <v>0</v>
      </c>
      <c r="Q626" s="160">
        <v>0</v>
      </c>
      <c r="R626" s="160">
        <f>Q626*H626</f>
        <v>0</v>
      </c>
      <c r="S626" s="160">
        <v>0</v>
      </c>
      <c r="T626" s="161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2" t="s">
        <v>175</v>
      </c>
      <c r="AT626" s="162" t="s">
        <v>170</v>
      </c>
      <c r="AU626" s="162" t="s">
        <v>85</v>
      </c>
      <c r="AY626" s="18" t="s">
        <v>167</v>
      </c>
      <c r="BE626" s="163">
        <f>IF(N626="základní",J626,0)</f>
        <v>0</v>
      </c>
      <c r="BF626" s="163">
        <f>IF(N626="snížená",J626,0)</f>
        <v>0</v>
      </c>
      <c r="BG626" s="163">
        <f>IF(N626="zákl. přenesená",J626,0)</f>
        <v>0</v>
      </c>
      <c r="BH626" s="163">
        <f>IF(N626="sníž. přenesená",J626,0)</f>
        <v>0</v>
      </c>
      <c r="BI626" s="163">
        <f>IF(N626="nulová",J626,0)</f>
        <v>0</v>
      </c>
      <c r="BJ626" s="18" t="s">
        <v>32</v>
      </c>
      <c r="BK626" s="163">
        <f>ROUND(I626*H626,2)</f>
        <v>0</v>
      </c>
      <c r="BL626" s="18" t="s">
        <v>175</v>
      </c>
      <c r="BM626" s="162" t="s">
        <v>2126</v>
      </c>
    </row>
    <row r="627" spans="1:65" s="2" customFormat="1" ht="16.5" customHeight="1">
      <c r="A627" s="33"/>
      <c r="B627" s="150"/>
      <c r="C627" s="151" t="s">
        <v>426</v>
      </c>
      <c r="D627" s="151" t="s">
        <v>170</v>
      </c>
      <c r="E627" s="152" t="s">
        <v>2127</v>
      </c>
      <c r="F627" s="153" t="s">
        <v>2128</v>
      </c>
      <c r="G627" s="154" t="s">
        <v>233</v>
      </c>
      <c r="H627" s="155">
        <v>64.49</v>
      </c>
      <c r="I627" s="156"/>
      <c r="J627" s="157">
        <f>ROUND(I627*H627,2)</f>
        <v>0</v>
      </c>
      <c r="K627" s="153" t="s">
        <v>174</v>
      </c>
      <c r="L627" s="34"/>
      <c r="M627" s="158" t="s">
        <v>1</v>
      </c>
      <c r="N627" s="159" t="s">
        <v>42</v>
      </c>
      <c r="O627" s="59"/>
      <c r="P627" s="160">
        <f>O627*H627</f>
        <v>0</v>
      </c>
      <c r="Q627" s="160">
        <v>0.00085</v>
      </c>
      <c r="R627" s="160">
        <f>Q627*H627</f>
        <v>0.05481649999999999</v>
      </c>
      <c r="S627" s="160">
        <v>0</v>
      </c>
      <c r="T627" s="161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62" t="s">
        <v>175</v>
      </c>
      <c r="AT627" s="162" t="s">
        <v>170</v>
      </c>
      <c r="AU627" s="162" t="s">
        <v>85</v>
      </c>
      <c r="AY627" s="18" t="s">
        <v>167</v>
      </c>
      <c r="BE627" s="163">
        <f>IF(N627="základní",J627,0)</f>
        <v>0</v>
      </c>
      <c r="BF627" s="163">
        <f>IF(N627="snížená",J627,0)</f>
        <v>0</v>
      </c>
      <c r="BG627" s="163">
        <f>IF(N627="zákl. přenesená",J627,0)</f>
        <v>0</v>
      </c>
      <c r="BH627" s="163">
        <f>IF(N627="sníž. přenesená",J627,0)</f>
        <v>0</v>
      </c>
      <c r="BI627" s="163">
        <f>IF(N627="nulová",J627,0)</f>
        <v>0</v>
      </c>
      <c r="BJ627" s="18" t="s">
        <v>32</v>
      </c>
      <c r="BK627" s="163">
        <f>ROUND(I627*H627,2)</f>
        <v>0</v>
      </c>
      <c r="BL627" s="18" t="s">
        <v>175</v>
      </c>
      <c r="BM627" s="162" t="s">
        <v>2129</v>
      </c>
    </row>
    <row r="628" spans="2:51" s="13" customFormat="1" ht="12">
      <c r="B628" s="164"/>
      <c r="D628" s="165" t="s">
        <v>177</v>
      </c>
      <c r="E628" s="166" t="s">
        <v>1</v>
      </c>
      <c r="F628" s="167" t="s">
        <v>2023</v>
      </c>
      <c r="H628" s="166" t="s">
        <v>1</v>
      </c>
      <c r="I628" s="168"/>
      <c r="L628" s="164"/>
      <c r="M628" s="169"/>
      <c r="N628" s="170"/>
      <c r="O628" s="170"/>
      <c r="P628" s="170"/>
      <c r="Q628" s="170"/>
      <c r="R628" s="170"/>
      <c r="S628" s="170"/>
      <c r="T628" s="171"/>
      <c r="AT628" s="166" t="s">
        <v>177</v>
      </c>
      <c r="AU628" s="166" t="s">
        <v>85</v>
      </c>
      <c r="AV628" s="13" t="s">
        <v>32</v>
      </c>
      <c r="AW628" s="13" t="s">
        <v>31</v>
      </c>
      <c r="AX628" s="13" t="s">
        <v>77</v>
      </c>
      <c r="AY628" s="166" t="s">
        <v>167</v>
      </c>
    </row>
    <row r="629" spans="2:51" s="13" customFormat="1" ht="12">
      <c r="B629" s="164"/>
      <c r="D629" s="165" t="s">
        <v>177</v>
      </c>
      <c r="E629" s="166" t="s">
        <v>1</v>
      </c>
      <c r="F629" s="167" t="s">
        <v>2027</v>
      </c>
      <c r="H629" s="166" t="s">
        <v>1</v>
      </c>
      <c r="I629" s="168"/>
      <c r="L629" s="164"/>
      <c r="M629" s="169"/>
      <c r="N629" s="170"/>
      <c r="O629" s="170"/>
      <c r="P629" s="170"/>
      <c r="Q629" s="170"/>
      <c r="R629" s="170"/>
      <c r="S629" s="170"/>
      <c r="T629" s="171"/>
      <c r="AT629" s="166" t="s">
        <v>177</v>
      </c>
      <c r="AU629" s="166" t="s">
        <v>85</v>
      </c>
      <c r="AV629" s="13" t="s">
        <v>32</v>
      </c>
      <c r="AW629" s="13" t="s">
        <v>31</v>
      </c>
      <c r="AX629" s="13" t="s">
        <v>77</v>
      </c>
      <c r="AY629" s="166" t="s">
        <v>167</v>
      </c>
    </row>
    <row r="630" spans="2:51" s="14" customFormat="1" ht="12">
      <c r="B630" s="172"/>
      <c r="D630" s="165" t="s">
        <v>177</v>
      </c>
      <c r="E630" s="173" t="s">
        <v>1</v>
      </c>
      <c r="F630" s="174" t="s">
        <v>2085</v>
      </c>
      <c r="H630" s="175">
        <v>6.445</v>
      </c>
      <c r="I630" s="176"/>
      <c r="L630" s="172"/>
      <c r="M630" s="177"/>
      <c r="N630" s="178"/>
      <c r="O630" s="178"/>
      <c r="P630" s="178"/>
      <c r="Q630" s="178"/>
      <c r="R630" s="178"/>
      <c r="S630" s="178"/>
      <c r="T630" s="179"/>
      <c r="AT630" s="173" t="s">
        <v>177</v>
      </c>
      <c r="AU630" s="173" t="s">
        <v>85</v>
      </c>
      <c r="AV630" s="14" t="s">
        <v>85</v>
      </c>
      <c r="AW630" s="14" t="s">
        <v>31</v>
      </c>
      <c r="AX630" s="14" t="s">
        <v>77</v>
      </c>
      <c r="AY630" s="173" t="s">
        <v>167</v>
      </c>
    </row>
    <row r="631" spans="2:51" s="14" customFormat="1" ht="12">
      <c r="B631" s="172"/>
      <c r="D631" s="165" t="s">
        <v>177</v>
      </c>
      <c r="E631" s="173" t="s">
        <v>1</v>
      </c>
      <c r="F631" s="174" t="s">
        <v>2086</v>
      </c>
      <c r="H631" s="175">
        <v>6.338</v>
      </c>
      <c r="I631" s="176"/>
      <c r="L631" s="172"/>
      <c r="M631" s="177"/>
      <c r="N631" s="178"/>
      <c r="O631" s="178"/>
      <c r="P631" s="178"/>
      <c r="Q631" s="178"/>
      <c r="R631" s="178"/>
      <c r="S631" s="178"/>
      <c r="T631" s="179"/>
      <c r="AT631" s="173" t="s">
        <v>177</v>
      </c>
      <c r="AU631" s="173" t="s">
        <v>85</v>
      </c>
      <c r="AV631" s="14" t="s">
        <v>85</v>
      </c>
      <c r="AW631" s="14" t="s">
        <v>31</v>
      </c>
      <c r="AX631" s="14" t="s">
        <v>77</v>
      </c>
      <c r="AY631" s="173" t="s">
        <v>167</v>
      </c>
    </row>
    <row r="632" spans="2:51" s="13" customFormat="1" ht="12">
      <c r="B632" s="164"/>
      <c r="D632" s="165" t="s">
        <v>177</v>
      </c>
      <c r="E632" s="166" t="s">
        <v>1</v>
      </c>
      <c r="F632" s="167" t="s">
        <v>2033</v>
      </c>
      <c r="H632" s="166" t="s">
        <v>1</v>
      </c>
      <c r="I632" s="168"/>
      <c r="L632" s="164"/>
      <c r="M632" s="169"/>
      <c r="N632" s="170"/>
      <c r="O632" s="170"/>
      <c r="P632" s="170"/>
      <c r="Q632" s="170"/>
      <c r="R632" s="170"/>
      <c r="S632" s="170"/>
      <c r="T632" s="171"/>
      <c r="AT632" s="166" t="s">
        <v>177</v>
      </c>
      <c r="AU632" s="166" t="s">
        <v>85</v>
      </c>
      <c r="AV632" s="13" t="s">
        <v>32</v>
      </c>
      <c r="AW632" s="13" t="s">
        <v>31</v>
      </c>
      <c r="AX632" s="13" t="s">
        <v>77</v>
      </c>
      <c r="AY632" s="166" t="s">
        <v>167</v>
      </c>
    </row>
    <row r="633" spans="2:51" s="14" customFormat="1" ht="12">
      <c r="B633" s="172"/>
      <c r="D633" s="165" t="s">
        <v>177</v>
      </c>
      <c r="E633" s="173" t="s">
        <v>1</v>
      </c>
      <c r="F633" s="174" t="s">
        <v>2090</v>
      </c>
      <c r="H633" s="175">
        <v>6.445</v>
      </c>
      <c r="I633" s="176"/>
      <c r="L633" s="172"/>
      <c r="M633" s="177"/>
      <c r="N633" s="178"/>
      <c r="O633" s="178"/>
      <c r="P633" s="178"/>
      <c r="Q633" s="178"/>
      <c r="R633" s="178"/>
      <c r="S633" s="178"/>
      <c r="T633" s="179"/>
      <c r="AT633" s="173" t="s">
        <v>177</v>
      </c>
      <c r="AU633" s="173" t="s">
        <v>85</v>
      </c>
      <c r="AV633" s="14" t="s">
        <v>85</v>
      </c>
      <c r="AW633" s="14" t="s">
        <v>31</v>
      </c>
      <c r="AX633" s="14" t="s">
        <v>77</v>
      </c>
      <c r="AY633" s="173" t="s">
        <v>167</v>
      </c>
    </row>
    <row r="634" spans="2:51" s="14" customFormat="1" ht="12">
      <c r="B634" s="172"/>
      <c r="D634" s="165" t="s">
        <v>177</v>
      </c>
      <c r="E634" s="173" t="s">
        <v>1</v>
      </c>
      <c r="F634" s="174" t="s">
        <v>2091</v>
      </c>
      <c r="H634" s="175">
        <v>8.541</v>
      </c>
      <c r="I634" s="176"/>
      <c r="L634" s="172"/>
      <c r="M634" s="177"/>
      <c r="N634" s="178"/>
      <c r="O634" s="178"/>
      <c r="P634" s="178"/>
      <c r="Q634" s="178"/>
      <c r="R634" s="178"/>
      <c r="S634" s="178"/>
      <c r="T634" s="179"/>
      <c r="AT634" s="173" t="s">
        <v>177</v>
      </c>
      <c r="AU634" s="173" t="s">
        <v>85</v>
      </c>
      <c r="AV634" s="14" t="s">
        <v>85</v>
      </c>
      <c r="AW634" s="14" t="s">
        <v>31</v>
      </c>
      <c r="AX634" s="14" t="s">
        <v>77</v>
      </c>
      <c r="AY634" s="173" t="s">
        <v>167</v>
      </c>
    </row>
    <row r="635" spans="2:51" s="13" customFormat="1" ht="12">
      <c r="B635" s="164"/>
      <c r="D635" s="165" t="s">
        <v>177</v>
      </c>
      <c r="E635" s="166" t="s">
        <v>1</v>
      </c>
      <c r="F635" s="167" t="s">
        <v>2040</v>
      </c>
      <c r="H635" s="166" t="s">
        <v>1</v>
      </c>
      <c r="I635" s="168"/>
      <c r="L635" s="164"/>
      <c r="M635" s="169"/>
      <c r="N635" s="170"/>
      <c r="O635" s="170"/>
      <c r="P635" s="170"/>
      <c r="Q635" s="170"/>
      <c r="R635" s="170"/>
      <c r="S635" s="170"/>
      <c r="T635" s="171"/>
      <c r="AT635" s="166" t="s">
        <v>177</v>
      </c>
      <c r="AU635" s="166" t="s">
        <v>85</v>
      </c>
      <c r="AV635" s="13" t="s">
        <v>32</v>
      </c>
      <c r="AW635" s="13" t="s">
        <v>31</v>
      </c>
      <c r="AX635" s="13" t="s">
        <v>77</v>
      </c>
      <c r="AY635" s="166" t="s">
        <v>167</v>
      </c>
    </row>
    <row r="636" spans="2:51" s="14" customFormat="1" ht="12">
      <c r="B636" s="172"/>
      <c r="D636" s="165" t="s">
        <v>177</v>
      </c>
      <c r="E636" s="173" t="s">
        <v>1</v>
      </c>
      <c r="F636" s="174" t="s">
        <v>2096</v>
      </c>
      <c r="H636" s="175">
        <v>6.392</v>
      </c>
      <c r="I636" s="176"/>
      <c r="L636" s="172"/>
      <c r="M636" s="177"/>
      <c r="N636" s="178"/>
      <c r="O636" s="178"/>
      <c r="P636" s="178"/>
      <c r="Q636" s="178"/>
      <c r="R636" s="178"/>
      <c r="S636" s="178"/>
      <c r="T636" s="179"/>
      <c r="AT636" s="173" t="s">
        <v>177</v>
      </c>
      <c r="AU636" s="173" t="s">
        <v>85</v>
      </c>
      <c r="AV636" s="14" t="s">
        <v>85</v>
      </c>
      <c r="AW636" s="14" t="s">
        <v>31</v>
      </c>
      <c r="AX636" s="14" t="s">
        <v>77</v>
      </c>
      <c r="AY636" s="173" t="s">
        <v>167</v>
      </c>
    </row>
    <row r="637" spans="2:51" s="14" customFormat="1" ht="12">
      <c r="B637" s="172"/>
      <c r="D637" s="165" t="s">
        <v>177</v>
      </c>
      <c r="E637" s="173" t="s">
        <v>1</v>
      </c>
      <c r="F637" s="174" t="s">
        <v>2097</v>
      </c>
      <c r="H637" s="175">
        <v>5.19</v>
      </c>
      <c r="I637" s="176"/>
      <c r="L637" s="172"/>
      <c r="M637" s="177"/>
      <c r="N637" s="178"/>
      <c r="O637" s="178"/>
      <c r="P637" s="178"/>
      <c r="Q637" s="178"/>
      <c r="R637" s="178"/>
      <c r="S637" s="178"/>
      <c r="T637" s="179"/>
      <c r="AT637" s="173" t="s">
        <v>177</v>
      </c>
      <c r="AU637" s="173" t="s">
        <v>85</v>
      </c>
      <c r="AV637" s="14" t="s">
        <v>85</v>
      </c>
      <c r="AW637" s="14" t="s">
        <v>31</v>
      </c>
      <c r="AX637" s="14" t="s">
        <v>77</v>
      </c>
      <c r="AY637" s="173" t="s">
        <v>167</v>
      </c>
    </row>
    <row r="638" spans="2:51" s="13" customFormat="1" ht="12">
      <c r="B638" s="164"/>
      <c r="D638" s="165" t="s">
        <v>177</v>
      </c>
      <c r="E638" s="166" t="s">
        <v>1</v>
      </c>
      <c r="F638" s="167" t="s">
        <v>2045</v>
      </c>
      <c r="H638" s="166" t="s">
        <v>1</v>
      </c>
      <c r="I638" s="168"/>
      <c r="L638" s="164"/>
      <c r="M638" s="169"/>
      <c r="N638" s="170"/>
      <c r="O638" s="170"/>
      <c r="P638" s="170"/>
      <c r="Q638" s="170"/>
      <c r="R638" s="170"/>
      <c r="S638" s="170"/>
      <c r="T638" s="171"/>
      <c r="AT638" s="166" t="s">
        <v>177</v>
      </c>
      <c r="AU638" s="166" t="s">
        <v>85</v>
      </c>
      <c r="AV638" s="13" t="s">
        <v>32</v>
      </c>
      <c r="AW638" s="13" t="s">
        <v>31</v>
      </c>
      <c r="AX638" s="13" t="s">
        <v>77</v>
      </c>
      <c r="AY638" s="166" t="s">
        <v>167</v>
      </c>
    </row>
    <row r="639" spans="2:51" s="14" customFormat="1" ht="12">
      <c r="B639" s="172"/>
      <c r="D639" s="165" t="s">
        <v>177</v>
      </c>
      <c r="E639" s="173" t="s">
        <v>1</v>
      </c>
      <c r="F639" s="174" t="s">
        <v>2100</v>
      </c>
      <c r="H639" s="175">
        <v>6.291</v>
      </c>
      <c r="I639" s="176"/>
      <c r="L639" s="172"/>
      <c r="M639" s="177"/>
      <c r="N639" s="178"/>
      <c r="O639" s="178"/>
      <c r="P639" s="178"/>
      <c r="Q639" s="178"/>
      <c r="R639" s="178"/>
      <c r="S639" s="178"/>
      <c r="T639" s="179"/>
      <c r="AT639" s="173" t="s">
        <v>177</v>
      </c>
      <c r="AU639" s="173" t="s">
        <v>85</v>
      </c>
      <c r="AV639" s="14" t="s">
        <v>85</v>
      </c>
      <c r="AW639" s="14" t="s">
        <v>31</v>
      </c>
      <c r="AX639" s="14" t="s">
        <v>77</v>
      </c>
      <c r="AY639" s="173" t="s">
        <v>167</v>
      </c>
    </row>
    <row r="640" spans="2:51" s="14" customFormat="1" ht="12">
      <c r="B640" s="172"/>
      <c r="D640" s="165" t="s">
        <v>177</v>
      </c>
      <c r="E640" s="173" t="s">
        <v>1</v>
      </c>
      <c r="F640" s="174" t="s">
        <v>2101</v>
      </c>
      <c r="H640" s="175">
        <v>4.861</v>
      </c>
      <c r="I640" s="176"/>
      <c r="L640" s="172"/>
      <c r="M640" s="177"/>
      <c r="N640" s="178"/>
      <c r="O640" s="178"/>
      <c r="P640" s="178"/>
      <c r="Q640" s="178"/>
      <c r="R640" s="178"/>
      <c r="S640" s="178"/>
      <c r="T640" s="179"/>
      <c r="AT640" s="173" t="s">
        <v>177</v>
      </c>
      <c r="AU640" s="173" t="s">
        <v>85</v>
      </c>
      <c r="AV640" s="14" t="s">
        <v>85</v>
      </c>
      <c r="AW640" s="14" t="s">
        <v>31</v>
      </c>
      <c r="AX640" s="14" t="s">
        <v>77</v>
      </c>
      <c r="AY640" s="173" t="s">
        <v>167</v>
      </c>
    </row>
    <row r="641" spans="2:51" s="13" customFormat="1" ht="12">
      <c r="B641" s="164"/>
      <c r="D641" s="165" t="s">
        <v>177</v>
      </c>
      <c r="E641" s="166" t="s">
        <v>1</v>
      </c>
      <c r="F641" s="167" t="s">
        <v>2050</v>
      </c>
      <c r="H641" s="166" t="s">
        <v>1</v>
      </c>
      <c r="I641" s="168"/>
      <c r="L641" s="164"/>
      <c r="M641" s="169"/>
      <c r="N641" s="170"/>
      <c r="O641" s="170"/>
      <c r="P641" s="170"/>
      <c r="Q641" s="170"/>
      <c r="R641" s="170"/>
      <c r="S641" s="170"/>
      <c r="T641" s="171"/>
      <c r="AT641" s="166" t="s">
        <v>177</v>
      </c>
      <c r="AU641" s="166" t="s">
        <v>85</v>
      </c>
      <c r="AV641" s="13" t="s">
        <v>32</v>
      </c>
      <c r="AW641" s="13" t="s">
        <v>31</v>
      </c>
      <c r="AX641" s="13" t="s">
        <v>77</v>
      </c>
      <c r="AY641" s="166" t="s">
        <v>167</v>
      </c>
    </row>
    <row r="642" spans="2:51" s="14" customFormat="1" ht="12">
      <c r="B642" s="172"/>
      <c r="D642" s="165" t="s">
        <v>177</v>
      </c>
      <c r="E642" s="173" t="s">
        <v>1</v>
      </c>
      <c r="F642" s="174" t="s">
        <v>2104</v>
      </c>
      <c r="H642" s="175">
        <v>6.405</v>
      </c>
      <c r="I642" s="176"/>
      <c r="L642" s="172"/>
      <c r="M642" s="177"/>
      <c r="N642" s="178"/>
      <c r="O642" s="178"/>
      <c r="P642" s="178"/>
      <c r="Q642" s="178"/>
      <c r="R642" s="178"/>
      <c r="S642" s="178"/>
      <c r="T642" s="179"/>
      <c r="AT642" s="173" t="s">
        <v>177</v>
      </c>
      <c r="AU642" s="173" t="s">
        <v>85</v>
      </c>
      <c r="AV642" s="14" t="s">
        <v>85</v>
      </c>
      <c r="AW642" s="14" t="s">
        <v>31</v>
      </c>
      <c r="AX642" s="14" t="s">
        <v>77</v>
      </c>
      <c r="AY642" s="173" t="s">
        <v>167</v>
      </c>
    </row>
    <row r="643" spans="2:51" s="14" customFormat="1" ht="12">
      <c r="B643" s="172"/>
      <c r="D643" s="165" t="s">
        <v>177</v>
      </c>
      <c r="E643" s="173" t="s">
        <v>1</v>
      </c>
      <c r="F643" s="174" t="s">
        <v>2105</v>
      </c>
      <c r="H643" s="175">
        <v>7.582</v>
      </c>
      <c r="I643" s="176"/>
      <c r="L643" s="172"/>
      <c r="M643" s="177"/>
      <c r="N643" s="178"/>
      <c r="O643" s="178"/>
      <c r="P643" s="178"/>
      <c r="Q643" s="178"/>
      <c r="R643" s="178"/>
      <c r="S643" s="178"/>
      <c r="T643" s="179"/>
      <c r="AT643" s="173" t="s">
        <v>177</v>
      </c>
      <c r="AU643" s="173" t="s">
        <v>85</v>
      </c>
      <c r="AV643" s="14" t="s">
        <v>85</v>
      </c>
      <c r="AW643" s="14" t="s">
        <v>31</v>
      </c>
      <c r="AX643" s="14" t="s">
        <v>77</v>
      </c>
      <c r="AY643" s="173" t="s">
        <v>167</v>
      </c>
    </row>
    <row r="644" spans="2:51" s="15" customFormat="1" ht="12">
      <c r="B644" s="180"/>
      <c r="D644" s="165" t="s">
        <v>177</v>
      </c>
      <c r="E644" s="181" t="s">
        <v>1865</v>
      </c>
      <c r="F644" s="182" t="s">
        <v>192</v>
      </c>
      <c r="H644" s="183">
        <v>64.49</v>
      </c>
      <c r="I644" s="184"/>
      <c r="L644" s="180"/>
      <c r="M644" s="185"/>
      <c r="N644" s="186"/>
      <c r="O644" s="186"/>
      <c r="P644" s="186"/>
      <c r="Q644" s="186"/>
      <c r="R644" s="186"/>
      <c r="S644" s="186"/>
      <c r="T644" s="187"/>
      <c r="AT644" s="181" t="s">
        <v>177</v>
      </c>
      <c r="AU644" s="181" t="s">
        <v>85</v>
      </c>
      <c r="AV644" s="15" t="s">
        <v>175</v>
      </c>
      <c r="AW644" s="15" t="s">
        <v>31</v>
      </c>
      <c r="AX644" s="15" t="s">
        <v>32</v>
      </c>
      <c r="AY644" s="181" t="s">
        <v>167</v>
      </c>
    </row>
    <row r="645" spans="1:65" s="2" customFormat="1" ht="16.5" customHeight="1">
      <c r="A645" s="33"/>
      <c r="B645" s="150"/>
      <c r="C645" s="151" t="s">
        <v>432</v>
      </c>
      <c r="D645" s="151" t="s">
        <v>170</v>
      </c>
      <c r="E645" s="152" t="s">
        <v>2130</v>
      </c>
      <c r="F645" s="153" t="s">
        <v>2131</v>
      </c>
      <c r="G645" s="154" t="s">
        <v>233</v>
      </c>
      <c r="H645" s="155">
        <v>64.49</v>
      </c>
      <c r="I645" s="156"/>
      <c r="J645" s="157">
        <f>ROUND(I645*H645,2)</f>
        <v>0</v>
      </c>
      <c r="K645" s="153" t="s">
        <v>174</v>
      </c>
      <c r="L645" s="34"/>
      <c r="M645" s="158" t="s">
        <v>1</v>
      </c>
      <c r="N645" s="159" t="s">
        <v>42</v>
      </c>
      <c r="O645" s="59"/>
      <c r="P645" s="160">
        <f>O645*H645</f>
        <v>0</v>
      </c>
      <c r="Q645" s="160">
        <v>0</v>
      </c>
      <c r="R645" s="160">
        <f>Q645*H645</f>
        <v>0</v>
      </c>
      <c r="S645" s="160">
        <v>0</v>
      </c>
      <c r="T645" s="161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2" t="s">
        <v>175</v>
      </c>
      <c r="AT645" s="162" t="s">
        <v>170</v>
      </c>
      <c r="AU645" s="162" t="s">
        <v>85</v>
      </c>
      <c r="AY645" s="18" t="s">
        <v>167</v>
      </c>
      <c r="BE645" s="163">
        <f>IF(N645="základní",J645,0)</f>
        <v>0</v>
      </c>
      <c r="BF645" s="163">
        <f>IF(N645="snížená",J645,0)</f>
        <v>0</v>
      </c>
      <c r="BG645" s="163">
        <f>IF(N645="zákl. přenesená",J645,0)</f>
        <v>0</v>
      </c>
      <c r="BH645" s="163">
        <f>IF(N645="sníž. přenesená",J645,0)</f>
        <v>0</v>
      </c>
      <c r="BI645" s="163">
        <f>IF(N645="nulová",J645,0)</f>
        <v>0</v>
      </c>
      <c r="BJ645" s="18" t="s">
        <v>32</v>
      </c>
      <c r="BK645" s="163">
        <f>ROUND(I645*H645,2)</f>
        <v>0</v>
      </c>
      <c r="BL645" s="18" t="s">
        <v>175</v>
      </c>
      <c r="BM645" s="162" t="s">
        <v>2132</v>
      </c>
    </row>
    <row r="646" spans="1:65" s="2" customFormat="1" ht="24.2" customHeight="1">
      <c r="A646" s="33"/>
      <c r="B646" s="150"/>
      <c r="C646" s="151" t="s">
        <v>437</v>
      </c>
      <c r="D646" s="151" t="s">
        <v>170</v>
      </c>
      <c r="E646" s="152" t="s">
        <v>1448</v>
      </c>
      <c r="F646" s="153" t="s">
        <v>1449</v>
      </c>
      <c r="G646" s="154" t="s">
        <v>173</v>
      </c>
      <c r="H646" s="155">
        <v>54.675</v>
      </c>
      <c r="I646" s="156"/>
      <c r="J646" s="157">
        <f>ROUND(I646*H646,2)</f>
        <v>0</v>
      </c>
      <c r="K646" s="153" t="s">
        <v>174</v>
      </c>
      <c r="L646" s="34"/>
      <c r="M646" s="158" t="s">
        <v>1</v>
      </c>
      <c r="N646" s="159" t="s">
        <v>42</v>
      </c>
      <c r="O646" s="59"/>
      <c r="P646" s="160">
        <f>O646*H646</f>
        <v>0</v>
      </c>
      <c r="Q646" s="160">
        <v>0</v>
      </c>
      <c r="R646" s="160">
        <f>Q646*H646</f>
        <v>0</v>
      </c>
      <c r="S646" s="160">
        <v>0</v>
      </c>
      <c r="T646" s="161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62" t="s">
        <v>175</v>
      </c>
      <c r="AT646" s="162" t="s">
        <v>170</v>
      </c>
      <c r="AU646" s="162" t="s">
        <v>85</v>
      </c>
      <c r="AY646" s="18" t="s">
        <v>167</v>
      </c>
      <c r="BE646" s="163">
        <f>IF(N646="základní",J646,0)</f>
        <v>0</v>
      </c>
      <c r="BF646" s="163">
        <f>IF(N646="snížená",J646,0)</f>
        <v>0</v>
      </c>
      <c r="BG646" s="163">
        <f>IF(N646="zákl. přenesená",J646,0)</f>
        <v>0</v>
      </c>
      <c r="BH646" s="163">
        <f>IF(N646="sníž. přenesená",J646,0)</f>
        <v>0</v>
      </c>
      <c r="BI646" s="163">
        <f>IF(N646="nulová",J646,0)</f>
        <v>0</v>
      </c>
      <c r="BJ646" s="18" t="s">
        <v>32</v>
      </c>
      <c r="BK646" s="163">
        <f>ROUND(I646*H646,2)</f>
        <v>0</v>
      </c>
      <c r="BL646" s="18" t="s">
        <v>175</v>
      </c>
      <c r="BM646" s="162" t="s">
        <v>2133</v>
      </c>
    </row>
    <row r="647" spans="2:51" s="13" customFormat="1" ht="12">
      <c r="B647" s="164"/>
      <c r="D647" s="165" t="s">
        <v>177</v>
      </c>
      <c r="E647" s="166" t="s">
        <v>1</v>
      </c>
      <c r="F647" s="167" t="s">
        <v>1451</v>
      </c>
      <c r="H647" s="166" t="s">
        <v>1</v>
      </c>
      <c r="I647" s="168"/>
      <c r="L647" s="164"/>
      <c r="M647" s="169"/>
      <c r="N647" s="170"/>
      <c r="O647" s="170"/>
      <c r="P647" s="170"/>
      <c r="Q647" s="170"/>
      <c r="R647" s="170"/>
      <c r="S647" s="170"/>
      <c r="T647" s="171"/>
      <c r="AT647" s="166" t="s">
        <v>177</v>
      </c>
      <c r="AU647" s="166" t="s">
        <v>85</v>
      </c>
      <c r="AV647" s="13" t="s">
        <v>32</v>
      </c>
      <c r="AW647" s="13" t="s">
        <v>31</v>
      </c>
      <c r="AX647" s="13" t="s">
        <v>77</v>
      </c>
      <c r="AY647" s="166" t="s">
        <v>167</v>
      </c>
    </row>
    <row r="648" spans="2:51" s="14" customFormat="1" ht="12">
      <c r="B648" s="172"/>
      <c r="D648" s="165" t="s">
        <v>177</v>
      </c>
      <c r="E648" s="173" t="s">
        <v>1</v>
      </c>
      <c r="F648" s="174" t="s">
        <v>2134</v>
      </c>
      <c r="H648" s="175">
        <v>76.95</v>
      </c>
      <c r="I648" s="176"/>
      <c r="L648" s="172"/>
      <c r="M648" s="177"/>
      <c r="N648" s="178"/>
      <c r="O648" s="178"/>
      <c r="P648" s="178"/>
      <c r="Q648" s="178"/>
      <c r="R648" s="178"/>
      <c r="S648" s="178"/>
      <c r="T648" s="179"/>
      <c r="AT648" s="173" t="s">
        <v>177</v>
      </c>
      <c r="AU648" s="173" t="s">
        <v>85</v>
      </c>
      <c r="AV648" s="14" t="s">
        <v>85</v>
      </c>
      <c r="AW648" s="14" t="s">
        <v>31</v>
      </c>
      <c r="AX648" s="14" t="s">
        <v>77</v>
      </c>
      <c r="AY648" s="173" t="s">
        <v>167</v>
      </c>
    </row>
    <row r="649" spans="2:51" s="16" customFormat="1" ht="12">
      <c r="B649" s="209"/>
      <c r="D649" s="165" t="s">
        <v>177</v>
      </c>
      <c r="E649" s="210" t="s">
        <v>1237</v>
      </c>
      <c r="F649" s="211" t="s">
        <v>1299</v>
      </c>
      <c r="H649" s="212">
        <v>76.95</v>
      </c>
      <c r="I649" s="213"/>
      <c r="L649" s="209"/>
      <c r="M649" s="214"/>
      <c r="N649" s="215"/>
      <c r="O649" s="215"/>
      <c r="P649" s="215"/>
      <c r="Q649" s="215"/>
      <c r="R649" s="215"/>
      <c r="S649" s="215"/>
      <c r="T649" s="216"/>
      <c r="AT649" s="210" t="s">
        <v>177</v>
      </c>
      <c r="AU649" s="210" t="s">
        <v>85</v>
      </c>
      <c r="AV649" s="16" t="s">
        <v>186</v>
      </c>
      <c r="AW649" s="16" t="s">
        <v>31</v>
      </c>
      <c r="AX649" s="16" t="s">
        <v>77</v>
      </c>
      <c r="AY649" s="210" t="s">
        <v>167</v>
      </c>
    </row>
    <row r="650" spans="2:51" s="13" customFormat="1" ht="12">
      <c r="B650" s="164"/>
      <c r="D650" s="165" t="s">
        <v>177</v>
      </c>
      <c r="E650" s="166" t="s">
        <v>1</v>
      </c>
      <c r="F650" s="167" t="s">
        <v>1414</v>
      </c>
      <c r="H650" s="166" t="s">
        <v>1</v>
      </c>
      <c r="I650" s="168"/>
      <c r="L650" s="164"/>
      <c r="M650" s="169"/>
      <c r="N650" s="170"/>
      <c r="O650" s="170"/>
      <c r="P650" s="170"/>
      <c r="Q650" s="170"/>
      <c r="R650" s="170"/>
      <c r="S650" s="170"/>
      <c r="T650" s="171"/>
      <c r="AT650" s="166" t="s">
        <v>177</v>
      </c>
      <c r="AU650" s="166" t="s">
        <v>85</v>
      </c>
      <c r="AV650" s="13" t="s">
        <v>32</v>
      </c>
      <c r="AW650" s="13" t="s">
        <v>31</v>
      </c>
      <c r="AX650" s="13" t="s">
        <v>77</v>
      </c>
      <c r="AY650" s="166" t="s">
        <v>167</v>
      </c>
    </row>
    <row r="651" spans="2:51" s="14" customFormat="1" ht="12">
      <c r="B651" s="172"/>
      <c r="D651" s="165" t="s">
        <v>177</v>
      </c>
      <c r="E651" s="173" t="s">
        <v>1</v>
      </c>
      <c r="F651" s="174" t="s">
        <v>2135</v>
      </c>
      <c r="H651" s="175">
        <v>-3.375</v>
      </c>
      <c r="I651" s="176"/>
      <c r="L651" s="172"/>
      <c r="M651" s="177"/>
      <c r="N651" s="178"/>
      <c r="O651" s="178"/>
      <c r="P651" s="178"/>
      <c r="Q651" s="178"/>
      <c r="R651" s="178"/>
      <c r="S651" s="178"/>
      <c r="T651" s="179"/>
      <c r="AT651" s="173" t="s">
        <v>177</v>
      </c>
      <c r="AU651" s="173" t="s">
        <v>85</v>
      </c>
      <c r="AV651" s="14" t="s">
        <v>85</v>
      </c>
      <c r="AW651" s="14" t="s">
        <v>31</v>
      </c>
      <c r="AX651" s="14" t="s">
        <v>77</v>
      </c>
      <c r="AY651" s="173" t="s">
        <v>167</v>
      </c>
    </row>
    <row r="652" spans="2:51" s="14" customFormat="1" ht="12">
      <c r="B652" s="172"/>
      <c r="D652" s="165" t="s">
        <v>177</v>
      </c>
      <c r="E652" s="173" t="s">
        <v>1</v>
      </c>
      <c r="F652" s="174" t="s">
        <v>1454</v>
      </c>
      <c r="H652" s="175">
        <v>-18.9</v>
      </c>
      <c r="I652" s="176"/>
      <c r="L652" s="172"/>
      <c r="M652" s="177"/>
      <c r="N652" s="178"/>
      <c r="O652" s="178"/>
      <c r="P652" s="178"/>
      <c r="Q652" s="178"/>
      <c r="R652" s="178"/>
      <c r="S652" s="178"/>
      <c r="T652" s="179"/>
      <c r="AT652" s="173" t="s">
        <v>177</v>
      </c>
      <c r="AU652" s="173" t="s">
        <v>85</v>
      </c>
      <c r="AV652" s="14" t="s">
        <v>85</v>
      </c>
      <c r="AW652" s="14" t="s">
        <v>31</v>
      </c>
      <c r="AX652" s="14" t="s">
        <v>77</v>
      </c>
      <c r="AY652" s="173" t="s">
        <v>167</v>
      </c>
    </row>
    <row r="653" spans="2:51" s="15" customFormat="1" ht="12">
      <c r="B653" s="180"/>
      <c r="D653" s="165" t="s">
        <v>177</v>
      </c>
      <c r="E653" s="181" t="s">
        <v>1235</v>
      </c>
      <c r="F653" s="182" t="s">
        <v>192</v>
      </c>
      <c r="H653" s="183">
        <v>54.675</v>
      </c>
      <c r="I653" s="184"/>
      <c r="L653" s="180"/>
      <c r="M653" s="185"/>
      <c r="N653" s="186"/>
      <c r="O653" s="186"/>
      <c r="P653" s="186"/>
      <c r="Q653" s="186"/>
      <c r="R653" s="186"/>
      <c r="S653" s="186"/>
      <c r="T653" s="187"/>
      <c r="AT653" s="181" t="s">
        <v>177</v>
      </c>
      <c r="AU653" s="181" t="s">
        <v>85</v>
      </c>
      <c r="AV653" s="15" t="s">
        <v>175</v>
      </c>
      <c r="AW653" s="15" t="s">
        <v>31</v>
      </c>
      <c r="AX653" s="15" t="s">
        <v>32</v>
      </c>
      <c r="AY653" s="181" t="s">
        <v>167</v>
      </c>
    </row>
    <row r="654" spans="1:47" s="2" customFormat="1" ht="12">
      <c r="A654" s="33"/>
      <c r="B654" s="34"/>
      <c r="C654" s="33"/>
      <c r="D654" s="165" t="s">
        <v>193</v>
      </c>
      <c r="E654" s="33"/>
      <c r="F654" s="188" t="s">
        <v>2136</v>
      </c>
      <c r="G654" s="33"/>
      <c r="H654" s="33"/>
      <c r="I654" s="33"/>
      <c r="J654" s="33"/>
      <c r="K654" s="33"/>
      <c r="L654" s="34"/>
      <c r="M654" s="189"/>
      <c r="N654" s="190"/>
      <c r="O654" s="59"/>
      <c r="P654" s="59"/>
      <c r="Q654" s="59"/>
      <c r="R654" s="59"/>
      <c r="S654" s="59"/>
      <c r="T654" s="60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U654" s="18" t="s">
        <v>85</v>
      </c>
    </row>
    <row r="655" spans="1:47" s="2" customFormat="1" ht="12">
      <c r="A655" s="33"/>
      <c r="B655" s="34"/>
      <c r="C655" s="33"/>
      <c r="D655" s="165" t="s">
        <v>193</v>
      </c>
      <c r="E655" s="33"/>
      <c r="F655" s="191" t="s">
        <v>1973</v>
      </c>
      <c r="G655" s="33"/>
      <c r="H655" s="192">
        <v>11.25</v>
      </c>
      <c r="I655" s="33"/>
      <c r="J655" s="33"/>
      <c r="K655" s="33"/>
      <c r="L655" s="34"/>
      <c r="M655" s="189"/>
      <c r="N655" s="190"/>
      <c r="O655" s="59"/>
      <c r="P655" s="59"/>
      <c r="Q655" s="59"/>
      <c r="R655" s="59"/>
      <c r="S655" s="59"/>
      <c r="T655" s="60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U655" s="18" t="s">
        <v>85</v>
      </c>
    </row>
    <row r="656" spans="1:47" s="2" customFormat="1" ht="12">
      <c r="A656" s="33"/>
      <c r="B656" s="34"/>
      <c r="C656" s="33"/>
      <c r="D656" s="165" t="s">
        <v>193</v>
      </c>
      <c r="E656" s="33"/>
      <c r="F656" s="191" t="s">
        <v>1299</v>
      </c>
      <c r="G656" s="33"/>
      <c r="H656" s="192">
        <v>11.25</v>
      </c>
      <c r="I656" s="33"/>
      <c r="J656" s="33"/>
      <c r="K656" s="33"/>
      <c r="L656" s="34"/>
      <c r="M656" s="189"/>
      <c r="N656" s="190"/>
      <c r="O656" s="59"/>
      <c r="P656" s="59"/>
      <c r="Q656" s="59"/>
      <c r="R656" s="59"/>
      <c r="S656" s="59"/>
      <c r="T656" s="60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U656" s="18" t="s">
        <v>85</v>
      </c>
    </row>
    <row r="657" spans="1:47" s="2" customFormat="1" ht="12">
      <c r="A657" s="33"/>
      <c r="B657" s="34"/>
      <c r="C657" s="33"/>
      <c r="D657" s="165" t="s">
        <v>193</v>
      </c>
      <c r="E657" s="33"/>
      <c r="F657" s="188" t="s">
        <v>1456</v>
      </c>
      <c r="G657" s="33"/>
      <c r="H657" s="33"/>
      <c r="I657" s="33"/>
      <c r="J657" s="33"/>
      <c r="K657" s="33"/>
      <c r="L657" s="34"/>
      <c r="M657" s="189"/>
      <c r="N657" s="190"/>
      <c r="O657" s="59"/>
      <c r="P657" s="59"/>
      <c r="Q657" s="59"/>
      <c r="R657" s="59"/>
      <c r="S657" s="59"/>
      <c r="T657" s="60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U657" s="18" t="s">
        <v>85</v>
      </c>
    </row>
    <row r="658" spans="1:47" s="2" customFormat="1" ht="12">
      <c r="A658" s="33"/>
      <c r="B658" s="34"/>
      <c r="C658" s="33"/>
      <c r="D658" s="165" t="s">
        <v>193</v>
      </c>
      <c r="E658" s="33"/>
      <c r="F658" s="191" t="s">
        <v>1901</v>
      </c>
      <c r="G658" s="33"/>
      <c r="H658" s="192">
        <v>31.5</v>
      </c>
      <c r="I658" s="33"/>
      <c r="J658" s="33"/>
      <c r="K658" s="33"/>
      <c r="L658" s="34"/>
      <c r="M658" s="189"/>
      <c r="N658" s="190"/>
      <c r="O658" s="59"/>
      <c r="P658" s="59"/>
      <c r="Q658" s="59"/>
      <c r="R658" s="59"/>
      <c r="S658" s="59"/>
      <c r="T658" s="60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U658" s="18" t="s">
        <v>85</v>
      </c>
    </row>
    <row r="659" spans="1:47" s="2" customFormat="1" ht="12">
      <c r="A659" s="33"/>
      <c r="B659" s="34"/>
      <c r="C659" s="33"/>
      <c r="D659" s="165" t="s">
        <v>193</v>
      </c>
      <c r="E659" s="33"/>
      <c r="F659" s="191" t="s">
        <v>1299</v>
      </c>
      <c r="G659" s="33"/>
      <c r="H659" s="192">
        <v>31.5</v>
      </c>
      <c r="I659" s="33"/>
      <c r="J659" s="33"/>
      <c r="K659" s="33"/>
      <c r="L659" s="34"/>
      <c r="M659" s="189"/>
      <c r="N659" s="190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U659" s="18" t="s">
        <v>85</v>
      </c>
    </row>
    <row r="660" spans="1:65" s="2" customFormat="1" ht="16.5" customHeight="1">
      <c r="A660" s="33"/>
      <c r="B660" s="150"/>
      <c r="C660" s="151" t="s">
        <v>442</v>
      </c>
      <c r="D660" s="151" t="s">
        <v>170</v>
      </c>
      <c r="E660" s="152" t="s">
        <v>1457</v>
      </c>
      <c r="F660" s="153" t="s">
        <v>1458</v>
      </c>
      <c r="G660" s="154" t="s">
        <v>233</v>
      </c>
      <c r="H660" s="155">
        <v>205.2</v>
      </c>
      <c r="I660" s="156"/>
      <c r="J660" s="157">
        <f>ROUND(I660*H660,2)</f>
        <v>0</v>
      </c>
      <c r="K660" s="153" t="s">
        <v>174</v>
      </c>
      <c r="L660" s="34"/>
      <c r="M660" s="158" t="s">
        <v>1</v>
      </c>
      <c r="N660" s="159" t="s">
        <v>42</v>
      </c>
      <c r="O660" s="59"/>
      <c r="P660" s="160">
        <f>O660*H660</f>
        <v>0</v>
      </c>
      <c r="Q660" s="160">
        <v>0.0007</v>
      </c>
      <c r="R660" s="160">
        <f>Q660*H660</f>
        <v>0.14364</v>
      </c>
      <c r="S660" s="160">
        <v>0</v>
      </c>
      <c r="T660" s="161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2" t="s">
        <v>175</v>
      </c>
      <c r="AT660" s="162" t="s">
        <v>170</v>
      </c>
      <c r="AU660" s="162" t="s">
        <v>85</v>
      </c>
      <c r="AY660" s="18" t="s">
        <v>167</v>
      </c>
      <c r="BE660" s="163">
        <f>IF(N660="základní",J660,0)</f>
        <v>0</v>
      </c>
      <c r="BF660" s="163">
        <f>IF(N660="snížená",J660,0)</f>
        <v>0</v>
      </c>
      <c r="BG660" s="163">
        <f>IF(N660="zákl. přenesená",J660,0)</f>
        <v>0</v>
      </c>
      <c r="BH660" s="163">
        <f>IF(N660="sníž. přenesená",J660,0)</f>
        <v>0</v>
      </c>
      <c r="BI660" s="163">
        <f>IF(N660="nulová",J660,0)</f>
        <v>0</v>
      </c>
      <c r="BJ660" s="18" t="s">
        <v>32</v>
      </c>
      <c r="BK660" s="163">
        <f>ROUND(I660*H660,2)</f>
        <v>0</v>
      </c>
      <c r="BL660" s="18" t="s">
        <v>175</v>
      </c>
      <c r="BM660" s="162" t="s">
        <v>2137</v>
      </c>
    </row>
    <row r="661" spans="2:51" s="13" customFormat="1" ht="12">
      <c r="B661" s="164"/>
      <c r="D661" s="165" t="s">
        <v>177</v>
      </c>
      <c r="E661" s="166" t="s">
        <v>1</v>
      </c>
      <c r="F661" s="167" t="s">
        <v>1451</v>
      </c>
      <c r="H661" s="166" t="s">
        <v>1</v>
      </c>
      <c r="I661" s="168"/>
      <c r="L661" s="164"/>
      <c r="M661" s="169"/>
      <c r="N661" s="170"/>
      <c r="O661" s="170"/>
      <c r="P661" s="170"/>
      <c r="Q661" s="170"/>
      <c r="R661" s="170"/>
      <c r="S661" s="170"/>
      <c r="T661" s="171"/>
      <c r="AT661" s="166" t="s">
        <v>177</v>
      </c>
      <c r="AU661" s="166" t="s">
        <v>85</v>
      </c>
      <c r="AV661" s="13" t="s">
        <v>32</v>
      </c>
      <c r="AW661" s="13" t="s">
        <v>31</v>
      </c>
      <c r="AX661" s="13" t="s">
        <v>77</v>
      </c>
      <c r="AY661" s="166" t="s">
        <v>167</v>
      </c>
    </row>
    <row r="662" spans="2:51" s="14" customFormat="1" ht="12">
      <c r="B662" s="172"/>
      <c r="D662" s="165" t="s">
        <v>177</v>
      </c>
      <c r="E662" s="173" t="s">
        <v>1</v>
      </c>
      <c r="F662" s="174" t="s">
        <v>2138</v>
      </c>
      <c r="H662" s="175">
        <v>205.2</v>
      </c>
      <c r="I662" s="176"/>
      <c r="L662" s="172"/>
      <c r="M662" s="177"/>
      <c r="N662" s="178"/>
      <c r="O662" s="178"/>
      <c r="P662" s="178"/>
      <c r="Q662" s="178"/>
      <c r="R662" s="178"/>
      <c r="S662" s="178"/>
      <c r="T662" s="179"/>
      <c r="AT662" s="173" t="s">
        <v>177</v>
      </c>
      <c r="AU662" s="173" t="s">
        <v>85</v>
      </c>
      <c r="AV662" s="14" t="s">
        <v>85</v>
      </c>
      <c r="AW662" s="14" t="s">
        <v>31</v>
      </c>
      <c r="AX662" s="14" t="s">
        <v>32</v>
      </c>
      <c r="AY662" s="173" t="s">
        <v>167</v>
      </c>
    </row>
    <row r="663" spans="1:65" s="2" customFormat="1" ht="16.5" customHeight="1">
      <c r="A663" s="33"/>
      <c r="B663" s="150"/>
      <c r="C663" s="151" t="s">
        <v>447</v>
      </c>
      <c r="D663" s="151" t="s">
        <v>170</v>
      </c>
      <c r="E663" s="152" t="s">
        <v>1461</v>
      </c>
      <c r="F663" s="153" t="s">
        <v>1462</v>
      </c>
      <c r="G663" s="154" t="s">
        <v>233</v>
      </c>
      <c r="H663" s="155">
        <v>205.2</v>
      </c>
      <c r="I663" s="156"/>
      <c r="J663" s="157">
        <f>ROUND(I663*H663,2)</f>
        <v>0</v>
      </c>
      <c r="K663" s="153" t="s">
        <v>174</v>
      </c>
      <c r="L663" s="34"/>
      <c r="M663" s="158" t="s">
        <v>1</v>
      </c>
      <c r="N663" s="159" t="s">
        <v>42</v>
      </c>
      <c r="O663" s="59"/>
      <c r="P663" s="160">
        <f>O663*H663</f>
        <v>0</v>
      </c>
      <c r="Q663" s="160">
        <v>0</v>
      </c>
      <c r="R663" s="160">
        <f>Q663*H663</f>
        <v>0</v>
      </c>
      <c r="S663" s="160">
        <v>0</v>
      </c>
      <c r="T663" s="161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2" t="s">
        <v>175</v>
      </c>
      <c r="AT663" s="162" t="s">
        <v>170</v>
      </c>
      <c r="AU663" s="162" t="s">
        <v>85</v>
      </c>
      <c r="AY663" s="18" t="s">
        <v>167</v>
      </c>
      <c r="BE663" s="163">
        <f>IF(N663="základní",J663,0)</f>
        <v>0</v>
      </c>
      <c r="BF663" s="163">
        <f>IF(N663="snížená",J663,0)</f>
        <v>0</v>
      </c>
      <c r="BG663" s="163">
        <f>IF(N663="zákl. přenesená",J663,0)</f>
        <v>0</v>
      </c>
      <c r="BH663" s="163">
        <f>IF(N663="sníž. přenesená",J663,0)</f>
        <v>0</v>
      </c>
      <c r="BI663" s="163">
        <f>IF(N663="nulová",J663,0)</f>
        <v>0</v>
      </c>
      <c r="BJ663" s="18" t="s">
        <v>32</v>
      </c>
      <c r="BK663" s="163">
        <f>ROUND(I663*H663,2)</f>
        <v>0</v>
      </c>
      <c r="BL663" s="18" t="s">
        <v>175</v>
      </c>
      <c r="BM663" s="162" t="s">
        <v>2139</v>
      </c>
    </row>
    <row r="664" spans="1:65" s="2" customFormat="1" ht="16.5" customHeight="1">
      <c r="A664" s="33"/>
      <c r="B664" s="150"/>
      <c r="C664" s="151" t="s">
        <v>452</v>
      </c>
      <c r="D664" s="151" t="s">
        <v>170</v>
      </c>
      <c r="E664" s="152" t="s">
        <v>1464</v>
      </c>
      <c r="F664" s="153" t="s">
        <v>1465</v>
      </c>
      <c r="G664" s="154" t="s">
        <v>173</v>
      </c>
      <c r="H664" s="155">
        <v>76.95</v>
      </c>
      <c r="I664" s="156"/>
      <c r="J664" s="157">
        <f>ROUND(I664*H664,2)</f>
        <v>0</v>
      </c>
      <c r="K664" s="153" t="s">
        <v>174</v>
      </c>
      <c r="L664" s="34"/>
      <c r="M664" s="158" t="s">
        <v>1</v>
      </c>
      <c r="N664" s="159" t="s">
        <v>42</v>
      </c>
      <c r="O664" s="59"/>
      <c r="P664" s="160">
        <f>O664*H664</f>
        <v>0</v>
      </c>
      <c r="Q664" s="160">
        <v>0.00046</v>
      </c>
      <c r="R664" s="160">
        <f>Q664*H664</f>
        <v>0.035397000000000005</v>
      </c>
      <c r="S664" s="160">
        <v>0</v>
      </c>
      <c r="T664" s="161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62" t="s">
        <v>175</v>
      </c>
      <c r="AT664" s="162" t="s">
        <v>170</v>
      </c>
      <c r="AU664" s="162" t="s">
        <v>85</v>
      </c>
      <c r="AY664" s="18" t="s">
        <v>167</v>
      </c>
      <c r="BE664" s="163">
        <f>IF(N664="základní",J664,0)</f>
        <v>0</v>
      </c>
      <c r="BF664" s="163">
        <f>IF(N664="snížená",J664,0)</f>
        <v>0</v>
      </c>
      <c r="BG664" s="163">
        <f>IF(N664="zákl. přenesená",J664,0)</f>
        <v>0</v>
      </c>
      <c r="BH664" s="163">
        <f>IF(N664="sníž. přenesená",J664,0)</f>
        <v>0</v>
      </c>
      <c r="BI664" s="163">
        <f>IF(N664="nulová",J664,0)</f>
        <v>0</v>
      </c>
      <c r="BJ664" s="18" t="s">
        <v>32</v>
      </c>
      <c r="BK664" s="163">
        <f>ROUND(I664*H664,2)</f>
        <v>0</v>
      </c>
      <c r="BL664" s="18" t="s">
        <v>175</v>
      </c>
      <c r="BM664" s="162" t="s">
        <v>2140</v>
      </c>
    </row>
    <row r="665" spans="2:51" s="14" customFormat="1" ht="12">
      <c r="B665" s="172"/>
      <c r="D665" s="165" t="s">
        <v>177</v>
      </c>
      <c r="E665" s="173" t="s">
        <v>1</v>
      </c>
      <c r="F665" s="174" t="s">
        <v>1237</v>
      </c>
      <c r="H665" s="175">
        <v>76.95</v>
      </c>
      <c r="I665" s="176"/>
      <c r="L665" s="172"/>
      <c r="M665" s="177"/>
      <c r="N665" s="178"/>
      <c r="O665" s="178"/>
      <c r="P665" s="178"/>
      <c r="Q665" s="178"/>
      <c r="R665" s="178"/>
      <c r="S665" s="178"/>
      <c r="T665" s="179"/>
      <c r="AT665" s="173" t="s">
        <v>177</v>
      </c>
      <c r="AU665" s="173" t="s">
        <v>85</v>
      </c>
      <c r="AV665" s="14" t="s">
        <v>85</v>
      </c>
      <c r="AW665" s="14" t="s">
        <v>31</v>
      </c>
      <c r="AX665" s="14" t="s">
        <v>32</v>
      </c>
      <c r="AY665" s="173" t="s">
        <v>167</v>
      </c>
    </row>
    <row r="666" spans="1:47" s="2" customFormat="1" ht="12">
      <c r="A666" s="33"/>
      <c r="B666" s="34"/>
      <c r="C666" s="33"/>
      <c r="D666" s="165" t="s">
        <v>193</v>
      </c>
      <c r="E666" s="33"/>
      <c r="F666" s="188" t="s">
        <v>1467</v>
      </c>
      <c r="G666" s="33"/>
      <c r="H666" s="33"/>
      <c r="I666" s="33"/>
      <c r="J666" s="33"/>
      <c r="K666" s="33"/>
      <c r="L666" s="34"/>
      <c r="M666" s="189"/>
      <c r="N666" s="190"/>
      <c r="O666" s="59"/>
      <c r="P666" s="59"/>
      <c r="Q666" s="59"/>
      <c r="R666" s="59"/>
      <c r="S666" s="59"/>
      <c r="T666" s="60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U666" s="18" t="s">
        <v>85</v>
      </c>
    </row>
    <row r="667" spans="1:47" s="2" customFormat="1" ht="12">
      <c r="A667" s="33"/>
      <c r="B667" s="34"/>
      <c r="C667" s="33"/>
      <c r="D667" s="165" t="s">
        <v>193</v>
      </c>
      <c r="E667" s="33"/>
      <c r="F667" s="191" t="s">
        <v>1451</v>
      </c>
      <c r="G667" s="33"/>
      <c r="H667" s="192">
        <v>0</v>
      </c>
      <c r="I667" s="33"/>
      <c r="J667" s="33"/>
      <c r="K667" s="33"/>
      <c r="L667" s="34"/>
      <c r="M667" s="189"/>
      <c r="N667" s="190"/>
      <c r="O667" s="59"/>
      <c r="P667" s="59"/>
      <c r="Q667" s="59"/>
      <c r="R667" s="59"/>
      <c r="S667" s="59"/>
      <c r="T667" s="60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U667" s="18" t="s">
        <v>85</v>
      </c>
    </row>
    <row r="668" spans="1:47" s="2" customFormat="1" ht="12">
      <c r="A668" s="33"/>
      <c r="B668" s="34"/>
      <c r="C668" s="33"/>
      <c r="D668" s="165" t="s">
        <v>193</v>
      </c>
      <c r="E668" s="33"/>
      <c r="F668" s="191" t="s">
        <v>2134</v>
      </c>
      <c r="G668" s="33"/>
      <c r="H668" s="192">
        <v>76.95</v>
      </c>
      <c r="I668" s="33"/>
      <c r="J668" s="33"/>
      <c r="K668" s="33"/>
      <c r="L668" s="34"/>
      <c r="M668" s="189"/>
      <c r="N668" s="190"/>
      <c r="O668" s="59"/>
      <c r="P668" s="59"/>
      <c r="Q668" s="59"/>
      <c r="R668" s="59"/>
      <c r="S668" s="59"/>
      <c r="T668" s="60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U668" s="18" t="s">
        <v>85</v>
      </c>
    </row>
    <row r="669" spans="1:47" s="2" customFormat="1" ht="12">
      <c r="A669" s="33"/>
      <c r="B669" s="34"/>
      <c r="C669" s="33"/>
      <c r="D669" s="165" t="s">
        <v>193</v>
      </c>
      <c r="E669" s="33"/>
      <c r="F669" s="191" t="s">
        <v>1299</v>
      </c>
      <c r="G669" s="33"/>
      <c r="H669" s="192">
        <v>76.95</v>
      </c>
      <c r="I669" s="33"/>
      <c r="J669" s="33"/>
      <c r="K669" s="33"/>
      <c r="L669" s="34"/>
      <c r="M669" s="189"/>
      <c r="N669" s="190"/>
      <c r="O669" s="59"/>
      <c r="P669" s="59"/>
      <c r="Q669" s="59"/>
      <c r="R669" s="59"/>
      <c r="S669" s="59"/>
      <c r="T669" s="60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U669" s="18" t="s">
        <v>85</v>
      </c>
    </row>
    <row r="670" spans="1:65" s="2" customFormat="1" ht="16.5" customHeight="1">
      <c r="A670" s="33"/>
      <c r="B670" s="150"/>
      <c r="C670" s="151" t="s">
        <v>458</v>
      </c>
      <c r="D670" s="151" t="s">
        <v>170</v>
      </c>
      <c r="E670" s="152" t="s">
        <v>1468</v>
      </c>
      <c r="F670" s="153" t="s">
        <v>1469</v>
      </c>
      <c r="G670" s="154" t="s">
        <v>173</v>
      </c>
      <c r="H670" s="155">
        <v>76.95</v>
      </c>
      <c r="I670" s="156"/>
      <c r="J670" s="157">
        <f>ROUND(I670*H670,2)</f>
        <v>0</v>
      </c>
      <c r="K670" s="153" t="s">
        <v>174</v>
      </c>
      <c r="L670" s="34"/>
      <c r="M670" s="158" t="s">
        <v>1</v>
      </c>
      <c r="N670" s="159" t="s">
        <v>42</v>
      </c>
      <c r="O670" s="59"/>
      <c r="P670" s="160">
        <f>O670*H670</f>
        <v>0</v>
      </c>
      <c r="Q670" s="160">
        <v>0</v>
      </c>
      <c r="R670" s="160">
        <f>Q670*H670</f>
        <v>0</v>
      </c>
      <c r="S670" s="160">
        <v>0</v>
      </c>
      <c r="T670" s="161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2" t="s">
        <v>175</v>
      </c>
      <c r="AT670" s="162" t="s">
        <v>170</v>
      </c>
      <c r="AU670" s="162" t="s">
        <v>85</v>
      </c>
      <c r="AY670" s="18" t="s">
        <v>167</v>
      </c>
      <c r="BE670" s="163">
        <f>IF(N670="základní",J670,0)</f>
        <v>0</v>
      </c>
      <c r="BF670" s="163">
        <f>IF(N670="snížená",J670,0)</f>
        <v>0</v>
      </c>
      <c r="BG670" s="163">
        <f>IF(N670="zákl. přenesená",J670,0)</f>
        <v>0</v>
      </c>
      <c r="BH670" s="163">
        <f>IF(N670="sníž. přenesená",J670,0)</f>
        <v>0</v>
      </c>
      <c r="BI670" s="163">
        <f>IF(N670="nulová",J670,0)</f>
        <v>0</v>
      </c>
      <c r="BJ670" s="18" t="s">
        <v>32</v>
      </c>
      <c r="BK670" s="163">
        <f>ROUND(I670*H670,2)</f>
        <v>0</v>
      </c>
      <c r="BL670" s="18" t="s">
        <v>175</v>
      </c>
      <c r="BM670" s="162" t="s">
        <v>2141</v>
      </c>
    </row>
    <row r="671" spans="1:65" s="2" customFormat="1" ht="24.2" customHeight="1">
      <c r="A671" s="33"/>
      <c r="B671" s="150"/>
      <c r="C671" s="151" t="s">
        <v>463</v>
      </c>
      <c r="D671" s="151" t="s">
        <v>170</v>
      </c>
      <c r="E671" s="152" t="s">
        <v>2142</v>
      </c>
      <c r="F671" s="153" t="s">
        <v>2143</v>
      </c>
      <c r="G671" s="154" t="s">
        <v>246</v>
      </c>
      <c r="H671" s="155">
        <v>43.6</v>
      </c>
      <c r="I671" s="156"/>
      <c r="J671" s="157">
        <f>ROUND(I671*H671,2)</f>
        <v>0</v>
      </c>
      <c r="K671" s="153" t="s">
        <v>174</v>
      </c>
      <c r="L671" s="34"/>
      <c r="M671" s="158" t="s">
        <v>1</v>
      </c>
      <c r="N671" s="159" t="s">
        <v>42</v>
      </c>
      <c r="O671" s="59"/>
      <c r="P671" s="160">
        <f>O671*H671</f>
        <v>0</v>
      </c>
      <c r="Q671" s="160">
        <v>0.0018</v>
      </c>
      <c r="R671" s="160">
        <f>Q671*H671</f>
        <v>0.07848</v>
      </c>
      <c r="S671" s="160">
        <v>0</v>
      </c>
      <c r="T671" s="161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62" t="s">
        <v>175</v>
      </c>
      <c r="AT671" s="162" t="s">
        <v>170</v>
      </c>
      <c r="AU671" s="162" t="s">
        <v>85</v>
      </c>
      <c r="AY671" s="18" t="s">
        <v>167</v>
      </c>
      <c r="BE671" s="163">
        <f>IF(N671="základní",J671,0)</f>
        <v>0</v>
      </c>
      <c r="BF671" s="163">
        <f>IF(N671="snížená",J671,0)</f>
        <v>0</v>
      </c>
      <c r="BG671" s="163">
        <f>IF(N671="zákl. přenesená",J671,0)</f>
        <v>0</v>
      </c>
      <c r="BH671" s="163">
        <f>IF(N671="sníž. přenesená",J671,0)</f>
        <v>0</v>
      </c>
      <c r="BI671" s="163">
        <f>IF(N671="nulová",J671,0)</f>
        <v>0</v>
      </c>
      <c r="BJ671" s="18" t="s">
        <v>32</v>
      </c>
      <c r="BK671" s="163">
        <f>ROUND(I671*H671,2)</f>
        <v>0</v>
      </c>
      <c r="BL671" s="18" t="s">
        <v>175</v>
      </c>
      <c r="BM671" s="162" t="s">
        <v>2144</v>
      </c>
    </row>
    <row r="672" spans="2:51" s="14" customFormat="1" ht="12">
      <c r="B672" s="172"/>
      <c r="D672" s="165" t="s">
        <v>177</v>
      </c>
      <c r="E672" s="173" t="s">
        <v>1</v>
      </c>
      <c r="F672" s="174" t="s">
        <v>2145</v>
      </c>
      <c r="H672" s="175">
        <v>8.7</v>
      </c>
      <c r="I672" s="176"/>
      <c r="L672" s="172"/>
      <c r="M672" s="177"/>
      <c r="N672" s="178"/>
      <c r="O672" s="178"/>
      <c r="P672" s="178"/>
      <c r="Q672" s="178"/>
      <c r="R672" s="178"/>
      <c r="S672" s="178"/>
      <c r="T672" s="179"/>
      <c r="AT672" s="173" t="s">
        <v>177</v>
      </c>
      <c r="AU672" s="173" t="s">
        <v>85</v>
      </c>
      <c r="AV672" s="14" t="s">
        <v>85</v>
      </c>
      <c r="AW672" s="14" t="s">
        <v>31</v>
      </c>
      <c r="AX672" s="14" t="s">
        <v>77</v>
      </c>
      <c r="AY672" s="173" t="s">
        <v>167</v>
      </c>
    </row>
    <row r="673" spans="2:51" s="14" customFormat="1" ht="12">
      <c r="B673" s="172"/>
      <c r="D673" s="165" t="s">
        <v>177</v>
      </c>
      <c r="E673" s="173" t="s">
        <v>1</v>
      </c>
      <c r="F673" s="174" t="s">
        <v>2146</v>
      </c>
      <c r="H673" s="175">
        <v>4.2</v>
      </c>
      <c r="I673" s="176"/>
      <c r="L673" s="172"/>
      <c r="M673" s="177"/>
      <c r="N673" s="178"/>
      <c r="O673" s="178"/>
      <c r="P673" s="178"/>
      <c r="Q673" s="178"/>
      <c r="R673" s="178"/>
      <c r="S673" s="178"/>
      <c r="T673" s="179"/>
      <c r="AT673" s="173" t="s">
        <v>177</v>
      </c>
      <c r="AU673" s="173" t="s">
        <v>85</v>
      </c>
      <c r="AV673" s="14" t="s">
        <v>85</v>
      </c>
      <c r="AW673" s="14" t="s">
        <v>31</v>
      </c>
      <c r="AX673" s="14" t="s">
        <v>77</v>
      </c>
      <c r="AY673" s="173" t="s">
        <v>167</v>
      </c>
    </row>
    <row r="674" spans="2:51" s="14" customFormat="1" ht="12">
      <c r="B674" s="172"/>
      <c r="D674" s="165" t="s">
        <v>177</v>
      </c>
      <c r="E674" s="173" t="s">
        <v>1</v>
      </c>
      <c r="F674" s="174" t="s">
        <v>2147</v>
      </c>
      <c r="H674" s="175">
        <v>8.7</v>
      </c>
      <c r="I674" s="176"/>
      <c r="L674" s="172"/>
      <c r="M674" s="177"/>
      <c r="N674" s="178"/>
      <c r="O674" s="178"/>
      <c r="P674" s="178"/>
      <c r="Q674" s="178"/>
      <c r="R674" s="178"/>
      <c r="S674" s="178"/>
      <c r="T674" s="179"/>
      <c r="AT674" s="173" t="s">
        <v>177</v>
      </c>
      <c r="AU674" s="173" t="s">
        <v>85</v>
      </c>
      <c r="AV674" s="14" t="s">
        <v>85</v>
      </c>
      <c r="AW674" s="14" t="s">
        <v>31</v>
      </c>
      <c r="AX674" s="14" t="s">
        <v>77</v>
      </c>
      <c r="AY674" s="173" t="s">
        <v>167</v>
      </c>
    </row>
    <row r="675" spans="2:51" s="14" customFormat="1" ht="12">
      <c r="B675" s="172"/>
      <c r="D675" s="165" t="s">
        <v>177</v>
      </c>
      <c r="E675" s="173" t="s">
        <v>1</v>
      </c>
      <c r="F675" s="174" t="s">
        <v>2148</v>
      </c>
      <c r="H675" s="175">
        <v>8.6</v>
      </c>
      <c r="I675" s="176"/>
      <c r="L675" s="172"/>
      <c r="M675" s="177"/>
      <c r="N675" s="178"/>
      <c r="O675" s="178"/>
      <c r="P675" s="178"/>
      <c r="Q675" s="178"/>
      <c r="R675" s="178"/>
      <c r="S675" s="178"/>
      <c r="T675" s="179"/>
      <c r="AT675" s="173" t="s">
        <v>177</v>
      </c>
      <c r="AU675" s="173" t="s">
        <v>85</v>
      </c>
      <c r="AV675" s="14" t="s">
        <v>85</v>
      </c>
      <c r="AW675" s="14" t="s">
        <v>31</v>
      </c>
      <c r="AX675" s="14" t="s">
        <v>77</v>
      </c>
      <c r="AY675" s="173" t="s">
        <v>167</v>
      </c>
    </row>
    <row r="676" spans="2:51" s="14" customFormat="1" ht="12">
      <c r="B676" s="172"/>
      <c r="D676" s="165" t="s">
        <v>177</v>
      </c>
      <c r="E676" s="173" t="s">
        <v>1</v>
      </c>
      <c r="F676" s="174" t="s">
        <v>2149</v>
      </c>
      <c r="H676" s="175">
        <v>2.7</v>
      </c>
      <c r="I676" s="176"/>
      <c r="L676" s="172"/>
      <c r="M676" s="177"/>
      <c r="N676" s="178"/>
      <c r="O676" s="178"/>
      <c r="P676" s="178"/>
      <c r="Q676" s="178"/>
      <c r="R676" s="178"/>
      <c r="S676" s="178"/>
      <c r="T676" s="179"/>
      <c r="AT676" s="173" t="s">
        <v>177</v>
      </c>
      <c r="AU676" s="173" t="s">
        <v>85</v>
      </c>
      <c r="AV676" s="14" t="s">
        <v>85</v>
      </c>
      <c r="AW676" s="14" t="s">
        <v>31</v>
      </c>
      <c r="AX676" s="14" t="s">
        <v>77</v>
      </c>
      <c r="AY676" s="173" t="s">
        <v>167</v>
      </c>
    </row>
    <row r="677" spans="2:51" s="14" customFormat="1" ht="12">
      <c r="B677" s="172"/>
      <c r="D677" s="165" t="s">
        <v>177</v>
      </c>
      <c r="E677" s="173" t="s">
        <v>1</v>
      </c>
      <c r="F677" s="174" t="s">
        <v>2150</v>
      </c>
      <c r="H677" s="175">
        <v>5</v>
      </c>
      <c r="I677" s="176"/>
      <c r="L677" s="172"/>
      <c r="M677" s="177"/>
      <c r="N677" s="178"/>
      <c r="O677" s="178"/>
      <c r="P677" s="178"/>
      <c r="Q677" s="178"/>
      <c r="R677" s="178"/>
      <c r="S677" s="178"/>
      <c r="T677" s="179"/>
      <c r="AT677" s="173" t="s">
        <v>177</v>
      </c>
      <c r="AU677" s="173" t="s">
        <v>85</v>
      </c>
      <c r="AV677" s="14" t="s">
        <v>85</v>
      </c>
      <c r="AW677" s="14" t="s">
        <v>31</v>
      </c>
      <c r="AX677" s="14" t="s">
        <v>77</v>
      </c>
      <c r="AY677" s="173" t="s">
        <v>167</v>
      </c>
    </row>
    <row r="678" spans="2:51" s="14" customFormat="1" ht="12">
      <c r="B678" s="172"/>
      <c r="D678" s="165" t="s">
        <v>177</v>
      </c>
      <c r="E678" s="173" t="s">
        <v>1</v>
      </c>
      <c r="F678" s="174" t="s">
        <v>2151</v>
      </c>
      <c r="H678" s="175">
        <v>5.7</v>
      </c>
      <c r="I678" s="176"/>
      <c r="L678" s="172"/>
      <c r="M678" s="177"/>
      <c r="N678" s="178"/>
      <c r="O678" s="178"/>
      <c r="P678" s="178"/>
      <c r="Q678" s="178"/>
      <c r="R678" s="178"/>
      <c r="S678" s="178"/>
      <c r="T678" s="179"/>
      <c r="AT678" s="173" t="s">
        <v>177</v>
      </c>
      <c r="AU678" s="173" t="s">
        <v>85</v>
      </c>
      <c r="AV678" s="14" t="s">
        <v>85</v>
      </c>
      <c r="AW678" s="14" t="s">
        <v>31</v>
      </c>
      <c r="AX678" s="14" t="s">
        <v>77</v>
      </c>
      <c r="AY678" s="173" t="s">
        <v>167</v>
      </c>
    </row>
    <row r="679" spans="2:51" s="15" customFormat="1" ht="12">
      <c r="B679" s="180"/>
      <c r="D679" s="165" t="s">
        <v>177</v>
      </c>
      <c r="E679" s="181" t="s">
        <v>1</v>
      </c>
      <c r="F679" s="182" t="s">
        <v>192</v>
      </c>
      <c r="H679" s="183">
        <v>43.6</v>
      </c>
      <c r="I679" s="184"/>
      <c r="L679" s="180"/>
      <c r="M679" s="185"/>
      <c r="N679" s="186"/>
      <c r="O679" s="186"/>
      <c r="P679" s="186"/>
      <c r="Q679" s="186"/>
      <c r="R679" s="186"/>
      <c r="S679" s="186"/>
      <c r="T679" s="187"/>
      <c r="AT679" s="181" t="s">
        <v>177</v>
      </c>
      <c r="AU679" s="181" t="s">
        <v>85</v>
      </c>
      <c r="AV679" s="15" t="s">
        <v>175</v>
      </c>
      <c r="AW679" s="15" t="s">
        <v>31</v>
      </c>
      <c r="AX679" s="15" t="s">
        <v>32</v>
      </c>
      <c r="AY679" s="181" t="s">
        <v>167</v>
      </c>
    </row>
    <row r="680" spans="1:65" s="2" customFormat="1" ht="16.5" customHeight="1">
      <c r="A680" s="33"/>
      <c r="B680" s="150"/>
      <c r="C680" s="193" t="s">
        <v>467</v>
      </c>
      <c r="D680" s="193" t="s">
        <v>453</v>
      </c>
      <c r="E680" s="194" t="s">
        <v>2152</v>
      </c>
      <c r="F680" s="195" t="s">
        <v>2153</v>
      </c>
      <c r="G680" s="196" t="s">
        <v>246</v>
      </c>
      <c r="H680" s="197">
        <v>88</v>
      </c>
      <c r="I680" s="198"/>
      <c r="J680" s="199">
        <f>ROUND(I680*H680,2)</f>
        <v>0</v>
      </c>
      <c r="K680" s="195" t="s">
        <v>174</v>
      </c>
      <c r="L680" s="200"/>
      <c r="M680" s="201" t="s">
        <v>1</v>
      </c>
      <c r="N680" s="202" t="s">
        <v>42</v>
      </c>
      <c r="O680" s="59"/>
      <c r="P680" s="160">
        <f>O680*H680</f>
        <v>0</v>
      </c>
      <c r="Q680" s="160">
        <v>0.00214</v>
      </c>
      <c r="R680" s="160">
        <f>Q680*H680</f>
        <v>0.18832</v>
      </c>
      <c r="S680" s="160">
        <v>0</v>
      </c>
      <c r="T680" s="161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62" t="s">
        <v>216</v>
      </c>
      <c r="AT680" s="162" t="s">
        <v>453</v>
      </c>
      <c r="AU680" s="162" t="s">
        <v>85</v>
      </c>
      <c r="AY680" s="18" t="s">
        <v>167</v>
      </c>
      <c r="BE680" s="163">
        <f>IF(N680="základní",J680,0)</f>
        <v>0</v>
      </c>
      <c r="BF680" s="163">
        <f>IF(N680="snížená",J680,0)</f>
        <v>0</v>
      </c>
      <c r="BG680" s="163">
        <f>IF(N680="zákl. přenesená",J680,0)</f>
        <v>0</v>
      </c>
      <c r="BH680" s="163">
        <f>IF(N680="sníž. přenesená",J680,0)</f>
        <v>0</v>
      </c>
      <c r="BI680" s="163">
        <f>IF(N680="nulová",J680,0)</f>
        <v>0</v>
      </c>
      <c r="BJ680" s="18" t="s">
        <v>32</v>
      </c>
      <c r="BK680" s="163">
        <f>ROUND(I680*H680,2)</f>
        <v>0</v>
      </c>
      <c r="BL680" s="18" t="s">
        <v>175</v>
      </c>
      <c r="BM680" s="162" t="s">
        <v>2154</v>
      </c>
    </row>
    <row r="681" spans="2:51" s="14" customFormat="1" ht="12">
      <c r="B681" s="172"/>
      <c r="D681" s="165" t="s">
        <v>177</v>
      </c>
      <c r="E681" s="173" t="s">
        <v>1</v>
      </c>
      <c r="F681" s="174" t="s">
        <v>2155</v>
      </c>
      <c r="H681" s="175">
        <v>17.6</v>
      </c>
      <c r="I681" s="176"/>
      <c r="L681" s="172"/>
      <c r="M681" s="177"/>
      <c r="N681" s="178"/>
      <c r="O681" s="178"/>
      <c r="P681" s="178"/>
      <c r="Q681" s="178"/>
      <c r="R681" s="178"/>
      <c r="S681" s="178"/>
      <c r="T681" s="179"/>
      <c r="AT681" s="173" t="s">
        <v>177</v>
      </c>
      <c r="AU681" s="173" t="s">
        <v>85</v>
      </c>
      <c r="AV681" s="14" t="s">
        <v>85</v>
      </c>
      <c r="AW681" s="14" t="s">
        <v>31</v>
      </c>
      <c r="AX681" s="14" t="s">
        <v>77</v>
      </c>
      <c r="AY681" s="173" t="s">
        <v>167</v>
      </c>
    </row>
    <row r="682" spans="2:51" s="14" customFormat="1" ht="12">
      <c r="B682" s="172"/>
      <c r="D682" s="165" t="s">
        <v>177</v>
      </c>
      <c r="E682" s="173" t="s">
        <v>1</v>
      </c>
      <c r="F682" s="174" t="s">
        <v>2156</v>
      </c>
      <c r="H682" s="175">
        <v>28.6</v>
      </c>
      <c r="I682" s="176"/>
      <c r="L682" s="172"/>
      <c r="M682" s="177"/>
      <c r="N682" s="178"/>
      <c r="O682" s="178"/>
      <c r="P682" s="178"/>
      <c r="Q682" s="178"/>
      <c r="R682" s="178"/>
      <c r="S682" s="178"/>
      <c r="T682" s="179"/>
      <c r="AT682" s="173" t="s">
        <v>177</v>
      </c>
      <c r="AU682" s="173" t="s">
        <v>85</v>
      </c>
      <c r="AV682" s="14" t="s">
        <v>85</v>
      </c>
      <c r="AW682" s="14" t="s">
        <v>31</v>
      </c>
      <c r="AX682" s="14" t="s">
        <v>77</v>
      </c>
      <c r="AY682" s="173" t="s">
        <v>167</v>
      </c>
    </row>
    <row r="683" spans="2:51" s="14" customFormat="1" ht="12">
      <c r="B683" s="172"/>
      <c r="D683" s="165" t="s">
        <v>177</v>
      </c>
      <c r="E683" s="173" t="s">
        <v>1</v>
      </c>
      <c r="F683" s="174" t="s">
        <v>2157</v>
      </c>
      <c r="H683" s="175">
        <v>17.6</v>
      </c>
      <c r="I683" s="176"/>
      <c r="L683" s="172"/>
      <c r="M683" s="177"/>
      <c r="N683" s="178"/>
      <c r="O683" s="178"/>
      <c r="P683" s="178"/>
      <c r="Q683" s="178"/>
      <c r="R683" s="178"/>
      <c r="S683" s="178"/>
      <c r="T683" s="179"/>
      <c r="AT683" s="173" t="s">
        <v>177</v>
      </c>
      <c r="AU683" s="173" t="s">
        <v>85</v>
      </c>
      <c r="AV683" s="14" t="s">
        <v>85</v>
      </c>
      <c r="AW683" s="14" t="s">
        <v>31</v>
      </c>
      <c r="AX683" s="14" t="s">
        <v>77</v>
      </c>
      <c r="AY683" s="173" t="s">
        <v>167</v>
      </c>
    </row>
    <row r="684" spans="2:51" s="14" customFormat="1" ht="12">
      <c r="B684" s="172"/>
      <c r="D684" s="165" t="s">
        <v>177</v>
      </c>
      <c r="E684" s="173" t="s">
        <v>1</v>
      </c>
      <c r="F684" s="174" t="s">
        <v>2158</v>
      </c>
      <c r="H684" s="175">
        <v>9.46</v>
      </c>
      <c r="I684" s="176"/>
      <c r="L684" s="172"/>
      <c r="M684" s="177"/>
      <c r="N684" s="178"/>
      <c r="O684" s="178"/>
      <c r="P684" s="178"/>
      <c r="Q684" s="178"/>
      <c r="R684" s="178"/>
      <c r="S684" s="178"/>
      <c r="T684" s="179"/>
      <c r="AT684" s="173" t="s">
        <v>177</v>
      </c>
      <c r="AU684" s="173" t="s">
        <v>85</v>
      </c>
      <c r="AV684" s="14" t="s">
        <v>85</v>
      </c>
      <c r="AW684" s="14" t="s">
        <v>31</v>
      </c>
      <c r="AX684" s="14" t="s">
        <v>77</v>
      </c>
      <c r="AY684" s="173" t="s">
        <v>167</v>
      </c>
    </row>
    <row r="685" spans="2:51" s="14" customFormat="1" ht="12">
      <c r="B685" s="172"/>
      <c r="D685" s="165" t="s">
        <v>177</v>
      </c>
      <c r="E685" s="173" t="s">
        <v>1</v>
      </c>
      <c r="F685" s="174" t="s">
        <v>2159</v>
      </c>
      <c r="H685" s="175">
        <v>2.97</v>
      </c>
      <c r="I685" s="176"/>
      <c r="L685" s="172"/>
      <c r="M685" s="177"/>
      <c r="N685" s="178"/>
      <c r="O685" s="178"/>
      <c r="P685" s="178"/>
      <c r="Q685" s="178"/>
      <c r="R685" s="178"/>
      <c r="S685" s="178"/>
      <c r="T685" s="179"/>
      <c r="AT685" s="173" t="s">
        <v>177</v>
      </c>
      <c r="AU685" s="173" t="s">
        <v>85</v>
      </c>
      <c r="AV685" s="14" t="s">
        <v>85</v>
      </c>
      <c r="AW685" s="14" t="s">
        <v>31</v>
      </c>
      <c r="AX685" s="14" t="s">
        <v>77</v>
      </c>
      <c r="AY685" s="173" t="s">
        <v>167</v>
      </c>
    </row>
    <row r="686" spans="2:51" s="14" customFormat="1" ht="12">
      <c r="B686" s="172"/>
      <c r="D686" s="165" t="s">
        <v>177</v>
      </c>
      <c r="E686" s="173" t="s">
        <v>1</v>
      </c>
      <c r="F686" s="174" t="s">
        <v>2160</v>
      </c>
      <c r="H686" s="175">
        <v>5.5</v>
      </c>
      <c r="I686" s="176"/>
      <c r="L686" s="172"/>
      <c r="M686" s="177"/>
      <c r="N686" s="178"/>
      <c r="O686" s="178"/>
      <c r="P686" s="178"/>
      <c r="Q686" s="178"/>
      <c r="R686" s="178"/>
      <c r="S686" s="178"/>
      <c r="T686" s="179"/>
      <c r="AT686" s="173" t="s">
        <v>177</v>
      </c>
      <c r="AU686" s="173" t="s">
        <v>85</v>
      </c>
      <c r="AV686" s="14" t="s">
        <v>85</v>
      </c>
      <c r="AW686" s="14" t="s">
        <v>31</v>
      </c>
      <c r="AX686" s="14" t="s">
        <v>77</v>
      </c>
      <c r="AY686" s="173" t="s">
        <v>167</v>
      </c>
    </row>
    <row r="687" spans="2:51" s="14" customFormat="1" ht="12">
      <c r="B687" s="172"/>
      <c r="D687" s="165" t="s">
        <v>177</v>
      </c>
      <c r="E687" s="173" t="s">
        <v>1</v>
      </c>
      <c r="F687" s="174" t="s">
        <v>2161</v>
      </c>
      <c r="H687" s="175">
        <v>6.27</v>
      </c>
      <c r="I687" s="176"/>
      <c r="L687" s="172"/>
      <c r="M687" s="177"/>
      <c r="N687" s="178"/>
      <c r="O687" s="178"/>
      <c r="P687" s="178"/>
      <c r="Q687" s="178"/>
      <c r="R687" s="178"/>
      <c r="S687" s="178"/>
      <c r="T687" s="179"/>
      <c r="AT687" s="173" t="s">
        <v>177</v>
      </c>
      <c r="AU687" s="173" t="s">
        <v>85</v>
      </c>
      <c r="AV687" s="14" t="s">
        <v>85</v>
      </c>
      <c r="AW687" s="14" t="s">
        <v>31</v>
      </c>
      <c r="AX687" s="14" t="s">
        <v>77</v>
      </c>
      <c r="AY687" s="173" t="s">
        <v>167</v>
      </c>
    </row>
    <row r="688" spans="2:51" s="15" customFormat="1" ht="12">
      <c r="B688" s="180"/>
      <c r="D688" s="165" t="s">
        <v>177</v>
      </c>
      <c r="E688" s="181" t="s">
        <v>1</v>
      </c>
      <c r="F688" s="182" t="s">
        <v>192</v>
      </c>
      <c r="H688" s="183">
        <v>88</v>
      </c>
      <c r="I688" s="184"/>
      <c r="L688" s="180"/>
      <c r="M688" s="185"/>
      <c r="N688" s="186"/>
      <c r="O688" s="186"/>
      <c r="P688" s="186"/>
      <c r="Q688" s="186"/>
      <c r="R688" s="186"/>
      <c r="S688" s="186"/>
      <c r="T688" s="187"/>
      <c r="AT688" s="181" t="s">
        <v>177</v>
      </c>
      <c r="AU688" s="181" t="s">
        <v>85</v>
      </c>
      <c r="AV688" s="15" t="s">
        <v>175</v>
      </c>
      <c r="AW688" s="15" t="s">
        <v>31</v>
      </c>
      <c r="AX688" s="15" t="s">
        <v>32</v>
      </c>
      <c r="AY688" s="181" t="s">
        <v>167</v>
      </c>
    </row>
    <row r="689" spans="1:65" s="2" customFormat="1" ht="21.75" customHeight="1">
      <c r="A689" s="33"/>
      <c r="B689" s="150"/>
      <c r="C689" s="151" t="s">
        <v>472</v>
      </c>
      <c r="D689" s="151" t="s">
        <v>170</v>
      </c>
      <c r="E689" s="152" t="s">
        <v>187</v>
      </c>
      <c r="F689" s="153" t="s">
        <v>188</v>
      </c>
      <c r="G689" s="154" t="s">
        <v>173</v>
      </c>
      <c r="H689" s="155">
        <v>369.33</v>
      </c>
      <c r="I689" s="156"/>
      <c r="J689" s="157">
        <f>ROUND(I689*H689,2)</f>
        <v>0</v>
      </c>
      <c r="K689" s="153" t="s">
        <v>174</v>
      </c>
      <c r="L689" s="34"/>
      <c r="M689" s="158" t="s">
        <v>1</v>
      </c>
      <c r="N689" s="159" t="s">
        <v>42</v>
      </c>
      <c r="O689" s="59"/>
      <c r="P689" s="160">
        <f>O689*H689</f>
        <v>0</v>
      </c>
      <c r="Q689" s="160">
        <v>0</v>
      </c>
      <c r="R689" s="160">
        <f>Q689*H689</f>
        <v>0</v>
      </c>
      <c r="S689" s="160">
        <v>0</v>
      </c>
      <c r="T689" s="161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2" t="s">
        <v>175</v>
      </c>
      <c r="AT689" s="162" t="s">
        <v>170</v>
      </c>
      <c r="AU689" s="162" t="s">
        <v>85</v>
      </c>
      <c r="AY689" s="18" t="s">
        <v>167</v>
      </c>
      <c r="BE689" s="163">
        <f>IF(N689="základní",J689,0)</f>
        <v>0</v>
      </c>
      <c r="BF689" s="163">
        <f>IF(N689="snížená",J689,0)</f>
        <v>0</v>
      </c>
      <c r="BG689" s="163">
        <f>IF(N689="zákl. přenesená",J689,0)</f>
        <v>0</v>
      </c>
      <c r="BH689" s="163">
        <f>IF(N689="sníž. přenesená",J689,0)</f>
        <v>0</v>
      </c>
      <c r="BI689" s="163">
        <f>IF(N689="nulová",J689,0)</f>
        <v>0</v>
      </c>
      <c r="BJ689" s="18" t="s">
        <v>32</v>
      </c>
      <c r="BK689" s="163">
        <f>ROUND(I689*H689,2)</f>
        <v>0</v>
      </c>
      <c r="BL689" s="18" t="s">
        <v>175</v>
      </c>
      <c r="BM689" s="162" t="s">
        <v>2162</v>
      </c>
    </row>
    <row r="690" spans="2:51" s="14" customFormat="1" ht="12">
      <c r="B690" s="172"/>
      <c r="D690" s="165" t="s">
        <v>177</v>
      </c>
      <c r="E690" s="173" t="s">
        <v>1</v>
      </c>
      <c r="F690" s="174" t="s">
        <v>1472</v>
      </c>
      <c r="H690" s="175">
        <v>369.33</v>
      </c>
      <c r="I690" s="176"/>
      <c r="L690" s="172"/>
      <c r="M690" s="177"/>
      <c r="N690" s="178"/>
      <c r="O690" s="178"/>
      <c r="P690" s="178"/>
      <c r="Q690" s="178"/>
      <c r="R690" s="178"/>
      <c r="S690" s="178"/>
      <c r="T690" s="179"/>
      <c r="AT690" s="173" t="s">
        <v>177</v>
      </c>
      <c r="AU690" s="173" t="s">
        <v>85</v>
      </c>
      <c r="AV690" s="14" t="s">
        <v>85</v>
      </c>
      <c r="AW690" s="14" t="s">
        <v>31</v>
      </c>
      <c r="AX690" s="14" t="s">
        <v>77</v>
      </c>
      <c r="AY690" s="173" t="s">
        <v>167</v>
      </c>
    </row>
    <row r="691" spans="2:51" s="15" customFormat="1" ht="12">
      <c r="B691" s="180"/>
      <c r="D691" s="165" t="s">
        <v>177</v>
      </c>
      <c r="E691" s="181" t="s">
        <v>582</v>
      </c>
      <c r="F691" s="182" t="s">
        <v>192</v>
      </c>
      <c r="H691" s="183">
        <v>369.33</v>
      </c>
      <c r="I691" s="184"/>
      <c r="L691" s="180"/>
      <c r="M691" s="185"/>
      <c r="N691" s="186"/>
      <c r="O691" s="186"/>
      <c r="P691" s="186"/>
      <c r="Q691" s="186"/>
      <c r="R691" s="186"/>
      <c r="S691" s="186"/>
      <c r="T691" s="187"/>
      <c r="AT691" s="181" t="s">
        <v>177</v>
      </c>
      <c r="AU691" s="181" t="s">
        <v>85</v>
      </c>
      <c r="AV691" s="15" t="s">
        <v>175</v>
      </c>
      <c r="AW691" s="15" t="s">
        <v>31</v>
      </c>
      <c r="AX691" s="15" t="s">
        <v>32</v>
      </c>
      <c r="AY691" s="181" t="s">
        <v>167</v>
      </c>
    </row>
    <row r="692" spans="1:47" s="2" customFormat="1" ht="12">
      <c r="A692" s="33"/>
      <c r="B692" s="34"/>
      <c r="C692" s="33"/>
      <c r="D692" s="165" t="s">
        <v>193</v>
      </c>
      <c r="E692" s="33"/>
      <c r="F692" s="188" t="s">
        <v>1473</v>
      </c>
      <c r="G692" s="33"/>
      <c r="H692" s="33"/>
      <c r="I692" s="33"/>
      <c r="J692" s="33"/>
      <c r="K692" s="33"/>
      <c r="L692" s="34"/>
      <c r="M692" s="189"/>
      <c r="N692" s="190"/>
      <c r="O692" s="59"/>
      <c r="P692" s="59"/>
      <c r="Q692" s="59"/>
      <c r="R692" s="59"/>
      <c r="S692" s="59"/>
      <c r="T692" s="60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U692" s="18" t="s">
        <v>85</v>
      </c>
    </row>
    <row r="693" spans="1:47" s="2" customFormat="1" ht="12">
      <c r="A693" s="33"/>
      <c r="B693" s="34"/>
      <c r="C693" s="33"/>
      <c r="D693" s="165" t="s">
        <v>193</v>
      </c>
      <c r="E693" s="33"/>
      <c r="F693" s="191" t="s">
        <v>2023</v>
      </c>
      <c r="G693" s="33"/>
      <c r="H693" s="192">
        <v>0</v>
      </c>
      <c r="I693" s="33"/>
      <c r="J693" s="33"/>
      <c r="K693" s="33"/>
      <c r="L693" s="34"/>
      <c r="M693" s="189"/>
      <c r="N693" s="190"/>
      <c r="O693" s="59"/>
      <c r="P693" s="59"/>
      <c r="Q693" s="59"/>
      <c r="R693" s="59"/>
      <c r="S693" s="59"/>
      <c r="T693" s="60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U693" s="18" t="s">
        <v>85</v>
      </c>
    </row>
    <row r="694" spans="1:47" s="2" customFormat="1" ht="12">
      <c r="A694" s="33"/>
      <c r="B694" s="34"/>
      <c r="C694" s="33"/>
      <c r="D694" s="165" t="s">
        <v>193</v>
      </c>
      <c r="E694" s="33"/>
      <c r="F694" s="191" t="s">
        <v>2024</v>
      </c>
      <c r="G694" s="33"/>
      <c r="H694" s="192">
        <v>10.198</v>
      </c>
      <c r="I694" s="33"/>
      <c r="J694" s="33"/>
      <c r="K694" s="33"/>
      <c r="L694" s="34"/>
      <c r="M694" s="189"/>
      <c r="N694" s="190"/>
      <c r="O694" s="59"/>
      <c r="P694" s="59"/>
      <c r="Q694" s="59"/>
      <c r="R694" s="59"/>
      <c r="S694" s="59"/>
      <c r="T694" s="60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U694" s="18" t="s">
        <v>85</v>
      </c>
    </row>
    <row r="695" spans="1:47" s="2" customFormat="1" ht="12">
      <c r="A695" s="33"/>
      <c r="B695" s="34"/>
      <c r="C695" s="33"/>
      <c r="D695" s="165" t="s">
        <v>193</v>
      </c>
      <c r="E695" s="33"/>
      <c r="F695" s="191" t="s">
        <v>2025</v>
      </c>
      <c r="G695" s="33"/>
      <c r="H695" s="192">
        <v>0.861</v>
      </c>
      <c r="I695" s="33"/>
      <c r="J695" s="33"/>
      <c r="K695" s="33"/>
      <c r="L695" s="34"/>
      <c r="M695" s="189"/>
      <c r="N695" s="190"/>
      <c r="O695" s="59"/>
      <c r="P695" s="59"/>
      <c r="Q695" s="59"/>
      <c r="R695" s="59"/>
      <c r="S695" s="59"/>
      <c r="T695" s="60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U695" s="18" t="s">
        <v>85</v>
      </c>
    </row>
    <row r="696" spans="1:47" s="2" customFormat="1" ht="12">
      <c r="A696" s="33"/>
      <c r="B696" s="34"/>
      <c r="C696" s="33"/>
      <c r="D696" s="165" t="s">
        <v>193</v>
      </c>
      <c r="E696" s="33"/>
      <c r="F696" s="191" t="s">
        <v>2026</v>
      </c>
      <c r="G696" s="33"/>
      <c r="H696" s="192">
        <v>8.991</v>
      </c>
      <c r="I696" s="33"/>
      <c r="J696" s="33"/>
      <c r="K696" s="33"/>
      <c r="L696" s="34"/>
      <c r="M696" s="189"/>
      <c r="N696" s="190"/>
      <c r="O696" s="59"/>
      <c r="P696" s="59"/>
      <c r="Q696" s="59"/>
      <c r="R696" s="59"/>
      <c r="S696" s="59"/>
      <c r="T696" s="60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U696" s="18" t="s">
        <v>85</v>
      </c>
    </row>
    <row r="697" spans="1:47" s="2" customFormat="1" ht="12">
      <c r="A697" s="33"/>
      <c r="B697" s="34"/>
      <c r="C697" s="33"/>
      <c r="D697" s="165" t="s">
        <v>193</v>
      </c>
      <c r="E697" s="33"/>
      <c r="F697" s="191" t="s">
        <v>2027</v>
      </c>
      <c r="G697" s="33"/>
      <c r="H697" s="192">
        <v>0</v>
      </c>
      <c r="I697" s="33"/>
      <c r="J697" s="33"/>
      <c r="K697" s="33"/>
      <c r="L697" s="34"/>
      <c r="M697" s="189"/>
      <c r="N697" s="190"/>
      <c r="O697" s="59"/>
      <c r="P697" s="59"/>
      <c r="Q697" s="59"/>
      <c r="R697" s="59"/>
      <c r="S697" s="59"/>
      <c r="T697" s="60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U697" s="18" t="s">
        <v>85</v>
      </c>
    </row>
    <row r="698" spans="1:47" s="2" customFormat="1" ht="12">
      <c r="A698" s="33"/>
      <c r="B698" s="34"/>
      <c r="C698" s="33"/>
      <c r="D698" s="165" t="s">
        <v>193</v>
      </c>
      <c r="E698" s="33"/>
      <c r="F698" s="191" t="s">
        <v>2028</v>
      </c>
      <c r="G698" s="33"/>
      <c r="H698" s="192">
        <v>1.601</v>
      </c>
      <c r="I698" s="33"/>
      <c r="J698" s="33"/>
      <c r="K698" s="33"/>
      <c r="L698" s="34"/>
      <c r="M698" s="189"/>
      <c r="N698" s="190"/>
      <c r="O698" s="59"/>
      <c r="P698" s="59"/>
      <c r="Q698" s="59"/>
      <c r="R698" s="59"/>
      <c r="S698" s="59"/>
      <c r="T698" s="60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U698" s="18" t="s">
        <v>85</v>
      </c>
    </row>
    <row r="699" spans="1:47" s="2" customFormat="1" ht="12">
      <c r="A699" s="33"/>
      <c r="B699" s="34"/>
      <c r="C699" s="33"/>
      <c r="D699" s="165" t="s">
        <v>193</v>
      </c>
      <c r="E699" s="33"/>
      <c r="F699" s="191" t="s">
        <v>2029</v>
      </c>
      <c r="G699" s="33"/>
      <c r="H699" s="192">
        <v>3.545</v>
      </c>
      <c r="I699" s="33"/>
      <c r="J699" s="33"/>
      <c r="K699" s="33"/>
      <c r="L699" s="34"/>
      <c r="M699" s="189"/>
      <c r="N699" s="190"/>
      <c r="O699" s="59"/>
      <c r="P699" s="59"/>
      <c r="Q699" s="59"/>
      <c r="R699" s="59"/>
      <c r="S699" s="59"/>
      <c r="T699" s="60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U699" s="18" t="s">
        <v>85</v>
      </c>
    </row>
    <row r="700" spans="1:47" s="2" customFormat="1" ht="12">
      <c r="A700" s="33"/>
      <c r="B700" s="34"/>
      <c r="C700" s="33"/>
      <c r="D700" s="165" t="s">
        <v>193</v>
      </c>
      <c r="E700" s="33"/>
      <c r="F700" s="191" t="s">
        <v>2030</v>
      </c>
      <c r="G700" s="33"/>
      <c r="H700" s="192">
        <v>3.486</v>
      </c>
      <c r="I700" s="33"/>
      <c r="J700" s="33"/>
      <c r="K700" s="33"/>
      <c r="L700" s="34"/>
      <c r="M700" s="189"/>
      <c r="N700" s="190"/>
      <c r="O700" s="59"/>
      <c r="P700" s="59"/>
      <c r="Q700" s="59"/>
      <c r="R700" s="59"/>
      <c r="S700" s="59"/>
      <c r="T700" s="60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U700" s="18" t="s">
        <v>85</v>
      </c>
    </row>
    <row r="701" spans="1:47" s="2" customFormat="1" ht="12">
      <c r="A701" s="33"/>
      <c r="B701" s="34"/>
      <c r="C701" s="33"/>
      <c r="D701" s="165" t="s">
        <v>193</v>
      </c>
      <c r="E701" s="33"/>
      <c r="F701" s="191" t="s">
        <v>2031</v>
      </c>
      <c r="G701" s="33"/>
      <c r="H701" s="192">
        <v>8.318</v>
      </c>
      <c r="I701" s="33"/>
      <c r="J701" s="33"/>
      <c r="K701" s="33"/>
      <c r="L701" s="34"/>
      <c r="M701" s="189"/>
      <c r="N701" s="190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U701" s="18" t="s">
        <v>85</v>
      </c>
    </row>
    <row r="702" spans="1:47" s="2" customFormat="1" ht="12">
      <c r="A702" s="33"/>
      <c r="B702" s="34"/>
      <c r="C702" s="33"/>
      <c r="D702" s="165" t="s">
        <v>193</v>
      </c>
      <c r="E702" s="33"/>
      <c r="F702" s="191" t="s">
        <v>2032</v>
      </c>
      <c r="G702" s="33"/>
      <c r="H702" s="192">
        <v>9.311</v>
      </c>
      <c r="I702" s="33"/>
      <c r="J702" s="33"/>
      <c r="K702" s="33"/>
      <c r="L702" s="34"/>
      <c r="M702" s="189"/>
      <c r="N702" s="190"/>
      <c r="O702" s="59"/>
      <c r="P702" s="59"/>
      <c r="Q702" s="59"/>
      <c r="R702" s="59"/>
      <c r="S702" s="59"/>
      <c r="T702" s="60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U702" s="18" t="s">
        <v>85</v>
      </c>
    </row>
    <row r="703" spans="1:47" s="2" customFormat="1" ht="12">
      <c r="A703" s="33"/>
      <c r="B703" s="34"/>
      <c r="C703" s="33"/>
      <c r="D703" s="165" t="s">
        <v>193</v>
      </c>
      <c r="E703" s="33"/>
      <c r="F703" s="191" t="s">
        <v>2033</v>
      </c>
      <c r="G703" s="33"/>
      <c r="H703" s="192">
        <v>0</v>
      </c>
      <c r="I703" s="33"/>
      <c r="J703" s="33"/>
      <c r="K703" s="33"/>
      <c r="L703" s="34"/>
      <c r="M703" s="189"/>
      <c r="N703" s="190"/>
      <c r="O703" s="59"/>
      <c r="P703" s="59"/>
      <c r="Q703" s="59"/>
      <c r="R703" s="59"/>
      <c r="S703" s="59"/>
      <c r="T703" s="60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U703" s="18" t="s">
        <v>85</v>
      </c>
    </row>
    <row r="704" spans="1:47" s="2" customFormat="1" ht="12">
      <c r="A704" s="33"/>
      <c r="B704" s="34"/>
      <c r="C704" s="33"/>
      <c r="D704" s="165" t="s">
        <v>193</v>
      </c>
      <c r="E704" s="33"/>
      <c r="F704" s="191" t="s">
        <v>2034</v>
      </c>
      <c r="G704" s="33"/>
      <c r="H704" s="192">
        <v>1.709</v>
      </c>
      <c r="I704" s="33"/>
      <c r="J704" s="33"/>
      <c r="K704" s="33"/>
      <c r="L704" s="34"/>
      <c r="M704" s="189"/>
      <c r="N704" s="190"/>
      <c r="O704" s="59"/>
      <c r="P704" s="59"/>
      <c r="Q704" s="59"/>
      <c r="R704" s="59"/>
      <c r="S704" s="59"/>
      <c r="T704" s="60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U704" s="18" t="s">
        <v>85</v>
      </c>
    </row>
    <row r="705" spans="1:47" s="2" customFormat="1" ht="12">
      <c r="A705" s="33"/>
      <c r="B705" s="34"/>
      <c r="C705" s="33"/>
      <c r="D705" s="165" t="s">
        <v>193</v>
      </c>
      <c r="E705" s="33"/>
      <c r="F705" s="191" t="s">
        <v>2035</v>
      </c>
      <c r="G705" s="33"/>
      <c r="H705" s="192">
        <v>3.545</v>
      </c>
      <c r="I705" s="33"/>
      <c r="J705" s="33"/>
      <c r="K705" s="33"/>
      <c r="L705" s="34"/>
      <c r="M705" s="189"/>
      <c r="N705" s="190"/>
      <c r="O705" s="59"/>
      <c r="P705" s="59"/>
      <c r="Q705" s="59"/>
      <c r="R705" s="59"/>
      <c r="S705" s="59"/>
      <c r="T705" s="60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U705" s="18" t="s">
        <v>85</v>
      </c>
    </row>
    <row r="706" spans="1:47" s="2" customFormat="1" ht="12">
      <c r="A706" s="33"/>
      <c r="B706" s="34"/>
      <c r="C706" s="33"/>
      <c r="D706" s="165" t="s">
        <v>193</v>
      </c>
      <c r="E706" s="33"/>
      <c r="F706" s="191" t="s">
        <v>2036</v>
      </c>
      <c r="G706" s="33"/>
      <c r="H706" s="192">
        <v>4.698</v>
      </c>
      <c r="I706" s="33"/>
      <c r="J706" s="33"/>
      <c r="K706" s="33"/>
      <c r="L706" s="34"/>
      <c r="M706" s="189"/>
      <c r="N706" s="190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U706" s="18" t="s">
        <v>85</v>
      </c>
    </row>
    <row r="707" spans="1:47" s="2" customFormat="1" ht="12">
      <c r="A707" s="33"/>
      <c r="B707" s="34"/>
      <c r="C707" s="33"/>
      <c r="D707" s="165" t="s">
        <v>193</v>
      </c>
      <c r="E707" s="33"/>
      <c r="F707" s="191" t="s">
        <v>2037</v>
      </c>
      <c r="G707" s="33"/>
      <c r="H707" s="192">
        <v>2.563</v>
      </c>
      <c r="I707" s="33"/>
      <c r="J707" s="33"/>
      <c r="K707" s="33"/>
      <c r="L707" s="34"/>
      <c r="M707" s="189"/>
      <c r="N707" s="190"/>
      <c r="O707" s="59"/>
      <c r="P707" s="59"/>
      <c r="Q707" s="59"/>
      <c r="R707" s="59"/>
      <c r="S707" s="59"/>
      <c r="T707" s="60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U707" s="18" t="s">
        <v>85</v>
      </c>
    </row>
    <row r="708" spans="1:47" s="2" customFormat="1" ht="12">
      <c r="A708" s="33"/>
      <c r="B708" s="34"/>
      <c r="C708" s="33"/>
      <c r="D708" s="165" t="s">
        <v>193</v>
      </c>
      <c r="E708" s="33"/>
      <c r="F708" s="191" t="s">
        <v>2038</v>
      </c>
      <c r="G708" s="33"/>
      <c r="H708" s="192">
        <v>1.062</v>
      </c>
      <c r="I708" s="33"/>
      <c r="J708" s="33"/>
      <c r="K708" s="33"/>
      <c r="L708" s="34"/>
      <c r="M708" s="189"/>
      <c r="N708" s="190"/>
      <c r="O708" s="59"/>
      <c r="P708" s="59"/>
      <c r="Q708" s="59"/>
      <c r="R708" s="59"/>
      <c r="S708" s="59"/>
      <c r="T708" s="60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U708" s="18" t="s">
        <v>85</v>
      </c>
    </row>
    <row r="709" spans="1:47" s="2" customFormat="1" ht="12">
      <c r="A709" s="33"/>
      <c r="B709" s="34"/>
      <c r="C709" s="33"/>
      <c r="D709" s="165" t="s">
        <v>193</v>
      </c>
      <c r="E709" s="33"/>
      <c r="F709" s="191" t="s">
        <v>2039</v>
      </c>
      <c r="G709" s="33"/>
      <c r="H709" s="192">
        <v>9.312</v>
      </c>
      <c r="I709" s="33"/>
      <c r="J709" s="33"/>
      <c r="K709" s="33"/>
      <c r="L709" s="34"/>
      <c r="M709" s="189"/>
      <c r="N709" s="190"/>
      <c r="O709" s="59"/>
      <c r="P709" s="59"/>
      <c r="Q709" s="59"/>
      <c r="R709" s="59"/>
      <c r="S709" s="59"/>
      <c r="T709" s="60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U709" s="18" t="s">
        <v>85</v>
      </c>
    </row>
    <row r="710" spans="1:47" s="2" customFormat="1" ht="12">
      <c r="A710" s="33"/>
      <c r="B710" s="34"/>
      <c r="C710" s="33"/>
      <c r="D710" s="165" t="s">
        <v>193</v>
      </c>
      <c r="E710" s="33"/>
      <c r="F710" s="191" t="s">
        <v>2040</v>
      </c>
      <c r="G710" s="33"/>
      <c r="H710" s="192">
        <v>0</v>
      </c>
      <c r="I710" s="33"/>
      <c r="J710" s="33"/>
      <c r="K710" s="33"/>
      <c r="L710" s="34"/>
      <c r="M710" s="189"/>
      <c r="N710" s="190"/>
      <c r="O710" s="59"/>
      <c r="P710" s="59"/>
      <c r="Q710" s="59"/>
      <c r="R710" s="59"/>
      <c r="S710" s="59"/>
      <c r="T710" s="60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U710" s="18" t="s">
        <v>85</v>
      </c>
    </row>
    <row r="711" spans="1:47" s="2" customFormat="1" ht="12">
      <c r="A711" s="33"/>
      <c r="B711" s="34"/>
      <c r="C711" s="33"/>
      <c r="D711" s="165" t="s">
        <v>193</v>
      </c>
      <c r="E711" s="33"/>
      <c r="F711" s="191" t="s">
        <v>2041</v>
      </c>
      <c r="G711" s="33"/>
      <c r="H711" s="192">
        <v>1.966</v>
      </c>
      <c r="I711" s="33"/>
      <c r="J711" s="33"/>
      <c r="K711" s="33"/>
      <c r="L711" s="34"/>
      <c r="M711" s="189"/>
      <c r="N711" s="190"/>
      <c r="O711" s="59"/>
      <c r="P711" s="59"/>
      <c r="Q711" s="59"/>
      <c r="R711" s="59"/>
      <c r="S711" s="59"/>
      <c r="T711" s="60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U711" s="18" t="s">
        <v>85</v>
      </c>
    </row>
    <row r="712" spans="1:47" s="2" customFormat="1" ht="12">
      <c r="A712" s="33"/>
      <c r="B712" s="34"/>
      <c r="C712" s="33"/>
      <c r="D712" s="165" t="s">
        <v>193</v>
      </c>
      <c r="E712" s="33"/>
      <c r="F712" s="191" t="s">
        <v>2042</v>
      </c>
      <c r="G712" s="33"/>
      <c r="H712" s="192">
        <v>3.516</v>
      </c>
      <c r="I712" s="33"/>
      <c r="J712" s="33"/>
      <c r="K712" s="33"/>
      <c r="L712" s="34"/>
      <c r="M712" s="189"/>
      <c r="N712" s="190"/>
      <c r="O712" s="59"/>
      <c r="P712" s="59"/>
      <c r="Q712" s="59"/>
      <c r="R712" s="59"/>
      <c r="S712" s="59"/>
      <c r="T712" s="60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U712" s="18" t="s">
        <v>85</v>
      </c>
    </row>
    <row r="713" spans="1:47" s="2" customFormat="1" ht="12">
      <c r="A713" s="33"/>
      <c r="B713" s="34"/>
      <c r="C713" s="33"/>
      <c r="D713" s="165" t="s">
        <v>193</v>
      </c>
      <c r="E713" s="33"/>
      <c r="F713" s="191" t="s">
        <v>2043</v>
      </c>
      <c r="G713" s="33"/>
      <c r="H713" s="192">
        <v>2.854</v>
      </c>
      <c r="I713" s="33"/>
      <c r="J713" s="33"/>
      <c r="K713" s="33"/>
      <c r="L713" s="34"/>
      <c r="M713" s="189"/>
      <c r="N713" s="190"/>
      <c r="O713" s="59"/>
      <c r="P713" s="59"/>
      <c r="Q713" s="59"/>
      <c r="R713" s="59"/>
      <c r="S713" s="59"/>
      <c r="T713" s="60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U713" s="18" t="s">
        <v>85</v>
      </c>
    </row>
    <row r="714" spans="1:47" s="2" customFormat="1" ht="12">
      <c r="A714" s="33"/>
      <c r="B714" s="34"/>
      <c r="C714" s="33"/>
      <c r="D714" s="165" t="s">
        <v>193</v>
      </c>
      <c r="E714" s="33"/>
      <c r="F714" s="191" t="s">
        <v>2044</v>
      </c>
      <c r="G714" s="33"/>
      <c r="H714" s="192">
        <v>10.578</v>
      </c>
      <c r="I714" s="33"/>
      <c r="J714" s="33"/>
      <c r="K714" s="33"/>
      <c r="L714" s="34"/>
      <c r="M714" s="189"/>
      <c r="N714" s="190"/>
      <c r="O714" s="59"/>
      <c r="P714" s="59"/>
      <c r="Q714" s="59"/>
      <c r="R714" s="59"/>
      <c r="S714" s="59"/>
      <c r="T714" s="60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U714" s="18" t="s">
        <v>85</v>
      </c>
    </row>
    <row r="715" spans="1:47" s="2" customFormat="1" ht="12">
      <c r="A715" s="33"/>
      <c r="B715" s="34"/>
      <c r="C715" s="33"/>
      <c r="D715" s="165" t="s">
        <v>193</v>
      </c>
      <c r="E715" s="33"/>
      <c r="F715" s="191" t="s">
        <v>2045</v>
      </c>
      <c r="G715" s="33"/>
      <c r="H715" s="192">
        <v>0</v>
      </c>
      <c r="I715" s="33"/>
      <c r="J715" s="33"/>
      <c r="K715" s="33"/>
      <c r="L715" s="34"/>
      <c r="M715" s="189"/>
      <c r="N715" s="190"/>
      <c r="O715" s="59"/>
      <c r="P715" s="59"/>
      <c r="Q715" s="59"/>
      <c r="R715" s="59"/>
      <c r="S715" s="59"/>
      <c r="T715" s="60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U715" s="18" t="s">
        <v>85</v>
      </c>
    </row>
    <row r="716" spans="1:47" s="2" customFormat="1" ht="12">
      <c r="A716" s="33"/>
      <c r="B716" s="34"/>
      <c r="C716" s="33"/>
      <c r="D716" s="165" t="s">
        <v>193</v>
      </c>
      <c r="E716" s="33"/>
      <c r="F716" s="191" t="s">
        <v>2046</v>
      </c>
      <c r="G716" s="33"/>
      <c r="H716" s="192">
        <v>2.156</v>
      </c>
      <c r="I716" s="33"/>
      <c r="J716" s="33"/>
      <c r="K716" s="33"/>
      <c r="L716" s="34"/>
      <c r="M716" s="189"/>
      <c r="N716" s="190"/>
      <c r="O716" s="59"/>
      <c r="P716" s="59"/>
      <c r="Q716" s="59"/>
      <c r="R716" s="59"/>
      <c r="S716" s="59"/>
      <c r="T716" s="60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U716" s="18" t="s">
        <v>85</v>
      </c>
    </row>
    <row r="717" spans="1:47" s="2" customFormat="1" ht="12">
      <c r="A717" s="33"/>
      <c r="B717" s="34"/>
      <c r="C717" s="33"/>
      <c r="D717" s="165" t="s">
        <v>193</v>
      </c>
      <c r="E717" s="33"/>
      <c r="F717" s="191" t="s">
        <v>2047</v>
      </c>
      <c r="G717" s="33"/>
      <c r="H717" s="192">
        <v>3.46</v>
      </c>
      <c r="I717" s="33"/>
      <c r="J717" s="33"/>
      <c r="K717" s="33"/>
      <c r="L717" s="34"/>
      <c r="M717" s="189"/>
      <c r="N717" s="190"/>
      <c r="O717" s="59"/>
      <c r="P717" s="59"/>
      <c r="Q717" s="59"/>
      <c r="R717" s="59"/>
      <c r="S717" s="59"/>
      <c r="T717" s="60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U717" s="18" t="s">
        <v>85</v>
      </c>
    </row>
    <row r="718" spans="1:47" s="2" customFormat="1" ht="12">
      <c r="A718" s="33"/>
      <c r="B718" s="34"/>
      <c r="C718" s="33"/>
      <c r="D718" s="165" t="s">
        <v>193</v>
      </c>
      <c r="E718" s="33"/>
      <c r="F718" s="191" t="s">
        <v>2048</v>
      </c>
      <c r="G718" s="33"/>
      <c r="H718" s="192">
        <v>2.673</v>
      </c>
      <c r="I718" s="33"/>
      <c r="J718" s="33"/>
      <c r="K718" s="33"/>
      <c r="L718" s="34"/>
      <c r="M718" s="189"/>
      <c r="N718" s="190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U718" s="18" t="s">
        <v>85</v>
      </c>
    </row>
    <row r="719" spans="1:47" s="2" customFormat="1" ht="12">
      <c r="A719" s="33"/>
      <c r="B719" s="34"/>
      <c r="C719" s="33"/>
      <c r="D719" s="165" t="s">
        <v>193</v>
      </c>
      <c r="E719" s="33"/>
      <c r="F719" s="191" t="s">
        <v>2049</v>
      </c>
      <c r="G719" s="33"/>
      <c r="H719" s="192">
        <v>11.123</v>
      </c>
      <c r="I719" s="33"/>
      <c r="J719" s="33"/>
      <c r="K719" s="33"/>
      <c r="L719" s="34"/>
      <c r="M719" s="189"/>
      <c r="N719" s="190"/>
      <c r="O719" s="59"/>
      <c r="P719" s="59"/>
      <c r="Q719" s="59"/>
      <c r="R719" s="59"/>
      <c r="S719" s="59"/>
      <c r="T719" s="60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U719" s="18" t="s">
        <v>85</v>
      </c>
    </row>
    <row r="720" spans="1:47" s="2" customFormat="1" ht="12">
      <c r="A720" s="33"/>
      <c r="B720" s="34"/>
      <c r="C720" s="33"/>
      <c r="D720" s="165" t="s">
        <v>193</v>
      </c>
      <c r="E720" s="33"/>
      <c r="F720" s="191" t="s">
        <v>2050</v>
      </c>
      <c r="G720" s="33"/>
      <c r="H720" s="192">
        <v>0</v>
      </c>
      <c r="I720" s="33"/>
      <c r="J720" s="33"/>
      <c r="K720" s="33"/>
      <c r="L720" s="34"/>
      <c r="M720" s="189"/>
      <c r="N720" s="190"/>
      <c r="O720" s="59"/>
      <c r="P720" s="59"/>
      <c r="Q720" s="59"/>
      <c r="R720" s="59"/>
      <c r="S720" s="59"/>
      <c r="T720" s="60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U720" s="18" t="s">
        <v>85</v>
      </c>
    </row>
    <row r="721" spans="1:47" s="2" customFormat="1" ht="12">
      <c r="A721" s="33"/>
      <c r="B721" s="34"/>
      <c r="C721" s="33"/>
      <c r="D721" s="165" t="s">
        <v>193</v>
      </c>
      <c r="E721" s="33"/>
      <c r="F721" s="191" t="s">
        <v>2051</v>
      </c>
      <c r="G721" s="33"/>
      <c r="H721" s="192">
        <v>2.506</v>
      </c>
      <c r="I721" s="33"/>
      <c r="J721" s="33"/>
      <c r="K721" s="33"/>
      <c r="L721" s="34"/>
      <c r="M721" s="189"/>
      <c r="N721" s="190"/>
      <c r="O721" s="59"/>
      <c r="P721" s="59"/>
      <c r="Q721" s="59"/>
      <c r="R721" s="59"/>
      <c r="S721" s="59"/>
      <c r="T721" s="60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U721" s="18" t="s">
        <v>85</v>
      </c>
    </row>
    <row r="722" spans="1:47" s="2" customFormat="1" ht="12">
      <c r="A722" s="33"/>
      <c r="B722" s="34"/>
      <c r="C722" s="33"/>
      <c r="D722" s="165" t="s">
        <v>193</v>
      </c>
      <c r="E722" s="33"/>
      <c r="F722" s="191" t="s">
        <v>2052</v>
      </c>
      <c r="G722" s="33"/>
      <c r="H722" s="192">
        <v>3.523</v>
      </c>
      <c r="I722" s="33"/>
      <c r="J722" s="33"/>
      <c r="K722" s="33"/>
      <c r="L722" s="34"/>
      <c r="M722" s="189"/>
      <c r="N722" s="190"/>
      <c r="O722" s="59"/>
      <c r="P722" s="59"/>
      <c r="Q722" s="59"/>
      <c r="R722" s="59"/>
      <c r="S722" s="59"/>
      <c r="T722" s="60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U722" s="18" t="s">
        <v>85</v>
      </c>
    </row>
    <row r="723" spans="1:47" s="2" customFormat="1" ht="12">
      <c r="A723" s="33"/>
      <c r="B723" s="34"/>
      <c r="C723" s="33"/>
      <c r="D723" s="165" t="s">
        <v>193</v>
      </c>
      <c r="E723" s="33"/>
      <c r="F723" s="191" t="s">
        <v>2053</v>
      </c>
      <c r="G723" s="33"/>
      <c r="H723" s="192">
        <v>4.17</v>
      </c>
      <c r="I723" s="33"/>
      <c r="J723" s="33"/>
      <c r="K723" s="33"/>
      <c r="L723" s="34"/>
      <c r="M723" s="189"/>
      <c r="N723" s="190"/>
      <c r="O723" s="59"/>
      <c r="P723" s="59"/>
      <c r="Q723" s="59"/>
      <c r="R723" s="59"/>
      <c r="S723" s="59"/>
      <c r="T723" s="60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U723" s="18" t="s">
        <v>85</v>
      </c>
    </row>
    <row r="724" spans="1:47" s="2" customFormat="1" ht="12">
      <c r="A724" s="33"/>
      <c r="B724" s="34"/>
      <c r="C724" s="33"/>
      <c r="D724" s="165" t="s">
        <v>193</v>
      </c>
      <c r="E724" s="33"/>
      <c r="F724" s="191" t="s">
        <v>2054</v>
      </c>
      <c r="G724" s="33"/>
      <c r="H724" s="192">
        <v>6.513</v>
      </c>
      <c r="I724" s="33"/>
      <c r="J724" s="33"/>
      <c r="K724" s="33"/>
      <c r="L724" s="34"/>
      <c r="M724" s="189"/>
      <c r="N724" s="190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U724" s="18" t="s">
        <v>85</v>
      </c>
    </row>
    <row r="725" spans="1:47" s="2" customFormat="1" ht="12">
      <c r="A725" s="33"/>
      <c r="B725" s="34"/>
      <c r="C725" s="33"/>
      <c r="D725" s="165" t="s">
        <v>193</v>
      </c>
      <c r="E725" s="33"/>
      <c r="F725" s="191" t="s">
        <v>2055</v>
      </c>
      <c r="G725" s="33"/>
      <c r="H725" s="192">
        <v>23.252</v>
      </c>
      <c r="I725" s="33"/>
      <c r="J725" s="33"/>
      <c r="K725" s="33"/>
      <c r="L725" s="34"/>
      <c r="M725" s="189"/>
      <c r="N725" s="190"/>
      <c r="O725" s="59"/>
      <c r="P725" s="59"/>
      <c r="Q725" s="59"/>
      <c r="R725" s="59"/>
      <c r="S725" s="59"/>
      <c r="T725" s="60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U725" s="18" t="s">
        <v>85</v>
      </c>
    </row>
    <row r="726" spans="1:47" s="2" customFormat="1" ht="12">
      <c r="A726" s="33"/>
      <c r="B726" s="34"/>
      <c r="C726" s="33"/>
      <c r="D726" s="165" t="s">
        <v>193</v>
      </c>
      <c r="E726" s="33"/>
      <c r="F726" s="191" t="s">
        <v>2056</v>
      </c>
      <c r="G726" s="33"/>
      <c r="H726" s="192">
        <v>20.939</v>
      </c>
      <c r="I726" s="33"/>
      <c r="J726" s="33"/>
      <c r="K726" s="33"/>
      <c r="L726" s="34"/>
      <c r="M726" s="189"/>
      <c r="N726" s="190"/>
      <c r="O726" s="59"/>
      <c r="P726" s="59"/>
      <c r="Q726" s="59"/>
      <c r="R726" s="59"/>
      <c r="S726" s="59"/>
      <c r="T726" s="60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U726" s="18" t="s">
        <v>85</v>
      </c>
    </row>
    <row r="727" spans="1:47" s="2" customFormat="1" ht="12">
      <c r="A727" s="33"/>
      <c r="B727" s="34"/>
      <c r="C727" s="33"/>
      <c r="D727" s="165" t="s">
        <v>193</v>
      </c>
      <c r="E727" s="33"/>
      <c r="F727" s="191" t="s">
        <v>2057</v>
      </c>
      <c r="G727" s="33"/>
      <c r="H727" s="192">
        <v>24.534</v>
      </c>
      <c r="I727" s="33"/>
      <c r="J727" s="33"/>
      <c r="K727" s="33"/>
      <c r="L727" s="34"/>
      <c r="M727" s="189"/>
      <c r="N727" s="190"/>
      <c r="O727" s="59"/>
      <c r="P727" s="59"/>
      <c r="Q727" s="59"/>
      <c r="R727" s="59"/>
      <c r="S727" s="59"/>
      <c r="T727" s="60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U727" s="18" t="s">
        <v>85</v>
      </c>
    </row>
    <row r="728" spans="1:47" s="2" customFormat="1" ht="12">
      <c r="A728" s="33"/>
      <c r="B728" s="34"/>
      <c r="C728" s="33"/>
      <c r="D728" s="165" t="s">
        <v>193</v>
      </c>
      <c r="E728" s="33"/>
      <c r="F728" s="191" t="s">
        <v>2058</v>
      </c>
      <c r="G728" s="33"/>
      <c r="H728" s="192">
        <v>20.199</v>
      </c>
      <c r="I728" s="33"/>
      <c r="J728" s="33"/>
      <c r="K728" s="33"/>
      <c r="L728" s="34"/>
      <c r="M728" s="189"/>
      <c r="N728" s="190"/>
      <c r="O728" s="59"/>
      <c r="P728" s="59"/>
      <c r="Q728" s="59"/>
      <c r="R728" s="59"/>
      <c r="S728" s="59"/>
      <c r="T728" s="60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U728" s="18" t="s">
        <v>85</v>
      </c>
    </row>
    <row r="729" spans="1:47" s="2" customFormat="1" ht="12">
      <c r="A729" s="33"/>
      <c r="B729" s="34"/>
      <c r="C729" s="33"/>
      <c r="D729" s="165" t="s">
        <v>193</v>
      </c>
      <c r="E729" s="33"/>
      <c r="F729" s="191" t="s">
        <v>2059</v>
      </c>
      <c r="G729" s="33"/>
      <c r="H729" s="192">
        <v>16.168</v>
      </c>
      <c r="I729" s="33"/>
      <c r="J729" s="33"/>
      <c r="K729" s="33"/>
      <c r="L729" s="34"/>
      <c r="M729" s="189"/>
      <c r="N729" s="190"/>
      <c r="O729" s="59"/>
      <c r="P729" s="59"/>
      <c r="Q729" s="59"/>
      <c r="R729" s="59"/>
      <c r="S729" s="59"/>
      <c r="T729" s="60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U729" s="18" t="s">
        <v>85</v>
      </c>
    </row>
    <row r="730" spans="1:47" s="2" customFormat="1" ht="12">
      <c r="A730" s="33"/>
      <c r="B730" s="34"/>
      <c r="C730" s="33"/>
      <c r="D730" s="165" t="s">
        <v>193</v>
      </c>
      <c r="E730" s="33"/>
      <c r="F730" s="191" t="s">
        <v>2060</v>
      </c>
      <c r="G730" s="33"/>
      <c r="H730" s="192">
        <v>20.115</v>
      </c>
      <c r="I730" s="33"/>
      <c r="J730" s="33"/>
      <c r="K730" s="33"/>
      <c r="L730" s="34"/>
      <c r="M730" s="189"/>
      <c r="N730" s="190"/>
      <c r="O730" s="59"/>
      <c r="P730" s="59"/>
      <c r="Q730" s="59"/>
      <c r="R730" s="59"/>
      <c r="S730" s="59"/>
      <c r="T730" s="60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U730" s="18" t="s">
        <v>85</v>
      </c>
    </row>
    <row r="731" spans="1:47" s="2" customFormat="1" ht="12">
      <c r="A731" s="33"/>
      <c r="B731" s="34"/>
      <c r="C731" s="33"/>
      <c r="D731" s="165" t="s">
        <v>193</v>
      </c>
      <c r="E731" s="33"/>
      <c r="F731" s="191" t="s">
        <v>2061</v>
      </c>
      <c r="G731" s="33"/>
      <c r="H731" s="192">
        <v>0.957</v>
      </c>
      <c r="I731" s="33"/>
      <c r="J731" s="33"/>
      <c r="K731" s="33"/>
      <c r="L731" s="34"/>
      <c r="M731" s="189"/>
      <c r="N731" s="190"/>
      <c r="O731" s="59"/>
      <c r="P731" s="59"/>
      <c r="Q731" s="59"/>
      <c r="R731" s="59"/>
      <c r="S731" s="59"/>
      <c r="T731" s="60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U731" s="18" t="s">
        <v>85</v>
      </c>
    </row>
    <row r="732" spans="1:47" s="2" customFormat="1" ht="12">
      <c r="A732" s="33"/>
      <c r="B732" s="34"/>
      <c r="C732" s="33"/>
      <c r="D732" s="165" t="s">
        <v>193</v>
      </c>
      <c r="E732" s="33"/>
      <c r="F732" s="191" t="s">
        <v>2062</v>
      </c>
      <c r="G732" s="33"/>
      <c r="H732" s="192">
        <v>20.291</v>
      </c>
      <c r="I732" s="33"/>
      <c r="J732" s="33"/>
      <c r="K732" s="33"/>
      <c r="L732" s="34"/>
      <c r="M732" s="189"/>
      <c r="N732" s="190"/>
      <c r="O732" s="59"/>
      <c r="P732" s="59"/>
      <c r="Q732" s="59"/>
      <c r="R732" s="59"/>
      <c r="S732" s="59"/>
      <c r="T732" s="60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U732" s="18" t="s">
        <v>85</v>
      </c>
    </row>
    <row r="733" spans="1:47" s="2" customFormat="1" ht="12">
      <c r="A733" s="33"/>
      <c r="B733" s="34"/>
      <c r="C733" s="33"/>
      <c r="D733" s="165" t="s">
        <v>193</v>
      </c>
      <c r="E733" s="33"/>
      <c r="F733" s="191" t="s">
        <v>2063</v>
      </c>
      <c r="G733" s="33"/>
      <c r="H733" s="192">
        <v>19.602</v>
      </c>
      <c r="I733" s="33"/>
      <c r="J733" s="33"/>
      <c r="K733" s="33"/>
      <c r="L733" s="34"/>
      <c r="M733" s="189"/>
      <c r="N733" s="190"/>
      <c r="O733" s="59"/>
      <c r="P733" s="59"/>
      <c r="Q733" s="59"/>
      <c r="R733" s="59"/>
      <c r="S733" s="59"/>
      <c r="T733" s="60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U733" s="18" t="s">
        <v>85</v>
      </c>
    </row>
    <row r="734" spans="1:47" s="2" customFormat="1" ht="12">
      <c r="A734" s="33"/>
      <c r="B734" s="34"/>
      <c r="C734" s="33"/>
      <c r="D734" s="165" t="s">
        <v>193</v>
      </c>
      <c r="E734" s="33"/>
      <c r="F734" s="191" t="s">
        <v>2064</v>
      </c>
      <c r="G734" s="33"/>
      <c r="H734" s="192">
        <v>21.559</v>
      </c>
      <c r="I734" s="33"/>
      <c r="J734" s="33"/>
      <c r="K734" s="33"/>
      <c r="L734" s="34"/>
      <c r="M734" s="189"/>
      <c r="N734" s="190"/>
      <c r="O734" s="59"/>
      <c r="P734" s="59"/>
      <c r="Q734" s="59"/>
      <c r="R734" s="59"/>
      <c r="S734" s="59"/>
      <c r="T734" s="60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U734" s="18" t="s">
        <v>85</v>
      </c>
    </row>
    <row r="735" spans="1:47" s="2" customFormat="1" ht="12">
      <c r="A735" s="33"/>
      <c r="B735" s="34"/>
      <c r="C735" s="33"/>
      <c r="D735" s="165" t="s">
        <v>193</v>
      </c>
      <c r="E735" s="33"/>
      <c r="F735" s="191" t="s">
        <v>2065</v>
      </c>
      <c r="G735" s="33"/>
      <c r="H735" s="192">
        <v>0.949</v>
      </c>
      <c r="I735" s="33"/>
      <c r="J735" s="33"/>
      <c r="K735" s="33"/>
      <c r="L735" s="34"/>
      <c r="M735" s="189"/>
      <c r="N735" s="190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U735" s="18" t="s">
        <v>85</v>
      </c>
    </row>
    <row r="736" spans="1:47" s="2" customFormat="1" ht="12">
      <c r="A736" s="33"/>
      <c r="B736" s="34"/>
      <c r="C736" s="33"/>
      <c r="D736" s="165" t="s">
        <v>193</v>
      </c>
      <c r="E736" s="33"/>
      <c r="F736" s="191" t="s">
        <v>2066</v>
      </c>
      <c r="G736" s="33"/>
      <c r="H736" s="192">
        <v>19.78</v>
      </c>
      <c r="I736" s="33"/>
      <c r="J736" s="33"/>
      <c r="K736" s="33"/>
      <c r="L736" s="34"/>
      <c r="M736" s="189"/>
      <c r="N736" s="190"/>
      <c r="O736" s="59"/>
      <c r="P736" s="59"/>
      <c r="Q736" s="59"/>
      <c r="R736" s="59"/>
      <c r="S736" s="59"/>
      <c r="T736" s="60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U736" s="18" t="s">
        <v>85</v>
      </c>
    </row>
    <row r="737" spans="1:47" s="2" customFormat="1" ht="12">
      <c r="A737" s="33"/>
      <c r="B737" s="34"/>
      <c r="C737" s="33"/>
      <c r="D737" s="165" t="s">
        <v>193</v>
      </c>
      <c r="E737" s="33"/>
      <c r="F737" s="191" t="s">
        <v>2067</v>
      </c>
      <c r="G737" s="33"/>
      <c r="H737" s="192">
        <v>15.61</v>
      </c>
      <c r="I737" s="33"/>
      <c r="J737" s="33"/>
      <c r="K737" s="33"/>
      <c r="L737" s="34"/>
      <c r="M737" s="189"/>
      <c r="N737" s="190"/>
      <c r="O737" s="59"/>
      <c r="P737" s="59"/>
      <c r="Q737" s="59"/>
      <c r="R737" s="59"/>
      <c r="S737" s="59"/>
      <c r="T737" s="60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U737" s="18" t="s">
        <v>85</v>
      </c>
    </row>
    <row r="738" spans="1:47" s="2" customFormat="1" ht="12">
      <c r="A738" s="33"/>
      <c r="B738" s="34"/>
      <c r="C738" s="33"/>
      <c r="D738" s="165" t="s">
        <v>193</v>
      </c>
      <c r="E738" s="33"/>
      <c r="F738" s="191" t="s">
        <v>2068</v>
      </c>
      <c r="G738" s="33"/>
      <c r="H738" s="192">
        <v>16.889</v>
      </c>
      <c r="I738" s="33"/>
      <c r="J738" s="33"/>
      <c r="K738" s="33"/>
      <c r="L738" s="34"/>
      <c r="M738" s="189"/>
      <c r="N738" s="190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U738" s="18" t="s">
        <v>85</v>
      </c>
    </row>
    <row r="739" spans="1:47" s="2" customFormat="1" ht="12">
      <c r="A739" s="33"/>
      <c r="B739" s="34"/>
      <c r="C739" s="33"/>
      <c r="D739" s="165" t="s">
        <v>193</v>
      </c>
      <c r="E739" s="33"/>
      <c r="F739" s="191" t="s">
        <v>2069</v>
      </c>
      <c r="G739" s="33"/>
      <c r="H739" s="192">
        <v>17.672</v>
      </c>
      <c r="I739" s="33"/>
      <c r="J739" s="33"/>
      <c r="K739" s="33"/>
      <c r="L739" s="34"/>
      <c r="M739" s="189"/>
      <c r="N739" s="190"/>
      <c r="O739" s="59"/>
      <c r="P739" s="59"/>
      <c r="Q739" s="59"/>
      <c r="R739" s="59"/>
      <c r="S739" s="59"/>
      <c r="T739" s="60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U739" s="18" t="s">
        <v>85</v>
      </c>
    </row>
    <row r="740" spans="1:47" s="2" customFormat="1" ht="12">
      <c r="A740" s="33"/>
      <c r="B740" s="34"/>
      <c r="C740" s="33"/>
      <c r="D740" s="165" t="s">
        <v>193</v>
      </c>
      <c r="E740" s="33"/>
      <c r="F740" s="191" t="s">
        <v>2070</v>
      </c>
      <c r="G740" s="33"/>
      <c r="H740" s="192">
        <v>4.826</v>
      </c>
      <c r="I740" s="33"/>
      <c r="J740" s="33"/>
      <c r="K740" s="33"/>
      <c r="L740" s="34"/>
      <c r="M740" s="189"/>
      <c r="N740" s="190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U740" s="18" t="s">
        <v>85</v>
      </c>
    </row>
    <row r="741" spans="1:47" s="2" customFormat="1" ht="12">
      <c r="A741" s="33"/>
      <c r="B741" s="34"/>
      <c r="C741" s="33"/>
      <c r="D741" s="165" t="s">
        <v>193</v>
      </c>
      <c r="E741" s="33"/>
      <c r="F741" s="191" t="s">
        <v>1414</v>
      </c>
      <c r="G741" s="33"/>
      <c r="H741" s="192">
        <v>0</v>
      </c>
      <c r="I741" s="33"/>
      <c r="J741" s="33"/>
      <c r="K741" s="33"/>
      <c r="L741" s="34"/>
      <c r="M741" s="189"/>
      <c r="N741" s="190"/>
      <c r="O741" s="59"/>
      <c r="P741" s="59"/>
      <c r="Q741" s="59"/>
      <c r="R741" s="59"/>
      <c r="S741" s="59"/>
      <c r="T741" s="60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U741" s="18" t="s">
        <v>85</v>
      </c>
    </row>
    <row r="742" spans="1:47" s="2" customFormat="1" ht="12">
      <c r="A742" s="33"/>
      <c r="B742" s="34"/>
      <c r="C742" s="33"/>
      <c r="D742" s="165" t="s">
        <v>193</v>
      </c>
      <c r="E742" s="33"/>
      <c r="F742" s="191" t="s">
        <v>2071</v>
      </c>
      <c r="G742" s="33"/>
      <c r="H742" s="192">
        <v>-5.396</v>
      </c>
      <c r="I742" s="33"/>
      <c r="J742" s="33"/>
      <c r="K742" s="33"/>
      <c r="L742" s="34"/>
      <c r="M742" s="189"/>
      <c r="N742" s="190"/>
      <c r="O742" s="59"/>
      <c r="P742" s="59"/>
      <c r="Q742" s="59"/>
      <c r="R742" s="59"/>
      <c r="S742" s="59"/>
      <c r="T742" s="60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U742" s="18" t="s">
        <v>85</v>
      </c>
    </row>
    <row r="743" spans="1:47" s="2" customFormat="1" ht="12">
      <c r="A743" s="33"/>
      <c r="B743" s="34"/>
      <c r="C743" s="33"/>
      <c r="D743" s="165" t="s">
        <v>193</v>
      </c>
      <c r="E743" s="33"/>
      <c r="F743" s="191" t="s">
        <v>2072</v>
      </c>
      <c r="G743" s="33"/>
      <c r="H743" s="192">
        <v>-3.418</v>
      </c>
      <c r="I743" s="33"/>
      <c r="J743" s="33"/>
      <c r="K743" s="33"/>
      <c r="L743" s="34"/>
      <c r="M743" s="189"/>
      <c r="N743" s="190"/>
      <c r="O743" s="59"/>
      <c r="P743" s="59"/>
      <c r="Q743" s="59"/>
      <c r="R743" s="59"/>
      <c r="S743" s="59"/>
      <c r="T743" s="60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U743" s="18" t="s">
        <v>85</v>
      </c>
    </row>
    <row r="744" spans="1:47" s="2" customFormat="1" ht="12">
      <c r="A744" s="33"/>
      <c r="B744" s="34"/>
      <c r="C744" s="33"/>
      <c r="D744" s="165" t="s">
        <v>193</v>
      </c>
      <c r="E744" s="33"/>
      <c r="F744" s="191" t="s">
        <v>2073</v>
      </c>
      <c r="G744" s="33"/>
      <c r="H744" s="192">
        <v>-2.65</v>
      </c>
      <c r="I744" s="33"/>
      <c r="J744" s="33"/>
      <c r="K744" s="33"/>
      <c r="L744" s="34"/>
      <c r="M744" s="189"/>
      <c r="N744" s="190"/>
      <c r="O744" s="59"/>
      <c r="P744" s="59"/>
      <c r="Q744" s="59"/>
      <c r="R744" s="59"/>
      <c r="S744" s="59"/>
      <c r="T744" s="60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U744" s="18" t="s">
        <v>85</v>
      </c>
    </row>
    <row r="745" spans="1:47" s="2" customFormat="1" ht="12">
      <c r="A745" s="33"/>
      <c r="B745" s="34"/>
      <c r="C745" s="33"/>
      <c r="D745" s="165" t="s">
        <v>193</v>
      </c>
      <c r="E745" s="33"/>
      <c r="F745" s="191" t="s">
        <v>2074</v>
      </c>
      <c r="G745" s="33"/>
      <c r="H745" s="192">
        <v>-1.297</v>
      </c>
      <c r="I745" s="33"/>
      <c r="J745" s="33"/>
      <c r="K745" s="33"/>
      <c r="L745" s="34"/>
      <c r="M745" s="189"/>
      <c r="N745" s="190"/>
      <c r="O745" s="59"/>
      <c r="P745" s="59"/>
      <c r="Q745" s="59"/>
      <c r="R745" s="59"/>
      <c r="S745" s="59"/>
      <c r="T745" s="60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U745" s="18" t="s">
        <v>85</v>
      </c>
    </row>
    <row r="746" spans="1:47" s="2" customFormat="1" ht="12">
      <c r="A746" s="33"/>
      <c r="B746" s="34"/>
      <c r="C746" s="33"/>
      <c r="D746" s="165" t="s">
        <v>193</v>
      </c>
      <c r="E746" s="33"/>
      <c r="F746" s="191" t="s">
        <v>2075</v>
      </c>
      <c r="G746" s="33"/>
      <c r="H746" s="192">
        <v>-2.173</v>
      </c>
      <c r="I746" s="33"/>
      <c r="J746" s="33"/>
      <c r="K746" s="33"/>
      <c r="L746" s="34"/>
      <c r="M746" s="189"/>
      <c r="N746" s="190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U746" s="18" t="s">
        <v>85</v>
      </c>
    </row>
    <row r="747" spans="1:47" s="2" customFormat="1" ht="12">
      <c r="A747" s="33"/>
      <c r="B747" s="34"/>
      <c r="C747" s="33"/>
      <c r="D747" s="165" t="s">
        <v>193</v>
      </c>
      <c r="E747" s="33"/>
      <c r="F747" s="191" t="s">
        <v>2076</v>
      </c>
      <c r="G747" s="33"/>
      <c r="H747" s="192">
        <v>0</v>
      </c>
      <c r="I747" s="33"/>
      <c r="J747" s="33"/>
      <c r="K747" s="33"/>
      <c r="L747" s="34"/>
      <c r="M747" s="189"/>
      <c r="N747" s="190"/>
      <c r="O747" s="59"/>
      <c r="P747" s="59"/>
      <c r="Q747" s="59"/>
      <c r="R747" s="59"/>
      <c r="S747" s="59"/>
      <c r="T747" s="60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U747" s="18" t="s">
        <v>85</v>
      </c>
    </row>
    <row r="748" spans="1:47" s="2" customFormat="1" ht="12">
      <c r="A748" s="33"/>
      <c r="B748" s="34"/>
      <c r="C748" s="33"/>
      <c r="D748" s="165" t="s">
        <v>193</v>
      </c>
      <c r="E748" s="33"/>
      <c r="F748" s="191" t="s">
        <v>2077</v>
      </c>
      <c r="G748" s="33"/>
      <c r="H748" s="192">
        <v>-194.7</v>
      </c>
      <c r="I748" s="33"/>
      <c r="J748" s="33"/>
      <c r="K748" s="33"/>
      <c r="L748" s="34"/>
      <c r="M748" s="189"/>
      <c r="N748" s="190"/>
      <c r="O748" s="59"/>
      <c r="P748" s="59"/>
      <c r="Q748" s="59"/>
      <c r="R748" s="59"/>
      <c r="S748" s="59"/>
      <c r="T748" s="60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U748" s="18" t="s">
        <v>85</v>
      </c>
    </row>
    <row r="749" spans="1:47" s="2" customFormat="1" ht="12">
      <c r="A749" s="33"/>
      <c r="B749" s="34"/>
      <c r="C749" s="33"/>
      <c r="D749" s="165" t="s">
        <v>193</v>
      </c>
      <c r="E749" s="33"/>
      <c r="F749" s="191" t="s">
        <v>1414</v>
      </c>
      <c r="G749" s="33"/>
      <c r="H749" s="192">
        <v>0</v>
      </c>
      <c r="I749" s="33"/>
      <c r="J749" s="33"/>
      <c r="K749" s="33"/>
      <c r="L749" s="34"/>
      <c r="M749" s="189"/>
      <c r="N749" s="190"/>
      <c r="O749" s="59"/>
      <c r="P749" s="59"/>
      <c r="Q749" s="59"/>
      <c r="R749" s="59"/>
      <c r="S749" s="59"/>
      <c r="T749" s="60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U749" s="18" t="s">
        <v>85</v>
      </c>
    </row>
    <row r="750" spans="1:47" s="2" customFormat="1" ht="12">
      <c r="A750" s="33"/>
      <c r="B750" s="34"/>
      <c r="C750" s="33"/>
      <c r="D750" s="165" t="s">
        <v>193</v>
      </c>
      <c r="E750" s="33"/>
      <c r="F750" s="191" t="s">
        <v>2078</v>
      </c>
      <c r="G750" s="33"/>
      <c r="H750" s="192">
        <v>-8.144</v>
      </c>
      <c r="I750" s="33"/>
      <c r="J750" s="33"/>
      <c r="K750" s="33"/>
      <c r="L750" s="34"/>
      <c r="M750" s="189"/>
      <c r="N750" s="190"/>
      <c r="O750" s="59"/>
      <c r="P750" s="59"/>
      <c r="Q750" s="59"/>
      <c r="R750" s="59"/>
      <c r="S750" s="59"/>
      <c r="T750" s="60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U750" s="18" t="s">
        <v>85</v>
      </c>
    </row>
    <row r="751" spans="1:47" s="2" customFormat="1" ht="12">
      <c r="A751" s="33"/>
      <c r="B751" s="34"/>
      <c r="C751" s="33"/>
      <c r="D751" s="165" t="s">
        <v>193</v>
      </c>
      <c r="E751" s="33"/>
      <c r="F751" s="191" t="s">
        <v>1416</v>
      </c>
      <c r="G751" s="33"/>
      <c r="H751" s="192">
        <v>-1.509</v>
      </c>
      <c r="I751" s="33"/>
      <c r="J751" s="33"/>
      <c r="K751" s="33"/>
      <c r="L751" s="34"/>
      <c r="M751" s="189"/>
      <c r="N751" s="190"/>
      <c r="O751" s="59"/>
      <c r="P751" s="59"/>
      <c r="Q751" s="59"/>
      <c r="R751" s="59"/>
      <c r="S751" s="59"/>
      <c r="T751" s="60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U751" s="18" t="s">
        <v>85</v>
      </c>
    </row>
    <row r="752" spans="1:47" s="2" customFormat="1" ht="12">
      <c r="A752" s="33"/>
      <c r="B752" s="34"/>
      <c r="C752" s="33"/>
      <c r="D752" s="165" t="s">
        <v>193</v>
      </c>
      <c r="E752" s="33"/>
      <c r="F752" s="191" t="s">
        <v>1417</v>
      </c>
      <c r="G752" s="33"/>
      <c r="H752" s="192">
        <v>-48.338</v>
      </c>
      <c r="I752" s="33"/>
      <c r="J752" s="33"/>
      <c r="K752" s="33"/>
      <c r="L752" s="34"/>
      <c r="M752" s="189"/>
      <c r="N752" s="190"/>
      <c r="O752" s="59"/>
      <c r="P752" s="59"/>
      <c r="Q752" s="59"/>
      <c r="R752" s="59"/>
      <c r="S752" s="59"/>
      <c r="T752" s="60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U752" s="18" t="s">
        <v>85</v>
      </c>
    </row>
    <row r="753" spans="1:47" s="2" customFormat="1" ht="12">
      <c r="A753" s="33"/>
      <c r="B753" s="34"/>
      <c r="C753" s="33"/>
      <c r="D753" s="165" t="s">
        <v>193</v>
      </c>
      <c r="E753" s="33"/>
      <c r="F753" s="191" t="s">
        <v>192</v>
      </c>
      <c r="G753" s="33"/>
      <c r="H753" s="192">
        <v>119.955</v>
      </c>
      <c r="I753" s="33"/>
      <c r="J753" s="33"/>
      <c r="K753" s="33"/>
      <c r="L753" s="34"/>
      <c r="M753" s="189"/>
      <c r="N753" s="190"/>
      <c r="O753" s="59"/>
      <c r="P753" s="59"/>
      <c r="Q753" s="59"/>
      <c r="R753" s="59"/>
      <c r="S753" s="59"/>
      <c r="T753" s="60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U753" s="18" t="s">
        <v>85</v>
      </c>
    </row>
    <row r="754" spans="1:47" s="2" customFormat="1" ht="12">
      <c r="A754" s="33"/>
      <c r="B754" s="34"/>
      <c r="C754" s="33"/>
      <c r="D754" s="165" t="s">
        <v>193</v>
      </c>
      <c r="E754" s="33"/>
      <c r="F754" s="188" t="s">
        <v>1379</v>
      </c>
      <c r="G754" s="33"/>
      <c r="H754" s="33"/>
      <c r="I754" s="33"/>
      <c r="J754" s="33"/>
      <c r="K754" s="33"/>
      <c r="L754" s="34"/>
      <c r="M754" s="189"/>
      <c r="N754" s="190"/>
      <c r="O754" s="59"/>
      <c r="P754" s="59"/>
      <c r="Q754" s="59"/>
      <c r="R754" s="59"/>
      <c r="S754" s="59"/>
      <c r="T754" s="60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U754" s="18" t="s">
        <v>85</v>
      </c>
    </row>
    <row r="755" spans="1:47" s="2" customFormat="1" ht="12">
      <c r="A755" s="33"/>
      <c r="B755" s="34"/>
      <c r="C755" s="33"/>
      <c r="D755" s="165" t="s">
        <v>193</v>
      </c>
      <c r="E755" s="33"/>
      <c r="F755" s="191" t="s">
        <v>2020</v>
      </c>
      <c r="G755" s="33"/>
      <c r="H755" s="192">
        <v>78.54</v>
      </c>
      <c r="I755" s="33"/>
      <c r="J755" s="33"/>
      <c r="K755" s="33"/>
      <c r="L755" s="34"/>
      <c r="M755" s="189"/>
      <c r="N755" s="190"/>
      <c r="O755" s="59"/>
      <c r="P755" s="59"/>
      <c r="Q755" s="59"/>
      <c r="R755" s="59"/>
      <c r="S755" s="59"/>
      <c r="T755" s="60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U755" s="18" t="s">
        <v>85</v>
      </c>
    </row>
    <row r="756" spans="1:47" s="2" customFormat="1" ht="12">
      <c r="A756" s="33"/>
      <c r="B756" s="34"/>
      <c r="C756" s="33"/>
      <c r="D756" s="165" t="s">
        <v>193</v>
      </c>
      <c r="E756" s="33"/>
      <c r="F756" s="191" t="s">
        <v>2021</v>
      </c>
      <c r="G756" s="33"/>
      <c r="H756" s="192">
        <v>116.16</v>
      </c>
      <c r="I756" s="33"/>
      <c r="J756" s="33"/>
      <c r="K756" s="33"/>
      <c r="L756" s="34"/>
      <c r="M756" s="189"/>
      <c r="N756" s="190"/>
      <c r="O756" s="59"/>
      <c r="P756" s="59"/>
      <c r="Q756" s="59"/>
      <c r="R756" s="59"/>
      <c r="S756" s="59"/>
      <c r="T756" s="60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U756" s="18" t="s">
        <v>85</v>
      </c>
    </row>
    <row r="757" spans="1:47" s="2" customFormat="1" ht="12">
      <c r="A757" s="33"/>
      <c r="B757" s="34"/>
      <c r="C757" s="33"/>
      <c r="D757" s="165" t="s">
        <v>193</v>
      </c>
      <c r="E757" s="33"/>
      <c r="F757" s="191" t="s">
        <v>192</v>
      </c>
      <c r="G757" s="33"/>
      <c r="H757" s="192">
        <v>194.7</v>
      </c>
      <c r="I757" s="33"/>
      <c r="J757" s="33"/>
      <c r="K757" s="33"/>
      <c r="L757" s="34"/>
      <c r="M757" s="189"/>
      <c r="N757" s="190"/>
      <c r="O757" s="59"/>
      <c r="P757" s="59"/>
      <c r="Q757" s="59"/>
      <c r="R757" s="59"/>
      <c r="S757" s="59"/>
      <c r="T757" s="60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U757" s="18" t="s">
        <v>85</v>
      </c>
    </row>
    <row r="758" spans="1:47" s="2" customFormat="1" ht="12">
      <c r="A758" s="33"/>
      <c r="B758" s="34"/>
      <c r="C758" s="33"/>
      <c r="D758" s="165" t="s">
        <v>193</v>
      </c>
      <c r="E758" s="33"/>
      <c r="F758" s="188" t="s">
        <v>1474</v>
      </c>
      <c r="G758" s="33"/>
      <c r="H758" s="33"/>
      <c r="I758" s="33"/>
      <c r="J758" s="33"/>
      <c r="K758" s="33"/>
      <c r="L758" s="34"/>
      <c r="M758" s="189"/>
      <c r="N758" s="190"/>
      <c r="O758" s="59"/>
      <c r="P758" s="59"/>
      <c r="Q758" s="59"/>
      <c r="R758" s="59"/>
      <c r="S758" s="59"/>
      <c r="T758" s="60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U758" s="18" t="s">
        <v>85</v>
      </c>
    </row>
    <row r="759" spans="1:47" s="2" customFormat="1" ht="12">
      <c r="A759" s="33"/>
      <c r="B759" s="34"/>
      <c r="C759" s="33"/>
      <c r="D759" s="165" t="s">
        <v>193</v>
      </c>
      <c r="E759" s="33"/>
      <c r="F759" s="191" t="s">
        <v>1451</v>
      </c>
      <c r="G759" s="33"/>
      <c r="H759" s="192">
        <v>0</v>
      </c>
      <c r="I759" s="33"/>
      <c r="J759" s="33"/>
      <c r="K759" s="33"/>
      <c r="L759" s="34"/>
      <c r="M759" s="189"/>
      <c r="N759" s="190"/>
      <c r="O759" s="59"/>
      <c r="P759" s="59"/>
      <c r="Q759" s="59"/>
      <c r="R759" s="59"/>
      <c r="S759" s="59"/>
      <c r="T759" s="60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U759" s="18" t="s">
        <v>85</v>
      </c>
    </row>
    <row r="760" spans="1:47" s="2" customFormat="1" ht="12">
      <c r="A760" s="33"/>
      <c r="B760" s="34"/>
      <c r="C760" s="33"/>
      <c r="D760" s="165" t="s">
        <v>193</v>
      </c>
      <c r="E760" s="33"/>
      <c r="F760" s="191" t="s">
        <v>2134</v>
      </c>
      <c r="G760" s="33"/>
      <c r="H760" s="192">
        <v>76.95</v>
      </c>
      <c r="I760" s="33"/>
      <c r="J760" s="33"/>
      <c r="K760" s="33"/>
      <c r="L760" s="34"/>
      <c r="M760" s="189"/>
      <c r="N760" s="190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U760" s="18" t="s">
        <v>85</v>
      </c>
    </row>
    <row r="761" spans="1:47" s="2" customFormat="1" ht="12">
      <c r="A761" s="33"/>
      <c r="B761" s="34"/>
      <c r="C761" s="33"/>
      <c r="D761" s="165" t="s">
        <v>193</v>
      </c>
      <c r="E761" s="33"/>
      <c r="F761" s="191" t="s">
        <v>1414</v>
      </c>
      <c r="G761" s="33"/>
      <c r="H761" s="192">
        <v>0</v>
      </c>
      <c r="I761" s="33"/>
      <c r="J761" s="33"/>
      <c r="K761" s="33"/>
      <c r="L761" s="34"/>
      <c r="M761" s="189"/>
      <c r="N761" s="190"/>
      <c r="O761" s="59"/>
      <c r="P761" s="59"/>
      <c r="Q761" s="59"/>
      <c r="R761" s="59"/>
      <c r="S761" s="59"/>
      <c r="T761" s="60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U761" s="18" t="s">
        <v>85</v>
      </c>
    </row>
    <row r="762" spans="1:47" s="2" customFormat="1" ht="12">
      <c r="A762" s="33"/>
      <c r="B762" s="34"/>
      <c r="C762" s="33"/>
      <c r="D762" s="165" t="s">
        <v>193</v>
      </c>
      <c r="E762" s="33"/>
      <c r="F762" s="191" t="s">
        <v>2135</v>
      </c>
      <c r="G762" s="33"/>
      <c r="H762" s="192">
        <v>-3.375</v>
      </c>
      <c r="I762" s="33"/>
      <c r="J762" s="33"/>
      <c r="K762" s="33"/>
      <c r="L762" s="34"/>
      <c r="M762" s="189"/>
      <c r="N762" s="190"/>
      <c r="O762" s="59"/>
      <c r="P762" s="59"/>
      <c r="Q762" s="59"/>
      <c r="R762" s="59"/>
      <c r="S762" s="59"/>
      <c r="T762" s="60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U762" s="18" t="s">
        <v>85</v>
      </c>
    </row>
    <row r="763" spans="1:47" s="2" customFormat="1" ht="12">
      <c r="A763" s="33"/>
      <c r="B763" s="34"/>
      <c r="C763" s="33"/>
      <c r="D763" s="165" t="s">
        <v>193</v>
      </c>
      <c r="E763" s="33"/>
      <c r="F763" s="191" t="s">
        <v>1454</v>
      </c>
      <c r="G763" s="33"/>
      <c r="H763" s="192">
        <v>-18.9</v>
      </c>
      <c r="I763" s="33"/>
      <c r="J763" s="33"/>
      <c r="K763" s="33"/>
      <c r="L763" s="34"/>
      <c r="M763" s="189"/>
      <c r="N763" s="190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U763" s="18" t="s">
        <v>85</v>
      </c>
    </row>
    <row r="764" spans="1:47" s="2" customFormat="1" ht="12">
      <c r="A764" s="33"/>
      <c r="B764" s="34"/>
      <c r="C764" s="33"/>
      <c r="D764" s="165" t="s">
        <v>193</v>
      </c>
      <c r="E764" s="33"/>
      <c r="F764" s="191" t="s">
        <v>192</v>
      </c>
      <c r="G764" s="33"/>
      <c r="H764" s="192">
        <v>54.675</v>
      </c>
      <c r="I764" s="33"/>
      <c r="J764" s="33"/>
      <c r="K764" s="33"/>
      <c r="L764" s="34"/>
      <c r="M764" s="189"/>
      <c r="N764" s="190"/>
      <c r="O764" s="59"/>
      <c r="P764" s="59"/>
      <c r="Q764" s="59"/>
      <c r="R764" s="59"/>
      <c r="S764" s="59"/>
      <c r="T764" s="60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U764" s="18" t="s">
        <v>85</v>
      </c>
    </row>
    <row r="765" spans="1:65" s="2" customFormat="1" ht="16.5" customHeight="1">
      <c r="A765" s="33"/>
      <c r="B765" s="150"/>
      <c r="C765" s="151" t="s">
        <v>478</v>
      </c>
      <c r="D765" s="151" t="s">
        <v>170</v>
      </c>
      <c r="E765" s="152" t="s">
        <v>196</v>
      </c>
      <c r="F765" s="153" t="s">
        <v>197</v>
      </c>
      <c r="G765" s="154" t="s">
        <v>173</v>
      </c>
      <c r="H765" s="155">
        <v>369.33</v>
      </c>
      <c r="I765" s="156"/>
      <c r="J765" s="157">
        <f>ROUND(I765*H765,2)</f>
        <v>0</v>
      </c>
      <c r="K765" s="153" t="s">
        <v>174</v>
      </c>
      <c r="L765" s="34"/>
      <c r="M765" s="158" t="s">
        <v>1</v>
      </c>
      <c r="N765" s="159" t="s">
        <v>42</v>
      </c>
      <c r="O765" s="59"/>
      <c r="P765" s="160">
        <f>O765*H765</f>
        <v>0</v>
      </c>
      <c r="Q765" s="160">
        <v>0</v>
      </c>
      <c r="R765" s="160">
        <f>Q765*H765</f>
        <v>0</v>
      </c>
      <c r="S765" s="160">
        <v>0</v>
      </c>
      <c r="T765" s="161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2" t="s">
        <v>175</v>
      </c>
      <c r="AT765" s="162" t="s">
        <v>170</v>
      </c>
      <c r="AU765" s="162" t="s">
        <v>85</v>
      </c>
      <c r="AY765" s="18" t="s">
        <v>167</v>
      </c>
      <c r="BE765" s="163">
        <f>IF(N765="základní",J765,0)</f>
        <v>0</v>
      </c>
      <c r="BF765" s="163">
        <f>IF(N765="snížená",J765,0)</f>
        <v>0</v>
      </c>
      <c r="BG765" s="163">
        <f>IF(N765="zákl. přenesená",J765,0)</f>
        <v>0</v>
      </c>
      <c r="BH765" s="163">
        <f>IF(N765="sníž. přenesená",J765,0)</f>
        <v>0</v>
      </c>
      <c r="BI765" s="163">
        <f>IF(N765="nulová",J765,0)</f>
        <v>0</v>
      </c>
      <c r="BJ765" s="18" t="s">
        <v>32</v>
      </c>
      <c r="BK765" s="163">
        <f>ROUND(I765*H765,2)</f>
        <v>0</v>
      </c>
      <c r="BL765" s="18" t="s">
        <v>175</v>
      </c>
      <c r="BM765" s="162" t="s">
        <v>2163</v>
      </c>
    </row>
    <row r="766" spans="2:51" s="14" customFormat="1" ht="12">
      <c r="B766" s="172"/>
      <c r="D766" s="165" t="s">
        <v>177</v>
      </c>
      <c r="E766" s="173" t="s">
        <v>1</v>
      </c>
      <c r="F766" s="174" t="s">
        <v>1472</v>
      </c>
      <c r="H766" s="175">
        <v>369.33</v>
      </c>
      <c r="I766" s="176"/>
      <c r="L766" s="172"/>
      <c r="M766" s="177"/>
      <c r="N766" s="178"/>
      <c r="O766" s="178"/>
      <c r="P766" s="178"/>
      <c r="Q766" s="178"/>
      <c r="R766" s="178"/>
      <c r="S766" s="178"/>
      <c r="T766" s="179"/>
      <c r="AT766" s="173" t="s">
        <v>177</v>
      </c>
      <c r="AU766" s="173" t="s">
        <v>85</v>
      </c>
      <c r="AV766" s="14" t="s">
        <v>85</v>
      </c>
      <c r="AW766" s="14" t="s">
        <v>31</v>
      </c>
      <c r="AX766" s="14" t="s">
        <v>77</v>
      </c>
      <c r="AY766" s="173" t="s">
        <v>167</v>
      </c>
    </row>
    <row r="767" spans="2:51" s="15" customFormat="1" ht="12">
      <c r="B767" s="180"/>
      <c r="D767" s="165" t="s">
        <v>177</v>
      </c>
      <c r="E767" s="181" t="s">
        <v>1</v>
      </c>
      <c r="F767" s="182" t="s">
        <v>192</v>
      </c>
      <c r="H767" s="183">
        <v>369.33</v>
      </c>
      <c r="I767" s="184"/>
      <c r="L767" s="180"/>
      <c r="M767" s="185"/>
      <c r="N767" s="186"/>
      <c r="O767" s="186"/>
      <c r="P767" s="186"/>
      <c r="Q767" s="186"/>
      <c r="R767" s="186"/>
      <c r="S767" s="186"/>
      <c r="T767" s="187"/>
      <c r="AT767" s="181" t="s">
        <v>177</v>
      </c>
      <c r="AU767" s="181" t="s">
        <v>85</v>
      </c>
      <c r="AV767" s="15" t="s">
        <v>175</v>
      </c>
      <c r="AW767" s="15" t="s">
        <v>31</v>
      </c>
      <c r="AX767" s="15" t="s">
        <v>32</v>
      </c>
      <c r="AY767" s="181" t="s">
        <v>167</v>
      </c>
    </row>
    <row r="768" spans="1:47" s="2" customFormat="1" ht="12">
      <c r="A768" s="33"/>
      <c r="B768" s="34"/>
      <c r="C768" s="33"/>
      <c r="D768" s="165" t="s">
        <v>193</v>
      </c>
      <c r="E768" s="33"/>
      <c r="F768" s="188" t="s">
        <v>1473</v>
      </c>
      <c r="G768" s="33"/>
      <c r="H768" s="33"/>
      <c r="I768" s="33"/>
      <c r="J768" s="33"/>
      <c r="K768" s="33"/>
      <c r="L768" s="34"/>
      <c r="M768" s="189"/>
      <c r="N768" s="190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U768" s="18" t="s">
        <v>85</v>
      </c>
    </row>
    <row r="769" spans="1:47" s="2" customFormat="1" ht="12">
      <c r="A769" s="33"/>
      <c r="B769" s="34"/>
      <c r="C769" s="33"/>
      <c r="D769" s="165" t="s">
        <v>193</v>
      </c>
      <c r="E769" s="33"/>
      <c r="F769" s="191" t="s">
        <v>2023</v>
      </c>
      <c r="G769" s="33"/>
      <c r="H769" s="192">
        <v>0</v>
      </c>
      <c r="I769" s="33"/>
      <c r="J769" s="33"/>
      <c r="K769" s="33"/>
      <c r="L769" s="34"/>
      <c r="M769" s="189"/>
      <c r="N769" s="190"/>
      <c r="O769" s="59"/>
      <c r="P769" s="59"/>
      <c r="Q769" s="59"/>
      <c r="R769" s="59"/>
      <c r="S769" s="59"/>
      <c r="T769" s="60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U769" s="18" t="s">
        <v>85</v>
      </c>
    </row>
    <row r="770" spans="1:47" s="2" customFormat="1" ht="12">
      <c r="A770" s="33"/>
      <c r="B770" s="34"/>
      <c r="C770" s="33"/>
      <c r="D770" s="165" t="s">
        <v>193</v>
      </c>
      <c r="E770" s="33"/>
      <c r="F770" s="191" t="s">
        <v>2024</v>
      </c>
      <c r="G770" s="33"/>
      <c r="H770" s="192">
        <v>10.198</v>
      </c>
      <c r="I770" s="33"/>
      <c r="J770" s="33"/>
      <c r="K770" s="33"/>
      <c r="L770" s="34"/>
      <c r="M770" s="189"/>
      <c r="N770" s="190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U770" s="18" t="s">
        <v>85</v>
      </c>
    </row>
    <row r="771" spans="1:47" s="2" customFormat="1" ht="12">
      <c r="A771" s="33"/>
      <c r="B771" s="34"/>
      <c r="C771" s="33"/>
      <c r="D771" s="165" t="s">
        <v>193</v>
      </c>
      <c r="E771" s="33"/>
      <c r="F771" s="191" t="s">
        <v>2025</v>
      </c>
      <c r="G771" s="33"/>
      <c r="H771" s="192">
        <v>0.861</v>
      </c>
      <c r="I771" s="33"/>
      <c r="J771" s="33"/>
      <c r="K771" s="33"/>
      <c r="L771" s="34"/>
      <c r="M771" s="189"/>
      <c r="N771" s="190"/>
      <c r="O771" s="59"/>
      <c r="P771" s="59"/>
      <c r="Q771" s="59"/>
      <c r="R771" s="59"/>
      <c r="S771" s="59"/>
      <c r="T771" s="60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U771" s="18" t="s">
        <v>85</v>
      </c>
    </row>
    <row r="772" spans="1:47" s="2" customFormat="1" ht="12">
      <c r="A772" s="33"/>
      <c r="B772" s="34"/>
      <c r="C772" s="33"/>
      <c r="D772" s="165" t="s">
        <v>193</v>
      </c>
      <c r="E772" s="33"/>
      <c r="F772" s="191" t="s">
        <v>2026</v>
      </c>
      <c r="G772" s="33"/>
      <c r="H772" s="192">
        <v>8.991</v>
      </c>
      <c r="I772" s="33"/>
      <c r="J772" s="33"/>
      <c r="K772" s="33"/>
      <c r="L772" s="34"/>
      <c r="M772" s="189"/>
      <c r="N772" s="190"/>
      <c r="O772" s="59"/>
      <c r="P772" s="59"/>
      <c r="Q772" s="59"/>
      <c r="R772" s="59"/>
      <c r="S772" s="59"/>
      <c r="T772" s="60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U772" s="18" t="s">
        <v>85</v>
      </c>
    </row>
    <row r="773" spans="1:47" s="2" customFormat="1" ht="12">
      <c r="A773" s="33"/>
      <c r="B773" s="34"/>
      <c r="C773" s="33"/>
      <c r="D773" s="165" t="s">
        <v>193</v>
      </c>
      <c r="E773" s="33"/>
      <c r="F773" s="191" t="s">
        <v>2027</v>
      </c>
      <c r="G773" s="33"/>
      <c r="H773" s="192">
        <v>0</v>
      </c>
      <c r="I773" s="33"/>
      <c r="J773" s="33"/>
      <c r="K773" s="33"/>
      <c r="L773" s="34"/>
      <c r="M773" s="189"/>
      <c r="N773" s="190"/>
      <c r="O773" s="59"/>
      <c r="P773" s="59"/>
      <c r="Q773" s="59"/>
      <c r="R773" s="59"/>
      <c r="S773" s="59"/>
      <c r="T773" s="60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U773" s="18" t="s">
        <v>85</v>
      </c>
    </row>
    <row r="774" spans="1:47" s="2" customFormat="1" ht="12">
      <c r="A774" s="33"/>
      <c r="B774" s="34"/>
      <c r="C774" s="33"/>
      <c r="D774" s="165" t="s">
        <v>193</v>
      </c>
      <c r="E774" s="33"/>
      <c r="F774" s="191" t="s">
        <v>2028</v>
      </c>
      <c r="G774" s="33"/>
      <c r="H774" s="192">
        <v>1.601</v>
      </c>
      <c r="I774" s="33"/>
      <c r="J774" s="33"/>
      <c r="K774" s="33"/>
      <c r="L774" s="34"/>
      <c r="M774" s="189"/>
      <c r="N774" s="190"/>
      <c r="O774" s="59"/>
      <c r="P774" s="59"/>
      <c r="Q774" s="59"/>
      <c r="R774" s="59"/>
      <c r="S774" s="59"/>
      <c r="T774" s="60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U774" s="18" t="s">
        <v>85</v>
      </c>
    </row>
    <row r="775" spans="1:47" s="2" customFormat="1" ht="12">
      <c r="A775" s="33"/>
      <c r="B775" s="34"/>
      <c r="C775" s="33"/>
      <c r="D775" s="165" t="s">
        <v>193</v>
      </c>
      <c r="E775" s="33"/>
      <c r="F775" s="191" t="s">
        <v>2029</v>
      </c>
      <c r="G775" s="33"/>
      <c r="H775" s="192">
        <v>3.545</v>
      </c>
      <c r="I775" s="33"/>
      <c r="J775" s="33"/>
      <c r="K775" s="33"/>
      <c r="L775" s="34"/>
      <c r="M775" s="189"/>
      <c r="N775" s="190"/>
      <c r="O775" s="59"/>
      <c r="P775" s="59"/>
      <c r="Q775" s="59"/>
      <c r="R775" s="59"/>
      <c r="S775" s="59"/>
      <c r="T775" s="60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U775" s="18" t="s">
        <v>85</v>
      </c>
    </row>
    <row r="776" spans="1:47" s="2" customFormat="1" ht="12">
      <c r="A776" s="33"/>
      <c r="B776" s="34"/>
      <c r="C776" s="33"/>
      <c r="D776" s="165" t="s">
        <v>193</v>
      </c>
      <c r="E776" s="33"/>
      <c r="F776" s="191" t="s">
        <v>2030</v>
      </c>
      <c r="G776" s="33"/>
      <c r="H776" s="192">
        <v>3.486</v>
      </c>
      <c r="I776" s="33"/>
      <c r="J776" s="33"/>
      <c r="K776" s="33"/>
      <c r="L776" s="34"/>
      <c r="M776" s="189"/>
      <c r="N776" s="190"/>
      <c r="O776" s="59"/>
      <c r="P776" s="59"/>
      <c r="Q776" s="59"/>
      <c r="R776" s="59"/>
      <c r="S776" s="59"/>
      <c r="T776" s="60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U776" s="18" t="s">
        <v>85</v>
      </c>
    </row>
    <row r="777" spans="1:47" s="2" customFormat="1" ht="12">
      <c r="A777" s="33"/>
      <c r="B777" s="34"/>
      <c r="C777" s="33"/>
      <c r="D777" s="165" t="s">
        <v>193</v>
      </c>
      <c r="E777" s="33"/>
      <c r="F777" s="191" t="s">
        <v>2031</v>
      </c>
      <c r="G777" s="33"/>
      <c r="H777" s="192">
        <v>8.318</v>
      </c>
      <c r="I777" s="33"/>
      <c r="J777" s="33"/>
      <c r="K777" s="33"/>
      <c r="L777" s="34"/>
      <c r="M777" s="189"/>
      <c r="N777" s="190"/>
      <c r="O777" s="59"/>
      <c r="P777" s="59"/>
      <c r="Q777" s="59"/>
      <c r="R777" s="59"/>
      <c r="S777" s="59"/>
      <c r="T777" s="60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U777" s="18" t="s">
        <v>85</v>
      </c>
    </row>
    <row r="778" spans="1:47" s="2" customFormat="1" ht="12">
      <c r="A778" s="33"/>
      <c r="B778" s="34"/>
      <c r="C778" s="33"/>
      <c r="D778" s="165" t="s">
        <v>193</v>
      </c>
      <c r="E778" s="33"/>
      <c r="F778" s="191" t="s">
        <v>2032</v>
      </c>
      <c r="G778" s="33"/>
      <c r="H778" s="192">
        <v>9.311</v>
      </c>
      <c r="I778" s="33"/>
      <c r="J778" s="33"/>
      <c r="K778" s="33"/>
      <c r="L778" s="34"/>
      <c r="M778" s="189"/>
      <c r="N778" s="190"/>
      <c r="O778" s="59"/>
      <c r="P778" s="59"/>
      <c r="Q778" s="59"/>
      <c r="R778" s="59"/>
      <c r="S778" s="59"/>
      <c r="T778" s="60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U778" s="18" t="s">
        <v>85</v>
      </c>
    </row>
    <row r="779" spans="1:47" s="2" customFormat="1" ht="12">
      <c r="A779" s="33"/>
      <c r="B779" s="34"/>
      <c r="C779" s="33"/>
      <c r="D779" s="165" t="s">
        <v>193</v>
      </c>
      <c r="E779" s="33"/>
      <c r="F779" s="191" t="s">
        <v>2033</v>
      </c>
      <c r="G779" s="33"/>
      <c r="H779" s="192">
        <v>0</v>
      </c>
      <c r="I779" s="33"/>
      <c r="J779" s="33"/>
      <c r="K779" s="33"/>
      <c r="L779" s="34"/>
      <c r="M779" s="189"/>
      <c r="N779" s="190"/>
      <c r="O779" s="59"/>
      <c r="P779" s="59"/>
      <c r="Q779" s="59"/>
      <c r="R779" s="59"/>
      <c r="S779" s="59"/>
      <c r="T779" s="60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U779" s="18" t="s">
        <v>85</v>
      </c>
    </row>
    <row r="780" spans="1:47" s="2" customFormat="1" ht="12">
      <c r="A780" s="33"/>
      <c r="B780" s="34"/>
      <c r="C780" s="33"/>
      <c r="D780" s="165" t="s">
        <v>193</v>
      </c>
      <c r="E780" s="33"/>
      <c r="F780" s="191" t="s">
        <v>2034</v>
      </c>
      <c r="G780" s="33"/>
      <c r="H780" s="192">
        <v>1.709</v>
      </c>
      <c r="I780" s="33"/>
      <c r="J780" s="33"/>
      <c r="K780" s="33"/>
      <c r="L780" s="34"/>
      <c r="M780" s="189"/>
      <c r="N780" s="190"/>
      <c r="O780" s="59"/>
      <c r="P780" s="59"/>
      <c r="Q780" s="59"/>
      <c r="R780" s="59"/>
      <c r="S780" s="59"/>
      <c r="T780" s="60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U780" s="18" t="s">
        <v>85</v>
      </c>
    </row>
    <row r="781" spans="1:47" s="2" customFormat="1" ht="12">
      <c r="A781" s="33"/>
      <c r="B781" s="34"/>
      <c r="C781" s="33"/>
      <c r="D781" s="165" t="s">
        <v>193</v>
      </c>
      <c r="E781" s="33"/>
      <c r="F781" s="191" t="s">
        <v>2035</v>
      </c>
      <c r="G781" s="33"/>
      <c r="H781" s="192">
        <v>3.545</v>
      </c>
      <c r="I781" s="33"/>
      <c r="J781" s="33"/>
      <c r="K781" s="33"/>
      <c r="L781" s="34"/>
      <c r="M781" s="189"/>
      <c r="N781" s="190"/>
      <c r="O781" s="59"/>
      <c r="P781" s="59"/>
      <c r="Q781" s="59"/>
      <c r="R781" s="59"/>
      <c r="S781" s="59"/>
      <c r="T781" s="60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U781" s="18" t="s">
        <v>85</v>
      </c>
    </row>
    <row r="782" spans="1:47" s="2" customFormat="1" ht="12">
      <c r="A782" s="33"/>
      <c r="B782" s="34"/>
      <c r="C782" s="33"/>
      <c r="D782" s="165" t="s">
        <v>193</v>
      </c>
      <c r="E782" s="33"/>
      <c r="F782" s="191" t="s">
        <v>2036</v>
      </c>
      <c r="G782" s="33"/>
      <c r="H782" s="192">
        <v>4.698</v>
      </c>
      <c r="I782" s="33"/>
      <c r="J782" s="33"/>
      <c r="K782" s="33"/>
      <c r="L782" s="34"/>
      <c r="M782" s="189"/>
      <c r="N782" s="190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U782" s="18" t="s">
        <v>85</v>
      </c>
    </row>
    <row r="783" spans="1:47" s="2" customFormat="1" ht="12">
      <c r="A783" s="33"/>
      <c r="B783" s="34"/>
      <c r="C783" s="33"/>
      <c r="D783" s="165" t="s">
        <v>193</v>
      </c>
      <c r="E783" s="33"/>
      <c r="F783" s="191" t="s">
        <v>2037</v>
      </c>
      <c r="G783" s="33"/>
      <c r="H783" s="192">
        <v>2.563</v>
      </c>
      <c r="I783" s="33"/>
      <c r="J783" s="33"/>
      <c r="K783" s="33"/>
      <c r="L783" s="34"/>
      <c r="M783" s="189"/>
      <c r="N783" s="190"/>
      <c r="O783" s="59"/>
      <c r="P783" s="59"/>
      <c r="Q783" s="59"/>
      <c r="R783" s="59"/>
      <c r="S783" s="59"/>
      <c r="T783" s="60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U783" s="18" t="s">
        <v>85</v>
      </c>
    </row>
    <row r="784" spans="1:47" s="2" customFormat="1" ht="12">
      <c r="A784" s="33"/>
      <c r="B784" s="34"/>
      <c r="C784" s="33"/>
      <c r="D784" s="165" t="s">
        <v>193</v>
      </c>
      <c r="E784" s="33"/>
      <c r="F784" s="191" t="s">
        <v>2038</v>
      </c>
      <c r="G784" s="33"/>
      <c r="H784" s="192">
        <v>1.062</v>
      </c>
      <c r="I784" s="33"/>
      <c r="J784" s="33"/>
      <c r="K784" s="33"/>
      <c r="L784" s="34"/>
      <c r="M784" s="189"/>
      <c r="N784" s="190"/>
      <c r="O784" s="59"/>
      <c r="P784" s="59"/>
      <c r="Q784" s="59"/>
      <c r="R784" s="59"/>
      <c r="S784" s="59"/>
      <c r="T784" s="60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U784" s="18" t="s">
        <v>85</v>
      </c>
    </row>
    <row r="785" spans="1:47" s="2" customFormat="1" ht="12">
      <c r="A785" s="33"/>
      <c r="B785" s="34"/>
      <c r="C785" s="33"/>
      <c r="D785" s="165" t="s">
        <v>193</v>
      </c>
      <c r="E785" s="33"/>
      <c r="F785" s="191" t="s">
        <v>2039</v>
      </c>
      <c r="G785" s="33"/>
      <c r="H785" s="192">
        <v>9.312</v>
      </c>
      <c r="I785" s="33"/>
      <c r="J785" s="33"/>
      <c r="K785" s="33"/>
      <c r="L785" s="34"/>
      <c r="M785" s="189"/>
      <c r="N785" s="190"/>
      <c r="O785" s="59"/>
      <c r="P785" s="59"/>
      <c r="Q785" s="59"/>
      <c r="R785" s="59"/>
      <c r="S785" s="59"/>
      <c r="T785" s="60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U785" s="18" t="s">
        <v>85</v>
      </c>
    </row>
    <row r="786" spans="1:47" s="2" customFormat="1" ht="12">
      <c r="A786" s="33"/>
      <c r="B786" s="34"/>
      <c r="C786" s="33"/>
      <c r="D786" s="165" t="s">
        <v>193</v>
      </c>
      <c r="E786" s="33"/>
      <c r="F786" s="191" t="s">
        <v>2040</v>
      </c>
      <c r="G786" s="33"/>
      <c r="H786" s="192">
        <v>0</v>
      </c>
      <c r="I786" s="33"/>
      <c r="J786" s="33"/>
      <c r="K786" s="33"/>
      <c r="L786" s="34"/>
      <c r="M786" s="189"/>
      <c r="N786" s="190"/>
      <c r="O786" s="59"/>
      <c r="P786" s="59"/>
      <c r="Q786" s="59"/>
      <c r="R786" s="59"/>
      <c r="S786" s="59"/>
      <c r="T786" s="60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U786" s="18" t="s">
        <v>85</v>
      </c>
    </row>
    <row r="787" spans="1:47" s="2" customFormat="1" ht="12">
      <c r="A787" s="33"/>
      <c r="B787" s="34"/>
      <c r="C787" s="33"/>
      <c r="D787" s="165" t="s">
        <v>193</v>
      </c>
      <c r="E787" s="33"/>
      <c r="F787" s="191" t="s">
        <v>2041</v>
      </c>
      <c r="G787" s="33"/>
      <c r="H787" s="192">
        <v>1.966</v>
      </c>
      <c r="I787" s="33"/>
      <c r="J787" s="33"/>
      <c r="K787" s="33"/>
      <c r="L787" s="34"/>
      <c r="M787" s="189"/>
      <c r="N787" s="190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U787" s="18" t="s">
        <v>85</v>
      </c>
    </row>
    <row r="788" spans="1:47" s="2" customFormat="1" ht="12">
      <c r="A788" s="33"/>
      <c r="B788" s="34"/>
      <c r="C788" s="33"/>
      <c r="D788" s="165" t="s">
        <v>193</v>
      </c>
      <c r="E788" s="33"/>
      <c r="F788" s="191" t="s">
        <v>2042</v>
      </c>
      <c r="G788" s="33"/>
      <c r="H788" s="192">
        <v>3.516</v>
      </c>
      <c r="I788" s="33"/>
      <c r="J788" s="33"/>
      <c r="K788" s="33"/>
      <c r="L788" s="34"/>
      <c r="M788" s="189"/>
      <c r="N788" s="190"/>
      <c r="O788" s="59"/>
      <c r="P788" s="59"/>
      <c r="Q788" s="59"/>
      <c r="R788" s="59"/>
      <c r="S788" s="59"/>
      <c r="T788" s="60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U788" s="18" t="s">
        <v>85</v>
      </c>
    </row>
    <row r="789" spans="1:47" s="2" customFormat="1" ht="12">
      <c r="A789" s="33"/>
      <c r="B789" s="34"/>
      <c r="C789" s="33"/>
      <c r="D789" s="165" t="s">
        <v>193</v>
      </c>
      <c r="E789" s="33"/>
      <c r="F789" s="191" t="s">
        <v>2043</v>
      </c>
      <c r="G789" s="33"/>
      <c r="H789" s="192">
        <v>2.854</v>
      </c>
      <c r="I789" s="33"/>
      <c r="J789" s="33"/>
      <c r="K789" s="33"/>
      <c r="L789" s="34"/>
      <c r="M789" s="189"/>
      <c r="N789" s="190"/>
      <c r="O789" s="59"/>
      <c r="P789" s="59"/>
      <c r="Q789" s="59"/>
      <c r="R789" s="59"/>
      <c r="S789" s="59"/>
      <c r="T789" s="60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U789" s="18" t="s">
        <v>85</v>
      </c>
    </row>
    <row r="790" spans="1:47" s="2" customFormat="1" ht="12">
      <c r="A790" s="33"/>
      <c r="B790" s="34"/>
      <c r="C790" s="33"/>
      <c r="D790" s="165" t="s">
        <v>193</v>
      </c>
      <c r="E790" s="33"/>
      <c r="F790" s="191" t="s">
        <v>2044</v>
      </c>
      <c r="G790" s="33"/>
      <c r="H790" s="192">
        <v>10.578</v>
      </c>
      <c r="I790" s="33"/>
      <c r="J790" s="33"/>
      <c r="K790" s="33"/>
      <c r="L790" s="34"/>
      <c r="M790" s="189"/>
      <c r="N790" s="190"/>
      <c r="O790" s="59"/>
      <c r="P790" s="59"/>
      <c r="Q790" s="59"/>
      <c r="R790" s="59"/>
      <c r="S790" s="59"/>
      <c r="T790" s="60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U790" s="18" t="s">
        <v>85</v>
      </c>
    </row>
    <row r="791" spans="1:47" s="2" customFormat="1" ht="12">
      <c r="A791" s="33"/>
      <c r="B791" s="34"/>
      <c r="C791" s="33"/>
      <c r="D791" s="165" t="s">
        <v>193</v>
      </c>
      <c r="E791" s="33"/>
      <c r="F791" s="191" t="s">
        <v>2045</v>
      </c>
      <c r="G791" s="33"/>
      <c r="H791" s="192">
        <v>0</v>
      </c>
      <c r="I791" s="33"/>
      <c r="J791" s="33"/>
      <c r="K791" s="33"/>
      <c r="L791" s="34"/>
      <c r="M791" s="189"/>
      <c r="N791" s="190"/>
      <c r="O791" s="59"/>
      <c r="P791" s="59"/>
      <c r="Q791" s="59"/>
      <c r="R791" s="59"/>
      <c r="S791" s="59"/>
      <c r="T791" s="60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U791" s="18" t="s">
        <v>85</v>
      </c>
    </row>
    <row r="792" spans="1:47" s="2" customFormat="1" ht="12">
      <c r="A792" s="33"/>
      <c r="B792" s="34"/>
      <c r="C792" s="33"/>
      <c r="D792" s="165" t="s">
        <v>193</v>
      </c>
      <c r="E792" s="33"/>
      <c r="F792" s="191" t="s">
        <v>2046</v>
      </c>
      <c r="G792" s="33"/>
      <c r="H792" s="192">
        <v>2.156</v>
      </c>
      <c r="I792" s="33"/>
      <c r="J792" s="33"/>
      <c r="K792" s="33"/>
      <c r="L792" s="34"/>
      <c r="M792" s="189"/>
      <c r="N792" s="190"/>
      <c r="O792" s="59"/>
      <c r="P792" s="59"/>
      <c r="Q792" s="59"/>
      <c r="R792" s="59"/>
      <c r="S792" s="59"/>
      <c r="T792" s="60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U792" s="18" t="s">
        <v>85</v>
      </c>
    </row>
    <row r="793" spans="1:47" s="2" customFormat="1" ht="12">
      <c r="A793" s="33"/>
      <c r="B793" s="34"/>
      <c r="C793" s="33"/>
      <c r="D793" s="165" t="s">
        <v>193</v>
      </c>
      <c r="E793" s="33"/>
      <c r="F793" s="191" t="s">
        <v>2047</v>
      </c>
      <c r="G793" s="33"/>
      <c r="H793" s="192">
        <v>3.46</v>
      </c>
      <c r="I793" s="33"/>
      <c r="J793" s="33"/>
      <c r="K793" s="33"/>
      <c r="L793" s="34"/>
      <c r="M793" s="189"/>
      <c r="N793" s="190"/>
      <c r="O793" s="59"/>
      <c r="P793" s="59"/>
      <c r="Q793" s="59"/>
      <c r="R793" s="59"/>
      <c r="S793" s="59"/>
      <c r="T793" s="60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U793" s="18" t="s">
        <v>85</v>
      </c>
    </row>
    <row r="794" spans="1:47" s="2" customFormat="1" ht="12">
      <c r="A794" s="33"/>
      <c r="B794" s="34"/>
      <c r="C794" s="33"/>
      <c r="D794" s="165" t="s">
        <v>193</v>
      </c>
      <c r="E794" s="33"/>
      <c r="F794" s="191" t="s">
        <v>2048</v>
      </c>
      <c r="G794" s="33"/>
      <c r="H794" s="192">
        <v>2.673</v>
      </c>
      <c r="I794" s="33"/>
      <c r="J794" s="33"/>
      <c r="K794" s="33"/>
      <c r="L794" s="34"/>
      <c r="M794" s="189"/>
      <c r="N794" s="190"/>
      <c r="O794" s="59"/>
      <c r="P794" s="59"/>
      <c r="Q794" s="59"/>
      <c r="R794" s="59"/>
      <c r="S794" s="59"/>
      <c r="T794" s="60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U794" s="18" t="s">
        <v>85</v>
      </c>
    </row>
    <row r="795" spans="1:47" s="2" customFormat="1" ht="12">
      <c r="A795" s="33"/>
      <c r="B795" s="34"/>
      <c r="C795" s="33"/>
      <c r="D795" s="165" t="s">
        <v>193</v>
      </c>
      <c r="E795" s="33"/>
      <c r="F795" s="191" t="s">
        <v>2049</v>
      </c>
      <c r="G795" s="33"/>
      <c r="H795" s="192">
        <v>11.123</v>
      </c>
      <c r="I795" s="33"/>
      <c r="J795" s="33"/>
      <c r="K795" s="33"/>
      <c r="L795" s="34"/>
      <c r="M795" s="189"/>
      <c r="N795" s="190"/>
      <c r="O795" s="59"/>
      <c r="P795" s="59"/>
      <c r="Q795" s="59"/>
      <c r="R795" s="59"/>
      <c r="S795" s="59"/>
      <c r="T795" s="60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U795" s="18" t="s">
        <v>85</v>
      </c>
    </row>
    <row r="796" spans="1:47" s="2" customFormat="1" ht="12">
      <c r="A796" s="33"/>
      <c r="B796" s="34"/>
      <c r="C796" s="33"/>
      <c r="D796" s="165" t="s">
        <v>193</v>
      </c>
      <c r="E796" s="33"/>
      <c r="F796" s="191" t="s">
        <v>2050</v>
      </c>
      <c r="G796" s="33"/>
      <c r="H796" s="192">
        <v>0</v>
      </c>
      <c r="I796" s="33"/>
      <c r="J796" s="33"/>
      <c r="K796" s="33"/>
      <c r="L796" s="34"/>
      <c r="M796" s="189"/>
      <c r="N796" s="190"/>
      <c r="O796" s="59"/>
      <c r="P796" s="59"/>
      <c r="Q796" s="59"/>
      <c r="R796" s="59"/>
      <c r="S796" s="59"/>
      <c r="T796" s="60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U796" s="18" t="s">
        <v>85</v>
      </c>
    </row>
    <row r="797" spans="1:47" s="2" customFormat="1" ht="12">
      <c r="A797" s="33"/>
      <c r="B797" s="34"/>
      <c r="C797" s="33"/>
      <c r="D797" s="165" t="s">
        <v>193</v>
      </c>
      <c r="E797" s="33"/>
      <c r="F797" s="191" t="s">
        <v>2051</v>
      </c>
      <c r="G797" s="33"/>
      <c r="H797" s="192">
        <v>2.506</v>
      </c>
      <c r="I797" s="33"/>
      <c r="J797" s="33"/>
      <c r="K797" s="33"/>
      <c r="L797" s="34"/>
      <c r="M797" s="189"/>
      <c r="N797" s="190"/>
      <c r="O797" s="59"/>
      <c r="P797" s="59"/>
      <c r="Q797" s="59"/>
      <c r="R797" s="59"/>
      <c r="S797" s="59"/>
      <c r="T797" s="60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U797" s="18" t="s">
        <v>85</v>
      </c>
    </row>
    <row r="798" spans="1:47" s="2" customFormat="1" ht="12">
      <c r="A798" s="33"/>
      <c r="B798" s="34"/>
      <c r="C798" s="33"/>
      <c r="D798" s="165" t="s">
        <v>193</v>
      </c>
      <c r="E798" s="33"/>
      <c r="F798" s="191" t="s">
        <v>2052</v>
      </c>
      <c r="G798" s="33"/>
      <c r="H798" s="192">
        <v>3.523</v>
      </c>
      <c r="I798" s="33"/>
      <c r="J798" s="33"/>
      <c r="K798" s="33"/>
      <c r="L798" s="34"/>
      <c r="M798" s="189"/>
      <c r="N798" s="190"/>
      <c r="O798" s="59"/>
      <c r="P798" s="59"/>
      <c r="Q798" s="59"/>
      <c r="R798" s="59"/>
      <c r="S798" s="59"/>
      <c r="T798" s="60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U798" s="18" t="s">
        <v>85</v>
      </c>
    </row>
    <row r="799" spans="1:47" s="2" customFormat="1" ht="12">
      <c r="A799" s="33"/>
      <c r="B799" s="34"/>
      <c r="C799" s="33"/>
      <c r="D799" s="165" t="s">
        <v>193</v>
      </c>
      <c r="E799" s="33"/>
      <c r="F799" s="191" t="s">
        <v>2053</v>
      </c>
      <c r="G799" s="33"/>
      <c r="H799" s="192">
        <v>4.17</v>
      </c>
      <c r="I799" s="33"/>
      <c r="J799" s="33"/>
      <c r="K799" s="33"/>
      <c r="L799" s="34"/>
      <c r="M799" s="189"/>
      <c r="N799" s="190"/>
      <c r="O799" s="59"/>
      <c r="P799" s="59"/>
      <c r="Q799" s="59"/>
      <c r="R799" s="59"/>
      <c r="S799" s="59"/>
      <c r="T799" s="60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U799" s="18" t="s">
        <v>85</v>
      </c>
    </row>
    <row r="800" spans="1:47" s="2" customFormat="1" ht="12">
      <c r="A800" s="33"/>
      <c r="B800" s="34"/>
      <c r="C800" s="33"/>
      <c r="D800" s="165" t="s">
        <v>193</v>
      </c>
      <c r="E800" s="33"/>
      <c r="F800" s="191" t="s">
        <v>2054</v>
      </c>
      <c r="G800" s="33"/>
      <c r="H800" s="192">
        <v>6.513</v>
      </c>
      <c r="I800" s="33"/>
      <c r="J800" s="33"/>
      <c r="K800" s="33"/>
      <c r="L800" s="34"/>
      <c r="M800" s="189"/>
      <c r="N800" s="190"/>
      <c r="O800" s="59"/>
      <c r="P800" s="59"/>
      <c r="Q800" s="59"/>
      <c r="R800" s="59"/>
      <c r="S800" s="59"/>
      <c r="T800" s="60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U800" s="18" t="s">
        <v>85</v>
      </c>
    </row>
    <row r="801" spans="1:47" s="2" customFormat="1" ht="12">
      <c r="A801" s="33"/>
      <c r="B801" s="34"/>
      <c r="C801" s="33"/>
      <c r="D801" s="165" t="s">
        <v>193</v>
      </c>
      <c r="E801" s="33"/>
      <c r="F801" s="191" t="s">
        <v>2055</v>
      </c>
      <c r="G801" s="33"/>
      <c r="H801" s="192">
        <v>23.252</v>
      </c>
      <c r="I801" s="33"/>
      <c r="J801" s="33"/>
      <c r="K801" s="33"/>
      <c r="L801" s="34"/>
      <c r="M801" s="189"/>
      <c r="N801" s="190"/>
      <c r="O801" s="59"/>
      <c r="P801" s="59"/>
      <c r="Q801" s="59"/>
      <c r="R801" s="59"/>
      <c r="S801" s="59"/>
      <c r="T801" s="60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U801" s="18" t="s">
        <v>85</v>
      </c>
    </row>
    <row r="802" spans="1:47" s="2" customFormat="1" ht="12">
      <c r="A802" s="33"/>
      <c r="B802" s="34"/>
      <c r="C802" s="33"/>
      <c r="D802" s="165" t="s">
        <v>193</v>
      </c>
      <c r="E802" s="33"/>
      <c r="F802" s="191" t="s">
        <v>2056</v>
      </c>
      <c r="G802" s="33"/>
      <c r="H802" s="192">
        <v>20.939</v>
      </c>
      <c r="I802" s="33"/>
      <c r="J802" s="33"/>
      <c r="K802" s="33"/>
      <c r="L802" s="34"/>
      <c r="M802" s="189"/>
      <c r="N802" s="190"/>
      <c r="O802" s="59"/>
      <c r="P802" s="59"/>
      <c r="Q802" s="59"/>
      <c r="R802" s="59"/>
      <c r="S802" s="59"/>
      <c r="T802" s="60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U802" s="18" t="s">
        <v>85</v>
      </c>
    </row>
    <row r="803" spans="1:47" s="2" customFormat="1" ht="12">
      <c r="A803" s="33"/>
      <c r="B803" s="34"/>
      <c r="C803" s="33"/>
      <c r="D803" s="165" t="s">
        <v>193</v>
      </c>
      <c r="E803" s="33"/>
      <c r="F803" s="191" t="s">
        <v>2057</v>
      </c>
      <c r="G803" s="33"/>
      <c r="H803" s="192">
        <v>24.534</v>
      </c>
      <c r="I803" s="33"/>
      <c r="J803" s="33"/>
      <c r="K803" s="33"/>
      <c r="L803" s="34"/>
      <c r="M803" s="189"/>
      <c r="N803" s="190"/>
      <c r="O803" s="59"/>
      <c r="P803" s="59"/>
      <c r="Q803" s="59"/>
      <c r="R803" s="59"/>
      <c r="S803" s="59"/>
      <c r="T803" s="60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U803" s="18" t="s">
        <v>85</v>
      </c>
    </row>
    <row r="804" spans="1:47" s="2" customFormat="1" ht="12">
      <c r="A804" s="33"/>
      <c r="B804" s="34"/>
      <c r="C804" s="33"/>
      <c r="D804" s="165" t="s">
        <v>193</v>
      </c>
      <c r="E804" s="33"/>
      <c r="F804" s="191" t="s">
        <v>2058</v>
      </c>
      <c r="G804" s="33"/>
      <c r="H804" s="192">
        <v>20.199</v>
      </c>
      <c r="I804" s="33"/>
      <c r="J804" s="33"/>
      <c r="K804" s="33"/>
      <c r="L804" s="34"/>
      <c r="M804" s="189"/>
      <c r="N804" s="190"/>
      <c r="O804" s="59"/>
      <c r="P804" s="59"/>
      <c r="Q804" s="59"/>
      <c r="R804" s="59"/>
      <c r="S804" s="59"/>
      <c r="T804" s="60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U804" s="18" t="s">
        <v>85</v>
      </c>
    </row>
    <row r="805" spans="1:47" s="2" customFormat="1" ht="12">
      <c r="A805" s="33"/>
      <c r="B805" s="34"/>
      <c r="C805" s="33"/>
      <c r="D805" s="165" t="s">
        <v>193</v>
      </c>
      <c r="E805" s="33"/>
      <c r="F805" s="191" t="s">
        <v>2059</v>
      </c>
      <c r="G805" s="33"/>
      <c r="H805" s="192">
        <v>16.168</v>
      </c>
      <c r="I805" s="33"/>
      <c r="J805" s="33"/>
      <c r="K805" s="33"/>
      <c r="L805" s="34"/>
      <c r="M805" s="189"/>
      <c r="N805" s="190"/>
      <c r="O805" s="59"/>
      <c r="P805" s="59"/>
      <c r="Q805" s="59"/>
      <c r="R805" s="59"/>
      <c r="S805" s="59"/>
      <c r="T805" s="60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U805" s="18" t="s">
        <v>85</v>
      </c>
    </row>
    <row r="806" spans="1:47" s="2" customFormat="1" ht="12">
      <c r="A806" s="33"/>
      <c r="B806" s="34"/>
      <c r="C806" s="33"/>
      <c r="D806" s="165" t="s">
        <v>193</v>
      </c>
      <c r="E806" s="33"/>
      <c r="F806" s="191" t="s">
        <v>2060</v>
      </c>
      <c r="G806" s="33"/>
      <c r="H806" s="192">
        <v>20.115</v>
      </c>
      <c r="I806" s="33"/>
      <c r="J806" s="33"/>
      <c r="K806" s="33"/>
      <c r="L806" s="34"/>
      <c r="M806" s="189"/>
      <c r="N806" s="190"/>
      <c r="O806" s="59"/>
      <c r="P806" s="59"/>
      <c r="Q806" s="59"/>
      <c r="R806" s="59"/>
      <c r="S806" s="59"/>
      <c r="T806" s="60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U806" s="18" t="s">
        <v>85</v>
      </c>
    </row>
    <row r="807" spans="1:47" s="2" customFormat="1" ht="12">
      <c r="A807" s="33"/>
      <c r="B807" s="34"/>
      <c r="C807" s="33"/>
      <c r="D807" s="165" t="s">
        <v>193</v>
      </c>
      <c r="E807" s="33"/>
      <c r="F807" s="191" t="s">
        <v>2061</v>
      </c>
      <c r="G807" s="33"/>
      <c r="H807" s="192">
        <v>0.957</v>
      </c>
      <c r="I807" s="33"/>
      <c r="J807" s="33"/>
      <c r="K807" s="33"/>
      <c r="L807" s="34"/>
      <c r="M807" s="189"/>
      <c r="N807" s="190"/>
      <c r="O807" s="59"/>
      <c r="P807" s="59"/>
      <c r="Q807" s="59"/>
      <c r="R807" s="59"/>
      <c r="S807" s="59"/>
      <c r="T807" s="60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U807" s="18" t="s">
        <v>85</v>
      </c>
    </row>
    <row r="808" spans="1:47" s="2" customFormat="1" ht="12">
      <c r="A808" s="33"/>
      <c r="B808" s="34"/>
      <c r="C808" s="33"/>
      <c r="D808" s="165" t="s">
        <v>193</v>
      </c>
      <c r="E808" s="33"/>
      <c r="F808" s="191" t="s">
        <v>2062</v>
      </c>
      <c r="G808" s="33"/>
      <c r="H808" s="192">
        <v>20.291</v>
      </c>
      <c r="I808" s="33"/>
      <c r="J808" s="33"/>
      <c r="K808" s="33"/>
      <c r="L808" s="34"/>
      <c r="M808" s="189"/>
      <c r="N808" s="190"/>
      <c r="O808" s="59"/>
      <c r="P808" s="59"/>
      <c r="Q808" s="59"/>
      <c r="R808" s="59"/>
      <c r="S808" s="59"/>
      <c r="T808" s="60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U808" s="18" t="s">
        <v>85</v>
      </c>
    </row>
    <row r="809" spans="1:47" s="2" customFormat="1" ht="12">
      <c r="A809" s="33"/>
      <c r="B809" s="34"/>
      <c r="C809" s="33"/>
      <c r="D809" s="165" t="s">
        <v>193</v>
      </c>
      <c r="E809" s="33"/>
      <c r="F809" s="191" t="s">
        <v>2063</v>
      </c>
      <c r="G809" s="33"/>
      <c r="H809" s="192">
        <v>19.602</v>
      </c>
      <c r="I809" s="33"/>
      <c r="J809" s="33"/>
      <c r="K809" s="33"/>
      <c r="L809" s="34"/>
      <c r="M809" s="189"/>
      <c r="N809" s="190"/>
      <c r="O809" s="59"/>
      <c r="P809" s="59"/>
      <c r="Q809" s="59"/>
      <c r="R809" s="59"/>
      <c r="S809" s="59"/>
      <c r="T809" s="60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U809" s="18" t="s">
        <v>85</v>
      </c>
    </row>
    <row r="810" spans="1:47" s="2" customFormat="1" ht="12">
      <c r="A810" s="33"/>
      <c r="B810" s="34"/>
      <c r="C810" s="33"/>
      <c r="D810" s="165" t="s">
        <v>193</v>
      </c>
      <c r="E810" s="33"/>
      <c r="F810" s="191" t="s">
        <v>2064</v>
      </c>
      <c r="G810" s="33"/>
      <c r="H810" s="192">
        <v>21.559</v>
      </c>
      <c r="I810" s="33"/>
      <c r="J810" s="33"/>
      <c r="K810" s="33"/>
      <c r="L810" s="34"/>
      <c r="M810" s="189"/>
      <c r="N810" s="190"/>
      <c r="O810" s="59"/>
      <c r="P810" s="59"/>
      <c r="Q810" s="59"/>
      <c r="R810" s="59"/>
      <c r="S810" s="59"/>
      <c r="T810" s="60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U810" s="18" t="s">
        <v>85</v>
      </c>
    </row>
    <row r="811" spans="1:47" s="2" customFormat="1" ht="12">
      <c r="A811" s="33"/>
      <c r="B811" s="34"/>
      <c r="C811" s="33"/>
      <c r="D811" s="165" t="s">
        <v>193</v>
      </c>
      <c r="E811" s="33"/>
      <c r="F811" s="191" t="s">
        <v>2065</v>
      </c>
      <c r="G811" s="33"/>
      <c r="H811" s="192">
        <v>0.949</v>
      </c>
      <c r="I811" s="33"/>
      <c r="J811" s="33"/>
      <c r="K811" s="33"/>
      <c r="L811" s="34"/>
      <c r="M811" s="189"/>
      <c r="N811" s="190"/>
      <c r="O811" s="59"/>
      <c r="P811" s="59"/>
      <c r="Q811" s="59"/>
      <c r="R811" s="59"/>
      <c r="S811" s="59"/>
      <c r="T811" s="60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U811" s="18" t="s">
        <v>85</v>
      </c>
    </row>
    <row r="812" spans="1:47" s="2" customFormat="1" ht="12">
      <c r="A812" s="33"/>
      <c r="B812" s="34"/>
      <c r="C812" s="33"/>
      <c r="D812" s="165" t="s">
        <v>193</v>
      </c>
      <c r="E812" s="33"/>
      <c r="F812" s="191" t="s">
        <v>2066</v>
      </c>
      <c r="G812" s="33"/>
      <c r="H812" s="192">
        <v>19.78</v>
      </c>
      <c r="I812" s="33"/>
      <c r="J812" s="33"/>
      <c r="K812" s="33"/>
      <c r="L812" s="34"/>
      <c r="M812" s="189"/>
      <c r="N812" s="190"/>
      <c r="O812" s="59"/>
      <c r="P812" s="59"/>
      <c r="Q812" s="59"/>
      <c r="R812" s="59"/>
      <c r="S812" s="59"/>
      <c r="T812" s="60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U812" s="18" t="s">
        <v>85</v>
      </c>
    </row>
    <row r="813" spans="1:47" s="2" customFormat="1" ht="12">
      <c r="A813" s="33"/>
      <c r="B813" s="34"/>
      <c r="C813" s="33"/>
      <c r="D813" s="165" t="s">
        <v>193</v>
      </c>
      <c r="E813" s="33"/>
      <c r="F813" s="191" t="s">
        <v>2067</v>
      </c>
      <c r="G813" s="33"/>
      <c r="H813" s="192">
        <v>15.61</v>
      </c>
      <c r="I813" s="33"/>
      <c r="J813" s="33"/>
      <c r="K813" s="33"/>
      <c r="L813" s="34"/>
      <c r="M813" s="189"/>
      <c r="N813" s="190"/>
      <c r="O813" s="59"/>
      <c r="P813" s="59"/>
      <c r="Q813" s="59"/>
      <c r="R813" s="59"/>
      <c r="S813" s="59"/>
      <c r="T813" s="60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U813" s="18" t="s">
        <v>85</v>
      </c>
    </row>
    <row r="814" spans="1:47" s="2" customFormat="1" ht="12">
      <c r="A814" s="33"/>
      <c r="B814" s="34"/>
      <c r="C814" s="33"/>
      <c r="D814" s="165" t="s">
        <v>193</v>
      </c>
      <c r="E814" s="33"/>
      <c r="F814" s="191" t="s">
        <v>2068</v>
      </c>
      <c r="G814" s="33"/>
      <c r="H814" s="192">
        <v>16.889</v>
      </c>
      <c r="I814" s="33"/>
      <c r="J814" s="33"/>
      <c r="K814" s="33"/>
      <c r="L814" s="34"/>
      <c r="M814" s="189"/>
      <c r="N814" s="190"/>
      <c r="O814" s="59"/>
      <c r="P814" s="59"/>
      <c r="Q814" s="59"/>
      <c r="R814" s="59"/>
      <c r="S814" s="59"/>
      <c r="T814" s="60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U814" s="18" t="s">
        <v>85</v>
      </c>
    </row>
    <row r="815" spans="1:47" s="2" customFormat="1" ht="12">
      <c r="A815" s="33"/>
      <c r="B815" s="34"/>
      <c r="C815" s="33"/>
      <c r="D815" s="165" t="s">
        <v>193</v>
      </c>
      <c r="E815" s="33"/>
      <c r="F815" s="191" t="s">
        <v>2069</v>
      </c>
      <c r="G815" s="33"/>
      <c r="H815" s="192">
        <v>17.672</v>
      </c>
      <c r="I815" s="33"/>
      <c r="J815" s="33"/>
      <c r="K815" s="33"/>
      <c r="L815" s="34"/>
      <c r="M815" s="189"/>
      <c r="N815" s="190"/>
      <c r="O815" s="59"/>
      <c r="P815" s="59"/>
      <c r="Q815" s="59"/>
      <c r="R815" s="59"/>
      <c r="S815" s="59"/>
      <c r="T815" s="60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U815" s="18" t="s">
        <v>85</v>
      </c>
    </row>
    <row r="816" spans="1:47" s="2" customFormat="1" ht="12">
      <c r="A816" s="33"/>
      <c r="B816" s="34"/>
      <c r="C816" s="33"/>
      <c r="D816" s="165" t="s">
        <v>193</v>
      </c>
      <c r="E816" s="33"/>
      <c r="F816" s="191" t="s">
        <v>2070</v>
      </c>
      <c r="G816" s="33"/>
      <c r="H816" s="192">
        <v>4.826</v>
      </c>
      <c r="I816" s="33"/>
      <c r="J816" s="33"/>
      <c r="K816" s="33"/>
      <c r="L816" s="34"/>
      <c r="M816" s="189"/>
      <c r="N816" s="190"/>
      <c r="O816" s="59"/>
      <c r="P816" s="59"/>
      <c r="Q816" s="59"/>
      <c r="R816" s="59"/>
      <c r="S816" s="59"/>
      <c r="T816" s="60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U816" s="18" t="s">
        <v>85</v>
      </c>
    </row>
    <row r="817" spans="1:47" s="2" customFormat="1" ht="12">
      <c r="A817" s="33"/>
      <c r="B817" s="34"/>
      <c r="C817" s="33"/>
      <c r="D817" s="165" t="s">
        <v>193</v>
      </c>
      <c r="E817" s="33"/>
      <c r="F817" s="191" t="s">
        <v>1414</v>
      </c>
      <c r="G817" s="33"/>
      <c r="H817" s="192">
        <v>0</v>
      </c>
      <c r="I817" s="33"/>
      <c r="J817" s="33"/>
      <c r="K817" s="33"/>
      <c r="L817" s="34"/>
      <c r="M817" s="189"/>
      <c r="N817" s="190"/>
      <c r="O817" s="59"/>
      <c r="P817" s="59"/>
      <c r="Q817" s="59"/>
      <c r="R817" s="59"/>
      <c r="S817" s="59"/>
      <c r="T817" s="60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U817" s="18" t="s">
        <v>85</v>
      </c>
    </row>
    <row r="818" spans="1:47" s="2" customFormat="1" ht="12">
      <c r="A818" s="33"/>
      <c r="B818" s="34"/>
      <c r="C818" s="33"/>
      <c r="D818" s="165" t="s">
        <v>193</v>
      </c>
      <c r="E818" s="33"/>
      <c r="F818" s="191" t="s">
        <v>2071</v>
      </c>
      <c r="G818" s="33"/>
      <c r="H818" s="192">
        <v>-5.396</v>
      </c>
      <c r="I818" s="33"/>
      <c r="J818" s="33"/>
      <c r="K818" s="33"/>
      <c r="L818" s="34"/>
      <c r="M818" s="189"/>
      <c r="N818" s="190"/>
      <c r="O818" s="59"/>
      <c r="P818" s="59"/>
      <c r="Q818" s="59"/>
      <c r="R818" s="59"/>
      <c r="S818" s="59"/>
      <c r="T818" s="60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U818" s="18" t="s">
        <v>85</v>
      </c>
    </row>
    <row r="819" spans="1:47" s="2" customFormat="1" ht="12">
      <c r="A819" s="33"/>
      <c r="B819" s="34"/>
      <c r="C819" s="33"/>
      <c r="D819" s="165" t="s">
        <v>193</v>
      </c>
      <c r="E819" s="33"/>
      <c r="F819" s="191" t="s">
        <v>2072</v>
      </c>
      <c r="G819" s="33"/>
      <c r="H819" s="192">
        <v>-3.418</v>
      </c>
      <c r="I819" s="33"/>
      <c r="J819" s="33"/>
      <c r="K819" s="33"/>
      <c r="L819" s="34"/>
      <c r="M819" s="189"/>
      <c r="N819" s="190"/>
      <c r="O819" s="59"/>
      <c r="P819" s="59"/>
      <c r="Q819" s="59"/>
      <c r="R819" s="59"/>
      <c r="S819" s="59"/>
      <c r="T819" s="60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U819" s="18" t="s">
        <v>85</v>
      </c>
    </row>
    <row r="820" spans="1:47" s="2" customFormat="1" ht="12">
      <c r="A820" s="33"/>
      <c r="B820" s="34"/>
      <c r="C820" s="33"/>
      <c r="D820" s="165" t="s">
        <v>193</v>
      </c>
      <c r="E820" s="33"/>
      <c r="F820" s="191" t="s">
        <v>2073</v>
      </c>
      <c r="G820" s="33"/>
      <c r="H820" s="192">
        <v>-2.65</v>
      </c>
      <c r="I820" s="33"/>
      <c r="J820" s="33"/>
      <c r="K820" s="33"/>
      <c r="L820" s="34"/>
      <c r="M820" s="189"/>
      <c r="N820" s="190"/>
      <c r="O820" s="59"/>
      <c r="P820" s="59"/>
      <c r="Q820" s="59"/>
      <c r="R820" s="59"/>
      <c r="S820" s="59"/>
      <c r="T820" s="60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U820" s="18" t="s">
        <v>85</v>
      </c>
    </row>
    <row r="821" spans="1:47" s="2" customFormat="1" ht="12">
      <c r="A821" s="33"/>
      <c r="B821" s="34"/>
      <c r="C821" s="33"/>
      <c r="D821" s="165" t="s">
        <v>193</v>
      </c>
      <c r="E821" s="33"/>
      <c r="F821" s="191" t="s">
        <v>2074</v>
      </c>
      <c r="G821" s="33"/>
      <c r="H821" s="192">
        <v>-1.297</v>
      </c>
      <c r="I821" s="33"/>
      <c r="J821" s="33"/>
      <c r="K821" s="33"/>
      <c r="L821" s="34"/>
      <c r="M821" s="189"/>
      <c r="N821" s="190"/>
      <c r="O821" s="59"/>
      <c r="P821" s="59"/>
      <c r="Q821" s="59"/>
      <c r="R821" s="59"/>
      <c r="S821" s="59"/>
      <c r="T821" s="60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U821" s="18" t="s">
        <v>85</v>
      </c>
    </row>
    <row r="822" spans="1:47" s="2" customFormat="1" ht="12">
      <c r="A822" s="33"/>
      <c r="B822" s="34"/>
      <c r="C822" s="33"/>
      <c r="D822" s="165" t="s">
        <v>193</v>
      </c>
      <c r="E822" s="33"/>
      <c r="F822" s="191" t="s">
        <v>2075</v>
      </c>
      <c r="G822" s="33"/>
      <c r="H822" s="192">
        <v>-2.173</v>
      </c>
      <c r="I822" s="33"/>
      <c r="J822" s="33"/>
      <c r="K822" s="33"/>
      <c r="L822" s="34"/>
      <c r="M822" s="189"/>
      <c r="N822" s="190"/>
      <c r="O822" s="59"/>
      <c r="P822" s="59"/>
      <c r="Q822" s="59"/>
      <c r="R822" s="59"/>
      <c r="S822" s="59"/>
      <c r="T822" s="60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U822" s="18" t="s">
        <v>85</v>
      </c>
    </row>
    <row r="823" spans="1:47" s="2" customFormat="1" ht="12">
      <c r="A823" s="33"/>
      <c r="B823" s="34"/>
      <c r="C823" s="33"/>
      <c r="D823" s="165" t="s">
        <v>193</v>
      </c>
      <c r="E823" s="33"/>
      <c r="F823" s="191" t="s">
        <v>2076</v>
      </c>
      <c r="G823" s="33"/>
      <c r="H823" s="192">
        <v>0</v>
      </c>
      <c r="I823" s="33"/>
      <c r="J823" s="33"/>
      <c r="K823" s="33"/>
      <c r="L823" s="34"/>
      <c r="M823" s="189"/>
      <c r="N823" s="190"/>
      <c r="O823" s="59"/>
      <c r="P823" s="59"/>
      <c r="Q823" s="59"/>
      <c r="R823" s="59"/>
      <c r="S823" s="59"/>
      <c r="T823" s="60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U823" s="18" t="s">
        <v>85</v>
      </c>
    </row>
    <row r="824" spans="1:47" s="2" customFormat="1" ht="12">
      <c r="A824" s="33"/>
      <c r="B824" s="34"/>
      <c r="C824" s="33"/>
      <c r="D824" s="165" t="s">
        <v>193</v>
      </c>
      <c r="E824" s="33"/>
      <c r="F824" s="191" t="s">
        <v>2077</v>
      </c>
      <c r="G824" s="33"/>
      <c r="H824" s="192">
        <v>-194.7</v>
      </c>
      <c r="I824" s="33"/>
      <c r="J824" s="33"/>
      <c r="K824" s="33"/>
      <c r="L824" s="34"/>
      <c r="M824" s="189"/>
      <c r="N824" s="190"/>
      <c r="O824" s="59"/>
      <c r="P824" s="59"/>
      <c r="Q824" s="59"/>
      <c r="R824" s="59"/>
      <c r="S824" s="59"/>
      <c r="T824" s="60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U824" s="18" t="s">
        <v>85</v>
      </c>
    </row>
    <row r="825" spans="1:47" s="2" customFormat="1" ht="12">
      <c r="A825" s="33"/>
      <c r="B825" s="34"/>
      <c r="C825" s="33"/>
      <c r="D825" s="165" t="s">
        <v>193</v>
      </c>
      <c r="E825" s="33"/>
      <c r="F825" s="191" t="s">
        <v>1414</v>
      </c>
      <c r="G825" s="33"/>
      <c r="H825" s="192">
        <v>0</v>
      </c>
      <c r="I825" s="33"/>
      <c r="J825" s="33"/>
      <c r="K825" s="33"/>
      <c r="L825" s="34"/>
      <c r="M825" s="189"/>
      <c r="N825" s="190"/>
      <c r="O825" s="59"/>
      <c r="P825" s="59"/>
      <c r="Q825" s="59"/>
      <c r="R825" s="59"/>
      <c r="S825" s="59"/>
      <c r="T825" s="60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U825" s="18" t="s">
        <v>85</v>
      </c>
    </row>
    <row r="826" spans="1:47" s="2" customFormat="1" ht="12">
      <c r="A826" s="33"/>
      <c r="B826" s="34"/>
      <c r="C826" s="33"/>
      <c r="D826" s="165" t="s">
        <v>193</v>
      </c>
      <c r="E826" s="33"/>
      <c r="F826" s="191" t="s">
        <v>2078</v>
      </c>
      <c r="G826" s="33"/>
      <c r="H826" s="192">
        <v>-8.144</v>
      </c>
      <c r="I826" s="33"/>
      <c r="J826" s="33"/>
      <c r="K826" s="33"/>
      <c r="L826" s="34"/>
      <c r="M826" s="189"/>
      <c r="N826" s="190"/>
      <c r="O826" s="59"/>
      <c r="P826" s="59"/>
      <c r="Q826" s="59"/>
      <c r="R826" s="59"/>
      <c r="S826" s="59"/>
      <c r="T826" s="60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U826" s="18" t="s">
        <v>85</v>
      </c>
    </row>
    <row r="827" spans="1:47" s="2" customFormat="1" ht="12">
      <c r="A827" s="33"/>
      <c r="B827" s="34"/>
      <c r="C827" s="33"/>
      <c r="D827" s="165" t="s">
        <v>193</v>
      </c>
      <c r="E827" s="33"/>
      <c r="F827" s="191" t="s">
        <v>1416</v>
      </c>
      <c r="G827" s="33"/>
      <c r="H827" s="192">
        <v>-1.509</v>
      </c>
      <c r="I827" s="33"/>
      <c r="J827" s="33"/>
      <c r="K827" s="33"/>
      <c r="L827" s="34"/>
      <c r="M827" s="189"/>
      <c r="N827" s="190"/>
      <c r="O827" s="59"/>
      <c r="P827" s="59"/>
      <c r="Q827" s="59"/>
      <c r="R827" s="59"/>
      <c r="S827" s="59"/>
      <c r="T827" s="60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U827" s="18" t="s">
        <v>85</v>
      </c>
    </row>
    <row r="828" spans="1:47" s="2" customFormat="1" ht="12">
      <c r="A828" s="33"/>
      <c r="B828" s="34"/>
      <c r="C828" s="33"/>
      <c r="D828" s="165" t="s">
        <v>193</v>
      </c>
      <c r="E828" s="33"/>
      <c r="F828" s="191" t="s">
        <v>1417</v>
      </c>
      <c r="G828" s="33"/>
      <c r="H828" s="192">
        <v>-48.338</v>
      </c>
      <c r="I828" s="33"/>
      <c r="J828" s="33"/>
      <c r="K828" s="33"/>
      <c r="L828" s="34"/>
      <c r="M828" s="189"/>
      <c r="N828" s="190"/>
      <c r="O828" s="59"/>
      <c r="P828" s="59"/>
      <c r="Q828" s="59"/>
      <c r="R828" s="59"/>
      <c r="S828" s="59"/>
      <c r="T828" s="60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U828" s="18" t="s">
        <v>85</v>
      </c>
    </row>
    <row r="829" spans="1:47" s="2" customFormat="1" ht="12">
      <c r="A829" s="33"/>
      <c r="B829" s="34"/>
      <c r="C829" s="33"/>
      <c r="D829" s="165" t="s">
        <v>193</v>
      </c>
      <c r="E829" s="33"/>
      <c r="F829" s="191" t="s">
        <v>192</v>
      </c>
      <c r="G829" s="33"/>
      <c r="H829" s="192">
        <v>119.955</v>
      </c>
      <c r="I829" s="33"/>
      <c r="J829" s="33"/>
      <c r="K829" s="33"/>
      <c r="L829" s="34"/>
      <c r="M829" s="189"/>
      <c r="N829" s="190"/>
      <c r="O829" s="59"/>
      <c r="P829" s="59"/>
      <c r="Q829" s="59"/>
      <c r="R829" s="59"/>
      <c r="S829" s="59"/>
      <c r="T829" s="60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U829" s="18" t="s">
        <v>85</v>
      </c>
    </row>
    <row r="830" spans="1:47" s="2" customFormat="1" ht="12">
      <c r="A830" s="33"/>
      <c r="B830" s="34"/>
      <c r="C830" s="33"/>
      <c r="D830" s="165" t="s">
        <v>193</v>
      </c>
      <c r="E830" s="33"/>
      <c r="F830" s="188" t="s">
        <v>1379</v>
      </c>
      <c r="G830" s="33"/>
      <c r="H830" s="33"/>
      <c r="I830" s="33"/>
      <c r="J830" s="33"/>
      <c r="K830" s="33"/>
      <c r="L830" s="34"/>
      <c r="M830" s="189"/>
      <c r="N830" s="190"/>
      <c r="O830" s="59"/>
      <c r="P830" s="59"/>
      <c r="Q830" s="59"/>
      <c r="R830" s="59"/>
      <c r="S830" s="59"/>
      <c r="T830" s="60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U830" s="18" t="s">
        <v>85</v>
      </c>
    </row>
    <row r="831" spans="1:47" s="2" customFormat="1" ht="12">
      <c r="A831" s="33"/>
      <c r="B831" s="34"/>
      <c r="C831" s="33"/>
      <c r="D831" s="165" t="s">
        <v>193</v>
      </c>
      <c r="E831" s="33"/>
      <c r="F831" s="191" t="s">
        <v>2020</v>
      </c>
      <c r="G831" s="33"/>
      <c r="H831" s="192">
        <v>78.54</v>
      </c>
      <c r="I831" s="33"/>
      <c r="J831" s="33"/>
      <c r="K831" s="33"/>
      <c r="L831" s="34"/>
      <c r="M831" s="189"/>
      <c r="N831" s="190"/>
      <c r="O831" s="59"/>
      <c r="P831" s="59"/>
      <c r="Q831" s="59"/>
      <c r="R831" s="59"/>
      <c r="S831" s="59"/>
      <c r="T831" s="60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U831" s="18" t="s">
        <v>85</v>
      </c>
    </row>
    <row r="832" spans="1:47" s="2" customFormat="1" ht="12">
      <c r="A832" s="33"/>
      <c r="B832" s="34"/>
      <c r="C832" s="33"/>
      <c r="D832" s="165" t="s">
        <v>193</v>
      </c>
      <c r="E832" s="33"/>
      <c r="F832" s="191" t="s">
        <v>2021</v>
      </c>
      <c r="G832" s="33"/>
      <c r="H832" s="192">
        <v>116.16</v>
      </c>
      <c r="I832" s="33"/>
      <c r="J832" s="33"/>
      <c r="K832" s="33"/>
      <c r="L832" s="34"/>
      <c r="M832" s="189"/>
      <c r="N832" s="190"/>
      <c r="O832" s="59"/>
      <c r="P832" s="59"/>
      <c r="Q832" s="59"/>
      <c r="R832" s="59"/>
      <c r="S832" s="59"/>
      <c r="T832" s="60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U832" s="18" t="s">
        <v>85</v>
      </c>
    </row>
    <row r="833" spans="1:47" s="2" customFormat="1" ht="12">
      <c r="A833" s="33"/>
      <c r="B833" s="34"/>
      <c r="C833" s="33"/>
      <c r="D833" s="165" t="s">
        <v>193</v>
      </c>
      <c r="E833" s="33"/>
      <c r="F833" s="191" t="s">
        <v>192</v>
      </c>
      <c r="G833" s="33"/>
      <c r="H833" s="192">
        <v>194.7</v>
      </c>
      <c r="I833" s="33"/>
      <c r="J833" s="33"/>
      <c r="K833" s="33"/>
      <c r="L833" s="34"/>
      <c r="M833" s="189"/>
      <c r="N833" s="190"/>
      <c r="O833" s="59"/>
      <c r="P833" s="59"/>
      <c r="Q833" s="59"/>
      <c r="R833" s="59"/>
      <c r="S833" s="59"/>
      <c r="T833" s="60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U833" s="18" t="s">
        <v>85</v>
      </c>
    </row>
    <row r="834" spans="1:47" s="2" customFormat="1" ht="12">
      <c r="A834" s="33"/>
      <c r="B834" s="34"/>
      <c r="C834" s="33"/>
      <c r="D834" s="165" t="s">
        <v>193</v>
      </c>
      <c r="E834" s="33"/>
      <c r="F834" s="188" t="s">
        <v>1474</v>
      </c>
      <c r="G834" s="33"/>
      <c r="H834" s="33"/>
      <c r="I834" s="33"/>
      <c r="J834" s="33"/>
      <c r="K834" s="33"/>
      <c r="L834" s="34"/>
      <c r="M834" s="189"/>
      <c r="N834" s="190"/>
      <c r="O834" s="59"/>
      <c r="P834" s="59"/>
      <c r="Q834" s="59"/>
      <c r="R834" s="59"/>
      <c r="S834" s="59"/>
      <c r="T834" s="60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U834" s="18" t="s">
        <v>85</v>
      </c>
    </row>
    <row r="835" spans="1:47" s="2" customFormat="1" ht="12">
      <c r="A835" s="33"/>
      <c r="B835" s="34"/>
      <c r="C835" s="33"/>
      <c r="D835" s="165" t="s">
        <v>193</v>
      </c>
      <c r="E835" s="33"/>
      <c r="F835" s="191" t="s">
        <v>1451</v>
      </c>
      <c r="G835" s="33"/>
      <c r="H835" s="192">
        <v>0</v>
      </c>
      <c r="I835" s="33"/>
      <c r="J835" s="33"/>
      <c r="K835" s="33"/>
      <c r="L835" s="34"/>
      <c r="M835" s="189"/>
      <c r="N835" s="190"/>
      <c r="O835" s="59"/>
      <c r="P835" s="59"/>
      <c r="Q835" s="59"/>
      <c r="R835" s="59"/>
      <c r="S835" s="59"/>
      <c r="T835" s="60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U835" s="18" t="s">
        <v>85</v>
      </c>
    </row>
    <row r="836" spans="1:47" s="2" customFormat="1" ht="12">
      <c r="A836" s="33"/>
      <c r="B836" s="34"/>
      <c r="C836" s="33"/>
      <c r="D836" s="165" t="s">
        <v>193</v>
      </c>
      <c r="E836" s="33"/>
      <c r="F836" s="191" t="s">
        <v>2134</v>
      </c>
      <c r="G836" s="33"/>
      <c r="H836" s="192">
        <v>76.95</v>
      </c>
      <c r="I836" s="33"/>
      <c r="J836" s="33"/>
      <c r="K836" s="33"/>
      <c r="L836" s="34"/>
      <c r="M836" s="189"/>
      <c r="N836" s="190"/>
      <c r="O836" s="59"/>
      <c r="P836" s="59"/>
      <c r="Q836" s="59"/>
      <c r="R836" s="59"/>
      <c r="S836" s="59"/>
      <c r="T836" s="60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U836" s="18" t="s">
        <v>85</v>
      </c>
    </row>
    <row r="837" spans="1:47" s="2" customFormat="1" ht="12">
      <c r="A837" s="33"/>
      <c r="B837" s="34"/>
      <c r="C837" s="33"/>
      <c r="D837" s="165" t="s">
        <v>193</v>
      </c>
      <c r="E837" s="33"/>
      <c r="F837" s="191" t="s">
        <v>1414</v>
      </c>
      <c r="G837" s="33"/>
      <c r="H837" s="192">
        <v>0</v>
      </c>
      <c r="I837" s="33"/>
      <c r="J837" s="33"/>
      <c r="K837" s="33"/>
      <c r="L837" s="34"/>
      <c r="M837" s="189"/>
      <c r="N837" s="190"/>
      <c r="O837" s="59"/>
      <c r="P837" s="59"/>
      <c r="Q837" s="59"/>
      <c r="R837" s="59"/>
      <c r="S837" s="59"/>
      <c r="T837" s="60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U837" s="18" t="s">
        <v>85</v>
      </c>
    </row>
    <row r="838" spans="1:47" s="2" customFormat="1" ht="12">
      <c r="A838" s="33"/>
      <c r="B838" s="34"/>
      <c r="C838" s="33"/>
      <c r="D838" s="165" t="s">
        <v>193</v>
      </c>
      <c r="E838" s="33"/>
      <c r="F838" s="191" t="s">
        <v>2135</v>
      </c>
      <c r="G838" s="33"/>
      <c r="H838" s="192">
        <v>-3.375</v>
      </c>
      <c r="I838" s="33"/>
      <c r="J838" s="33"/>
      <c r="K838" s="33"/>
      <c r="L838" s="34"/>
      <c r="M838" s="189"/>
      <c r="N838" s="190"/>
      <c r="O838" s="59"/>
      <c r="P838" s="59"/>
      <c r="Q838" s="59"/>
      <c r="R838" s="59"/>
      <c r="S838" s="59"/>
      <c r="T838" s="60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U838" s="18" t="s">
        <v>85</v>
      </c>
    </row>
    <row r="839" spans="1:47" s="2" customFormat="1" ht="12">
      <c r="A839" s="33"/>
      <c r="B839" s="34"/>
      <c r="C839" s="33"/>
      <c r="D839" s="165" t="s">
        <v>193</v>
      </c>
      <c r="E839" s="33"/>
      <c r="F839" s="191" t="s">
        <v>1454</v>
      </c>
      <c r="G839" s="33"/>
      <c r="H839" s="192">
        <v>-18.9</v>
      </c>
      <c r="I839" s="33"/>
      <c r="J839" s="33"/>
      <c r="K839" s="33"/>
      <c r="L839" s="34"/>
      <c r="M839" s="189"/>
      <c r="N839" s="190"/>
      <c r="O839" s="59"/>
      <c r="P839" s="59"/>
      <c r="Q839" s="59"/>
      <c r="R839" s="59"/>
      <c r="S839" s="59"/>
      <c r="T839" s="60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U839" s="18" t="s">
        <v>85</v>
      </c>
    </row>
    <row r="840" spans="1:47" s="2" customFormat="1" ht="12">
      <c r="A840" s="33"/>
      <c r="B840" s="34"/>
      <c r="C840" s="33"/>
      <c r="D840" s="165" t="s">
        <v>193</v>
      </c>
      <c r="E840" s="33"/>
      <c r="F840" s="191" t="s">
        <v>192</v>
      </c>
      <c r="G840" s="33"/>
      <c r="H840" s="192">
        <v>54.675</v>
      </c>
      <c r="I840" s="33"/>
      <c r="J840" s="33"/>
      <c r="K840" s="33"/>
      <c r="L840" s="34"/>
      <c r="M840" s="189"/>
      <c r="N840" s="190"/>
      <c r="O840" s="59"/>
      <c r="P840" s="59"/>
      <c r="Q840" s="59"/>
      <c r="R840" s="59"/>
      <c r="S840" s="59"/>
      <c r="T840" s="60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U840" s="18" t="s">
        <v>85</v>
      </c>
    </row>
    <row r="841" spans="1:65" s="2" customFormat="1" ht="16.5" customHeight="1">
      <c r="A841" s="33"/>
      <c r="B841" s="150"/>
      <c r="C841" s="151" t="s">
        <v>483</v>
      </c>
      <c r="D841" s="151" t="s">
        <v>170</v>
      </c>
      <c r="E841" s="152" t="s">
        <v>224</v>
      </c>
      <c r="F841" s="153" t="s">
        <v>225</v>
      </c>
      <c r="G841" s="154" t="s">
        <v>173</v>
      </c>
      <c r="H841" s="155">
        <v>295.464</v>
      </c>
      <c r="I841" s="156"/>
      <c r="J841" s="157">
        <f>ROUND(I841*H841,2)</f>
        <v>0</v>
      </c>
      <c r="K841" s="153" t="s">
        <v>1</v>
      </c>
      <c r="L841" s="34"/>
      <c r="M841" s="158" t="s">
        <v>1</v>
      </c>
      <c r="N841" s="159" t="s">
        <v>42</v>
      </c>
      <c r="O841" s="59"/>
      <c r="P841" s="160">
        <f>O841*H841</f>
        <v>0</v>
      </c>
      <c r="Q841" s="160">
        <v>0</v>
      </c>
      <c r="R841" s="160">
        <f>Q841*H841</f>
        <v>0</v>
      </c>
      <c r="S841" s="160">
        <v>0</v>
      </c>
      <c r="T841" s="161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62" t="s">
        <v>175</v>
      </c>
      <c r="AT841" s="162" t="s">
        <v>170</v>
      </c>
      <c r="AU841" s="162" t="s">
        <v>85</v>
      </c>
      <c r="AY841" s="18" t="s">
        <v>167</v>
      </c>
      <c r="BE841" s="163">
        <f>IF(N841="základní",J841,0)</f>
        <v>0</v>
      </c>
      <c r="BF841" s="163">
        <f>IF(N841="snížená",J841,0)</f>
        <v>0</v>
      </c>
      <c r="BG841" s="163">
        <f>IF(N841="zákl. přenesená",J841,0)</f>
        <v>0</v>
      </c>
      <c r="BH841" s="163">
        <f>IF(N841="sníž. přenesená",J841,0)</f>
        <v>0</v>
      </c>
      <c r="BI841" s="163">
        <f>IF(N841="nulová",J841,0)</f>
        <v>0</v>
      </c>
      <c r="BJ841" s="18" t="s">
        <v>32</v>
      </c>
      <c r="BK841" s="163">
        <f>ROUND(I841*H841,2)</f>
        <v>0</v>
      </c>
      <c r="BL841" s="18" t="s">
        <v>175</v>
      </c>
      <c r="BM841" s="162" t="s">
        <v>2164</v>
      </c>
    </row>
    <row r="842" spans="2:51" s="14" customFormat="1" ht="12">
      <c r="B842" s="172"/>
      <c r="D842" s="165" t="s">
        <v>177</v>
      </c>
      <c r="E842" s="173" t="s">
        <v>1</v>
      </c>
      <c r="F842" s="174" t="s">
        <v>607</v>
      </c>
      <c r="H842" s="175">
        <v>295.464</v>
      </c>
      <c r="I842" s="176"/>
      <c r="L842" s="172"/>
      <c r="M842" s="177"/>
      <c r="N842" s="178"/>
      <c r="O842" s="178"/>
      <c r="P842" s="178"/>
      <c r="Q842" s="178"/>
      <c r="R842" s="178"/>
      <c r="S842" s="178"/>
      <c r="T842" s="179"/>
      <c r="AT842" s="173" t="s">
        <v>177</v>
      </c>
      <c r="AU842" s="173" t="s">
        <v>85</v>
      </c>
      <c r="AV842" s="14" t="s">
        <v>85</v>
      </c>
      <c r="AW842" s="14" t="s">
        <v>31</v>
      </c>
      <c r="AX842" s="14" t="s">
        <v>32</v>
      </c>
      <c r="AY842" s="173" t="s">
        <v>167</v>
      </c>
    </row>
    <row r="843" spans="1:47" s="2" customFormat="1" ht="12">
      <c r="A843" s="33"/>
      <c r="B843" s="34"/>
      <c r="C843" s="33"/>
      <c r="D843" s="165" t="s">
        <v>193</v>
      </c>
      <c r="E843" s="33"/>
      <c r="F843" s="188" t="s">
        <v>608</v>
      </c>
      <c r="G843" s="33"/>
      <c r="H843" s="33"/>
      <c r="I843" s="33"/>
      <c r="J843" s="33"/>
      <c r="K843" s="33"/>
      <c r="L843" s="34"/>
      <c r="M843" s="189"/>
      <c r="N843" s="190"/>
      <c r="O843" s="59"/>
      <c r="P843" s="59"/>
      <c r="Q843" s="59"/>
      <c r="R843" s="59"/>
      <c r="S843" s="59"/>
      <c r="T843" s="60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U843" s="18" t="s">
        <v>85</v>
      </c>
    </row>
    <row r="844" spans="1:47" s="2" customFormat="1" ht="12">
      <c r="A844" s="33"/>
      <c r="B844" s="34"/>
      <c r="C844" s="33"/>
      <c r="D844" s="165" t="s">
        <v>193</v>
      </c>
      <c r="E844" s="33"/>
      <c r="F844" s="191" t="s">
        <v>1472</v>
      </c>
      <c r="G844" s="33"/>
      <c r="H844" s="192">
        <v>369.33</v>
      </c>
      <c r="I844" s="33"/>
      <c r="J844" s="33"/>
      <c r="K844" s="33"/>
      <c r="L844" s="34"/>
      <c r="M844" s="189"/>
      <c r="N844" s="190"/>
      <c r="O844" s="59"/>
      <c r="P844" s="59"/>
      <c r="Q844" s="59"/>
      <c r="R844" s="59"/>
      <c r="S844" s="59"/>
      <c r="T844" s="60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U844" s="18" t="s">
        <v>85</v>
      </c>
    </row>
    <row r="845" spans="1:47" s="2" customFormat="1" ht="12">
      <c r="A845" s="33"/>
      <c r="B845" s="34"/>
      <c r="C845" s="33"/>
      <c r="D845" s="165" t="s">
        <v>193</v>
      </c>
      <c r="E845" s="33"/>
      <c r="F845" s="191" t="s">
        <v>192</v>
      </c>
      <c r="G845" s="33"/>
      <c r="H845" s="192">
        <v>369.33</v>
      </c>
      <c r="I845" s="33"/>
      <c r="J845" s="33"/>
      <c r="K845" s="33"/>
      <c r="L845" s="34"/>
      <c r="M845" s="189"/>
      <c r="N845" s="190"/>
      <c r="O845" s="59"/>
      <c r="P845" s="59"/>
      <c r="Q845" s="59"/>
      <c r="R845" s="59"/>
      <c r="S845" s="59"/>
      <c r="T845" s="60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U845" s="18" t="s">
        <v>85</v>
      </c>
    </row>
    <row r="846" spans="1:65" s="2" customFormat="1" ht="16.5" customHeight="1">
      <c r="A846" s="33"/>
      <c r="B846" s="150"/>
      <c r="C846" s="151" t="s">
        <v>488</v>
      </c>
      <c r="D846" s="151" t="s">
        <v>170</v>
      </c>
      <c r="E846" s="152" t="s">
        <v>201</v>
      </c>
      <c r="F846" s="153" t="s">
        <v>202</v>
      </c>
      <c r="G846" s="154" t="s">
        <v>173</v>
      </c>
      <c r="H846" s="155">
        <v>73.866</v>
      </c>
      <c r="I846" s="156"/>
      <c r="J846" s="157">
        <f>ROUND(I846*H846,2)</f>
        <v>0</v>
      </c>
      <c r="K846" s="153" t="s">
        <v>1</v>
      </c>
      <c r="L846" s="34"/>
      <c r="M846" s="158" t="s">
        <v>1</v>
      </c>
      <c r="N846" s="159" t="s">
        <v>42</v>
      </c>
      <c r="O846" s="59"/>
      <c r="P846" s="160">
        <f>O846*H846</f>
        <v>0</v>
      </c>
      <c r="Q846" s="160">
        <v>0</v>
      </c>
      <c r="R846" s="160">
        <f>Q846*H846</f>
        <v>0</v>
      </c>
      <c r="S846" s="160">
        <v>0</v>
      </c>
      <c r="T846" s="161">
        <f>S846*H846</f>
        <v>0</v>
      </c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R846" s="162" t="s">
        <v>175</v>
      </c>
      <c r="AT846" s="162" t="s">
        <v>170</v>
      </c>
      <c r="AU846" s="162" t="s">
        <v>85</v>
      </c>
      <c r="AY846" s="18" t="s">
        <v>167</v>
      </c>
      <c r="BE846" s="163">
        <f>IF(N846="základní",J846,0)</f>
        <v>0</v>
      </c>
      <c r="BF846" s="163">
        <f>IF(N846="snížená",J846,0)</f>
        <v>0</v>
      </c>
      <c r="BG846" s="163">
        <f>IF(N846="zákl. přenesená",J846,0)</f>
        <v>0</v>
      </c>
      <c r="BH846" s="163">
        <f>IF(N846="sníž. přenesená",J846,0)</f>
        <v>0</v>
      </c>
      <c r="BI846" s="163">
        <f>IF(N846="nulová",J846,0)</f>
        <v>0</v>
      </c>
      <c r="BJ846" s="18" t="s">
        <v>32</v>
      </c>
      <c r="BK846" s="163">
        <f>ROUND(I846*H846,2)</f>
        <v>0</v>
      </c>
      <c r="BL846" s="18" t="s">
        <v>175</v>
      </c>
      <c r="BM846" s="162" t="s">
        <v>2165</v>
      </c>
    </row>
    <row r="847" spans="2:51" s="14" customFormat="1" ht="12">
      <c r="B847" s="172"/>
      <c r="D847" s="165" t="s">
        <v>177</v>
      </c>
      <c r="E847" s="173" t="s">
        <v>1</v>
      </c>
      <c r="F847" s="174" t="s">
        <v>610</v>
      </c>
      <c r="H847" s="175">
        <v>73.866</v>
      </c>
      <c r="I847" s="176"/>
      <c r="L847" s="172"/>
      <c r="M847" s="177"/>
      <c r="N847" s="178"/>
      <c r="O847" s="178"/>
      <c r="P847" s="178"/>
      <c r="Q847" s="178"/>
      <c r="R847" s="178"/>
      <c r="S847" s="178"/>
      <c r="T847" s="179"/>
      <c r="AT847" s="173" t="s">
        <v>177</v>
      </c>
      <c r="AU847" s="173" t="s">
        <v>85</v>
      </c>
      <c r="AV847" s="14" t="s">
        <v>85</v>
      </c>
      <c r="AW847" s="14" t="s">
        <v>31</v>
      </c>
      <c r="AX847" s="14" t="s">
        <v>32</v>
      </c>
      <c r="AY847" s="173" t="s">
        <v>167</v>
      </c>
    </row>
    <row r="848" spans="1:47" s="2" customFormat="1" ht="12">
      <c r="A848" s="33"/>
      <c r="B848" s="34"/>
      <c r="C848" s="33"/>
      <c r="D848" s="165" t="s">
        <v>193</v>
      </c>
      <c r="E848" s="33"/>
      <c r="F848" s="188" t="s">
        <v>608</v>
      </c>
      <c r="G848" s="33"/>
      <c r="H848" s="33"/>
      <c r="I848" s="33"/>
      <c r="J848" s="33"/>
      <c r="K848" s="33"/>
      <c r="L848" s="34"/>
      <c r="M848" s="189"/>
      <c r="N848" s="190"/>
      <c r="O848" s="59"/>
      <c r="P848" s="59"/>
      <c r="Q848" s="59"/>
      <c r="R848" s="59"/>
      <c r="S848" s="59"/>
      <c r="T848" s="60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U848" s="18" t="s">
        <v>85</v>
      </c>
    </row>
    <row r="849" spans="1:47" s="2" customFormat="1" ht="12">
      <c r="A849" s="33"/>
      <c r="B849" s="34"/>
      <c r="C849" s="33"/>
      <c r="D849" s="165" t="s">
        <v>193</v>
      </c>
      <c r="E849" s="33"/>
      <c r="F849" s="191" t="s">
        <v>1472</v>
      </c>
      <c r="G849" s="33"/>
      <c r="H849" s="192">
        <v>369.33</v>
      </c>
      <c r="I849" s="33"/>
      <c r="J849" s="33"/>
      <c r="K849" s="33"/>
      <c r="L849" s="34"/>
      <c r="M849" s="189"/>
      <c r="N849" s="190"/>
      <c r="O849" s="59"/>
      <c r="P849" s="59"/>
      <c r="Q849" s="59"/>
      <c r="R849" s="59"/>
      <c r="S849" s="59"/>
      <c r="T849" s="60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U849" s="18" t="s">
        <v>85</v>
      </c>
    </row>
    <row r="850" spans="1:47" s="2" customFormat="1" ht="12">
      <c r="A850" s="33"/>
      <c r="B850" s="34"/>
      <c r="C850" s="33"/>
      <c r="D850" s="165" t="s">
        <v>193</v>
      </c>
      <c r="E850" s="33"/>
      <c r="F850" s="191" t="s">
        <v>192</v>
      </c>
      <c r="G850" s="33"/>
      <c r="H850" s="192">
        <v>369.33</v>
      </c>
      <c r="I850" s="33"/>
      <c r="J850" s="33"/>
      <c r="K850" s="33"/>
      <c r="L850" s="34"/>
      <c r="M850" s="189"/>
      <c r="N850" s="190"/>
      <c r="O850" s="59"/>
      <c r="P850" s="59"/>
      <c r="Q850" s="59"/>
      <c r="R850" s="59"/>
      <c r="S850" s="59"/>
      <c r="T850" s="60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U850" s="18" t="s">
        <v>85</v>
      </c>
    </row>
    <row r="851" spans="1:65" s="2" customFormat="1" ht="16.5" customHeight="1">
      <c r="A851" s="33"/>
      <c r="B851" s="150"/>
      <c r="C851" s="151" t="s">
        <v>493</v>
      </c>
      <c r="D851" s="151" t="s">
        <v>170</v>
      </c>
      <c r="E851" s="152" t="s">
        <v>611</v>
      </c>
      <c r="F851" s="153" t="s">
        <v>612</v>
      </c>
      <c r="G851" s="154" t="s">
        <v>173</v>
      </c>
      <c r="H851" s="155">
        <v>302.289</v>
      </c>
      <c r="I851" s="156"/>
      <c r="J851" s="157">
        <f>ROUND(I851*H851,2)</f>
        <v>0</v>
      </c>
      <c r="K851" s="153" t="s">
        <v>174</v>
      </c>
      <c r="L851" s="34"/>
      <c r="M851" s="158" t="s">
        <v>1</v>
      </c>
      <c r="N851" s="159" t="s">
        <v>42</v>
      </c>
      <c r="O851" s="59"/>
      <c r="P851" s="160">
        <f>O851*H851</f>
        <v>0</v>
      </c>
      <c r="Q851" s="160">
        <v>0</v>
      </c>
      <c r="R851" s="160">
        <f>Q851*H851</f>
        <v>0</v>
      </c>
      <c r="S851" s="160">
        <v>0</v>
      </c>
      <c r="T851" s="161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62" t="s">
        <v>175</v>
      </c>
      <c r="AT851" s="162" t="s">
        <v>170</v>
      </c>
      <c r="AU851" s="162" t="s">
        <v>85</v>
      </c>
      <c r="AY851" s="18" t="s">
        <v>167</v>
      </c>
      <c r="BE851" s="163">
        <f>IF(N851="základní",J851,0)</f>
        <v>0</v>
      </c>
      <c r="BF851" s="163">
        <f>IF(N851="snížená",J851,0)</f>
        <v>0</v>
      </c>
      <c r="BG851" s="163">
        <f>IF(N851="zákl. přenesená",J851,0)</f>
        <v>0</v>
      </c>
      <c r="BH851" s="163">
        <f>IF(N851="sníž. přenesená",J851,0)</f>
        <v>0</v>
      </c>
      <c r="BI851" s="163">
        <f>IF(N851="nulová",J851,0)</f>
        <v>0</v>
      </c>
      <c r="BJ851" s="18" t="s">
        <v>32</v>
      </c>
      <c r="BK851" s="163">
        <f>ROUND(I851*H851,2)</f>
        <v>0</v>
      </c>
      <c r="BL851" s="18" t="s">
        <v>175</v>
      </c>
      <c r="BM851" s="162" t="s">
        <v>2166</v>
      </c>
    </row>
    <row r="852" spans="2:51" s="14" customFormat="1" ht="12">
      <c r="B852" s="172"/>
      <c r="D852" s="165" t="s">
        <v>177</v>
      </c>
      <c r="E852" s="173" t="s">
        <v>1</v>
      </c>
      <c r="F852" s="174" t="s">
        <v>1479</v>
      </c>
      <c r="H852" s="175">
        <v>449.596</v>
      </c>
      <c r="I852" s="176"/>
      <c r="L852" s="172"/>
      <c r="M852" s="177"/>
      <c r="N852" s="178"/>
      <c r="O852" s="178"/>
      <c r="P852" s="178"/>
      <c r="Q852" s="178"/>
      <c r="R852" s="178"/>
      <c r="S852" s="178"/>
      <c r="T852" s="179"/>
      <c r="AT852" s="173" t="s">
        <v>177</v>
      </c>
      <c r="AU852" s="173" t="s">
        <v>85</v>
      </c>
      <c r="AV852" s="14" t="s">
        <v>85</v>
      </c>
      <c r="AW852" s="14" t="s">
        <v>31</v>
      </c>
      <c r="AX852" s="14" t="s">
        <v>77</v>
      </c>
      <c r="AY852" s="173" t="s">
        <v>167</v>
      </c>
    </row>
    <row r="853" spans="2:51" s="13" customFormat="1" ht="12">
      <c r="B853" s="164"/>
      <c r="D853" s="165" t="s">
        <v>177</v>
      </c>
      <c r="E853" s="166" t="s">
        <v>1</v>
      </c>
      <c r="F853" s="167" t="s">
        <v>1480</v>
      </c>
      <c r="H853" s="166" t="s">
        <v>1</v>
      </c>
      <c r="I853" s="168"/>
      <c r="L853" s="164"/>
      <c r="M853" s="169"/>
      <c r="N853" s="170"/>
      <c r="O853" s="170"/>
      <c r="P853" s="170"/>
      <c r="Q853" s="170"/>
      <c r="R853" s="170"/>
      <c r="S853" s="170"/>
      <c r="T853" s="171"/>
      <c r="AT853" s="166" t="s">
        <v>177</v>
      </c>
      <c r="AU853" s="166" t="s">
        <v>85</v>
      </c>
      <c r="AV853" s="13" t="s">
        <v>32</v>
      </c>
      <c r="AW853" s="13" t="s">
        <v>31</v>
      </c>
      <c r="AX853" s="13" t="s">
        <v>77</v>
      </c>
      <c r="AY853" s="166" t="s">
        <v>167</v>
      </c>
    </row>
    <row r="854" spans="2:51" s="14" customFormat="1" ht="12">
      <c r="B854" s="172"/>
      <c r="D854" s="165" t="s">
        <v>177</v>
      </c>
      <c r="E854" s="173" t="s">
        <v>1</v>
      </c>
      <c r="F854" s="174" t="s">
        <v>2167</v>
      </c>
      <c r="H854" s="175">
        <v>-110.199</v>
      </c>
      <c r="I854" s="176"/>
      <c r="L854" s="172"/>
      <c r="M854" s="177"/>
      <c r="N854" s="178"/>
      <c r="O854" s="178"/>
      <c r="P854" s="178"/>
      <c r="Q854" s="178"/>
      <c r="R854" s="178"/>
      <c r="S854" s="178"/>
      <c r="T854" s="179"/>
      <c r="AT854" s="173" t="s">
        <v>177</v>
      </c>
      <c r="AU854" s="173" t="s">
        <v>85</v>
      </c>
      <c r="AV854" s="14" t="s">
        <v>85</v>
      </c>
      <c r="AW854" s="14" t="s">
        <v>31</v>
      </c>
      <c r="AX854" s="14" t="s">
        <v>77</v>
      </c>
      <c r="AY854" s="173" t="s">
        <v>167</v>
      </c>
    </row>
    <row r="855" spans="2:51" s="14" customFormat="1" ht="12">
      <c r="B855" s="172"/>
      <c r="D855" s="165" t="s">
        <v>177</v>
      </c>
      <c r="E855" s="173" t="s">
        <v>1</v>
      </c>
      <c r="F855" s="174" t="s">
        <v>2168</v>
      </c>
      <c r="H855" s="175">
        <v>-5.148</v>
      </c>
      <c r="I855" s="176"/>
      <c r="L855" s="172"/>
      <c r="M855" s="177"/>
      <c r="N855" s="178"/>
      <c r="O855" s="178"/>
      <c r="P855" s="178"/>
      <c r="Q855" s="178"/>
      <c r="R855" s="178"/>
      <c r="S855" s="178"/>
      <c r="T855" s="179"/>
      <c r="AT855" s="173" t="s">
        <v>177</v>
      </c>
      <c r="AU855" s="173" t="s">
        <v>85</v>
      </c>
      <c r="AV855" s="14" t="s">
        <v>85</v>
      </c>
      <c r="AW855" s="14" t="s">
        <v>31</v>
      </c>
      <c r="AX855" s="14" t="s">
        <v>77</v>
      </c>
      <c r="AY855" s="173" t="s">
        <v>167</v>
      </c>
    </row>
    <row r="856" spans="2:51" s="13" customFormat="1" ht="12">
      <c r="B856" s="164"/>
      <c r="D856" s="165" t="s">
        <v>177</v>
      </c>
      <c r="E856" s="166" t="s">
        <v>1</v>
      </c>
      <c r="F856" s="167" t="s">
        <v>1414</v>
      </c>
      <c r="H856" s="166" t="s">
        <v>1</v>
      </c>
      <c r="I856" s="168"/>
      <c r="L856" s="164"/>
      <c r="M856" s="169"/>
      <c r="N856" s="170"/>
      <c r="O856" s="170"/>
      <c r="P856" s="170"/>
      <c r="Q856" s="170"/>
      <c r="R856" s="170"/>
      <c r="S856" s="170"/>
      <c r="T856" s="171"/>
      <c r="AT856" s="166" t="s">
        <v>177</v>
      </c>
      <c r="AU856" s="166" t="s">
        <v>85</v>
      </c>
      <c r="AV856" s="13" t="s">
        <v>32</v>
      </c>
      <c r="AW856" s="13" t="s">
        <v>31</v>
      </c>
      <c r="AX856" s="13" t="s">
        <v>77</v>
      </c>
      <c r="AY856" s="166" t="s">
        <v>167</v>
      </c>
    </row>
    <row r="857" spans="2:51" s="14" customFormat="1" ht="12">
      <c r="B857" s="172"/>
      <c r="D857" s="165" t="s">
        <v>177</v>
      </c>
      <c r="E857" s="173" t="s">
        <v>1</v>
      </c>
      <c r="F857" s="174" t="s">
        <v>1484</v>
      </c>
      <c r="H857" s="175">
        <v>-31.96</v>
      </c>
      <c r="I857" s="176"/>
      <c r="L857" s="172"/>
      <c r="M857" s="177"/>
      <c r="N857" s="178"/>
      <c r="O857" s="178"/>
      <c r="P857" s="178"/>
      <c r="Q857" s="178"/>
      <c r="R857" s="178"/>
      <c r="S857" s="178"/>
      <c r="T857" s="179"/>
      <c r="AT857" s="173" t="s">
        <v>177</v>
      </c>
      <c r="AU857" s="173" t="s">
        <v>85</v>
      </c>
      <c r="AV857" s="14" t="s">
        <v>85</v>
      </c>
      <c r="AW857" s="14" t="s">
        <v>31</v>
      </c>
      <c r="AX857" s="14" t="s">
        <v>77</v>
      </c>
      <c r="AY857" s="173" t="s">
        <v>167</v>
      </c>
    </row>
    <row r="858" spans="2:51" s="15" customFormat="1" ht="12">
      <c r="B858" s="180"/>
      <c r="D858" s="165" t="s">
        <v>177</v>
      </c>
      <c r="E858" s="181" t="s">
        <v>615</v>
      </c>
      <c r="F858" s="182" t="s">
        <v>192</v>
      </c>
      <c r="H858" s="183">
        <v>302.289</v>
      </c>
      <c r="I858" s="184"/>
      <c r="L858" s="180"/>
      <c r="M858" s="185"/>
      <c r="N858" s="186"/>
      <c r="O858" s="186"/>
      <c r="P858" s="186"/>
      <c r="Q858" s="186"/>
      <c r="R858" s="186"/>
      <c r="S858" s="186"/>
      <c r="T858" s="187"/>
      <c r="AT858" s="181" t="s">
        <v>177</v>
      </c>
      <c r="AU858" s="181" t="s">
        <v>85</v>
      </c>
      <c r="AV858" s="15" t="s">
        <v>175</v>
      </c>
      <c r="AW858" s="15" t="s">
        <v>31</v>
      </c>
      <c r="AX858" s="15" t="s">
        <v>32</v>
      </c>
      <c r="AY858" s="181" t="s">
        <v>167</v>
      </c>
    </row>
    <row r="859" spans="1:47" s="2" customFormat="1" ht="12">
      <c r="A859" s="33"/>
      <c r="B859" s="34"/>
      <c r="C859" s="33"/>
      <c r="D859" s="165" t="s">
        <v>193</v>
      </c>
      <c r="E859" s="33"/>
      <c r="F859" s="188" t="s">
        <v>1485</v>
      </c>
      <c r="G859" s="33"/>
      <c r="H859" s="33"/>
      <c r="I859" s="33"/>
      <c r="J859" s="33"/>
      <c r="K859" s="33"/>
      <c r="L859" s="34"/>
      <c r="M859" s="189"/>
      <c r="N859" s="190"/>
      <c r="O859" s="59"/>
      <c r="P859" s="59"/>
      <c r="Q859" s="59"/>
      <c r="R859" s="59"/>
      <c r="S859" s="59"/>
      <c r="T859" s="60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U859" s="18" t="s">
        <v>85</v>
      </c>
    </row>
    <row r="860" spans="1:47" s="2" customFormat="1" ht="12">
      <c r="A860" s="33"/>
      <c r="B860" s="34"/>
      <c r="C860" s="33"/>
      <c r="D860" s="165" t="s">
        <v>193</v>
      </c>
      <c r="E860" s="33"/>
      <c r="F860" s="191" t="s">
        <v>2023</v>
      </c>
      <c r="G860" s="33"/>
      <c r="H860" s="192">
        <v>0</v>
      </c>
      <c r="I860" s="33"/>
      <c r="J860" s="33"/>
      <c r="K860" s="33"/>
      <c r="L860" s="34"/>
      <c r="M860" s="189"/>
      <c r="N860" s="190"/>
      <c r="O860" s="59"/>
      <c r="P860" s="59"/>
      <c r="Q860" s="59"/>
      <c r="R860" s="59"/>
      <c r="S860" s="59"/>
      <c r="T860" s="60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U860" s="18" t="s">
        <v>85</v>
      </c>
    </row>
    <row r="861" spans="1:47" s="2" customFormat="1" ht="12">
      <c r="A861" s="33"/>
      <c r="B861" s="34"/>
      <c r="C861" s="33"/>
      <c r="D861" s="165" t="s">
        <v>193</v>
      </c>
      <c r="E861" s="33"/>
      <c r="F861" s="191" t="s">
        <v>2024</v>
      </c>
      <c r="G861" s="33"/>
      <c r="H861" s="192">
        <v>10.198</v>
      </c>
      <c r="I861" s="33"/>
      <c r="J861" s="33"/>
      <c r="K861" s="33"/>
      <c r="L861" s="34"/>
      <c r="M861" s="189"/>
      <c r="N861" s="190"/>
      <c r="O861" s="59"/>
      <c r="P861" s="59"/>
      <c r="Q861" s="59"/>
      <c r="R861" s="59"/>
      <c r="S861" s="59"/>
      <c r="T861" s="60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U861" s="18" t="s">
        <v>85</v>
      </c>
    </row>
    <row r="862" spans="1:47" s="2" customFormat="1" ht="12">
      <c r="A862" s="33"/>
      <c r="B862" s="34"/>
      <c r="C862" s="33"/>
      <c r="D862" s="165" t="s">
        <v>193</v>
      </c>
      <c r="E862" s="33"/>
      <c r="F862" s="191" t="s">
        <v>2025</v>
      </c>
      <c r="G862" s="33"/>
      <c r="H862" s="192">
        <v>0.861</v>
      </c>
      <c r="I862" s="33"/>
      <c r="J862" s="33"/>
      <c r="K862" s="33"/>
      <c r="L862" s="34"/>
      <c r="M862" s="189"/>
      <c r="N862" s="190"/>
      <c r="O862" s="59"/>
      <c r="P862" s="59"/>
      <c r="Q862" s="59"/>
      <c r="R862" s="59"/>
      <c r="S862" s="59"/>
      <c r="T862" s="60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U862" s="18" t="s">
        <v>85</v>
      </c>
    </row>
    <row r="863" spans="1:47" s="2" customFormat="1" ht="12">
      <c r="A863" s="33"/>
      <c r="B863" s="34"/>
      <c r="C863" s="33"/>
      <c r="D863" s="165" t="s">
        <v>193</v>
      </c>
      <c r="E863" s="33"/>
      <c r="F863" s="191" t="s">
        <v>2026</v>
      </c>
      <c r="G863" s="33"/>
      <c r="H863" s="192">
        <v>8.991</v>
      </c>
      <c r="I863" s="33"/>
      <c r="J863" s="33"/>
      <c r="K863" s="33"/>
      <c r="L863" s="34"/>
      <c r="M863" s="189"/>
      <c r="N863" s="190"/>
      <c r="O863" s="59"/>
      <c r="P863" s="59"/>
      <c r="Q863" s="59"/>
      <c r="R863" s="59"/>
      <c r="S863" s="59"/>
      <c r="T863" s="60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U863" s="18" t="s">
        <v>85</v>
      </c>
    </row>
    <row r="864" spans="1:47" s="2" customFormat="1" ht="12">
      <c r="A864" s="33"/>
      <c r="B864" s="34"/>
      <c r="C864" s="33"/>
      <c r="D864" s="165" t="s">
        <v>193</v>
      </c>
      <c r="E864" s="33"/>
      <c r="F864" s="191" t="s">
        <v>2027</v>
      </c>
      <c r="G864" s="33"/>
      <c r="H864" s="192">
        <v>0</v>
      </c>
      <c r="I864" s="33"/>
      <c r="J864" s="33"/>
      <c r="K864" s="33"/>
      <c r="L864" s="34"/>
      <c r="M864" s="189"/>
      <c r="N864" s="190"/>
      <c r="O864" s="59"/>
      <c r="P864" s="59"/>
      <c r="Q864" s="59"/>
      <c r="R864" s="59"/>
      <c r="S864" s="59"/>
      <c r="T864" s="60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U864" s="18" t="s">
        <v>85</v>
      </c>
    </row>
    <row r="865" spans="1:47" s="2" customFormat="1" ht="12">
      <c r="A865" s="33"/>
      <c r="B865" s="34"/>
      <c r="C865" s="33"/>
      <c r="D865" s="165" t="s">
        <v>193</v>
      </c>
      <c r="E865" s="33"/>
      <c r="F865" s="191" t="s">
        <v>2028</v>
      </c>
      <c r="G865" s="33"/>
      <c r="H865" s="192">
        <v>1.601</v>
      </c>
      <c r="I865" s="33"/>
      <c r="J865" s="33"/>
      <c r="K865" s="33"/>
      <c r="L865" s="34"/>
      <c r="M865" s="189"/>
      <c r="N865" s="190"/>
      <c r="O865" s="59"/>
      <c r="P865" s="59"/>
      <c r="Q865" s="59"/>
      <c r="R865" s="59"/>
      <c r="S865" s="59"/>
      <c r="T865" s="60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U865" s="18" t="s">
        <v>85</v>
      </c>
    </row>
    <row r="866" spans="1:47" s="2" customFormat="1" ht="12">
      <c r="A866" s="33"/>
      <c r="B866" s="34"/>
      <c r="C866" s="33"/>
      <c r="D866" s="165" t="s">
        <v>193</v>
      </c>
      <c r="E866" s="33"/>
      <c r="F866" s="191" t="s">
        <v>2029</v>
      </c>
      <c r="G866" s="33"/>
      <c r="H866" s="192">
        <v>3.545</v>
      </c>
      <c r="I866" s="33"/>
      <c r="J866" s="33"/>
      <c r="K866" s="33"/>
      <c r="L866" s="34"/>
      <c r="M866" s="189"/>
      <c r="N866" s="190"/>
      <c r="O866" s="59"/>
      <c r="P866" s="59"/>
      <c r="Q866" s="59"/>
      <c r="R866" s="59"/>
      <c r="S866" s="59"/>
      <c r="T866" s="60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U866" s="18" t="s">
        <v>85</v>
      </c>
    </row>
    <row r="867" spans="1:47" s="2" customFormat="1" ht="12">
      <c r="A867" s="33"/>
      <c r="B867" s="34"/>
      <c r="C867" s="33"/>
      <c r="D867" s="165" t="s">
        <v>193</v>
      </c>
      <c r="E867" s="33"/>
      <c r="F867" s="191" t="s">
        <v>2030</v>
      </c>
      <c r="G867" s="33"/>
      <c r="H867" s="192">
        <v>3.486</v>
      </c>
      <c r="I867" s="33"/>
      <c r="J867" s="33"/>
      <c r="K867" s="33"/>
      <c r="L867" s="34"/>
      <c r="M867" s="189"/>
      <c r="N867" s="190"/>
      <c r="O867" s="59"/>
      <c r="P867" s="59"/>
      <c r="Q867" s="59"/>
      <c r="R867" s="59"/>
      <c r="S867" s="59"/>
      <c r="T867" s="60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U867" s="18" t="s">
        <v>85</v>
      </c>
    </row>
    <row r="868" spans="1:47" s="2" customFormat="1" ht="12">
      <c r="A868" s="33"/>
      <c r="B868" s="34"/>
      <c r="C868" s="33"/>
      <c r="D868" s="165" t="s">
        <v>193</v>
      </c>
      <c r="E868" s="33"/>
      <c r="F868" s="191" t="s">
        <v>2031</v>
      </c>
      <c r="G868" s="33"/>
      <c r="H868" s="192">
        <v>8.318</v>
      </c>
      <c r="I868" s="33"/>
      <c r="J868" s="33"/>
      <c r="K868" s="33"/>
      <c r="L868" s="34"/>
      <c r="M868" s="189"/>
      <c r="N868" s="190"/>
      <c r="O868" s="59"/>
      <c r="P868" s="59"/>
      <c r="Q868" s="59"/>
      <c r="R868" s="59"/>
      <c r="S868" s="59"/>
      <c r="T868" s="60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U868" s="18" t="s">
        <v>85</v>
      </c>
    </row>
    <row r="869" spans="1:47" s="2" customFormat="1" ht="12">
      <c r="A869" s="33"/>
      <c r="B869" s="34"/>
      <c r="C869" s="33"/>
      <c r="D869" s="165" t="s">
        <v>193</v>
      </c>
      <c r="E869" s="33"/>
      <c r="F869" s="191" t="s">
        <v>2032</v>
      </c>
      <c r="G869" s="33"/>
      <c r="H869" s="192">
        <v>9.311</v>
      </c>
      <c r="I869" s="33"/>
      <c r="J869" s="33"/>
      <c r="K869" s="33"/>
      <c r="L869" s="34"/>
      <c r="M869" s="189"/>
      <c r="N869" s="190"/>
      <c r="O869" s="59"/>
      <c r="P869" s="59"/>
      <c r="Q869" s="59"/>
      <c r="R869" s="59"/>
      <c r="S869" s="59"/>
      <c r="T869" s="60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U869" s="18" t="s">
        <v>85</v>
      </c>
    </row>
    <row r="870" spans="1:47" s="2" customFormat="1" ht="12">
      <c r="A870" s="33"/>
      <c r="B870" s="34"/>
      <c r="C870" s="33"/>
      <c r="D870" s="165" t="s">
        <v>193</v>
      </c>
      <c r="E870" s="33"/>
      <c r="F870" s="191" t="s">
        <v>2033</v>
      </c>
      <c r="G870" s="33"/>
      <c r="H870" s="192">
        <v>0</v>
      </c>
      <c r="I870" s="33"/>
      <c r="J870" s="33"/>
      <c r="K870" s="33"/>
      <c r="L870" s="34"/>
      <c r="M870" s="189"/>
      <c r="N870" s="190"/>
      <c r="O870" s="59"/>
      <c r="P870" s="59"/>
      <c r="Q870" s="59"/>
      <c r="R870" s="59"/>
      <c r="S870" s="59"/>
      <c r="T870" s="60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U870" s="18" t="s">
        <v>85</v>
      </c>
    </row>
    <row r="871" spans="1:47" s="2" customFormat="1" ht="12">
      <c r="A871" s="33"/>
      <c r="B871" s="34"/>
      <c r="C871" s="33"/>
      <c r="D871" s="165" t="s">
        <v>193</v>
      </c>
      <c r="E871" s="33"/>
      <c r="F871" s="191" t="s">
        <v>2034</v>
      </c>
      <c r="G871" s="33"/>
      <c r="H871" s="192">
        <v>1.709</v>
      </c>
      <c r="I871" s="33"/>
      <c r="J871" s="33"/>
      <c r="K871" s="33"/>
      <c r="L871" s="34"/>
      <c r="M871" s="189"/>
      <c r="N871" s="190"/>
      <c r="O871" s="59"/>
      <c r="P871" s="59"/>
      <c r="Q871" s="59"/>
      <c r="R871" s="59"/>
      <c r="S871" s="59"/>
      <c r="T871" s="60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U871" s="18" t="s">
        <v>85</v>
      </c>
    </row>
    <row r="872" spans="1:47" s="2" customFormat="1" ht="12">
      <c r="A872" s="33"/>
      <c r="B872" s="34"/>
      <c r="C872" s="33"/>
      <c r="D872" s="165" t="s">
        <v>193</v>
      </c>
      <c r="E872" s="33"/>
      <c r="F872" s="191" t="s">
        <v>2035</v>
      </c>
      <c r="G872" s="33"/>
      <c r="H872" s="192">
        <v>3.545</v>
      </c>
      <c r="I872" s="33"/>
      <c r="J872" s="33"/>
      <c r="K872" s="33"/>
      <c r="L872" s="34"/>
      <c r="M872" s="189"/>
      <c r="N872" s="190"/>
      <c r="O872" s="59"/>
      <c r="P872" s="59"/>
      <c r="Q872" s="59"/>
      <c r="R872" s="59"/>
      <c r="S872" s="59"/>
      <c r="T872" s="60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U872" s="18" t="s">
        <v>85</v>
      </c>
    </row>
    <row r="873" spans="1:47" s="2" customFormat="1" ht="12">
      <c r="A873" s="33"/>
      <c r="B873" s="34"/>
      <c r="C873" s="33"/>
      <c r="D873" s="165" t="s">
        <v>193</v>
      </c>
      <c r="E873" s="33"/>
      <c r="F873" s="191" t="s">
        <v>2036</v>
      </c>
      <c r="G873" s="33"/>
      <c r="H873" s="192">
        <v>4.698</v>
      </c>
      <c r="I873" s="33"/>
      <c r="J873" s="33"/>
      <c r="K873" s="33"/>
      <c r="L873" s="34"/>
      <c r="M873" s="189"/>
      <c r="N873" s="190"/>
      <c r="O873" s="59"/>
      <c r="P873" s="59"/>
      <c r="Q873" s="59"/>
      <c r="R873" s="59"/>
      <c r="S873" s="59"/>
      <c r="T873" s="60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U873" s="18" t="s">
        <v>85</v>
      </c>
    </row>
    <row r="874" spans="1:47" s="2" customFormat="1" ht="12">
      <c r="A874" s="33"/>
      <c r="B874" s="34"/>
      <c r="C874" s="33"/>
      <c r="D874" s="165" t="s">
        <v>193</v>
      </c>
      <c r="E874" s="33"/>
      <c r="F874" s="191" t="s">
        <v>2037</v>
      </c>
      <c r="G874" s="33"/>
      <c r="H874" s="192">
        <v>2.563</v>
      </c>
      <c r="I874" s="33"/>
      <c r="J874" s="33"/>
      <c r="K874" s="33"/>
      <c r="L874" s="34"/>
      <c r="M874" s="189"/>
      <c r="N874" s="190"/>
      <c r="O874" s="59"/>
      <c r="P874" s="59"/>
      <c r="Q874" s="59"/>
      <c r="R874" s="59"/>
      <c r="S874" s="59"/>
      <c r="T874" s="60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U874" s="18" t="s">
        <v>85</v>
      </c>
    </row>
    <row r="875" spans="1:47" s="2" customFormat="1" ht="12">
      <c r="A875" s="33"/>
      <c r="B875" s="34"/>
      <c r="C875" s="33"/>
      <c r="D875" s="165" t="s">
        <v>193</v>
      </c>
      <c r="E875" s="33"/>
      <c r="F875" s="191" t="s">
        <v>2038</v>
      </c>
      <c r="G875" s="33"/>
      <c r="H875" s="192">
        <v>1.062</v>
      </c>
      <c r="I875" s="33"/>
      <c r="J875" s="33"/>
      <c r="K875" s="33"/>
      <c r="L875" s="34"/>
      <c r="M875" s="189"/>
      <c r="N875" s="190"/>
      <c r="O875" s="59"/>
      <c r="P875" s="59"/>
      <c r="Q875" s="59"/>
      <c r="R875" s="59"/>
      <c r="S875" s="59"/>
      <c r="T875" s="60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U875" s="18" t="s">
        <v>85</v>
      </c>
    </row>
    <row r="876" spans="1:47" s="2" customFormat="1" ht="12">
      <c r="A876" s="33"/>
      <c r="B876" s="34"/>
      <c r="C876" s="33"/>
      <c r="D876" s="165" t="s">
        <v>193</v>
      </c>
      <c r="E876" s="33"/>
      <c r="F876" s="191" t="s">
        <v>2039</v>
      </c>
      <c r="G876" s="33"/>
      <c r="H876" s="192">
        <v>9.312</v>
      </c>
      <c r="I876" s="33"/>
      <c r="J876" s="33"/>
      <c r="K876" s="33"/>
      <c r="L876" s="34"/>
      <c r="M876" s="189"/>
      <c r="N876" s="190"/>
      <c r="O876" s="59"/>
      <c r="P876" s="59"/>
      <c r="Q876" s="59"/>
      <c r="R876" s="59"/>
      <c r="S876" s="59"/>
      <c r="T876" s="60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U876" s="18" t="s">
        <v>85</v>
      </c>
    </row>
    <row r="877" spans="1:47" s="2" customFormat="1" ht="12">
      <c r="A877" s="33"/>
      <c r="B877" s="34"/>
      <c r="C877" s="33"/>
      <c r="D877" s="165" t="s">
        <v>193</v>
      </c>
      <c r="E877" s="33"/>
      <c r="F877" s="191" t="s">
        <v>2040</v>
      </c>
      <c r="G877" s="33"/>
      <c r="H877" s="192">
        <v>0</v>
      </c>
      <c r="I877" s="33"/>
      <c r="J877" s="33"/>
      <c r="K877" s="33"/>
      <c r="L877" s="34"/>
      <c r="M877" s="189"/>
      <c r="N877" s="190"/>
      <c r="O877" s="59"/>
      <c r="P877" s="59"/>
      <c r="Q877" s="59"/>
      <c r="R877" s="59"/>
      <c r="S877" s="59"/>
      <c r="T877" s="60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U877" s="18" t="s">
        <v>85</v>
      </c>
    </row>
    <row r="878" spans="1:47" s="2" customFormat="1" ht="12">
      <c r="A878" s="33"/>
      <c r="B878" s="34"/>
      <c r="C878" s="33"/>
      <c r="D878" s="165" t="s">
        <v>193</v>
      </c>
      <c r="E878" s="33"/>
      <c r="F878" s="191" t="s">
        <v>2041</v>
      </c>
      <c r="G878" s="33"/>
      <c r="H878" s="192">
        <v>1.966</v>
      </c>
      <c r="I878" s="33"/>
      <c r="J878" s="33"/>
      <c r="K878" s="33"/>
      <c r="L878" s="34"/>
      <c r="M878" s="189"/>
      <c r="N878" s="190"/>
      <c r="O878" s="59"/>
      <c r="P878" s="59"/>
      <c r="Q878" s="59"/>
      <c r="R878" s="59"/>
      <c r="S878" s="59"/>
      <c r="T878" s="60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U878" s="18" t="s">
        <v>85</v>
      </c>
    </row>
    <row r="879" spans="1:47" s="2" customFormat="1" ht="12">
      <c r="A879" s="33"/>
      <c r="B879" s="34"/>
      <c r="C879" s="33"/>
      <c r="D879" s="165" t="s">
        <v>193</v>
      </c>
      <c r="E879" s="33"/>
      <c r="F879" s="191" t="s">
        <v>2042</v>
      </c>
      <c r="G879" s="33"/>
      <c r="H879" s="192">
        <v>3.516</v>
      </c>
      <c r="I879" s="33"/>
      <c r="J879" s="33"/>
      <c r="K879" s="33"/>
      <c r="L879" s="34"/>
      <c r="M879" s="189"/>
      <c r="N879" s="190"/>
      <c r="O879" s="59"/>
      <c r="P879" s="59"/>
      <c r="Q879" s="59"/>
      <c r="R879" s="59"/>
      <c r="S879" s="59"/>
      <c r="T879" s="60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U879" s="18" t="s">
        <v>85</v>
      </c>
    </row>
    <row r="880" spans="1:47" s="2" customFormat="1" ht="12">
      <c r="A880" s="33"/>
      <c r="B880" s="34"/>
      <c r="C880" s="33"/>
      <c r="D880" s="165" t="s">
        <v>193</v>
      </c>
      <c r="E880" s="33"/>
      <c r="F880" s="191" t="s">
        <v>2043</v>
      </c>
      <c r="G880" s="33"/>
      <c r="H880" s="192">
        <v>2.854</v>
      </c>
      <c r="I880" s="33"/>
      <c r="J880" s="33"/>
      <c r="K880" s="33"/>
      <c r="L880" s="34"/>
      <c r="M880" s="189"/>
      <c r="N880" s="190"/>
      <c r="O880" s="59"/>
      <c r="P880" s="59"/>
      <c r="Q880" s="59"/>
      <c r="R880" s="59"/>
      <c r="S880" s="59"/>
      <c r="T880" s="60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U880" s="18" t="s">
        <v>85</v>
      </c>
    </row>
    <row r="881" spans="1:47" s="2" customFormat="1" ht="12">
      <c r="A881" s="33"/>
      <c r="B881" s="34"/>
      <c r="C881" s="33"/>
      <c r="D881" s="165" t="s">
        <v>193</v>
      </c>
      <c r="E881" s="33"/>
      <c r="F881" s="191" t="s">
        <v>2044</v>
      </c>
      <c r="G881" s="33"/>
      <c r="H881" s="192">
        <v>10.578</v>
      </c>
      <c r="I881" s="33"/>
      <c r="J881" s="33"/>
      <c r="K881" s="33"/>
      <c r="L881" s="34"/>
      <c r="M881" s="189"/>
      <c r="N881" s="190"/>
      <c r="O881" s="59"/>
      <c r="P881" s="59"/>
      <c r="Q881" s="59"/>
      <c r="R881" s="59"/>
      <c r="S881" s="59"/>
      <c r="T881" s="60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U881" s="18" t="s">
        <v>85</v>
      </c>
    </row>
    <row r="882" spans="1:47" s="2" customFormat="1" ht="12">
      <c r="A882" s="33"/>
      <c r="B882" s="34"/>
      <c r="C882" s="33"/>
      <c r="D882" s="165" t="s">
        <v>193</v>
      </c>
      <c r="E882" s="33"/>
      <c r="F882" s="191" t="s">
        <v>2045</v>
      </c>
      <c r="G882" s="33"/>
      <c r="H882" s="192">
        <v>0</v>
      </c>
      <c r="I882" s="33"/>
      <c r="J882" s="33"/>
      <c r="K882" s="33"/>
      <c r="L882" s="34"/>
      <c r="M882" s="189"/>
      <c r="N882" s="190"/>
      <c r="O882" s="59"/>
      <c r="P882" s="59"/>
      <c r="Q882" s="59"/>
      <c r="R882" s="59"/>
      <c r="S882" s="59"/>
      <c r="T882" s="60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U882" s="18" t="s">
        <v>85</v>
      </c>
    </row>
    <row r="883" spans="1:47" s="2" customFormat="1" ht="12">
      <c r="A883" s="33"/>
      <c r="B883" s="34"/>
      <c r="C883" s="33"/>
      <c r="D883" s="165" t="s">
        <v>193</v>
      </c>
      <c r="E883" s="33"/>
      <c r="F883" s="191" t="s">
        <v>2046</v>
      </c>
      <c r="G883" s="33"/>
      <c r="H883" s="192">
        <v>2.156</v>
      </c>
      <c r="I883" s="33"/>
      <c r="J883" s="33"/>
      <c r="K883" s="33"/>
      <c r="L883" s="34"/>
      <c r="M883" s="189"/>
      <c r="N883" s="190"/>
      <c r="O883" s="59"/>
      <c r="P883" s="59"/>
      <c r="Q883" s="59"/>
      <c r="R883" s="59"/>
      <c r="S883" s="59"/>
      <c r="T883" s="60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U883" s="18" t="s">
        <v>85</v>
      </c>
    </row>
    <row r="884" spans="1:47" s="2" customFormat="1" ht="12">
      <c r="A884" s="33"/>
      <c r="B884" s="34"/>
      <c r="C884" s="33"/>
      <c r="D884" s="165" t="s">
        <v>193</v>
      </c>
      <c r="E884" s="33"/>
      <c r="F884" s="191" t="s">
        <v>2047</v>
      </c>
      <c r="G884" s="33"/>
      <c r="H884" s="192">
        <v>3.46</v>
      </c>
      <c r="I884" s="33"/>
      <c r="J884" s="33"/>
      <c r="K884" s="33"/>
      <c r="L884" s="34"/>
      <c r="M884" s="189"/>
      <c r="N884" s="190"/>
      <c r="O884" s="59"/>
      <c r="P884" s="59"/>
      <c r="Q884" s="59"/>
      <c r="R884" s="59"/>
      <c r="S884" s="59"/>
      <c r="T884" s="60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U884" s="18" t="s">
        <v>85</v>
      </c>
    </row>
    <row r="885" spans="1:47" s="2" customFormat="1" ht="12">
      <c r="A885" s="33"/>
      <c r="B885" s="34"/>
      <c r="C885" s="33"/>
      <c r="D885" s="165" t="s">
        <v>193</v>
      </c>
      <c r="E885" s="33"/>
      <c r="F885" s="191" t="s">
        <v>2048</v>
      </c>
      <c r="G885" s="33"/>
      <c r="H885" s="192">
        <v>2.673</v>
      </c>
      <c r="I885" s="33"/>
      <c r="J885" s="33"/>
      <c r="K885" s="33"/>
      <c r="L885" s="34"/>
      <c r="M885" s="189"/>
      <c r="N885" s="190"/>
      <c r="O885" s="59"/>
      <c r="P885" s="59"/>
      <c r="Q885" s="59"/>
      <c r="R885" s="59"/>
      <c r="S885" s="59"/>
      <c r="T885" s="60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U885" s="18" t="s">
        <v>85</v>
      </c>
    </row>
    <row r="886" spans="1:47" s="2" customFormat="1" ht="12">
      <c r="A886" s="33"/>
      <c r="B886" s="34"/>
      <c r="C886" s="33"/>
      <c r="D886" s="165" t="s">
        <v>193</v>
      </c>
      <c r="E886" s="33"/>
      <c r="F886" s="191" t="s">
        <v>2049</v>
      </c>
      <c r="G886" s="33"/>
      <c r="H886" s="192">
        <v>11.123</v>
      </c>
      <c r="I886" s="33"/>
      <c r="J886" s="33"/>
      <c r="K886" s="33"/>
      <c r="L886" s="34"/>
      <c r="M886" s="189"/>
      <c r="N886" s="190"/>
      <c r="O886" s="59"/>
      <c r="P886" s="59"/>
      <c r="Q886" s="59"/>
      <c r="R886" s="59"/>
      <c r="S886" s="59"/>
      <c r="T886" s="60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U886" s="18" t="s">
        <v>85</v>
      </c>
    </row>
    <row r="887" spans="1:47" s="2" customFormat="1" ht="12">
      <c r="A887" s="33"/>
      <c r="B887" s="34"/>
      <c r="C887" s="33"/>
      <c r="D887" s="165" t="s">
        <v>193</v>
      </c>
      <c r="E887" s="33"/>
      <c r="F887" s="191" t="s">
        <v>2050</v>
      </c>
      <c r="G887" s="33"/>
      <c r="H887" s="192">
        <v>0</v>
      </c>
      <c r="I887" s="33"/>
      <c r="J887" s="33"/>
      <c r="K887" s="33"/>
      <c r="L887" s="34"/>
      <c r="M887" s="189"/>
      <c r="N887" s="190"/>
      <c r="O887" s="59"/>
      <c r="P887" s="59"/>
      <c r="Q887" s="59"/>
      <c r="R887" s="59"/>
      <c r="S887" s="59"/>
      <c r="T887" s="60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U887" s="18" t="s">
        <v>85</v>
      </c>
    </row>
    <row r="888" spans="1:47" s="2" customFormat="1" ht="12">
      <c r="A888" s="33"/>
      <c r="B888" s="34"/>
      <c r="C888" s="33"/>
      <c r="D888" s="165" t="s">
        <v>193</v>
      </c>
      <c r="E888" s="33"/>
      <c r="F888" s="191" t="s">
        <v>2051</v>
      </c>
      <c r="G888" s="33"/>
      <c r="H888" s="192">
        <v>2.506</v>
      </c>
      <c r="I888" s="33"/>
      <c r="J888" s="33"/>
      <c r="K888" s="33"/>
      <c r="L888" s="34"/>
      <c r="M888" s="189"/>
      <c r="N888" s="190"/>
      <c r="O888" s="59"/>
      <c r="P888" s="59"/>
      <c r="Q888" s="59"/>
      <c r="R888" s="59"/>
      <c r="S888" s="59"/>
      <c r="T888" s="60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U888" s="18" t="s">
        <v>85</v>
      </c>
    </row>
    <row r="889" spans="1:47" s="2" customFormat="1" ht="12">
      <c r="A889" s="33"/>
      <c r="B889" s="34"/>
      <c r="C889" s="33"/>
      <c r="D889" s="165" t="s">
        <v>193</v>
      </c>
      <c r="E889" s="33"/>
      <c r="F889" s="191" t="s">
        <v>2052</v>
      </c>
      <c r="G889" s="33"/>
      <c r="H889" s="192">
        <v>3.523</v>
      </c>
      <c r="I889" s="33"/>
      <c r="J889" s="33"/>
      <c r="K889" s="33"/>
      <c r="L889" s="34"/>
      <c r="M889" s="189"/>
      <c r="N889" s="190"/>
      <c r="O889" s="59"/>
      <c r="P889" s="59"/>
      <c r="Q889" s="59"/>
      <c r="R889" s="59"/>
      <c r="S889" s="59"/>
      <c r="T889" s="60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U889" s="18" t="s">
        <v>85</v>
      </c>
    </row>
    <row r="890" spans="1:47" s="2" customFormat="1" ht="12">
      <c r="A890" s="33"/>
      <c r="B890" s="34"/>
      <c r="C890" s="33"/>
      <c r="D890" s="165" t="s">
        <v>193</v>
      </c>
      <c r="E890" s="33"/>
      <c r="F890" s="191" t="s">
        <v>2053</v>
      </c>
      <c r="G890" s="33"/>
      <c r="H890" s="192">
        <v>4.17</v>
      </c>
      <c r="I890" s="33"/>
      <c r="J890" s="33"/>
      <c r="K890" s="33"/>
      <c r="L890" s="34"/>
      <c r="M890" s="189"/>
      <c r="N890" s="190"/>
      <c r="O890" s="59"/>
      <c r="P890" s="59"/>
      <c r="Q890" s="59"/>
      <c r="R890" s="59"/>
      <c r="S890" s="59"/>
      <c r="T890" s="60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U890" s="18" t="s">
        <v>85</v>
      </c>
    </row>
    <row r="891" spans="1:47" s="2" customFormat="1" ht="12">
      <c r="A891" s="33"/>
      <c r="B891" s="34"/>
      <c r="C891" s="33"/>
      <c r="D891" s="165" t="s">
        <v>193</v>
      </c>
      <c r="E891" s="33"/>
      <c r="F891" s="191" t="s">
        <v>2054</v>
      </c>
      <c r="G891" s="33"/>
      <c r="H891" s="192">
        <v>6.513</v>
      </c>
      <c r="I891" s="33"/>
      <c r="J891" s="33"/>
      <c r="K891" s="33"/>
      <c r="L891" s="34"/>
      <c r="M891" s="189"/>
      <c r="N891" s="190"/>
      <c r="O891" s="59"/>
      <c r="P891" s="59"/>
      <c r="Q891" s="59"/>
      <c r="R891" s="59"/>
      <c r="S891" s="59"/>
      <c r="T891" s="60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U891" s="18" t="s">
        <v>85</v>
      </c>
    </row>
    <row r="892" spans="1:47" s="2" customFormat="1" ht="12">
      <c r="A892" s="33"/>
      <c r="B892" s="34"/>
      <c r="C892" s="33"/>
      <c r="D892" s="165" t="s">
        <v>193</v>
      </c>
      <c r="E892" s="33"/>
      <c r="F892" s="191" t="s">
        <v>2055</v>
      </c>
      <c r="G892" s="33"/>
      <c r="H892" s="192">
        <v>23.252</v>
      </c>
      <c r="I892" s="33"/>
      <c r="J892" s="33"/>
      <c r="K892" s="33"/>
      <c r="L892" s="34"/>
      <c r="M892" s="189"/>
      <c r="N892" s="190"/>
      <c r="O892" s="59"/>
      <c r="P892" s="59"/>
      <c r="Q892" s="59"/>
      <c r="R892" s="59"/>
      <c r="S892" s="59"/>
      <c r="T892" s="60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U892" s="18" t="s">
        <v>85</v>
      </c>
    </row>
    <row r="893" spans="1:47" s="2" customFormat="1" ht="12">
      <c r="A893" s="33"/>
      <c r="B893" s="34"/>
      <c r="C893" s="33"/>
      <c r="D893" s="165" t="s">
        <v>193</v>
      </c>
      <c r="E893" s="33"/>
      <c r="F893" s="191" t="s">
        <v>2056</v>
      </c>
      <c r="G893" s="33"/>
      <c r="H893" s="192">
        <v>20.939</v>
      </c>
      <c r="I893" s="33"/>
      <c r="J893" s="33"/>
      <c r="K893" s="33"/>
      <c r="L893" s="34"/>
      <c r="M893" s="189"/>
      <c r="N893" s="190"/>
      <c r="O893" s="59"/>
      <c r="P893" s="59"/>
      <c r="Q893" s="59"/>
      <c r="R893" s="59"/>
      <c r="S893" s="59"/>
      <c r="T893" s="60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U893" s="18" t="s">
        <v>85</v>
      </c>
    </row>
    <row r="894" spans="1:47" s="2" customFormat="1" ht="12">
      <c r="A894" s="33"/>
      <c r="B894" s="34"/>
      <c r="C894" s="33"/>
      <c r="D894" s="165" t="s">
        <v>193</v>
      </c>
      <c r="E894" s="33"/>
      <c r="F894" s="191" t="s">
        <v>2057</v>
      </c>
      <c r="G894" s="33"/>
      <c r="H894" s="192">
        <v>24.534</v>
      </c>
      <c r="I894" s="33"/>
      <c r="J894" s="33"/>
      <c r="K894" s="33"/>
      <c r="L894" s="34"/>
      <c r="M894" s="189"/>
      <c r="N894" s="190"/>
      <c r="O894" s="59"/>
      <c r="P894" s="59"/>
      <c r="Q894" s="59"/>
      <c r="R894" s="59"/>
      <c r="S894" s="59"/>
      <c r="T894" s="60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U894" s="18" t="s">
        <v>85</v>
      </c>
    </row>
    <row r="895" spans="1:47" s="2" customFormat="1" ht="12">
      <c r="A895" s="33"/>
      <c r="B895" s="34"/>
      <c r="C895" s="33"/>
      <c r="D895" s="165" t="s">
        <v>193</v>
      </c>
      <c r="E895" s="33"/>
      <c r="F895" s="191" t="s">
        <v>2058</v>
      </c>
      <c r="G895" s="33"/>
      <c r="H895" s="192">
        <v>20.199</v>
      </c>
      <c r="I895" s="33"/>
      <c r="J895" s="33"/>
      <c r="K895" s="33"/>
      <c r="L895" s="34"/>
      <c r="M895" s="189"/>
      <c r="N895" s="190"/>
      <c r="O895" s="59"/>
      <c r="P895" s="59"/>
      <c r="Q895" s="59"/>
      <c r="R895" s="59"/>
      <c r="S895" s="59"/>
      <c r="T895" s="60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U895" s="18" t="s">
        <v>85</v>
      </c>
    </row>
    <row r="896" spans="1:47" s="2" customFormat="1" ht="12">
      <c r="A896" s="33"/>
      <c r="B896" s="34"/>
      <c r="C896" s="33"/>
      <c r="D896" s="165" t="s">
        <v>193</v>
      </c>
      <c r="E896" s="33"/>
      <c r="F896" s="191" t="s">
        <v>2059</v>
      </c>
      <c r="G896" s="33"/>
      <c r="H896" s="192">
        <v>16.168</v>
      </c>
      <c r="I896" s="33"/>
      <c r="J896" s="33"/>
      <c r="K896" s="33"/>
      <c r="L896" s="34"/>
      <c r="M896" s="189"/>
      <c r="N896" s="190"/>
      <c r="O896" s="59"/>
      <c r="P896" s="59"/>
      <c r="Q896" s="59"/>
      <c r="R896" s="59"/>
      <c r="S896" s="59"/>
      <c r="T896" s="60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U896" s="18" t="s">
        <v>85</v>
      </c>
    </row>
    <row r="897" spans="1:47" s="2" customFormat="1" ht="12">
      <c r="A897" s="33"/>
      <c r="B897" s="34"/>
      <c r="C897" s="33"/>
      <c r="D897" s="165" t="s">
        <v>193</v>
      </c>
      <c r="E897" s="33"/>
      <c r="F897" s="191" t="s">
        <v>2060</v>
      </c>
      <c r="G897" s="33"/>
      <c r="H897" s="192">
        <v>20.115</v>
      </c>
      <c r="I897" s="33"/>
      <c r="J897" s="33"/>
      <c r="K897" s="33"/>
      <c r="L897" s="34"/>
      <c r="M897" s="189"/>
      <c r="N897" s="190"/>
      <c r="O897" s="59"/>
      <c r="P897" s="59"/>
      <c r="Q897" s="59"/>
      <c r="R897" s="59"/>
      <c r="S897" s="59"/>
      <c r="T897" s="60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U897" s="18" t="s">
        <v>85</v>
      </c>
    </row>
    <row r="898" spans="1:47" s="2" customFormat="1" ht="12">
      <c r="A898" s="33"/>
      <c r="B898" s="34"/>
      <c r="C898" s="33"/>
      <c r="D898" s="165" t="s">
        <v>193</v>
      </c>
      <c r="E898" s="33"/>
      <c r="F898" s="191" t="s">
        <v>2061</v>
      </c>
      <c r="G898" s="33"/>
      <c r="H898" s="192">
        <v>0.957</v>
      </c>
      <c r="I898" s="33"/>
      <c r="J898" s="33"/>
      <c r="K898" s="33"/>
      <c r="L898" s="34"/>
      <c r="M898" s="189"/>
      <c r="N898" s="190"/>
      <c r="O898" s="59"/>
      <c r="P898" s="59"/>
      <c r="Q898" s="59"/>
      <c r="R898" s="59"/>
      <c r="S898" s="59"/>
      <c r="T898" s="60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U898" s="18" t="s">
        <v>85</v>
      </c>
    </row>
    <row r="899" spans="1:47" s="2" customFormat="1" ht="12">
      <c r="A899" s="33"/>
      <c r="B899" s="34"/>
      <c r="C899" s="33"/>
      <c r="D899" s="165" t="s">
        <v>193</v>
      </c>
      <c r="E899" s="33"/>
      <c r="F899" s="191" t="s">
        <v>2062</v>
      </c>
      <c r="G899" s="33"/>
      <c r="H899" s="192">
        <v>20.291</v>
      </c>
      <c r="I899" s="33"/>
      <c r="J899" s="33"/>
      <c r="K899" s="33"/>
      <c r="L899" s="34"/>
      <c r="M899" s="189"/>
      <c r="N899" s="190"/>
      <c r="O899" s="59"/>
      <c r="P899" s="59"/>
      <c r="Q899" s="59"/>
      <c r="R899" s="59"/>
      <c r="S899" s="59"/>
      <c r="T899" s="60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U899" s="18" t="s">
        <v>85</v>
      </c>
    </row>
    <row r="900" spans="1:47" s="2" customFormat="1" ht="12">
      <c r="A900" s="33"/>
      <c r="B900" s="34"/>
      <c r="C900" s="33"/>
      <c r="D900" s="165" t="s">
        <v>193</v>
      </c>
      <c r="E900" s="33"/>
      <c r="F900" s="191" t="s">
        <v>2063</v>
      </c>
      <c r="G900" s="33"/>
      <c r="H900" s="192">
        <v>19.602</v>
      </c>
      <c r="I900" s="33"/>
      <c r="J900" s="33"/>
      <c r="K900" s="33"/>
      <c r="L900" s="34"/>
      <c r="M900" s="189"/>
      <c r="N900" s="190"/>
      <c r="O900" s="59"/>
      <c r="P900" s="59"/>
      <c r="Q900" s="59"/>
      <c r="R900" s="59"/>
      <c r="S900" s="59"/>
      <c r="T900" s="60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U900" s="18" t="s">
        <v>85</v>
      </c>
    </row>
    <row r="901" spans="1:47" s="2" customFormat="1" ht="12">
      <c r="A901" s="33"/>
      <c r="B901" s="34"/>
      <c r="C901" s="33"/>
      <c r="D901" s="165" t="s">
        <v>193</v>
      </c>
      <c r="E901" s="33"/>
      <c r="F901" s="191" t="s">
        <v>2064</v>
      </c>
      <c r="G901" s="33"/>
      <c r="H901" s="192">
        <v>21.559</v>
      </c>
      <c r="I901" s="33"/>
      <c r="J901" s="33"/>
      <c r="K901" s="33"/>
      <c r="L901" s="34"/>
      <c r="M901" s="189"/>
      <c r="N901" s="190"/>
      <c r="O901" s="59"/>
      <c r="P901" s="59"/>
      <c r="Q901" s="59"/>
      <c r="R901" s="59"/>
      <c r="S901" s="59"/>
      <c r="T901" s="60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U901" s="18" t="s">
        <v>85</v>
      </c>
    </row>
    <row r="902" spans="1:47" s="2" customFormat="1" ht="12">
      <c r="A902" s="33"/>
      <c r="B902" s="34"/>
      <c r="C902" s="33"/>
      <c r="D902" s="165" t="s">
        <v>193</v>
      </c>
      <c r="E902" s="33"/>
      <c r="F902" s="191" t="s">
        <v>2065</v>
      </c>
      <c r="G902" s="33"/>
      <c r="H902" s="192">
        <v>0.949</v>
      </c>
      <c r="I902" s="33"/>
      <c r="J902" s="33"/>
      <c r="K902" s="33"/>
      <c r="L902" s="34"/>
      <c r="M902" s="189"/>
      <c r="N902" s="190"/>
      <c r="O902" s="59"/>
      <c r="P902" s="59"/>
      <c r="Q902" s="59"/>
      <c r="R902" s="59"/>
      <c r="S902" s="59"/>
      <c r="T902" s="60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U902" s="18" t="s">
        <v>85</v>
      </c>
    </row>
    <row r="903" spans="1:47" s="2" customFormat="1" ht="12">
      <c r="A903" s="33"/>
      <c r="B903" s="34"/>
      <c r="C903" s="33"/>
      <c r="D903" s="165" t="s">
        <v>193</v>
      </c>
      <c r="E903" s="33"/>
      <c r="F903" s="191" t="s">
        <v>2066</v>
      </c>
      <c r="G903" s="33"/>
      <c r="H903" s="192">
        <v>19.78</v>
      </c>
      <c r="I903" s="33"/>
      <c r="J903" s="33"/>
      <c r="K903" s="33"/>
      <c r="L903" s="34"/>
      <c r="M903" s="189"/>
      <c r="N903" s="190"/>
      <c r="O903" s="59"/>
      <c r="P903" s="59"/>
      <c r="Q903" s="59"/>
      <c r="R903" s="59"/>
      <c r="S903" s="59"/>
      <c r="T903" s="60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U903" s="18" t="s">
        <v>85</v>
      </c>
    </row>
    <row r="904" spans="1:47" s="2" customFormat="1" ht="12">
      <c r="A904" s="33"/>
      <c r="B904" s="34"/>
      <c r="C904" s="33"/>
      <c r="D904" s="165" t="s">
        <v>193</v>
      </c>
      <c r="E904" s="33"/>
      <c r="F904" s="191" t="s">
        <v>2067</v>
      </c>
      <c r="G904" s="33"/>
      <c r="H904" s="192">
        <v>15.61</v>
      </c>
      <c r="I904" s="33"/>
      <c r="J904" s="33"/>
      <c r="K904" s="33"/>
      <c r="L904" s="34"/>
      <c r="M904" s="189"/>
      <c r="N904" s="190"/>
      <c r="O904" s="59"/>
      <c r="P904" s="59"/>
      <c r="Q904" s="59"/>
      <c r="R904" s="59"/>
      <c r="S904" s="59"/>
      <c r="T904" s="60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U904" s="18" t="s">
        <v>85</v>
      </c>
    </row>
    <row r="905" spans="1:47" s="2" customFormat="1" ht="12">
      <c r="A905" s="33"/>
      <c r="B905" s="34"/>
      <c r="C905" s="33"/>
      <c r="D905" s="165" t="s">
        <v>193</v>
      </c>
      <c r="E905" s="33"/>
      <c r="F905" s="191" t="s">
        <v>2068</v>
      </c>
      <c r="G905" s="33"/>
      <c r="H905" s="192">
        <v>16.889</v>
      </c>
      <c r="I905" s="33"/>
      <c r="J905" s="33"/>
      <c r="K905" s="33"/>
      <c r="L905" s="34"/>
      <c r="M905" s="189"/>
      <c r="N905" s="190"/>
      <c r="O905" s="59"/>
      <c r="P905" s="59"/>
      <c r="Q905" s="59"/>
      <c r="R905" s="59"/>
      <c r="S905" s="59"/>
      <c r="T905" s="60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U905" s="18" t="s">
        <v>85</v>
      </c>
    </row>
    <row r="906" spans="1:47" s="2" customFormat="1" ht="12">
      <c r="A906" s="33"/>
      <c r="B906" s="34"/>
      <c r="C906" s="33"/>
      <c r="D906" s="165" t="s">
        <v>193</v>
      </c>
      <c r="E906" s="33"/>
      <c r="F906" s="191" t="s">
        <v>2069</v>
      </c>
      <c r="G906" s="33"/>
      <c r="H906" s="192">
        <v>17.672</v>
      </c>
      <c r="I906" s="33"/>
      <c r="J906" s="33"/>
      <c r="K906" s="33"/>
      <c r="L906" s="34"/>
      <c r="M906" s="189"/>
      <c r="N906" s="190"/>
      <c r="O906" s="59"/>
      <c r="P906" s="59"/>
      <c r="Q906" s="59"/>
      <c r="R906" s="59"/>
      <c r="S906" s="59"/>
      <c r="T906" s="60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U906" s="18" t="s">
        <v>85</v>
      </c>
    </row>
    <row r="907" spans="1:47" s="2" customFormat="1" ht="12">
      <c r="A907" s="33"/>
      <c r="B907" s="34"/>
      <c r="C907" s="33"/>
      <c r="D907" s="165" t="s">
        <v>193</v>
      </c>
      <c r="E907" s="33"/>
      <c r="F907" s="191" t="s">
        <v>2070</v>
      </c>
      <c r="G907" s="33"/>
      <c r="H907" s="192">
        <v>4.826</v>
      </c>
      <c r="I907" s="33"/>
      <c r="J907" s="33"/>
      <c r="K907" s="33"/>
      <c r="L907" s="34"/>
      <c r="M907" s="189"/>
      <c r="N907" s="190"/>
      <c r="O907" s="59"/>
      <c r="P907" s="59"/>
      <c r="Q907" s="59"/>
      <c r="R907" s="59"/>
      <c r="S907" s="59"/>
      <c r="T907" s="60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U907" s="18" t="s">
        <v>85</v>
      </c>
    </row>
    <row r="908" spans="1:47" s="2" customFormat="1" ht="12">
      <c r="A908" s="33"/>
      <c r="B908" s="34"/>
      <c r="C908" s="33"/>
      <c r="D908" s="165" t="s">
        <v>193</v>
      </c>
      <c r="E908" s="33"/>
      <c r="F908" s="191" t="s">
        <v>1414</v>
      </c>
      <c r="G908" s="33"/>
      <c r="H908" s="192">
        <v>0</v>
      </c>
      <c r="I908" s="33"/>
      <c r="J908" s="33"/>
      <c r="K908" s="33"/>
      <c r="L908" s="34"/>
      <c r="M908" s="189"/>
      <c r="N908" s="190"/>
      <c r="O908" s="59"/>
      <c r="P908" s="59"/>
      <c r="Q908" s="59"/>
      <c r="R908" s="59"/>
      <c r="S908" s="59"/>
      <c r="T908" s="60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U908" s="18" t="s">
        <v>85</v>
      </c>
    </row>
    <row r="909" spans="1:47" s="2" customFormat="1" ht="12">
      <c r="A909" s="33"/>
      <c r="B909" s="34"/>
      <c r="C909" s="33"/>
      <c r="D909" s="165" t="s">
        <v>193</v>
      </c>
      <c r="E909" s="33"/>
      <c r="F909" s="191" t="s">
        <v>2071</v>
      </c>
      <c r="G909" s="33"/>
      <c r="H909" s="192">
        <v>-5.396</v>
      </c>
      <c r="I909" s="33"/>
      <c r="J909" s="33"/>
      <c r="K909" s="33"/>
      <c r="L909" s="34"/>
      <c r="M909" s="189"/>
      <c r="N909" s="190"/>
      <c r="O909" s="59"/>
      <c r="P909" s="59"/>
      <c r="Q909" s="59"/>
      <c r="R909" s="59"/>
      <c r="S909" s="59"/>
      <c r="T909" s="60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U909" s="18" t="s">
        <v>85</v>
      </c>
    </row>
    <row r="910" spans="1:47" s="2" customFormat="1" ht="12">
      <c r="A910" s="33"/>
      <c r="B910" s="34"/>
      <c r="C910" s="33"/>
      <c r="D910" s="165" t="s">
        <v>193</v>
      </c>
      <c r="E910" s="33"/>
      <c r="F910" s="191" t="s">
        <v>2072</v>
      </c>
      <c r="G910" s="33"/>
      <c r="H910" s="192">
        <v>-3.418</v>
      </c>
      <c r="I910" s="33"/>
      <c r="J910" s="33"/>
      <c r="K910" s="33"/>
      <c r="L910" s="34"/>
      <c r="M910" s="189"/>
      <c r="N910" s="190"/>
      <c r="O910" s="59"/>
      <c r="P910" s="59"/>
      <c r="Q910" s="59"/>
      <c r="R910" s="59"/>
      <c r="S910" s="59"/>
      <c r="T910" s="60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U910" s="18" t="s">
        <v>85</v>
      </c>
    </row>
    <row r="911" spans="1:47" s="2" customFormat="1" ht="12">
      <c r="A911" s="33"/>
      <c r="B911" s="34"/>
      <c r="C911" s="33"/>
      <c r="D911" s="165" t="s">
        <v>193</v>
      </c>
      <c r="E911" s="33"/>
      <c r="F911" s="191" t="s">
        <v>2073</v>
      </c>
      <c r="G911" s="33"/>
      <c r="H911" s="192">
        <v>-2.65</v>
      </c>
      <c r="I911" s="33"/>
      <c r="J911" s="33"/>
      <c r="K911" s="33"/>
      <c r="L911" s="34"/>
      <c r="M911" s="189"/>
      <c r="N911" s="190"/>
      <c r="O911" s="59"/>
      <c r="P911" s="59"/>
      <c r="Q911" s="59"/>
      <c r="R911" s="59"/>
      <c r="S911" s="59"/>
      <c r="T911" s="60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U911" s="18" t="s">
        <v>85</v>
      </c>
    </row>
    <row r="912" spans="1:47" s="2" customFormat="1" ht="12">
      <c r="A912" s="33"/>
      <c r="B912" s="34"/>
      <c r="C912" s="33"/>
      <c r="D912" s="165" t="s">
        <v>193</v>
      </c>
      <c r="E912" s="33"/>
      <c r="F912" s="191" t="s">
        <v>2074</v>
      </c>
      <c r="G912" s="33"/>
      <c r="H912" s="192">
        <v>-1.297</v>
      </c>
      <c r="I912" s="33"/>
      <c r="J912" s="33"/>
      <c r="K912" s="33"/>
      <c r="L912" s="34"/>
      <c r="M912" s="189"/>
      <c r="N912" s="190"/>
      <c r="O912" s="59"/>
      <c r="P912" s="59"/>
      <c r="Q912" s="59"/>
      <c r="R912" s="59"/>
      <c r="S912" s="59"/>
      <c r="T912" s="60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U912" s="18" t="s">
        <v>85</v>
      </c>
    </row>
    <row r="913" spans="1:47" s="2" customFormat="1" ht="12">
      <c r="A913" s="33"/>
      <c r="B913" s="34"/>
      <c r="C913" s="33"/>
      <c r="D913" s="165" t="s">
        <v>193</v>
      </c>
      <c r="E913" s="33"/>
      <c r="F913" s="191" t="s">
        <v>2075</v>
      </c>
      <c r="G913" s="33"/>
      <c r="H913" s="192">
        <v>-2.173</v>
      </c>
      <c r="I913" s="33"/>
      <c r="J913" s="33"/>
      <c r="K913" s="33"/>
      <c r="L913" s="34"/>
      <c r="M913" s="189"/>
      <c r="N913" s="190"/>
      <c r="O913" s="59"/>
      <c r="P913" s="59"/>
      <c r="Q913" s="59"/>
      <c r="R913" s="59"/>
      <c r="S913" s="59"/>
      <c r="T913" s="60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U913" s="18" t="s">
        <v>85</v>
      </c>
    </row>
    <row r="914" spans="1:47" s="2" customFormat="1" ht="12">
      <c r="A914" s="33"/>
      <c r="B914" s="34"/>
      <c r="C914" s="33"/>
      <c r="D914" s="165" t="s">
        <v>193</v>
      </c>
      <c r="E914" s="33"/>
      <c r="F914" s="191" t="s">
        <v>1299</v>
      </c>
      <c r="G914" s="33"/>
      <c r="H914" s="192">
        <v>372.646</v>
      </c>
      <c r="I914" s="33"/>
      <c r="J914" s="33"/>
      <c r="K914" s="33"/>
      <c r="L914" s="34"/>
      <c r="M914" s="189"/>
      <c r="N914" s="190"/>
      <c r="O914" s="59"/>
      <c r="P914" s="59"/>
      <c r="Q914" s="59"/>
      <c r="R914" s="59"/>
      <c r="S914" s="59"/>
      <c r="T914" s="60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U914" s="18" t="s">
        <v>85</v>
      </c>
    </row>
    <row r="915" spans="1:47" s="2" customFormat="1" ht="12">
      <c r="A915" s="33"/>
      <c r="B915" s="34"/>
      <c r="C915" s="33"/>
      <c r="D915" s="165" t="s">
        <v>193</v>
      </c>
      <c r="E915" s="33"/>
      <c r="F915" s="188" t="s">
        <v>1467</v>
      </c>
      <c r="G915" s="33"/>
      <c r="H915" s="33"/>
      <c r="I915" s="33"/>
      <c r="J915" s="33"/>
      <c r="K915" s="33"/>
      <c r="L915" s="34"/>
      <c r="M915" s="189"/>
      <c r="N915" s="190"/>
      <c r="O915" s="59"/>
      <c r="P915" s="59"/>
      <c r="Q915" s="59"/>
      <c r="R915" s="59"/>
      <c r="S915" s="59"/>
      <c r="T915" s="60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U915" s="18" t="s">
        <v>85</v>
      </c>
    </row>
    <row r="916" spans="1:47" s="2" customFormat="1" ht="12">
      <c r="A916" s="33"/>
      <c r="B916" s="34"/>
      <c r="C916" s="33"/>
      <c r="D916" s="165" t="s">
        <v>193</v>
      </c>
      <c r="E916" s="33"/>
      <c r="F916" s="191" t="s">
        <v>1451</v>
      </c>
      <c r="G916" s="33"/>
      <c r="H916" s="192">
        <v>0</v>
      </c>
      <c r="I916" s="33"/>
      <c r="J916" s="33"/>
      <c r="K916" s="33"/>
      <c r="L916" s="34"/>
      <c r="M916" s="189"/>
      <c r="N916" s="190"/>
      <c r="O916" s="59"/>
      <c r="P916" s="59"/>
      <c r="Q916" s="59"/>
      <c r="R916" s="59"/>
      <c r="S916" s="59"/>
      <c r="T916" s="60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U916" s="18" t="s">
        <v>85</v>
      </c>
    </row>
    <row r="917" spans="1:47" s="2" customFormat="1" ht="12">
      <c r="A917" s="33"/>
      <c r="B917" s="34"/>
      <c r="C917" s="33"/>
      <c r="D917" s="165" t="s">
        <v>193</v>
      </c>
      <c r="E917" s="33"/>
      <c r="F917" s="191" t="s">
        <v>2134</v>
      </c>
      <c r="G917" s="33"/>
      <c r="H917" s="192">
        <v>76.95</v>
      </c>
      <c r="I917" s="33"/>
      <c r="J917" s="33"/>
      <c r="K917" s="33"/>
      <c r="L917" s="34"/>
      <c r="M917" s="189"/>
      <c r="N917" s="190"/>
      <c r="O917" s="59"/>
      <c r="P917" s="59"/>
      <c r="Q917" s="59"/>
      <c r="R917" s="59"/>
      <c r="S917" s="59"/>
      <c r="T917" s="60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U917" s="18" t="s">
        <v>85</v>
      </c>
    </row>
    <row r="918" spans="1:47" s="2" customFormat="1" ht="12">
      <c r="A918" s="33"/>
      <c r="B918" s="34"/>
      <c r="C918" s="33"/>
      <c r="D918" s="165" t="s">
        <v>193</v>
      </c>
      <c r="E918" s="33"/>
      <c r="F918" s="191" t="s">
        <v>1299</v>
      </c>
      <c r="G918" s="33"/>
      <c r="H918" s="192">
        <v>76.95</v>
      </c>
      <c r="I918" s="33"/>
      <c r="J918" s="33"/>
      <c r="K918" s="33"/>
      <c r="L918" s="34"/>
      <c r="M918" s="189"/>
      <c r="N918" s="190"/>
      <c r="O918" s="59"/>
      <c r="P918" s="59"/>
      <c r="Q918" s="59"/>
      <c r="R918" s="59"/>
      <c r="S918" s="59"/>
      <c r="T918" s="60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U918" s="18" t="s">
        <v>85</v>
      </c>
    </row>
    <row r="919" spans="1:47" s="2" customFormat="1" ht="12">
      <c r="A919" s="33"/>
      <c r="B919" s="34"/>
      <c r="C919" s="33"/>
      <c r="D919" s="165" t="s">
        <v>193</v>
      </c>
      <c r="E919" s="33"/>
      <c r="F919" s="188" t="s">
        <v>2169</v>
      </c>
      <c r="G919" s="33"/>
      <c r="H919" s="33"/>
      <c r="I919" s="33"/>
      <c r="J919" s="33"/>
      <c r="K919" s="33"/>
      <c r="L919" s="34"/>
      <c r="M919" s="189"/>
      <c r="N919" s="190"/>
      <c r="O919" s="59"/>
      <c r="P919" s="59"/>
      <c r="Q919" s="59"/>
      <c r="R919" s="59"/>
      <c r="S919" s="59"/>
      <c r="T919" s="60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U919" s="18" t="s">
        <v>85</v>
      </c>
    </row>
    <row r="920" spans="1:47" s="2" customFormat="1" ht="12">
      <c r="A920" s="33"/>
      <c r="B920" s="34"/>
      <c r="C920" s="33"/>
      <c r="D920" s="165" t="s">
        <v>193</v>
      </c>
      <c r="E920" s="33"/>
      <c r="F920" s="191" t="s">
        <v>2170</v>
      </c>
      <c r="G920" s="33"/>
      <c r="H920" s="192">
        <v>0</v>
      </c>
      <c r="I920" s="33"/>
      <c r="J920" s="33"/>
      <c r="K920" s="33"/>
      <c r="L920" s="34"/>
      <c r="M920" s="189"/>
      <c r="N920" s="190"/>
      <c r="O920" s="59"/>
      <c r="P920" s="59"/>
      <c r="Q920" s="59"/>
      <c r="R920" s="59"/>
      <c r="S920" s="59"/>
      <c r="T920" s="60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U920" s="18" t="s">
        <v>85</v>
      </c>
    </row>
    <row r="921" spans="1:47" s="2" customFormat="1" ht="12">
      <c r="A921" s="33"/>
      <c r="B921" s="34"/>
      <c r="C921" s="33"/>
      <c r="D921" s="165" t="s">
        <v>193</v>
      </c>
      <c r="E921" s="33"/>
      <c r="F921" s="191" t="s">
        <v>2171</v>
      </c>
      <c r="G921" s="33"/>
      <c r="H921" s="192">
        <v>231.9</v>
      </c>
      <c r="I921" s="33"/>
      <c r="J921" s="33"/>
      <c r="K921" s="33"/>
      <c r="L921" s="34"/>
      <c r="M921" s="189"/>
      <c r="N921" s="190"/>
      <c r="O921" s="59"/>
      <c r="P921" s="59"/>
      <c r="Q921" s="59"/>
      <c r="R921" s="59"/>
      <c r="S921" s="59"/>
      <c r="T921" s="60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U921" s="18" t="s">
        <v>85</v>
      </c>
    </row>
    <row r="922" spans="1:47" s="2" customFormat="1" ht="12">
      <c r="A922" s="33"/>
      <c r="B922" s="34"/>
      <c r="C922" s="33"/>
      <c r="D922" s="165" t="s">
        <v>193</v>
      </c>
      <c r="E922" s="33"/>
      <c r="F922" s="188" t="s">
        <v>2172</v>
      </c>
      <c r="G922" s="33"/>
      <c r="H922" s="33"/>
      <c r="I922" s="33"/>
      <c r="J922" s="33"/>
      <c r="K922" s="33"/>
      <c r="L922" s="34"/>
      <c r="M922" s="189"/>
      <c r="N922" s="190"/>
      <c r="O922" s="59"/>
      <c r="P922" s="59"/>
      <c r="Q922" s="59"/>
      <c r="R922" s="59"/>
      <c r="S922" s="59"/>
      <c r="T922" s="60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U922" s="18" t="s">
        <v>85</v>
      </c>
    </row>
    <row r="923" spans="1:47" s="2" customFormat="1" ht="12">
      <c r="A923" s="33"/>
      <c r="B923" s="34"/>
      <c r="C923" s="33"/>
      <c r="D923" s="165" t="s">
        <v>193</v>
      </c>
      <c r="E923" s="33"/>
      <c r="F923" s="191" t="s">
        <v>2170</v>
      </c>
      <c r="G923" s="33"/>
      <c r="H923" s="192">
        <v>0</v>
      </c>
      <c r="I923" s="33"/>
      <c r="J923" s="33"/>
      <c r="K923" s="33"/>
      <c r="L923" s="34"/>
      <c r="M923" s="189"/>
      <c r="N923" s="190"/>
      <c r="O923" s="59"/>
      <c r="P923" s="59"/>
      <c r="Q923" s="59"/>
      <c r="R923" s="59"/>
      <c r="S923" s="59"/>
      <c r="T923" s="60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U923" s="18" t="s">
        <v>85</v>
      </c>
    </row>
    <row r="924" spans="1:47" s="2" customFormat="1" ht="12">
      <c r="A924" s="33"/>
      <c r="B924" s="34"/>
      <c r="C924" s="33"/>
      <c r="D924" s="165" t="s">
        <v>193</v>
      </c>
      <c r="E924" s="33"/>
      <c r="F924" s="191" t="s">
        <v>2173</v>
      </c>
      <c r="G924" s="33"/>
      <c r="H924" s="192">
        <v>10.4</v>
      </c>
      <c r="I924" s="33"/>
      <c r="J924" s="33"/>
      <c r="K924" s="33"/>
      <c r="L924" s="34"/>
      <c r="M924" s="189"/>
      <c r="N924" s="190"/>
      <c r="O924" s="59"/>
      <c r="P924" s="59"/>
      <c r="Q924" s="59"/>
      <c r="R924" s="59"/>
      <c r="S924" s="59"/>
      <c r="T924" s="60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U924" s="18" t="s">
        <v>85</v>
      </c>
    </row>
    <row r="925" spans="1:47" s="2" customFormat="1" ht="12">
      <c r="A925" s="33"/>
      <c r="B925" s="34"/>
      <c r="C925" s="33"/>
      <c r="D925" s="165" t="s">
        <v>193</v>
      </c>
      <c r="E925" s="33"/>
      <c r="F925" s="188" t="s">
        <v>1493</v>
      </c>
      <c r="G925" s="33"/>
      <c r="H925" s="33"/>
      <c r="I925" s="33"/>
      <c r="J925" s="33"/>
      <c r="K925" s="33"/>
      <c r="L925" s="34"/>
      <c r="M925" s="189"/>
      <c r="N925" s="190"/>
      <c r="O925" s="59"/>
      <c r="P925" s="59"/>
      <c r="Q925" s="59"/>
      <c r="R925" s="59"/>
      <c r="S925" s="59"/>
      <c r="T925" s="60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U925" s="18" t="s">
        <v>85</v>
      </c>
    </row>
    <row r="926" spans="1:47" s="2" customFormat="1" ht="12">
      <c r="A926" s="33"/>
      <c r="B926" s="34"/>
      <c r="C926" s="33"/>
      <c r="D926" s="165" t="s">
        <v>193</v>
      </c>
      <c r="E926" s="33"/>
      <c r="F926" s="191" t="s">
        <v>2174</v>
      </c>
      <c r="G926" s="33"/>
      <c r="H926" s="192">
        <v>152.783</v>
      </c>
      <c r="I926" s="33"/>
      <c r="J926" s="33"/>
      <c r="K926" s="33"/>
      <c r="L926" s="34"/>
      <c r="M926" s="189"/>
      <c r="N926" s="190"/>
      <c r="O926" s="59"/>
      <c r="P926" s="59"/>
      <c r="Q926" s="59"/>
      <c r="R926" s="59"/>
      <c r="S926" s="59"/>
      <c r="T926" s="60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U926" s="18" t="s">
        <v>85</v>
      </c>
    </row>
    <row r="927" spans="1:47" s="2" customFormat="1" ht="12">
      <c r="A927" s="33"/>
      <c r="B927" s="34"/>
      <c r="C927" s="33"/>
      <c r="D927" s="165" t="s">
        <v>193</v>
      </c>
      <c r="E927" s="33"/>
      <c r="F927" s="191" t="s">
        <v>2175</v>
      </c>
      <c r="G927" s="33"/>
      <c r="H927" s="192">
        <v>7.018</v>
      </c>
      <c r="I927" s="33"/>
      <c r="J927" s="33"/>
      <c r="K927" s="33"/>
      <c r="L927" s="34"/>
      <c r="M927" s="189"/>
      <c r="N927" s="190"/>
      <c r="O927" s="59"/>
      <c r="P927" s="59"/>
      <c r="Q927" s="59"/>
      <c r="R927" s="59"/>
      <c r="S927" s="59"/>
      <c r="T927" s="60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U927" s="18" t="s">
        <v>85</v>
      </c>
    </row>
    <row r="928" spans="1:47" s="2" customFormat="1" ht="12">
      <c r="A928" s="33"/>
      <c r="B928" s="34"/>
      <c r="C928" s="33"/>
      <c r="D928" s="165" t="s">
        <v>193</v>
      </c>
      <c r="E928" s="33"/>
      <c r="F928" s="191" t="s">
        <v>192</v>
      </c>
      <c r="G928" s="33"/>
      <c r="H928" s="192">
        <v>159.801</v>
      </c>
      <c r="I928" s="33"/>
      <c r="J928" s="33"/>
      <c r="K928" s="33"/>
      <c r="L928" s="34"/>
      <c r="M928" s="189"/>
      <c r="N928" s="190"/>
      <c r="O928" s="59"/>
      <c r="P928" s="59"/>
      <c r="Q928" s="59"/>
      <c r="R928" s="59"/>
      <c r="S928" s="59"/>
      <c r="T928" s="60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U928" s="18" t="s">
        <v>85</v>
      </c>
    </row>
    <row r="929" spans="1:65" s="2" customFormat="1" ht="16.5" customHeight="1">
      <c r="A929" s="33"/>
      <c r="B929" s="150"/>
      <c r="C929" s="193" t="s">
        <v>499</v>
      </c>
      <c r="D929" s="193" t="s">
        <v>453</v>
      </c>
      <c r="E929" s="194" t="s">
        <v>616</v>
      </c>
      <c r="F929" s="195" t="s">
        <v>617</v>
      </c>
      <c r="G929" s="196" t="s">
        <v>260</v>
      </c>
      <c r="H929" s="197">
        <v>628.459</v>
      </c>
      <c r="I929" s="198"/>
      <c r="J929" s="199">
        <f>ROUND(I929*H929,2)</f>
        <v>0</v>
      </c>
      <c r="K929" s="195" t="s">
        <v>1</v>
      </c>
      <c r="L929" s="200"/>
      <c r="M929" s="201" t="s">
        <v>1</v>
      </c>
      <c r="N929" s="202" t="s">
        <v>42</v>
      </c>
      <c r="O929" s="59"/>
      <c r="P929" s="160">
        <f>O929*H929</f>
        <v>0</v>
      </c>
      <c r="Q929" s="160">
        <v>0</v>
      </c>
      <c r="R929" s="160">
        <f>Q929*H929</f>
        <v>0</v>
      </c>
      <c r="S929" s="160">
        <v>0</v>
      </c>
      <c r="T929" s="161">
        <f>S929*H929</f>
        <v>0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62" t="s">
        <v>216</v>
      </c>
      <c r="AT929" s="162" t="s">
        <v>453</v>
      </c>
      <c r="AU929" s="162" t="s">
        <v>85</v>
      </c>
      <c r="AY929" s="18" t="s">
        <v>167</v>
      </c>
      <c r="BE929" s="163">
        <f>IF(N929="základní",J929,0)</f>
        <v>0</v>
      </c>
      <c r="BF929" s="163">
        <f>IF(N929="snížená",J929,0)</f>
        <v>0</v>
      </c>
      <c r="BG929" s="163">
        <f>IF(N929="zákl. přenesená",J929,0)</f>
        <v>0</v>
      </c>
      <c r="BH929" s="163">
        <f>IF(N929="sníž. přenesená",J929,0)</f>
        <v>0</v>
      </c>
      <c r="BI929" s="163">
        <f>IF(N929="nulová",J929,0)</f>
        <v>0</v>
      </c>
      <c r="BJ929" s="18" t="s">
        <v>32</v>
      </c>
      <c r="BK929" s="163">
        <f>ROUND(I929*H929,2)</f>
        <v>0</v>
      </c>
      <c r="BL929" s="18" t="s">
        <v>175</v>
      </c>
      <c r="BM929" s="162" t="s">
        <v>2176</v>
      </c>
    </row>
    <row r="930" spans="2:51" s="14" customFormat="1" ht="12">
      <c r="B930" s="172"/>
      <c r="D930" s="165" t="s">
        <v>177</v>
      </c>
      <c r="E930" s="173" t="s">
        <v>1</v>
      </c>
      <c r="F930" s="174" t="s">
        <v>2177</v>
      </c>
      <c r="H930" s="175">
        <v>628.459</v>
      </c>
      <c r="I930" s="176"/>
      <c r="L930" s="172"/>
      <c r="M930" s="177"/>
      <c r="N930" s="178"/>
      <c r="O930" s="178"/>
      <c r="P930" s="178"/>
      <c r="Q930" s="178"/>
      <c r="R930" s="178"/>
      <c r="S930" s="178"/>
      <c r="T930" s="179"/>
      <c r="AT930" s="173" t="s">
        <v>177</v>
      </c>
      <c r="AU930" s="173" t="s">
        <v>85</v>
      </c>
      <c r="AV930" s="14" t="s">
        <v>85</v>
      </c>
      <c r="AW930" s="14" t="s">
        <v>31</v>
      </c>
      <c r="AX930" s="14" t="s">
        <v>77</v>
      </c>
      <c r="AY930" s="173" t="s">
        <v>167</v>
      </c>
    </row>
    <row r="931" spans="2:51" s="15" customFormat="1" ht="12">
      <c r="B931" s="180"/>
      <c r="D931" s="165" t="s">
        <v>177</v>
      </c>
      <c r="E931" s="181" t="s">
        <v>1</v>
      </c>
      <c r="F931" s="182" t="s">
        <v>192</v>
      </c>
      <c r="H931" s="183">
        <v>628.459</v>
      </c>
      <c r="I931" s="184"/>
      <c r="L931" s="180"/>
      <c r="M931" s="185"/>
      <c r="N931" s="186"/>
      <c r="O931" s="186"/>
      <c r="P931" s="186"/>
      <c r="Q931" s="186"/>
      <c r="R931" s="186"/>
      <c r="S931" s="186"/>
      <c r="T931" s="187"/>
      <c r="AT931" s="181" t="s">
        <v>177</v>
      </c>
      <c r="AU931" s="181" t="s">
        <v>85</v>
      </c>
      <c r="AV931" s="15" t="s">
        <v>175</v>
      </c>
      <c r="AW931" s="15" t="s">
        <v>31</v>
      </c>
      <c r="AX931" s="15" t="s">
        <v>32</v>
      </c>
      <c r="AY931" s="181" t="s">
        <v>167</v>
      </c>
    </row>
    <row r="932" spans="1:65" s="2" customFormat="1" ht="16.5" customHeight="1">
      <c r="A932" s="33"/>
      <c r="B932" s="150"/>
      <c r="C932" s="151" t="s">
        <v>504</v>
      </c>
      <c r="D932" s="151" t="s">
        <v>170</v>
      </c>
      <c r="E932" s="152" t="s">
        <v>368</v>
      </c>
      <c r="F932" s="153" t="s">
        <v>369</v>
      </c>
      <c r="G932" s="154" t="s">
        <v>173</v>
      </c>
      <c r="H932" s="155">
        <v>450.926</v>
      </c>
      <c r="I932" s="156"/>
      <c r="J932" s="157">
        <f>ROUND(I932*H932,2)</f>
        <v>0</v>
      </c>
      <c r="K932" s="153" t="s">
        <v>174</v>
      </c>
      <c r="L932" s="34"/>
      <c r="M932" s="158" t="s">
        <v>1</v>
      </c>
      <c r="N932" s="159" t="s">
        <v>42</v>
      </c>
      <c r="O932" s="59"/>
      <c r="P932" s="160">
        <f>O932*H932</f>
        <v>0</v>
      </c>
      <c r="Q932" s="160">
        <v>0</v>
      </c>
      <c r="R932" s="160">
        <f>Q932*H932</f>
        <v>0</v>
      </c>
      <c r="S932" s="160">
        <v>0</v>
      </c>
      <c r="T932" s="161">
        <f>S932*H932</f>
        <v>0</v>
      </c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R932" s="162" t="s">
        <v>175</v>
      </c>
      <c r="AT932" s="162" t="s">
        <v>170</v>
      </c>
      <c r="AU932" s="162" t="s">
        <v>85</v>
      </c>
      <c r="AY932" s="18" t="s">
        <v>167</v>
      </c>
      <c r="BE932" s="163">
        <f>IF(N932="základní",J932,0)</f>
        <v>0</v>
      </c>
      <c r="BF932" s="163">
        <f>IF(N932="snížená",J932,0)</f>
        <v>0</v>
      </c>
      <c r="BG932" s="163">
        <f>IF(N932="zákl. přenesená",J932,0)</f>
        <v>0</v>
      </c>
      <c r="BH932" s="163">
        <f>IF(N932="sníž. přenesená",J932,0)</f>
        <v>0</v>
      </c>
      <c r="BI932" s="163">
        <f>IF(N932="nulová",J932,0)</f>
        <v>0</v>
      </c>
      <c r="BJ932" s="18" t="s">
        <v>32</v>
      </c>
      <c r="BK932" s="163">
        <f>ROUND(I932*H932,2)</f>
        <v>0</v>
      </c>
      <c r="BL932" s="18" t="s">
        <v>175</v>
      </c>
      <c r="BM932" s="162" t="s">
        <v>2178</v>
      </c>
    </row>
    <row r="933" spans="2:51" s="14" customFormat="1" ht="12">
      <c r="B933" s="172"/>
      <c r="D933" s="165" t="s">
        <v>177</v>
      </c>
      <c r="E933" s="173" t="s">
        <v>1</v>
      </c>
      <c r="F933" s="174" t="s">
        <v>2179</v>
      </c>
      <c r="H933" s="175">
        <v>101.782</v>
      </c>
      <c r="I933" s="176"/>
      <c r="L933" s="172"/>
      <c r="M933" s="177"/>
      <c r="N933" s="178"/>
      <c r="O933" s="178"/>
      <c r="P933" s="178"/>
      <c r="Q933" s="178"/>
      <c r="R933" s="178"/>
      <c r="S933" s="178"/>
      <c r="T933" s="179"/>
      <c r="AT933" s="173" t="s">
        <v>177</v>
      </c>
      <c r="AU933" s="173" t="s">
        <v>85</v>
      </c>
      <c r="AV933" s="14" t="s">
        <v>85</v>
      </c>
      <c r="AW933" s="14" t="s">
        <v>31</v>
      </c>
      <c r="AX933" s="14" t="s">
        <v>77</v>
      </c>
      <c r="AY933" s="173" t="s">
        <v>167</v>
      </c>
    </row>
    <row r="934" spans="2:51" s="14" customFormat="1" ht="12">
      <c r="B934" s="172"/>
      <c r="D934" s="165" t="s">
        <v>177</v>
      </c>
      <c r="E934" s="173" t="s">
        <v>1</v>
      </c>
      <c r="F934" s="174" t="s">
        <v>2180</v>
      </c>
      <c r="H934" s="175">
        <v>349.144</v>
      </c>
      <c r="I934" s="176"/>
      <c r="L934" s="172"/>
      <c r="M934" s="177"/>
      <c r="N934" s="178"/>
      <c r="O934" s="178"/>
      <c r="P934" s="178"/>
      <c r="Q934" s="178"/>
      <c r="R934" s="178"/>
      <c r="S934" s="178"/>
      <c r="T934" s="179"/>
      <c r="AT934" s="173" t="s">
        <v>177</v>
      </c>
      <c r="AU934" s="173" t="s">
        <v>85</v>
      </c>
      <c r="AV934" s="14" t="s">
        <v>85</v>
      </c>
      <c r="AW934" s="14" t="s">
        <v>31</v>
      </c>
      <c r="AX934" s="14" t="s">
        <v>77</v>
      </c>
      <c r="AY934" s="173" t="s">
        <v>167</v>
      </c>
    </row>
    <row r="935" spans="2:51" s="15" customFormat="1" ht="12">
      <c r="B935" s="180"/>
      <c r="D935" s="165" t="s">
        <v>177</v>
      </c>
      <c r="E935" s="181" t="s">
        <v>1</v>
      </c>
      <c r="F935" s="182" t="s">
        <v>192</v>
      </c>
      <c r="H935" s="183">
        <v>450.926</v>
      </c>
      <c r="I935" s="184"/>
      <c r="L935" s="180"/>
      <c r="M935" s="185"/>
      <c r="N935" s="186"/>
      <c r="O935" s="186"/>
      <c r="P935" s="186"/>
      <c r="Q935" s="186"/>
      <c r="R935" s="186"/>
      <c r="S935" s="186"/>
      <c r="T935" s="187"/>
      <c r="AT935" s="181" t="s">
        <v>177</v>
      </c>
      <c r="AU935" s="181" t="s">
        <v>85</v>
      </c>
      <c r="AV935" s="15" t="s">
        <v>175</v>
      </c>
      <c r="AW935" s="15" t="s">
        <v>31</v>
      </c>
      <c r="AX935" s="15" t="s">
        <v>32</v>
      </c>
      <c r="AY935" s="181" t="s">
        <v>167</v>
      </c>
    </row>
    <row r="936" spans="1:65" s="2" customFormat="1" ht="21.75" customHeight="1">
      <c r="A936" s="33"/>
      <c r="B936" s="150"/>
      <c r="C936" s="151" t="s">
        <v>509</v>
      </c>
      <c r="D936" s="151" t="s">
        <v>170</v>
      </c>
      <c r="E936" s="152" t="s">
        <v>374</v>
      </c>
      <c r="F936" s="153" t="s">
        <v>375</v>
      </c>
      <c r="G936" s="154" t="s">
        <v>173</v>
      </c>
      <c r="H936" s="155">
        <v>450.926</v>
      </c>
      <c r="I936" s="156"/>
      <c r="J936" s="157">
        <f>ROUND(I936*H936,2)</f>
        <v>0</v>
      </c>
      <c r="K936" s="153" t="s">
        <v>174</v>
      </c>
      <c r="L936" s="34"/>
      <c r="M936" s="158" t="s">
        <v>1</v>
      </c>
      <c r="N936" s="159" t="s">
        <v>42</v>
      </c>
      <c r="O936" s="59"/>
      <c r="P936" s="160">
        <f>O936*H936</f>
        <v>0</v>
      </c>
      <c r="Q936" s="160">
        <v>0</v>
      </c>
      <c r="R936" s="160">
        <f>Q936*H936</f>
        <v>0</v>
      </c>
      <c r="S936" s="160">
        <v>0</v>
      </c>
      <c r="T936" s="161">
        <f>S936*H936</f>
        <v>0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162" t="s">
        <v>175</v>
      </c>
      <c r="AT936" s="162" t="s">
        <v>170</v>
      </c>
      <c r="AU936" s="162" t="s">
        <v>85</v>
      </c>
      <c r="AY936" s="18" t="s">
        <v>167</v>
      </c>
      <c r="BE936" s="163">
        <f>IF(N936="základní",J936,0)</f>
        <v>0</v>
      </c>
      <c r="BF936" s="163">
        <f>IF(N936="snížená",J936,0)</f>
        <v>0</v>
      </c>
      <c r="BG936" s="163">
        <f>IF(N936="zákl. přenesená",J936,0)</f>
        <v>0</v>
      </c>
      <c r="BH936" s="163">
        <f>IF(N936="sníž. přenesená",J936,0)</f>
        <v>0</v>
      </c>
      <c r="BI936" s="163">
        <f>IF(N936="nulová",J936,0)</f>
        <v>0</v>
      </c>
      <c r="BJ936" s="18" t="s">
        <v>32</v>
      </c>
      <c r="BK936" s="163">
        <f>ROUND(I936*H936,2)</f>
        <v>0</v>
      </c>
      <c r="BL936" s="18" t="s">
        <v>175</v>
      </c>
      <c r="BM936" s="162" t="s">
        <v>2181</v>
      </c>
    </row>
    <row r="937" spans="2:51" s="14" customFormat="1" ht="12">
      <c r="B937" s="172"/>
      <c r="D937" s="165" t="s">
        <v>177</v>
      </c>
      <c r="E937" s="173" t="s">
        <v>1</v>
      </c>
      <c r="F937" s="174" t="s">
        <v>2182</v>
      </c>
      <c r="H937" s="175">
        <v>450.926</v>
      </c>
      <c r="I937" s="176"/>
      <c r="L937" s="172"/>
      <c r="M937" s="177"/>
      <c r="N937" s="178"/>
      <c r="O937" s="178"/>
      <c r="P937" s="178"/>
      <c r="Q937" s="178"/>
      <c r="R937" s="178"/>
      <c r="S937" s="178"/>
      <c r="T937" s="179"/>
      <c r="AT937" s="173" t="s">
        <v>177</v>
      </c>
      <c r="AU937" s="173" t="s">
        <v>85</v>
      </c>
      <c r="AV937" s="14" t="s">
        <v>85</v>
      </c>
      <c r="AW937" s="14" t="s">
        <v>31</v>
      </c>
      <c r="AX937" s="14" t="s">
        <v>32</v>
      </c>
      <c r="AY937" s="173" t="s">
        <v>167</v>
      </c>
    </row>
    <row r="938" spans="1:65" s="2" customFormat="1" ht="16.5" customHeight="1">
      <c r="A938" s="33"/>
      <c r="B938" s="150"/>
      <c r="C938" s="151" t="s">
        <v>513</v>
      </c>
      <c r="D938" s="151" t="s">
        <v>170</v>
      </c>
      <c r="E938" s="152" t="s">
        <v>2183</v>
      </c>
      <c r="F938" s="153" t="s">
        <v>2184</v>
      </c>
      <c r="G938" s="154" t="s">
        <v>173</v>
      </c>
      <c r="H938" s="155">
        <v>88.123</v>
      </c>
      <c r="I938" s="156"/>
      <c r="J938" s="157">
        <f>ROUND(I938*H938,2)</f>
        <v>0</v>
      </c>
      <c r="K938" s="153" t="s">
        <v>174</v>
      </c>
      <c r="L938" s="34"/>
      <c r="M938" s="158" t="s">
        <v>1</v>
      </c>
      <c r="N938" s="159" t="s">
        <v>42</v>
      </c>
      <c r="O938" s="59"/>
      <c r="P938" s="160">
        <f>O938*H938</f>
        <v>0</v>
      </c>
      <c r="Q938" s="160">
        <v>0</v>
      </c>
      <c r="R938" s="160">
        <f>Q938*H938</f>
        <v>0</v>
      </c>
      <c r="S938" s="160">
        <v>0</v>
      </c>
      <c r="T938" s="161">
        <f>S938*H938</f>
        <v>0</v>
      </c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R938" s="162" t="s">
        <v>175</v>
      </c>
      <c r="AT938" s="162" t="s">
        <v>170</v>
      </c>
      <c r="AU938" s="162" t="s">
        <v>85</v>
      </c>
      <c r="AY938" s="18" t="s">
        <v>167</v>
      </c>
      <c r="BE938" s="163">
        <f>IF(N938="základní",J938,0)</f>
        <v>0</v>
      </c>
      <c r="BF938" s="163">
        <f>IF(N938="snížená",J938,0)</f>
        <v>0</v>
      </c>
      <c r="BG938" s="163">
        <f>IF(N938="zákl. přenesená",J938,0)</f>
        <v>0</v>
      </c>
      <c r="BH938" s="163">
        <f>IF(N938="sníž. přenesená",J938,0)</f>
        <v>0</v>
      </c>
      <c r="BI938" s="163">
        <f>IF(N938="nulová",J938,0)</f>
        <v>0</v>
      </c>
      <c r="BJ938" s="18" t="s">
        <v>32</v>
      </c>
      <c r="BK938" s="163">
        <f>ROUND(I938*H938,2)</f>
        <v>0</v>
      </c>
      <c r="BL938" s="18" t="s">
        <v>175</v>
      </c>
      <c r="BM938" s="162" t="s">
        <v>2185</v>
      </c>
    </row>
    <row r="939" spans="2:51" s="13" customFormat="1" ht="12">
      <c r="B939" s="164"/>
      <c r="D939" s="165" t="s">
        <v>177</v>
      </c>
      <c r="E939" s="166" t="s">
        <v>1</v>
      </c>
      <c r="F939" s="167" t="s">
        <v>2186</v>
      </c>
      <c r="H939" s="166" t="s">
        <v>1</v>
      </c>
      <c r="I939" s="168"/>
      <c r="L939" s="164"/>
      <c r="M939" s="169"/>
      <c r="N939" s="170"/>
      <c r="O939" s="170"/>
      <c r="P939" s="170"/>
      <c r="Q939" s="170"/>
      <c r="R939" s="170"/>
      <c r="S939" s="170"/>
      <c r="T939" s="171"/>
      <c r="AT939" s="166" t="s">
        <v>177</v>
      </c>
      <c r="AU939" s="166" t="s">
        <v>85</v>
      </c>
      <c r="AV939" s="13" t="s">
        <v>32</v>
      </c>
      <c r="AW939" s="13" t="s">
        <v>31</v>
      </c>
      <c r="AX939" s="13" t="s">
        <v>77</v>
      </c>
      <c r="AY939" s="166" t="s">
        <v>167</v>
      </c>
    </row>
    <row r="940" spans="2:51" s="14" customFormat="1" ht="12">
      <c r="B940" s="172"/>
      <c r="D940" s="165" t="s">
        <v>177</v>
      </c>
      <c r="E940" s="173" t="s">
        <v>1</v>
      </c>
      <c r="F940" s="174" t="s">
        <v>2187</v>
      </c>
      <c r="H940" s="175">
        <v>84.69</v>
      </c>
      <c r="I940" s="176"/>
      <c r="L940" s="172"/>
      <c r="M940" s="177"/>
      <c r="N940" s="178"/>
      <c r="O940" s="178"/>
      <c r="P940" s="178"/>
      <c r="Q940" s="178"/>
      <c r="R940" s="178"/>
      <c r="S940" s="178"/>
      <c r="T940" s="179"/>
      <c r="AT940" s="173" t="s">
        <v>177</v>
      </c>
      <c r="AU940" s="173" t="s">
        <v>85</v>
      </c>
      <c r="AV940" s="14" t="s">
        <v>85</v>
      </c>
      <c r="AW940" s="14" t="s">
        <v>31</v>
      </c>
      <c r="AX940" s="14" t="s">
        <v>77</v>
      </c>
      <c r="AY940" s="173" t="s">
        <v>167</v>
      </c>
    </row>
    <row r="941" spans="2:51" s="14" customFormat="1" ht="12">
      <c r="B941" s="172"/>
      <c r="D941" s="165" t="s">
        <v>177</v>
      </c>
      <c r="E941" s="173" t="s">
        <v>1</v>
      </c>
      <c r="F941" s="174" t="s">
        <v>2188</v>
      </c>
      <c r="H941" s="175">
        <v>3.64</v>
      </c>
      <c r="I941" s="176"/>
      <c r="L941" s="172"/>
      <c r="M941" s="177"/>
      <c r="N941" s="178"/>
      <c r="O941" s="178"/>
      <c r="P941" s="178"/>
      <c r="Q941" s="178"/>
      <c r="R941" s="178"/>
      <c r="S941" s="178"/>
      <c r="T941" s="179"/>
      <c r="AT941" s="173" t="s">
        <v>177</v>
      </c>
      <c r="AU941" s="173" t="s">
        <v>85</v>
      </c>
      <c r="AV941" s="14" t="s">
        <v>85</v>
      </c>
      <c r="AW941" s="14" t="s">
        <v>31</v>
      </c>
      <c r="AX941" s="14" t="s">
        <v>77</v>
      </c>
      <c r="AY941" s="173" t="s">
        <v>167</v>
      </c>
    </row>
    <row r="942" spans="2:51" s="16" customFormat="1" ht="12">
      <c r="B942" s="209"/>
      <c r="D942" s="165" t="s">
        <v>177</v>
      </c>
      <c r="E942" s="210" t="s">
        <v>1</v>
      </c>
      <c r="F942" s="211" t="s">
        <v>1299</v>
      </c>
      <c r="H942" s="212">
        <v>88.33</v>
      </c>
      <c r="I942" s="213"/>
      <c r="L942" s="209"/>
      <c r="M942" s="214"/>
      <c r="N942" s="215"/>
      <c r="O942" s="215"/>
      <c r="P942" s="215"/>
      <c r="Q942" s="215"/>
      <c r="R942" s="215"/>
      <c r="S942" s="215"/>
      <c r="T942" s="216"/>
      <c r="AT942" s="210" t="s">
        <v>177</v>
      </c>
      <c r="AU942" s="210" t="s">
        <v>85</v>
      </c>
      <c r="AV942" s="16" t="s">
        <v>186</v>
      </c>
      <c r="AW942" s="16" t="s">
        <v>31</v>
      </c>
      <c r="AX942" s="16" t="s">
        <v>77</v>
      </c>
      <c r="AY942" s="210" t="s">
        <v>167</v>
      </c>
    </row>
    <row r="943" spans="2:51" s="13" customFormat="1" ht="12">
      <c r="B943" s="164"/>
      <c r="D943" s="165" t="s">
        <v>177</v>
      </c>
      <c r="E943" s="166" t="s">
        <v>1</v>
      </c>
      <c r="F943" s="167" t="s">
        <v>1508</v>
      </c>
      <c r="H943" s="166" t="s">
        <v>1</v>
      </c>
      <c r="I943" s="168"/>
      <c r="L943" s="164"/>
      <c r="M943" s="169"/>
      <c r="N943" s="170"/>
      <c r="O943" s="170"/>
      <c r="P943" s="170"/>
      <c r="Q943" s="170"/>
      <c r="R943" s="170"/>
      <c r="S943" s="170"/>
      <c r="T943" s="171"/>
      <c r="AT943" s="166" t="s">
        <v>177</v>
      </c>
      <c r="AU943" s="166" t="s">
        <v>85</v>
      </c>
      <c r="AV943" s="13" t="s">
        <v>32</v>
      </c>
      <c r="AW943" s="13" t="s">
        <v>31</v>
      </c>
      <c r="AX943" s="13" t="s">
        <v>77</v>
      </c>
      <c r="AY943" s="166" t="s">
        <v>167</v>
      </c>
    </row>
    <row r="944" spans="2:51" s="14" customFormat="1" ht="12">
      <c r="B944" s="172"/>
      <c r="D944" s="165" t="s">
        <v>177</v>
      </c>
      <c r="E944" s="173" t="s">
        <v>1</v>
      </c>
      <c r="F944" s="174" t="s">
        <v>2189</v>
      </c>
      <c r="H944" s="175">
        <v>-0.187</v>
      </c>
      <c r="I944" s="176"/>
      <c r="L944" s="172"/>
      <c r="M944" s="177"/>
      <c r="N944" s="178"/>
      <c r="O944" s="178"/>
      <c r="P944" s="178"/>
      <c r="Q944" s="178"/>
      <c r="R944" s="178"/>
      <c r="S944" s="178"/>
      <c r="T944" s="179"/>
      <c r="AT944" s="173" t="s">
        <v>177</v>
      </c>
      <c r="AU944" s="173" t="s">
        <v>85</v>
      </c>
      <c r="AV944" s="14" t="s">
        <v>85</v>
      </c>
      <c r="AW944" s="14" t="s">
        <v>31</v>
      </c>
      <c r="AX944" s="14" t="s">
        <v>77</v>
      </c>
      <c r="AY944" s="173" t="s">
        <v>167</v>
      </c>
    </row>
    <row r="945" spans="2:51" s="14" customFormat="1" ht="12">
      <c r="B945" s="172"/>
      <c r="D945" s="165" t="s">
        <v>177</v>
      </c>
      <c r="E945" s="173" t="s">
        <v>1</v>
      </c>
      <c r="F945" s="174" t="s">
        <v>2190</v>
      </c>
      <c r="H945" s="175">
        <v>-0.02</v>
      </c>
      <c r="I945" s="176"/>
      <c r="L945" s="172"/>
      <c r="M945" s="177"/>
      <c r="N945" s="178"/>
      <c r="O945" s="178"/>
      <c r="P945" s="178"/>
      <c r="Q945" s="178"/>
      <c r="R945" s="178"/>
      <c r="S945" s="178"/>
      <c r="T945" s="179"/>
      <c r="AT945" s="173" t="s">
        <v>177</v>
      </c>
      <c r="AU945" s="173" t="s">
        <v>85</v>
      </c>
      <c r="AV945" s="14" t="s">
        <v>85</v>
      </c>
      <c r="AW945" s="14" t="s">
        <v>31</v>
      </c>
      <c r="AX945" s="14" t="s">
        <v>77</v>
      </c>
      <c r="AY945" s="173" t="s">
        <v>167</v>
      </c>
    </row>
    <row r="946" spans="2:51" s="15" customFormat="1" ht="12">
      <c r="B946" s="180"/>
      <c r="D946" s="165" t="s">
        <v>177</v>
      </c>
      <c r="E946" s="181" t="s">
        <v>1</v>
      </c>
      <c r="F946" s="182" t="s">
        <v>192</v>
      </c>
      <c r="H946" s="183">
        <v>88.123</v>
      </c>
      <c r="I946" s="184"/>
      <c r="L946" s="180"/>
      <c r="M946" s="185"/>
      <c r="N946" s="186"/>
      <c r="O946" s="186"/>
      <c r="P946" s="186"/>
      <c r="Q946" s="186"/>
      <c r="R946" s="186"/>
      <c r="S946" s="186"/>
      <c r="T946" s="187"/>
      <c r="AT946" s="181" t="s">
        <v>177</v>
      </c>
      <c r="AU946" s="181" t="s">
        <v>85</v>
      </c>
      <c r="AV946" s="15" t="s">
        <v>175</v>
      </c>
      <c r="AW946" s="15" t="s">
        <v>31</v>
      </c>
      <c r="AX946" s="15" t="s">
        <v>32</v>
      </c>
      <c r="AY946" s="181" t="s">
        <v>167</v>
      </c>
    </row>
    <row r="947" spans="1:47" s="2" customFormat="1" ht="12">
      <c r="A947" s="33"/>
      <c r="B947" s="34"/>
      <c r="C947" s="33"/>
      <c r="D947" s="165" t="s">
        <v>193</v>
      </c>
      <c r="E947" s="33"/>
      <c r="F947" s="188" t="s">
        <v>2169</v>
      </c>
      <c r="G947" s="33"/>
      <c r="H947" s="33"/>
      <c r="I947" s="33"/>
      <c r="J947" s="33"/>
      <c r="K947" s="33"/>
      <c r="L947" s="34"/>
      <c r="M947" s="189"/>
      <c r="N947" s="190"/>
      <c r="O947" s="59"/>
      <c r="P947" s="59"/>
      <c r="Q947" s="59"/>
      <c r="R947" s="59"/>
      <c r="S947" s="59"/>
      <c r="T947" s="60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U947" s="18" t="s">
        <v>85</v>
      </c>
    </row>
    <row r="948" spans="1:47" s="2" customFormat="1" ht="12">
      <c r="A948" s="33"/>
      <c r="B948" s="34"/>
      <c r="C948" s="33"/>
      <c r="D948" s="165" t="s">
        <v>193</v>
      </c>
      <c r="E948" s="33"/>
      <c r="F948" s="191" t="s">
        <v>2170</v>
      </c>
      <c r="G948" s="33"/>
      <c r="H948" s="192">
        <v>0</v>
      </c>
      <c r="I948" s="33"/>
      <c r="J948" s="33"/>
      <c r="K948" s="33"/>
      <c r="L948" s="34"/>
      <c r="M948" s="189"/>
      <c r="N948" s="190"/>
      <c r="O948" s="59"/>
      <c r="P948" s="59"/>
      <c r="Q948" s="59"/>
      <c r="R948" s="59"/>
      <c r="S948" s="59"/>
      <c r="T948" s="60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U948" s="18" t="s">
        <v>85</v>
      </c>
    </row>
    <row r="949" spans="1:47" s="2" customFormat="1" ht="12">
      <c r="A949" s="33"/>
      <c r="B949" s="34"/>
      <c r="C949" s="33"/>
      <c r="D949" s="165" t="s">
        <v>193</v>
      </c>
      <c r="E949" s="33"/>
      <c r="F949" s="191" t="s">
        <v>2171</v>
      </c>
      <c r="G949" s="33"/>
      <c r="H949" s="192">
        <v>231.9</v>
      </c>
      <c r="I949" s="33"/>
      <c r="J949" s="33"/>
      <c r="K949" s="33"/>
      <c r="L949" s="34"/>
      <c r="M949" s="189"/>
      <c r="N949" s="190"/>
      <c r="O949" s="59"/>
      <c r="P949" s="59"/>
      <c r="Q949" s="59"/>
      <c r="R949" s="59"/>
      <c r="S949" s="59"/>
      <c r="T949" s="60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U949" s="18" t="s">
        <v>85</v>
      </c>
    </row>
    <row r="950" spans="1:47" s="2" customFormat="1" ht="12">
      <c r="A950" s="33"/>
      <c r="B950" s="34"/>
      <c r="C950" s="33"/>
      <c r="D950" s="165" t="s">
        <v>193</v>
      </c>
      <c r="E950" s="33"/>
      <c r="F950" s="188" t="s">
        <v>2172</v>
      </c>
      <c r="G950" s="33"/>
      <c r="H950" s="33"/>
      <c r="I950" s="33"/>
      <c r="J950" s="33"/>
      <c r="K950" s="33"/>
      <c r="L950" s="34"/>
      <c r="M950" s="189"/>
      <c r="N950" s="190"/>
      <c r="O950" s="59"/>
      <c r="P950" s="59"/>
      <c r="Q950" s="59"/>
      <c r="R950" s="59"/>
      <c r="S950" s="59"/>
      <c r="T950" s="60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U950" s="18" t="s">
        <v>85</v>
      </c>
    </row>
    <row r="951" spans="1:47" s="2" customFormat="1" ht="12">
      <c r="A951" s="33"/>
      <c r="B951" s="34"/>
      <c r="C951" s="33"/>
      <c r="D951" s="165" t="s">
        <v>193</v>
      </c>
      <c r="E951" s="33"/>
      <c r="F951" s="191" t="s">
        <v>2170</v>
      </c>
      <c r="G951" s="33"/>
      <c r="H951" s="192">
        <v>0</v>
      </c>
      <c r="I951" s="33"/>
      <c r="J951" s="33"/>
      <c r="K951" s="33"/>
      <c r="L951" s="34"/>
      <c r="M951" s="189"/>
      <c r="N951" s="190"/>
      <c r="O951" s="59"/>
      <c r="P951" s="59"/>
      <c r="Q951" s="59"/>
      <c r="R951" s="59"/>
      <c r="S951" s="59"/>
      <c r="T951" s="60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U951" s="18" t="s">
        <v>85</v>
      </c>
    </row>
    <row r="952" spans="1:47" s="2" customFormat="1" ht="12">
      <c r="A952" s="33"/>
      <c r="B952" s="34"/>
      <c r="C952" s="33"/>
      <c r="D952" s="165" t="s">
        <v>193</v>
      </c>
      <c r="E952" s="33"/>
      <c r="F952" s="191" t="s">
        <v>2173</v>
      </c>
      <c r="G952" s="33"/>
      <c r="H952" s="192">
        <v>10.4</v>
      </c>
      <c r="I952" s="33"/>
      <c r="J952" s="33"/>
      <c r="K952" s="33"/>
      <c r="L952" s="34"/>
      <c r="M952" s="189"/>
      <c r="N952" s="190"/>
      <c r="O952" s="59"/>
      <c r="P952" s="59"/>
      <c r="Q952" s="59"/>
      <c r="R952" s="59"/>
      <c r="S952" s="59"/>
      <c r="T952" s="60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U952" s="18" t="s">
        <v>85</v>
      </c>
    </row>
    <row r="953" spans="1:65" s="2" customFormat="1" ht="16.5" customHeight="1">
      <c r="A953" s="33"/>
      <c r="B953" s="150"/>
      <c r="C953" s="193" t="s">
        <v>518</v>
      </c>
      <c r="D953" s="193" t="s">
        <v>453</v>
      </c>
      <c r="E953" s="194" t="s">
        <v>1511</v>
      </c>
      <c r="F953" s="195" t="s">
        <v>1512</v>
      </c>
      <c r="G953" s="196" t="s">
        <v>260</v>
      </c>
      <c r="H953" s="197">
        <v>183.208</v>
      </c>
      <c r="I953" s="198"/>
      <c r="J953" s="199">
        <f>ROUND(I953*H953,2)</f>
        <v>0</v>
      </c>
      <c r="K953" s="195" t="s">
        <v>174</v>
      </c>
      <c r="L953" s="200"/>
      <c r="M953" s="201" t="s">
        <v>1</v>
      </c>
      <c r="N953" s="202" t="s">
        <v>42</v>
      </c>
      <c r="O953" s="59"/>
      <c r="P953" s="160">
        <f>O953*H953</f>
        <v>0</v>
      </c>
      <c r="Q953" s="160">
        <v>0</v>
      </c>
      <c r="R953" s="160">
        <f>Q953*H953</f>
        <v>0</v>
      </c>
      <c r="S953" s="160">
        <v>0</v>
      </c>
      <c r="T953" s="161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62" t="s">
        <v>216</v>
      </c>
      <c r="AT953" s="162" t="s">
        <v>453</v>
      </c>
      <c r="AU953" s="162" t="s">
        <v>85</v>
      </c>
      <c r="AY953" s="18" t="s">
        <v>167</v>
      </c>
      <c r="BE953" s="163">
        <f>IF(N953="základní",J953,0)</f>
        <v>0</v>
      </c>
      <c r="BF953" s="163">
        <f>IF(N953="snížená",J953,0)</f>
        <v>0</v>
      </c>
      <c r="BG953" s="163">
        <f>IF(N953="zákl. přenesená",J953,0)</f>
        <v>0</v>
      </c>
      <c r="BH953" s="163">
        <f>IF(N953="sníž. přenesená",J953,0)</f>
        <v>0</v>
      </c>
      <c r="BI953" s="163">
        <f>IF(N953="nulová",J953,0)</f>
        <v>0</v>
      </c>
      <c r="BJ953" s="18" t="s">
        <v>32</v>
      </c>
      <c r="BK953" s="163">
        <f>ROUND(I953*H953,2)</f>
        <v>0</v>
      </c>
      <c r="BL953" s="18" t="s">
        <v>175</v>
      </c>
      <c r="BM953" s="162" t="s">
        <v>2191</v>
      </c>
    </row>
    <row r="954" spans="2:51" s="14" customFormat="1" ht="12">
      <c r="B954" s="172"/>
      <c r="D954" s="165" t="s">
        <v>177</v>
      </c>
      <c r="E954" s="173" t="s">
        <v>1</v>
      </c>
      <c r="F954" s="174" t="s">
        <v>2192</v>
      </c>
      <c r="H954" s="175">
        <v>183.208</v>
      </c>
      <c r="I954" s="176"/>
      <c r="L954" s="172"/>
      <c r="M954" s="177"/>
      <c r="N954" s="178"/>
      <c r="O954" s="178"/>
      <c r="P954" s="178"/>
      <c r="Q954" s="178"/>
      <c r="R954" s="178"/>
      <c r="S954" s="178"/>
      <c r="T954" s="179"/>
      <c r="AT954" s="173" t="s">
        <v>177</v>
      </c>
      <c r="AU954" s="173" t="s">
        <v>85</v>
      </c>
      <c r="AV954" s="14" t="s">
        <v>85</v>
      </c>
      <c r="AW954" s="14" t="s">
        <v>31</v>
      </c>
      <c r="AX954" s="14" t="s">
        <v>77</v>
      </c>
      <c r="AY954" s="173" t="s">
        <v>167</v>
      </c>
    </row>
    <row r="955" spans="2:51" s="15" customFormat="1" ht="12">
      <c r="B955" s="180"/>
      <c r="D955" s="165" t="s">
        <v>177</v>
      </c>
      <c r="E955" s="181" t="s">
        <v>1</v>
      </c>
      <c r="F955" s="182" t="s">
        <v>192</v>
      </c>
      <c r="H955" s="183">
        <v>183.208</v>
      </c>
      <c r="I955" s="184"/>
      <c r="L955" s="180"/>
      <c r="M955" s="185"/>
      <c r="N955" s="186"/>
      <c r="O955" s="186"/>
      <c r="P955" s="186"/>
      <c r="Q955" s="186"/>
      <c r="R955" s="186"/>
      <c r="S955" s="186"/>
      <c r="T955" s="187"/>
      <c r="AT955" s="181" t="s">
        <v>177</v>
      </c>
      <c r="AU955" s="181" t="s">
        <v>85</v>
      </c>
      <c r="AV955" s="15" t="s">
        <v>175</v>
      </c>
      <c r="AW955" s="15" t="s">
        <v>31</v>
      </c>
      <c r="AX955" s="15" t="s">
        <v>32</v>
      </c>
      <c r="AY955" s="181" t="s">
        <v>167</v>
      </c>
    </row>
    <row r="956" spans="2:63" s="12" customFormat="1" ht="22.9" customHeight="1">
      <c r="B956" s="137"/>
      <c r="D956" s="138" t="s">
        <v>76</v>
      </c>
      <c r="E956" s="148" t="s">
        <v>186</v>
      </c>
      <c r="F956" s="148" t="s">
        <v>624</v>
      </c>
      <c r="I956" s="140"/>
      <c r="J956" s="149">
        <f>BK956</f>
        <v>0</v>
      </c>
      <c r="L956" s="137"/>
      <c r="M956" s="142"/>
      <c r="N956" s="143"/>
      <c r="O956" s="143"/>
      <c r="P956" s="144">
        <f>SUM(P957:P984)</f>
        <v>0</v>
      </c>
      <c r="Q956" s="143"/>
      <c r="R956" s="144">
        <f>SUM(R957:R984)</f>
        <v>0</v>
      </c>
      <c r="S956" s="143"/>
      <c r="T956" s="145">
        <f>SUM(T957:T984)</f>
        <v>0</v>
      </c>
      <c r="AR956" s="138" t="s">
        <v>32</v>
      </c>
      <c r="AT956" s="146" t="s">
        <v>76</v>
      </c>
      <c r="AU956" s="146" t="s">
        <v>32</v>
      </c>
      <c r="AY956" s="138" t="s">
        <v>167</v>
      </c>
      <c r="BK956" s="147">
        <f>SUM(BK957:BK984)</f>
        <v>0</v>
      </c>
    </row>
    <row r="957" spans="1:65" s="2" customFormat="1" ht="24.2" customHeight="1">
      <c r="A957" s="33"/>
      <c r="B957" s="150"/>
      <c r="C957" s="151" t="s">
        <v>522</v>
      </c>
      <c r="D957" s="151" t="s">
        <v>170</v>
      </c>
      <c r="E957" s="152" t="s">
        <v>2193</v>
      </c>
      <c r="F957" s="153" t="s">
        <v>2194</v>
      </c>
      <c r="G957" s="154" t="s">
        <v>475</v>
      </c>
      <c r="H957" s="155">
        <v>26</v>
      </c>
      <c r="I957" s="156"/>
      <c r="J957" s="157">
        <f>ROUND(I957*H957,2)</f>
        <v>0</v>
      </c>
      <c r="K957" s="153" t="s">
        <v>1</v>
      </c>
      <c r="L957" s="34"/>
      <c r="M957" s="158" t="s">
        <v>1</v>
      </c>
      <c r="N957" s="159" t="s">
        <v>42</v>
      </c>
      <c r="O957" s="59"/>
      <c r="P957" s="160">
        <f>O957*H957</f>
        <v>0</v>
      </c>
      <c r="Q957" s="160">
        <v>0</v>
      </c>
      <c r="R957" s="160">
        <f>Q957*H957</f>
        <v>0</v>
      </c>
      <c r="S957" s="160">
        <v>0</v>
      </c>
      <c r="T957" s="161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62" t="s">
        <v>175</v>
      </c>
      <c r="AT957" s="162" t="s">
        <v>170</v>
      </c>
      <c r="AU957" s="162" t="s">
        <v>85</v>
      </c>
      <c r="AY957" s="18" t="s">
        <v>167</v>
      </c>
      <c r="BE957" s="163">
        <f>IF(N957="základní",J957,0)</f>
        <v>0</v>
      </c>
      <c r="BF957" s="163">
        <f>IF(N957="snížená",J957,0)</f>
        <v>0</v>
      </c>
      <c r="BG957" s="163">
        <f>IF(N957="zákl. přenesená",J957,0)</f>
        <v>0</v>
      </c>
      <c r="BH957" s="163">
        <f>IF(N957="sníž. přenesená",J957,0)</f>
        <v>0</v>
      </c>
      <c r="BI957" s="163">
        <f>IF(N957="nulová",J957,0)</f>
        <v>0</v>
      </c>
      <c r="BJ957" s="18" t="s">
        <v>32</v>
      </c>
      <c r="BK957" s="163">
        <f>ROUND(I957*H957,2)</f>
        <v>0</v>
      </c>
      <c r="BL957" s="18" t="s">
        <v>175</v>
      </c>
      <c r="BM957" s="162" t="s">
        <v>2195</v>
      </c>
    </row>
    <row r="958" spans="2:51" s="14" customFormat="1" ht="12">
      <c r="B958" s="172"/>
      <c r="D958" s="165" t="s">
        <v>177</v>
      </c>
      <c r="E958" s="173" t="s">
        <v>1</v>
      </c>
      <c r="F958" s="174" t="s">
        <v>305</v>
      </c>
      <c r="H958" s="175">
        <v>26</v>
      </c>
      <c r="I958" s="176"/>
      <c r="L958" s="172"/>
      <c r="M958" s="177"/>
      <c r="N958" s="178"/>
      <c r="O958" s="178"/>
      <c r="P958" s="178"/>
      <c r="Q958" s="178"/>
      <c r="R958" s="178"/>
      <c r="S958" s="178"/>
      <c r="T958" s="179"/>
      <c r="AT958" s="173" t="s">
        <v>177</v>
      </c>
      <c r="AU958" s="173" t="s">
        <v>85</v>
      </c>
      <c r="AV958" s="14" t="s">
        <v>85</v>
      </c>
      <c r="AW958" s="14" t="s">
        <v>31</v>
      </c>
      <c r="AX958" s="14" t="s">
        <v>32</v>
      </c>
      <c r="AY958" s="173" t="s">
        <v>167</v>
      </c>
    </row>
    <row r="959" spans="1:65" s="2" customFormat="1" ht="16.5" customHeight="1">
      <c r="A959" s="33"/>
      <c r="B959" s="150"/>
      <c r="C959" s="151" t="s">
        <v>527</v>
      </c>
      <c r="D959" s="151" t="s">
        <v>170</v>
      </c>
      <c r="E959" s="152" t="s">
        <v>629</v>
      </c>
      <c r="F959" s="153" t="s">
        <v>630</v>
      </c>
      <c r="G959" s="154" t="s">
        <v>173</v>
      </c>
      <c r="H959" s="155">
        <v>2.8</v>
      </c>
      <c r="I959" s="156"/>
      <c r="J959" s="157">
        <f>ROUND(I959*H959,2)</f>
        <v>0</v>
      </c>
      <c r="K959" s="153" t="s">
        <v>174</v>
      </c>
      <c r="L959" s="34"/>
      <c r="M959" s="158" t="s">
        <v>1</v>
      </c>
      <c r="N959" s="159" t="s">
        <v>42</v>
      </c>
      <c r="O959" s="59"/>
      <c r="P959" s="160">
        <f>O959*H959</f>
        <v>0</v>
      </c>
      <c r="Q959" s="160">
        <v>0</v>
      </c>
      <c r="R959" s="160">
        <f>Q959*H959</f>
        <v>0</v>
      </c>
      <c r="S959" s="160">
        <v>0</v>
      </c>
      <c r="T959" s="161">
        <f>S959*H959</f>
        <v>0</v>
      </c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R959" s="162" t="s">
        <v>175</v>
      </c>
      <c r="AT959" s="162" t="s">
        <v>170</v>
      </c>
      <c r="AU959" s="162" t="s">
        <v>85</v>
      </c>
      <c r="AY959" s="18" t="s">
        <v>167</v>
      </c>
      <c r="BE959" s="163">
        <f>IF(N959="základní",J959,0)</f>
        <v>0</v>
      </c>
      <c r="BF959" s="163">
        <f>IF(N959="snížená",J959,0)</f>
        <v>0</v>
      </c>
      <c r="BG959" s="163">
        <f>IF(N959="zákl. přenesená",J959,0)</f>
        <v>0</v>
      </c>
      <c r="BH959" s="163">
        <f>IF(N959="sníž. přenesená",J959,0)</f>
        <v>0</v>
      </c>
      <c r="BI959" s="163">
        <f>IF(N959="nulová",J959,0)</f>
        <v>0</v>
      </c>
      <c r="BJ959" s="18" t="s">
        <v>32</v>
      </c>
      <c r="BK959" s="163">
        <f>ROUND(I959*H959,2)</f>
        <v>0</v>
      </c>
      <c r="BL959" s="18" t="s">
        <v>175</v>
      </c>
      <c r="BM959" s="162" t="s">
        <v>2196</v>
      </c>
    </row>
    <row r="960" spans="2:51" s="13" customFormat="1" ht="12">
      <c r="B960" s="164"/>
      <c r="D960" s="165" t="s">
        <v>177</v>
      </c>
      <c r="E960" s="166" t="s">
        <v>1</v>
      </c>
      <c r="F960" s="167" t="s">
        <v>1532</v>
      </c>
      <c r="H960" s="166" t="s">
        <v>1</v>
      </c>
      <c r="I960" s="168"/>
      <c r="L960" s="164"/>
      <c r="M960" s="169"/>
      <c r="N960" s="170"/>
      <c r="O960" s="170"/>
      <c r="P960" s="170"/>
      <c r="Q960" s="170"/>
      <c r="R960" s="170"/>
      <c r="S960" s="170"/>
      <c r="T960" s="171"/>
      <c r="AT960" s="166" t="s">
        <v>177</v>
      </c>
      <c r="AU960" s="166" t="s">
        <v>85</v>
      </c>
      <c r="AV960" s="13" t="s">
        <v>32</v>
      </c>
      <c r="AW960" s="13" t="s">
        <v>31</v>
      </c>
      <c r="AX960" s="13" t="s">
        <v>77</v>
      </c>
      <c r="AY960" s="166" t="s">
        <v>167</v>
      </c>
    </row>
    <row r="961" spans="2:51" s="14" customFormat="1" ht="12">
      <c r="B961" s="172"/>
      <c r="D961" s="165" t="s">
        <v>177</v>
      </c>
      <c r="E961" s="173" t="s">
        <v>1</v>
      </c>
      <c r="F961" s="174" t="s">
        <v>2197</v>
      </c>
      <c r="H961" s="175">
        <v>2.8</v>
      </c>
      <c r="I961" s="176"/>
      <c r="L961" s="172"/>
      <c r="M961" s="177"/>
      <c r="N961" s="178"/>
      <c r="O961" s="178"/>
      <c r="P961" s="178"/>
      <c r="Q961" s="178"/>
      <c r="R961" s="178"/>
      <c r="S961" s="178"/>
      <c r="T961" s="179"/>
      <c r="AT961" s="173" t="s">
        <v>177</v>
      </c>
      <c r="AU961" s="173" t="s">
        <v>85</v>
      </c>
      <c r="AV961" s="14" t="s">
        <v>85</v>
      </c>
      <c r="AW961" s="14" t="s">
        <v>31</v>
      </c>
      <c r="AX961" s="14" t="s">
        <v>32</v>
      </c>
      <c r="AY961" s="173" t="s">
        <v>167</v>
      </c>
    </row>
    <row r="962" spans="1:65" s="2" customFormat="1" ht="16.5" customHeight="1">
      <c r="A962" s="33"/>
      <c r="B962" s="150"/>
      <c r="C962" s="151" t="s">
        <v>532</v>
      </c>
      <c r="D962" s="151" t="s">
        <v>170</v>
      </c>
      <c r="E962" s="152" t="s">
        <v>2198</v>
      </c>
      <c r="F962" s="153" t="s">
        <v>2199</v>
      </c>
      <c r="G962" s="154" t="s">
        <v>246</v>
      </c>
      <c r="H962" s="155">
        <v>228.69</v>
      </c>
      <c r="I962" s="156"/>
      <c r="J962" s="157">
        <f>ROUND(I962*H962,2)</f>
        <v>0</v>
      </c>
      <c r="K962" s="153" t="s">
        <v>1</v>
      </c>
      <c r="L962" s="34"/>
      <c r="M962" s="158" t="s">
        <v>1</v>
      </c>
      <c r="N962" s="159" t="s">
        <v>42</v>
      </c>
      <c r="O962" s="59"/>
      <c r="P962" s="160">
        <f>O962*H962</f>
        <v>0</v>
      </c>
      <c r="Q962" s="160">
        <v>0</v>
      </c>
      <c r="R962" s="160">
        <f>Q962*H962</f>
        <v>0</v>
      </c>
      <c r="S962" s="160">
        <v>0</v>
      </c>
      <c r="T962" s="161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62" t="s">
        <v>175</v>
      </c>
      <c r="AT962" s="162" t="s">
        <v>170</v>
      </c>
      <c r="AU962" s="162" t="s">
        <v>85</v>
      </c>
      <c r="AY962" s="18" t="s">
        <v>167</v>
      </c>
      <c r="BE962" s="163">
        <f>IF(N962="základní",J962,0)</f>
        <v>0</v>
      </c>
      <c r="BF962" s="163">
        <f>IF(N962="snížená",J962,0)</f>
        <v>0</v>
      </c>
      <c r="BG962" s="163">
        <f>IF(N962="zákl. přenesená",J962,0)</f>
        <v>0</v>
      </c>
      <c r="BH962" s="163">
        <f>IF(N962="sníž. přenesená",J962,0)</f>
        <v>0</v>
      </c>
      <c r="BI962" s="163">
        <f>IF(N962="nulová",J962,0)</f>
        <v>0</v>
      </c>
      <c r="BJ962" s="18" t="s">
        <v>32</v>
      </c>
      <c r="BK962" s="163">
        <f>ROUND(I962*H962,2)</f>
        <v>0</v>
      </c>
      <c r="BL962" s="18" t="s">
        <v>175</v>
      </c>
      <c r="BM962" s="162" t="s">
        <v>2200</v>
      </c>
    </row>
    <row r="963" spans="2:51" s="14" customFormat="1" ht="12">
      <c r="B963" s="172"/>
      <c r="D963" s="165" t="s">
        <v>177</v>
      </c>
      <c r="E963" s="173" t="s">
        <v>1</v>
      </c>
      <c r="F963" s="174" t="s">
        <v>2201</v>
      </c>
      <c r="H963" s="175">
        <v>228.69</v>
      </c>
      <c r="I963" s="176"/>
      <c r="L963" s="172"/>
      <c r="M963" s="177"/>
      <c r="N963" s="178"/>
      <c r="O963" s="178"/>
      <c r="P963" s="178"/>
      <c r="Q963" s="178"/>
      <c r="R963" s="178"/>
      <c r="S963" s="178"/>
      <c r="T963" s="179"/>
      <c r="AT963" s="173" t="s">
        <v>177</v>
      </c>
      <c r="AU963" s="173" t="s">
        <v>85</v>
      </c>
      <c r="AV963" s="14" t="s">
        <v>85</v>
      </c>
      <c r="AW963" s="14" t="s">
        <v>31</v>
      </c>
      <c r="AX963" s="14" t="s">
        <v>77</v>
      </c>
      <c r="AY963" s="173" t="s">
        <v>167</v>
      </c>
    </row>
    <row r="964" spans="2:51" s="15" customFormat="1" ht="12">
      <c r="B964" s="180"/>
      <c r="D964" s="165" t="s">
        <v>177</v>
      </c>
      <c r="E964" s="181" t="s">
        <v>1</v>
      </c>
      <c r="F964" s="182" t="s">
        <v>192</v>
      </c>
      <c r="H964" s="183">
        <v>228.69</v>
      </c>
      <c r="I964" s="184"/>
      <c r="L964" s="180"/>
      <c r="M964" s="185"/>
      <c r="N964" s="186"/>
      <c r="O964" s="186"/>
      <c r="P964" s="186"/>
      <c r="Q964" s="186"/>
      <c r="R964" s="186"/>
      <c r="S964" s="186"/>
      <c r="T964" s="187"/>
      <c r="AT964" s="181" t="s">
        <v>177</v>
      </c>
      <c r="AU964" s="181" t="s">
        <v>85</v>
      </c>
      <c r="AV964" s="15" t="s">
        <v>175</v>
      </c>
      <c r="AW964" s="15" t="s">
        <v>31</v>
      </c>
      <c r="AX964" s="15" t="s">
        <v>32</v>
      </c>
      <c r="AY964" s="181" t="s">
        <v>167</v>
      </c>
    </row>
    <row r="965" spans="1:65" s="2" customFormat="1" ht="16.5" customHeight="1">
      <c r="A965" s="33"/>
      <c r="B965" s="150"/>
      <c r="C965" s="151" t="s">
        <v>537</v>
      </c>
      <c r="D965" s="151" t="s">
        <v>170</v>
      </c>
      <c r="E965" s="152" t="s">
        <v>2202</v>
      </c>
      <c r="F965" s="153" t="s">
        <v>2203</v>
      </c>
      <c r="G965" s="154" t="s">
        <v>475</v>
      </c>
      <c r="H965" s="155">
        <v>3</v>
      </c>
      <c r="I965" s="156"/>
      <c r="J965" s="157">
        <f>ROUND(I965*H965,2)</f>
        <v>0</v>
      </c>
      <c r="K965" s="153" t="s">
        <v>174</v>
      </c>
      <c r="L965" s="34"/>
      <c r="M965" s="158" t="s">
        <v>1</v>
      </c>
      <c r="N965" s="159" t="s">
        <v>42</v>
      </c>
      <c r="O965" s="59"/>
      <c r="P965" s="160">
        <f>O965*H965</f>
        <v>0</v>
      </c>
      <c r="Q965" s="160">
        <v>0</v>
      </c>
      <c r="R965" s="160">
        <f>Q965*H965</f>
        <v>0</v>
      </c>
      <c r="S965" s="160">
        <v>0</v>
      </c>
      <c r="T965" s="161">
        <f>S965*H965</f>
        <v>0</v>
      </c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R965" s="162" t="s">
        <v>175</v>
      </c>
      <c r="AT965" s="162" t="s">
        <v>170</v>
      </c>
      <c r="AU965" s="162" t="s">
        <v>85</v>
      </c>
      <c r="AY965" s="18" t="s">
        <v>167</v>
      </c>
      <c r="BE965" s="163">
        <f>IF(N965="základní",J965,0)</f>
        <v>0</v>
      </c>
      <c r="BF965" s="163">
        <f>IF(N965="snížená",J965,0)</f>
        <v>0</v>
      </c>
      <c r="BG965" s="163">
        <f>IF(N965="zákl. přenesená",J965,0)</f>
        <v>0</v>
      </c>
      <c r="BH965" s="163">
        <f>IF(N965="sníž. přenesená",J965,0)</f>
        <v>0</v>
      </c>
      <c r="BI965" s="163">
        <f>IF(N965="nulová",J965,0)</f>
        <v>0</v>
      </c>
      <c r="BJ965" s="18" t="s">
        <v>32</v>
      </c>
      <c r="BK965" s="163">
        <f>ROUND(I965*H965,2)</f>
        <v>0</v>
      </c>
      <c r="BL965" s="18" t="s">
        <v>175</v>
      </c>
      <c r="BM965" s="162" t="s">
        <v>2204</v>
      </c>
    </row>
    <row r="966" spans="2:51" s="14" customFormat="1" ht="12">
      <c r="B966" s="172"/>
      <c r="D966" s="165" t="s">
        <v>177</v>
      </c>
      <c r="E966" s="173" t="s">
        <v>1</v>
      </c>
      <c r="F966" s="174" t="s">
        <v>186</v>
      </c>
      <c r="H966" s="175">
        <v>3</v>
      </c>
      <c r="I966" s="176"/>
      <c r="L966" s="172"/>
      <c r="M966" s="177"/>
      <c r="N966" s="178"/>
      <c r="O966" s="178"/>
      <c r="P966" s="178"/>
      <c r="Q966" s="178"/>
      <c r="R966" s="178"/>
      <c r="S966" s="178"/>
      <c r="T966" s="179"/>
      <c r="AT966" s="173" t="s">
        <v>177</v>
      </c>
      <c r="AU966" s="173" t="s">
        <v>85</v>
      </c>
      <c r="AV966" s="14" t="s">
        <v>85</v>
      </c>
      <c r="AW966" s="14" t="s">
        <v>31</v>
      </c>
      <c r="AX966" s="14" t="s">
        <v>32</v>
      </c>
      <c r="AY966" s="173" t="s">
        <v>167</v>
      </c>
    </row>
    <row r="967" spans="1:65" s="2" customFormat="1" ht="16.5" customHeight="1">
      <c r="A967" s="33"/>
      <c r="B967" s="150"/>
      <c r="C967" s="151" t="s">
        <v>542</v>
      </c>
      <c r="D967" s="151" t="s">
        <v>170</v>
      </c>
      <c r="E967" s="152" t="s">
        <v>2205</v>
      </c>
      <c r="F967" s="153" t="s">
        <v>2206</v>
      </c>
      <c r="G967" s="154" t="s">
        <v>475</v>
      </c>
      <c r="H967" s="155">
        <v>9</v>
      </c>
      <c r="I967" s="156"/>
      <c r="J967" s="157">
        <f>ROUND(I967*H967,2)</f>
        <v>0</v>
      </c>
      <c r="K967" s="153" t="s">
        <v>174</v>
      </c>
      <c r="L967" s="34"/>
      <c r="M967" s="158" t="s">
        <v>1</v>
      </c>
      <c r="N967" s="159" t="s">
        <v>42</v>
      </c>
      <c r="O967" s="59"/>
      <c r="P967" s="160">
        <f>O967*H967</f>
        <v>0</v>
      </c>
      <c r="Q967" s="160">
        <v>0</v>
      </c>
      <c r="R967" s="160">
        <f>Q967*H967</f>
        <v>0</v>
      </c>
      <c r="S967" s="160">
        <v>0</v>
      </c>
      <c r="T967" s="161">
        <f>S967*H967</f>
        <v>0</v>
      </c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R967" s="162" t="s">
        <v>175</v>
      </c>
      <c r="AT967" s="162" t="s">
        <v>170</v>
      </c>
      <c r="AU967" s="162" t="s">
        <v>85</v>
      </c>
      <c r="AY967" s="18" t="s">
        <v>167</v>
      </c>
      <c r="BE967" s="163">
        <f>IF(N967="základní",J967,0)</f>
        <v>0</v>
      </c>
      <c r="BF967" s="163">
        <f>IF(N967="snížená",J967,0)</f>
        <v>0</v>
      </c>
      <c r="BG967" s="163">
        <f>IF(N967="zákl. přenesená",J967,0)</f>
        <v>0</v>
      </c>
      <c r="BH967" s="163">
        <f>IF(N967="sníž. přenesená",J967,0)</f>
        <v>0</v>
      </c>
      <c r="BI967" s="163">
        <f>IF(N967="nulová",J967,0)</f>
        <v>0</v>
      </c>
      <c r="BJ967" s="18" t="s">
        <v>32</v>
      </c>
      <c r="BK967" s="163">
        <f>ROUND(I967*H967,2)</f>
        <v>0</v>
      </c>
      <c r="BL967" s="18" t="s">
        <v>175</v>
      </c>
      <c r="BM967" s="162" t="s">
        <v>2207</v>
      </c>
    </row>
    <row r="968" spans="2:51" s="14" customFormat="1" ht="12">
      <c r="B968" s="172"/>
      <c r="D968" s="165" t="s">
        <v>177</v>
      </c>
      <c r="E968" s="173" t="s">
        <v>1</v>
      </c>
      <c r="F968" s="174" t="s">
        <v>221</v>
      </c>
      <c r="H968" s="175">
        <v>9</v>
      </c>
      <c r="I968" s="176"/>
      <c r="L968" s="172"/>
      <c r="M968" s="177"/>
      <c r="N968" s="178"/>
      <c r="O968" s="178"/>
      <c r="P968" s="178"/>
      <c r="Q968" s="178"/>
      <c r="R968" s="178"/>
      <c r="S968" s="178"/>
      <c r="T968" s="179"/>
      <c r="AT968" s="173" t="s">
        <v>177</v>
      </c>
      <c r="AU968" s="173" t="s">
        <v>85</v>
      </c>
      <c r="AV968" s="14" t="s">
        <v>85</v>
      </c>
      <c r="AW968" s="14" t="s">
        <v>31</v>
      </c>
      <c r="AX968" s="14" t="s">
        <v>32</v>
      </c>
      <c r="AY968" s="173" t="s">
        <v>167</v>
      </c>
    </row>
    <row r="969" spans="1:65" s="2" customFormat="1" ht="16.5" customHeight="1">
      <c r="A969" s="33"/>
      <c r="B969" s="150"/>
      <c r="C969" s="151" t="s">
        <v>547</v>
      </c>
      <c r="D969" s="151" t="s">
        <v>170</v>
      </c>
      <c r="E969" s="152" t="s">
        <v>2208</v>
      </c>
      <c r="F969" s="153" t="s">
        <v>2209</v>
      </c>
      <c r="G969" s="154" t="s">
        <v>475</v>
      </c>
      <c r="H969" s="155">
        <v>13</v>
      </c>
      <c r="I969" s="156"/>
      <c r="J969" s="157">
        <f>ROUND(I969*H969,2)</f>
        <v>0</v>
      </c>
      <c r="K969" s="153" t="s">
        <v>174</v>
      </c>
      <c r="L969" s="34"/>
      <c r="M969" s="158" t="s">
        <v>1</v>
      </c>
      <c r="N969" s="159" t="s">
        <v>42</v>
      </c>
      <c r="O969" s="59"/>
      <c r="P969" s="160">
        <f>O969*H969</f>
        <v>0</v>
      </c>
      <c r="Q969" s="160">
        <v>0</v>
      </c>
      <c r="R969" s="160">
        <f>Q969*H969</f>
        <v>0</v>
      </c>
      <c r="S969" s="160">
        <v>0</v>
      </c>
      <c r="T969" s="161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62" t="s">
        <v>175</v>
      </c>
      <c r="AT969" s="162" t="s">
        <v>170</v>
      </c>
      <c r="AU969" s="162" t="s">
        <v>85</v>
      </c>
      <c r="AY969" s="18" t="s">
        <v>167</v>
      </c>
      <c r="BE969" s="163">
        <f>IF(N969="základní",J969,0)</f>
        <v>0</v>
      </c>
      <c r="BF969" s="163">
        <f>IF(N969="snížená",J969,0)</f>
        <v>0</v>
      </c>
      <c r="BG969" s="163">
        <f>IF(N969="zákl. přenesená",J969,0)</f>
        <v>0</v>
      </c>
      <c r="BH969" s="163">
        <f>IF(N969="sníž. přenesená",J969,0)</f>
        <v>0</v>
      </c>
      <c r="BI969" s="163">
        <f>IF(N969="nulová",J969,0)</f>
        <v>0</v>
      </c>
      <c r="BJ969" s="18" t="s">
        <v>32</v>
      </c>
      <c r="BK969" s="163">
        <f>ROUND(I969*H969,2)</f>
        <v>0</v>
      </c>
      <c r="BL969" s="18" t="s">
        <v>175</v>
      </c>
      <c r="BM969" s="162" t="s">
        <v>2210</v>
      </c>
    </row>
    <row r="970" spans="2:51" s="14" customFormat="1" ht="12">
      <c r="B970" s="172"/>
      <c r="D970" s="165" t="s">
        <v>177</v>
      </c>
      <c r="E970" s="173" t="s">
        <v>1</v>
      </c>
      <c r="F970" s="174" t="s">
        <v>237</v>
      </c>
      <c r="H970" s="175">
        <v>13</v>
      </c>
      <c r="I970" s="176"/>
      <c r="L970" s="172"/>
      <c r="M970" s="177"/>
      <c r="N970" s="178"/>
      <c r="O970" s="178"/>
      <c r="P970" s="178"/>
      <c r="Q970" s="178"/>
      <c r="R970" s="178"/>
      <c r="S970" s="178"/>
      <c r="T970" s="179"/>
      <c r="AT970" s="173" t="s">
        <v>177</v>
      </c>
      <c r="AU970" s="173" t="s">
        <v>85</v>
      </c>
      <c r="AV970" s="14" t="s">
        <v>85</v>
      </c>
      <c r="AW970" s="14" t="s">
        <v>31</v>
      </c>
      <c r="AX970" s="14" t="s">
        <v>32</v>
      </c>
      <c r="AY970" s="173" t="s">
        <v>167</v>
      </c>
    </row>
    <row r="971" spans="1:65" s="2" customFormat="1" ht="24.2" customHeight="1">
      <c r="A971" s="33"/>
      <c r="B971" s="150"/>
      <c r="C971" s="151" t="s">
        <v>552</v>
      </c>
      <c r="D971" s="151" t="s">
        <v>170</v>
      </c>
      <c r="E971" s="152" t="s">
        <v>1534</v>
      </c>
      <c r="F971" s="153" t="s">
        <v>1535</v>
      </c>
      <c r="G971" s="154" t="s">
        <v>260</v>
      </c>
      <c r="H971" s="155">
        <v>6.479</v>
      </c>
      <c r="I971" s="156"/>
      <c r="J971" s="157">
        <f>ROUND(I971*H971,2)</f>
        <v>0</v>
      </c>
      <c r="K971" s="153" t="s">
        <v>174</v>
      </c>
      <c r="L971" s="34"/>
      <c r="M971" s="158" t="s">
        <v>1</v>
      </c>
      <c r="N971" s="159" t="s">
        <v>42</v>
      </c>
      <c r="O971" s="59"/>
      <c r="P971" s="160">
        <f>O971*H971</f>
        <v>0</v>
      </c>
      <c r="Q971" s="160">
        <v>0</v>
      </c>
      <c r="R971" s="160">
        <f>Q971*H971</f>
        <v>0</v>
      </c>
      <c r="S971" s="160">
        <v>0</v>
      </c>
      <c r="T971" s="161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62" t="s">
        <v>175</v>
      </c>
      <c r="AT971" s="162" t="s">
        <v>170</v>
      </c>
      <c r="AU971" s="162" t="s">
        <v>85</v>
      </c>
      <c r="AY971" s="18" t="s">
        <v>167</v>
      </c>
      <c r="BE971" s="163">
        <f>IF(N971="základní",J971,0)</f>
        <v>0</v>
      </c>
      <c r="BF971" s="163">
        <f>IF(N971="snížená",J971,0)</f>
        <v>0</v>
      </c>
      <c r="BG971" s="163">
        <f>IF(N971="zákl. přenesená",J971,0)</f>
        <v>0</v>
      </c>
      <c r="BH971" s="163">
        <f>IF(N971="sníž. přenesená",J971,0)</f>
        <v>0</v>
      </c>
      <c r="BI971" s="163">
        <f>IF(N971="nulová",J971,0)</f>
        <v>0</v>
      </c>
      <c r="BJ971" s="18" t="s">
        <v>32</v>
      </c>
      <c r="BK971" s="163">
        <f>ROUND(I971*H971,2)</f>
        <v>0</v>
      </c>
      <c r="BL971" s="18" t="s">
        <v>175</v>
      </c>
      <c r="BM971" s="162" t="s">
        <v>2211</v>
      </c>
    </row>
    <row r="972" spans="2:51" s="14" customFormat="1" ht="12">
      <c r="B972" s="172"/>
      <c r="D972" s="165" t="s">
        <v>177</v>
      </c>
      <c r="E972" s="173" t="s">
        <v>1</v>
      </c>
      <c r="F972" s="174" t="s">
        <v>2212</v>
      </c>
      <c r="H972" s="175">
        <v>5.6</v>
      </c>
      <c r="I972" s="176"/>
      <c r="L972" s="172"/>
      <c r="M972" s="177"/>
      <c r="N972" s="178"/>
      <c r="O972" s="178"/>
      <c r="P972" s="178"/>
      <c r="Q972" s="178"/>
      <c r="R972" s="178"/>
      <c r="S972" s="178"/>
      <c r="T972" s="179"/>
      <c r="AT972" s="173" t="s">
        <v>177</v>
      </c>
      <c r="AU972" s="173" t="s">
        <v>85</v>
      </c>
      <c r="AV972" s="14" t="s">
        <v>85</v>
      </c>
      <c r="AW972" s="14" t="s">
        <v>31</v>
      </c>
      <c r="AX972" s="14" t="s">
        <v>77</v>
      </c>
      <c r="AY972" s="173" t="s">
        <v>167</v>
      </c>
    </row>
    <row r="973" spans="2:51" s="14" customFormat="1" ht="12">
      <c r="B973" s="172"/>
      <c r="D973" s="165" t="s">
        <v>177</v>
      </c>
      <c r="E973" s="173" t="s">
        <v>1</v>
      </c>
      <c r="F973" s="174" t="s">
        <v>2213</v>
      </c>
      <c r="H973" s="175">
        <v>0.08</v>
      </c>
      <c r="I973" s="176"/>
      <c r="L973" s="172"/>
      <c r="M973" s="177"/>
      <c r="N973" s="178"/>
      <c r="O973" s="178"/>
      <c r="P973" s="178"/>
      <c r="Q973" s="178"/>
      <c r="R973" s="178"/>
      <c r="S973" s="178"/>
      <c r="T973" s="179"/>
      <c r="AT973" s="173" t="s">
        <v>177</v>
      </c>
      <c r="AU973" s="173" t="s">
        <v>85</v>
      </c>
      <c r="AV973" s="14" t="s">
        <v>85</v>
      </c>
      <c r="AW973" s="14" t="s">
        <v>31</v>
      </c>
      <c r="AX973" s="14" t="s">
        <v>77</v>
      </c>
      <c r="AY973" s="173" t="s">
        <v>167</v>
      </c>
    </row>
    <row r="974" spans="2:51" s="14" customFormat="1" ht="12">
      <c r="B974" s="172"/>
      <c r="D974" s="165" t="s">
        <v>177</v>
      </c>
      <c r="E974" s="173" t="s">
        <v>1</v>
      </c>
      <c r="F974" s="174" t="s">
        <v>2214</v>
      </c>
      <c r="H974" s="175">
        <v>0.09</v>
      </c>
      <c r="I974" s="176"/>
      <c r="L974" s="172"/>
      <c r="M974" s="177"/>
      <c r="N974" s="178"/>
      <c r="O974" s="178"/>
      <c r="P974" s="178"/>
      <c r="Q974" s="178"/>
      <c r="R974" s="178"/>
      <c r="S974" s="178"/>
      <c r="T974" s="179"/>
      <c r="AT974" s="173" t="s">
        <v>177</v>
      </c>
      <c r="AU974" s="173" t="s">
        <v>85</v>
      </c>
      <c r="AV974" s="14" t="s">
        <v>85</v>
      </c>
      <c r="AW974" s="14" t="s">
        <v>31</v>
      </c>
      <c r="AX974" s="14" t="s">
        <v>77</v>
      </c>
      <c r="AY974" s="173" t="s">
        <v>167</v>
      </c>
    </row>
    <row r="975" spans="2:51" s="14" customFormat="1" ht="12">
      <c r="B975" s="172"/>
      <c r="D975" s="165" t="s">
        <v>177</v>
      </c>
      <c r="E975" s="173" t="s">
        <v>1</v>
      </c>
      <c r="F975" s="174" t="s">
        <v>2215</v>
      </c>
      <c r="H975" s="175">
        <v>0.54</v>
      </c>
      <c r="I975" s="176"/>
      <c r="L975" s="172"/>
      <c r="M975" s="177"/>
      <c r="N975" s="178"/>
      <c r="O975" s="178"/>
      <c r="P975" s="178"/>
      <c r="Q975" s="178"/>
      <c r="R975" s="178"/>
      <c r="S975" s="178"/>
      <c r="T975" s="179"/>
      <c r="AT975" s="173" t="s">
        <v>177</v>
      </c>
      <c r="AU975" s="173" t="s">
        <v>85</v>
      </c>
      <c r="AV975" s="14" t="s">
        <v>85</v>
      </c>
      <c r="AW975" s="14" t="s">
        <v>31</v>
      </c>
      <c r="AX975" s="14" t="s">
        <v>77</v>
      </c>
      <c r="AY975" s="173" t="s">
        <v>167</v>
      </c>
    </row>
    <row r="976" spans="2:51" s="14" customFormat="1" ht="12">
      <c r="B976" s="172"/>
      <c r="D976" s="165" t="s">
        <v>177</v>
      </c>
      <c r="E976" s="173" t="s">
        <v>1</v>
      </c>
      <c r="F976" s="174" t="s">
        <v>2216</v>
      </c>
      <c r="H976" s="175">
        <v>0.169</v>
      </c>
      <c r="I976" s="176"/>
      <c r="L976" s="172"/>
      <c r="M976" s="177"/>
      <c r="N976" s="178"/>
      <c r="O976" s="178"/>
      <c r="P976" s="178"/>
      <c r="Q976" s="178"/>
      <c r="R976" s="178"/>
      <c r="S976" s="178"/>
      <c r="T976" s="179"/>
      <c r="AT976" s="173" t="s">
        <v>177</v>
      </c>
      <c r="AU976" s="173" t="s">
        <v>85</v>
      </c>
      <c r="AV976" s="14" t="s">
        <v>85</v>
      </c>
      <c r="AW976" s="14" t="s">
        <v>31</v>
      </c>
      <c r="AX976" s="14" t="s">
        <v>77</v>
      </c>
      <c r="AY976" s="173" t="s">
        <v>167</v>
      </c>
    </row>
    <row r="977" spans="2:51" s="15" customFormat="1" ht="12">
      <c r="B977" s="180"/>
      <c r="D977" s="165" t="s">
        <v>177</v>
      </c>
      <c r="E977" s="181" t="s">
        <v>1</v>
      </c>
      <c r="F977" s="182" t="s">
        <v>192</v>
      </c>
      <c r="H977" s="183">
        <v>6.479</v>
      </c>
      <c r="I977" s="184"/>
      <c r="L977" s="180"/>
      <c r="M977" s="185"/>
      <c r="N977" s="186"/>
      <c r="O977" s="186"/>
      <c r="P977" s="186"/>
      <c r="Q977" s="186"/>
      <c r="R977" s="186"/>
      <c r="S977" s="186"/>
      <c r="T977" s="187"/>
      <c r="AT977" s="181" t="s">
        <v>177</v>
      </c>
      <c r="AU977" s="181" t="s">
        <v>85</v>
      </c>
      <c r="AV977" s="15" t="s">
        <v>175</v>
      </c>
      <c r="AW977" s="15" t="s">
        <v>31</v>
      </c>
      <c r="AX977" s="15" t="s">
        <v>32</v>
      </c>
      <c r="AY977" s="181" t="s">
        <v>167</v>
      </c>
    </row>
    <row r="978" spans="1:65" s="2" customFormat="1" ht="16.5" customHeight="1">
      <c r="A978" s="33"/>
      <c r="B978" s="150"/>
      <c r="C978" s="151" t="s">
        <v>557</v>
      </c>
      <c r="D978" s="151" t="s">
        <v>170</v>
      </c>
      <c r="E978" s="152" t="s">
        <v>638</v>
      </c>
      <c r="F978" s="153" t="s">
        <v>639</v>
      </c>
      <c r="G978" s="154" t="s">
        <v>260</v>
      </c>
      <c r="H978" s="155">
        <v>6.479</v>
      </c>
      <c r="I978" s="156"/>
      <c r="J978" s="157">
        <f>ROUND(I978*H978,2)</f>
        <v>0</v>
      </c>
      <c r="K978" s="153" t="s">
        <v>174</v>
      </c>
      <c r="L978" s="34"/>
      <c r="M978" s="158" t="s">
        <v>1</v>
      </c>
      <c r="N978" s="159" t="s">
        <v>42</v>
      </c>
      <c r="O978" s="59"/>
      <c r="P978" s="160">
        <f>O978*H978</f>
        <v>0</v>
      </c>
      <c r="Q978" s="160">
        <v>0</v>
      </c>
      <c r="R978" s="160">
        <f>Q978*H978</f>
        <v>0</v>
      </c>
      <c r="S978" s="160">
        <v>0</v>
      </c>
      <c r="T978" s="161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2" t="s">
        <v>175</v>
      </c>
      <c r="AT978" s="162" t="s">
        <v>170</v>
      </c>
      <c r="AU978" s="162" t="s">
        <v>85</v>
      </c>
      <c r="AY978" s="18" t="s">
        <v>167</v>
      </c>
      <c r="BE978" s="163">
        <f>IF(N978="základní",J978,0)</f>
        <v>0</v>
      </c>
      <c r="BF978" s="163">
        <f>IF(N978="snížená",J978,0)</f>
        <v>0</v>
      </c>
      <c r="BG978" s="163">
        <f>IF(N978="zákl. přenesená",J978,0)</f>
        <v>0</v>
      </c>
      <c r="BH978" s="163">
        <f>IF(N978="sníž. přenesená",J978,0)</f>
        <v>0</v>
      </c>
      <c r="BI978" s="163">
        <f>IF(N978="nulová",J978,0)</f>
        <v>0</v>
      </c>
      <c r="BJ978" s="18" t="s">
        <v>32</v>
      </c>
      <c r="BK978" s="163">
        <f>ROUND(I978*H978,2)</f>
        <v>0</v>
      </c>
      <c r="BL978" s="18" t="s">
        <v>175</v>
      </c>
      <c r="BM978" s="162" t="s">
        <v>2217</v>
      </c>
    </row>
    <row r="979" spans="2:51" s="14" customFormat="1" ht="12">
      <c r="B979" s="172"/>
      <c r="D979" s="165" t="s">
        <v>177</v>
      </c>
      <c r="E979" s="173" t="s">
        <v>1</v>
      </c>
      <c r="F979" s="174" t="s">
        <v>2218</v>
      </c>
      <c r="H979" s="175">
        <v>6.479</v>
      </c>
      <c r="I979" s="176"/>
      <c r="L979" s="172"/>
      <c r="M979" s="177"/>
      <c r="N979" s="178"/>
      <c r="O979" s="178"/>
      <c r="P979" s="178"/>
      <c r="Q979" s="178"/>
      <c r="R979" s="178"/>
      <c r="S979" s="178"/>
      <c r="T979" s="179"/>
      <c r="AT979" s="173" t="s">
        <v>177</v>
      </c>
      <c r="AU979" s="173" t="s">
        <v>85</v>
      </c>
      <c r="AV979" s="14" t="s">
        <v>85</v>
      </c>
      <c r="AW979" s="14" t="s">
        <v>31</v>
      </c>
      <c r="AX979" s="14" t="s">
        <v>32</v>
      </c>
      <c r="AY979" s="173" t="s">
        <v>167</v>
      </c>
    </row>
    <row r="980" spans="1:65" s="2" customFormat="1" ht="16.5" customHeight="1">
      <c r="A980" s="33"/>
      <c r="B980" s="150"/>
      <c r="C980" s="151" t="s">
        <v>562</v>
      </c>
      <c r="D980" s="151" t="s">
        <v>170</v>
      </c>
      <c r="E980" s="152" t="s">
        <v>642</v>
      </c>
      <c r="F980" s="153" t="s">
        <v>643</v>
      </c>
      <c r="G980" s="154" t="s">
        <v>260</v>
      </c>
      <c r="H980" s="155">
        <v>45.353</v>
      </c>
      <c r="I980" s="156"/>
      <c r="J980" s="157">
        <f>ROUND(I980*H980,2)</f>
        <v>0</v>
      </c>
      <c r="K980" s="153" t="s">
        <v>174</v>
      </c>
      <c r="L980" s="34"/>
      <c r="M980" s="158" t="s">
        <v>1</v>
      </c>
      <c r="N980" s="159" t="s">
        <v>42</v>
      </c>
      <c r="O980" s="59"/>
      <c r="P980" s="160">
        <f>O980*H980</f>
        <v>0</v>
      </c>
      <c r="Q980" s="160">
        <v>0</v>
      </c>
      <c r="R980" s="160">
        <f>Q980*H980</f>
        <v>0</v>
      </c>
      <c r="S980" s="160">
        <v>0</v>
      </c>
      <c r="T980" s="161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62" t="s">
        <v>175</v>
      </c>
      <c r="AT980" s="162" t="s">
        <v>170</v>
      </c>
      <c r="AU980" s="162" t="s">
        <v>85</v>
      </c>
      <c r="AY980" s="18" t="s">
        <v>167</v>
      </c>
      <c r="BE980" s="163">
        <f>IF(N980="základní",J980,0)</f>
        <v>0</v>
      </c>
      <c r="BF980" s="163">
        <f>IF(N980="snížená",J980,0)</f>
        <v>0</v>
      </c>
      <c r="BG980" s="163">
        <f>IF(N980="zákl. přenesená",J980,0)</f>
        <v>0</v>
      </c>
      <c r="BH980" s="163">
        <f>IF(N980="sníž. přenesená",J980,0)</f>
        <v>0</v>
      </c>
      <c r="BI980" s="163">
        <f>IF(N980="nulová",J980,0)</f>
        <v>0</v>
      </c>
      <c r="BJ980" s="18" t="s">
        <v>32</v>
      </c>
      <c r="BK980" s="163">
        <f>ROUND(I980*H980,2)</f>
        <v>0</v>
      </c>
      <c r="BL980" s="18" t="s">
        <v>175</v>
      </c>
      <c r="BM980" s="162" t="s">
        <v>2219</v>
      </c>
    </row>
    <row r="981" spans="2:51" s="14" customFormat="1" ht="12">
      <c r="B981" s="172"/>
      <c r="D981" s="165" t="s">
        <v>177</v>
      </c>
      <c r="E981" s="173" t="s">
        <v>1</v>
      </c>
      <c r="F981" s="174" t="s">
        <v>2220</v>
      </c>
      <c r="H981" s="175">
        <v>45.353</v>
      </c>
      <c r="I981" s="176"/>
      <c r="L981" s="172"/>
      <c r="M981" s="177"/>
      <c r="N981" s="178"/>
      <c r="O981" s="178"/>
      <c r="P981" s="178"/>
      <c r="Q981" s="178"/>
      <c r="R981" s="178"/>
      <c r="S981" s="178"/>
      <c r="T981" s="179"/>
      <c r="AT981" s="173" t="s">
        <v>177</v>
      </c>
      <c r="AU981" s="173" t="s">
        <v>85</v>
      </c>
      <c r="AV981" s="14" t="s">
        <v>85</v>
      </c>
      <c r="AW981" s="14" t="s">
        <v>31</v>
      </c>
      <c r="AX981" s="14" t="s">
        <v>77</v>
      </c>
      <c r="AY981" s="173" t="s">
        <v>167</v>
      </c>
    </row>
    <row r="982" spans="2:51" s="15" customFormat="1" ht="12">
      <c r="B982" s="180"/>
      <c r="D982" s="165" t="s">
        <v>177</v>
      </c>
      <c r="E982" s="181" t="s">
        <v>1</v>
      </c>
      <c r="F982" s="182" t="s">
        <v>192</v>
      </c>
      <c r="H982" s="183">
        <v>45.353</v>
      </c>
      <c r="I982" s="184"/>
      <c r="L982" s="180"/>
      <c r="M982" s="185"/>
      <c r="N982" s="186"/>
      <c r="O982" s="186"/>
      <c r="P982" s="186"/>
      <c r="Q982" s="186"/>
      <c r="R982" s="186"/>
      <c r="S982" s="186"/>
      <c r="T982" s="187"/>
      <c r="AT982" s="181" t="s">
        <v>177</v>
      </c>
      <c r="AU982" s="181" t="s">
        <v>85</v>
      </c>
      <c r="AV982" s="15" t="s">
        <v>175</v>
      </c>
      <c r="AW982" s="15" t="s">
        <v>31</v>
      </c>
      <c r="AX982" s="15" t="s">
        <v>32</v>
      </c>
      <c r="AY982" s="181" t="s">
        <v>167</v>
      </c>
    </row>
    <row r="983" spans="1:65" s="2" customFormat="1" ht="16.5" customHeight="1">
      <c r="A983" s="33"/>
      <c r="B983" s="150"/>
      <c r="C983" s="151" t="s">
        <v>567</v>
      </c>
      <c r="D983" s="151" t="s">
        <v>170</v>
      </c>
      <c r="E983" s="152" t="s">
        <v>1542</v>
      </c>
      <c r="F983" s="153" t="s">
        <v>647</v>
      </c>
      <c r="G983" s="154" t="s">
        <v>260</v>
      </c>
      <c r="H983" s="155">
        <v>6.479</v>
      </c>
      <c r="I983" s="156"/>
      <c r="J983" s="157">
        <f>ROUND(I983*H983,2)</f>
        <v>0</v>
      </c>
      <c r="K983" s="153" t="s">
        <v>1</v>
      </c>
      <c r="L983" s="34"/>
      <c r="M983" s="158" t="s">
        <v>1</v>
      </c>
      <c r="N983" s="159" t="s">
        <v>42</v>
      </c>
      <c r="O983" s="59"/>
      <c r="P983" s="160">
        <f>O983*H983</f>
        <v>0</v>
      </c>
      <c r="Q983" s="160">
        <v>0</v>
      </c>
      <c r="R983" s="160">
        <f>Q983*H983</f>
        <v>0</v>
      </c>
      <c r="S983" s="160">
        <v>0</v>
      </c>
      <c r="T983" s="161">
        <f>S983*H983</f>
        <v>0</v>
      </c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R983" s="162" t="s">
        <v>175</v>
      </c>
      <c r="AT983" s="162" t="s">
        <v>170</v>
      </c>
      <c r="AU983" s="162" t="s">
        <v>85</v>
      </c>
      <c r="AY983" s="18" t="s">
        <v>167</v>
      </c>
      <c r="BE983" s="163">
        <f>IF(N983="základní",J983,0)</f>
        <v>0</v>
      </c>
      <c r="BF983" s="163">
        <f>IF(N983="snížená",J983,0)</f>
        <v>0</v>
      </c>
      <c r="BG983" s="163">
        <f>IF(N983="zákl. přenesená",J983,0)</f>
        <v>0</v>
      </c>
      <c r="BH983" s="163">
        <f>IF(N983="sníž. přenesená",J983,0)</f>
        <v>0</v>
      </c>
      <c r="BI983" s="163">
        <f>IF(N983="nulová",J983,0)</f>
        <v>0</v>
      </c>
      <c r="BJ983" s="18" t="s">
        <v>32</v>
      </c>
      <c r="BK983" s="163">
        <f>ROUND(I983*H983,2)</f>
        <v>0</v>
      </c>
      <c r="BL983" s="18" t="s">
        <v>175</v>
      </c>
      <c r="BM983" s="162" t="s">
        <v>2221</v>
      </c>
    </row>
    <row r="984" spans="2:51" s="14" customFormat="1" ht="12">
      <c r="B984" s="172"/>
      <c r="D984" s="165" t="s">
        <v>177</v>
      </c>
      <c r="E984" s="173" t="s">
        <v>1</v>
      </c>
      <c r="F984" s="174" t="s">
        <v>2218</v>
      </c>
      <c r="H984" s="175">
        <v>6.479</v>
      </c>
      <c r="I984" s="176"/>
      <c r="L984" s="172"/>
      <c r="M984" s="177"/>
      <c r="N984" s="178"/>
      <c r="O984" s="178"/>
      <c r="P984" s="178"/>
      <c r="Q984" s="178"/>
      <c r="R984" s="178"/>
      <c r="S984" s="178"/>
      <c r="T984" s="179"/>
      <c r="AT984" s="173" t="s">
        <v>177</v>
      </c>
      <c r="AU984" s="173" t="s">
        <v>85</v>
      </c>
      <c r="AV984" s="14" t="s">
        <v>85</v>
      </c>
      <c r="AW984" s="14" t="s">
        <v>31</v>
      </c>
      <c r="AX984" s="14" t="s">
        <v>32</v>
      </c>
      <c r="AY984" s="173" t="s">
        <v>167</v>
      </c>
    </row>
    <row r="985" spans="2:63" s="12" customFormat="1" ht="22.9" customHeight="1">
      <c r="B985" s="137"/>
      <c r="D985" s="138" t="s">
        <v>76</v>
      </c>
      <c r="E985" s="148" t="s">
        <v>175</v>
      </c>
      <c r="F985" s="148" t="s">
        <v>653</v>
      </c>
      <c r="I985" s="140"/>
      <c r="J985" s="149">
        <f>BK985</f>
        <v>0</v>
      </c>
      <c r="L985" s="137"/>
      <c r="M985" s="142"/>
      <c r="N985" s="143"/>
      <c r="O985" s="143"/>
      <c r="P985" s="144">
        <f>SUM(P986:P1002)</f>
        <v>0</v>
      </c>
      <c r="Q985" s="143"/>
      <c r="R985" s="144">
        <f>SUM(R986:R1002)</f>
        <v>0</v>
      </c>
      <c r="S985" s="143"/>
      <c r="T985" s="145">
        <f>SUM(T986:T1002)</f>
        <v>0</v>
      </c>
      <c r="AR985" s="138" t="s">
        <v>32</v>
      </c>
      <c r="AT985" s="146" t="s">
        <v>76</v>
      </c>
      <c r="AU985" s="146" t="s">
        <v>32</v>
      </c>
      <c r="AY985" s="138" t="s">
        <v>167</v>
      </c>
      <c r="BK985" s="147">
        <f>SUM(BK986:BK1002)</f>
        <v>0</v>
      </c>
    </row>
    <row r="986" spans="1:65" s="2" customFormat="1" ht="16.5" customHeight="1">
      <c r="A986" s="33"/>
      <c r="B986" s="150"/>
      <c r="C986" s="151" t="s">
        <v>574</v>
      </c>
      <c r="D986" s="151" t="s">
        <v>170</v>
      </c>
      <c r="E986" s="152" t="s">
        <v>1552</v>
      </c>
      <c r="F986" s="153" t="s">
        <v>1553</v>
      </c>
      <c r="G986" s="154" t="s">
        <v>173</v>
      </c>
      <c r="H986" s="155">
        <v>25.168</v>
      </c>
      <c r="I986" s="156"/>
      <c r="J986" s="157">
        <f>ROUND(I986*H986,2)</f>
        <v>0</v>
      </c>
      <c r="K986" s="153" t="s">
        <v>174</v>
      </c>
      <c r="L986" s="34"/>
      <c r="M986" s="158" t="s">
        <v>1</v>
      </c>
      <c r="N986" s="159" t="s">
        <v>42</v>
      </c>
      <c r="O986" s="59"/>
      <c r="P986" s="160">
        <f>O986*H986</f>
        <v>0</v>
      </c>
      <c r="Q986" s="160">
        <v>0</v>
      </c>
      <c r="R986" s="160">
        <f>Q986*H986</f>
        <v>0</v>
      </c>
      <c r="S986" s="160">
        <v>0</v>
      </c>
      <c r="T986" s="161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62" t="s">
        <v>175</v>
      </c>
      <c r="AT986" s="162" t="s">
        <v>170</v>
      </c>
      <c r="AU986" s="162" t="s">
        <v>85</v>
      </c>
      <c r="AY986" s="18" t="s">
        <v>167</v>
      </c>
      <c r="BE986" s="163">
        <f>IF(N986="základní",J986,0)</f>
        <v>0</v>
      </c>
      <c r="BF986" s="163">
        <f>IF(N986="snížená",J986,0)</f>
        <v>0</v>
      </c>
      <c r="BG986" s="163">
        <f>IF(N986="zákl. přenesená",J986,0)</f>
        <v>0</v>
      </c>
      <c r="BH986" s="163">
        <f>IF(N986="sníž. přenesená",J986,0)</f>
        <v>0</v>
      </c>
      <c r="BI986" s="163">
        <f>IF(N986="nulová",J986,0)</f>
        <v>0</v>
      </c>
      <c r="BJ986" s="18" t="s">
        <v>32</v>
      </c>
      <c r="BK986" s="163">
        <f>ROUND(I986*H986,2)</f>
        <v>0</v>
      </c>
      <c r="BL986" s="18" t="s">
        <v>175</v>
      </c>
      <c r="BM986" s="162" t="s">
        <v>2222</v>
      </c>
    </row>
    <row r="987" spans="2:51" s="13" customFormat="1" ht="12">
      <c r="B987" s="164"/>
      <c r="D987" s="165" t="s">
        <v>177</v>
      </c>
      <c r="E987" s="166" t="s">
        <v>1</v>
      </c>
      <c r="F987" s="167" t="s">
        <v>2223</v>
      </c>
      <c r="H987" s="166" t="s">
        <v>1</v>
      </c>
      <c r="I987" s="168"/>
      <c r="L987" s="164"/>
      <c r="M987" s="169"/>
      <c r="N987" s="170"/>
      <c r="O987" s="170"/>
      <c r="P987" s="170"/>
      <c r="Q987" s="170"/>
      <c r="R987" s="170"/>
      <c r="S987" s="170"/>
      <c r="T987" s="171"/>
      <c r="AT987" s="166" t="s">
        <v>177</v>
      </c>
      <c r="AU987" s="166" t="s">
        <v>85</v>
      </c>
      <c r="AV987" s="13" t="s">
        <v>32</v>
      </c>
      <c r="AW987" s="13" t="s">
        <v>31</v>
      </c>
      <c r="AX987" s="13" t="s">
        <v>77</v>
      </c>
      <c r="AY987" s="166" t="s">
        <v>167</v>
      </c>
    </row>
    <row r="988" spans="2:51" s="14" customFormat="1" ht="12">
      <c r="B988" s="172"/>
      <c r="D988" s="165" t="s">
        <v>177</v>
      </c>
      <c r="E988" s="173" t="s">
        <v>1</v>
      </c>
      <c r="F988" s="174" t="s">
        <v>2224</v>
      </c>
      <c r="H988" s="175">
        <v>25.168</v>
      </c>
      <c r="I988" s="176"/>
      <c r="L988" s="172"/>
      <c r="M988" s="177"/>
      <c r="N988" s="178"/>
      <c r="O988" s="178"/>
      <c r="P988" s="178"/>
      <c r="Q988" s="178"/>
      <c r="R988" s="178"/>
      <c r="S988" s="178"/>
      <c r="T988" s="179"/>
      <c r="AT988" s="173" t="s">
        <v>177</v>
      </c>
      <c r="AU988" s="173" t="s">
        <v>85</v>
      </c>
      <c r="AV988" s="14" t="s">
        <v>85</v>
      </c>
      <c r="AW988" s="14" t="s">
        <v>31</v>
      </c>
      <c r="AX988" s="14" t="s">
        <v>77</v>
      </c>
      <c r="AY988" s="173" t="s">
        <v>167</v>
      </c>
    </row>
    <row r="989" spans="2:51" s="15" customFormat="1" ht="12">
      <c r="B989" s="180"/>
      <c r="D989" s="165" t="s">
        <v>177</v>
      </c>
      <c r="E989" s="181" t="s">
        <v>580</v>
      </c>
      <c r="F989" s="182" t="s">
        <v>192</v>
      </c>
      <c r="H989" s="183">
        <v>25.168</v>
      </c>
      <c r="I989" s="184"/>
      <c r="L989" s="180"/>
      <c r="M989" s="185"/>
      <c r="N989" s="186"/>
      <c r="O989" s="186"/>
      <c r="P989" s="186"/>
      <c r="Q989" s="186"/>
      <c r="R989" s="186"/>
      <c r="S989" s="186"/>
      <c r="T989" s="187"/>
      <c r="AT989" s="181" t="s">
        <v>177</v>
      </c>
      <c r="AU989" s="181" t="s">
        <v>85</v>
      </c>
      <c r="AV989" s="15" t="s">
        <v>175</v>
      </c>
      <c r="AW989" s="15" t="s">
        <v>31</v>
      </c>
      <c r="AX989" s="15" t="s">
        <v>32</v>
      </c>
      <c r="AY989" s="181" t="s">
        <v>167</v>
      </c>
    </row>
    <row r="990" spans="1:47" s="2" customFormat="1" ht="12">
      <c r="A990" s="33"/>
      <c r="B990" s="34"/>
      <c r="C990" s="33"/>
      <c r="D990" s="165" t="s">
        <v>193</v>
      </c>
      <c r="E990" s="33"/>
      <c r="F990" s="188" t="s">
        <v>2169</v>
      </c>
      <c r="G990" s="33"/>
      <c r="H990" s="33"/>
      <c r="I990" s="33"/>
      <c r="J990" s="33"/>
      <c r="K990" s="33"/>
      <c r="L990" s="34"/>
      <c r="M990" s="189"/>
      <c r="N990" s="190"/>
      <c r="O990" s="59"/>
      <c r="P990" s="59"/>
      <c r="Q990" s="59"/>
      <c r="R990" s="59"/>
      <c r="S990" s="59"/>
      <c r="T990" s="60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U990" s="18" t="s">
        <v>85</v>
      </c>
    </row>
    <row r="991" spans="1:47" s="2" customFormat="1" ht="12">
      <c r="A991" s="33"/>
      <c r="B991" s="34"/>
      <c r="C991" s="33"/>
      <c r="D991" s="165" t="s">
        <v>193</v>
      </c>
      <c r="E991" s="33"/>
      <c r="F991" s="191" t="s">
        <v>2170</v>
      </c>
      <c r="G991" s="33"/>
      <c r="H991" s="192">
        <v>0</v>
      </c>
      <c r="I991" s="33"/>
      <c r="J991" s="33"/>
      <c r="K991" s="33"/>
      <c r="L991" s="34"/>
      <c r="M991" s="189"/>
      <c r="N991" s="190"/>
      <c r="O991" s="59"/>
      <c r="P991" s="59"/>
      <c r="Q991" s="59"/>
      <c r="R991" s="59"/>
      <c r="S991" s="59"/>
      <c r="T991" s="60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U991" s="18" t="s">
        <v>85</v>
      </c>
    </row>
    <row r="992" spans="1:47" s="2" customFormat="1" ht="12">
      <c r="A992" s="33"/>
      <c r="B992" s="34"/>
      <c r="C992" s="33"/>
      <c r="D992" s="165" t="s">
        <v>193</v>
      </c>
      <c r="E992" s="33"/>
      <c r="F992" s="191" t="s">
        <v>2171</v>
      </c>
      <c r="G992" s="33"/>
      <c r="H992" s="192">
        <v>231.9</v>
      </c>
      <c r="I992" s="33"/>
      <c r="J992" s="33"/>
      <c r="K992" s="33"/>
      <c r="L992" s="34"/>
      <c r="M992" s="189"/>
      <c r="N992" s="190"/>
      <c r="O992" s="59"/>
      <c r="P992" s="59"/>
      <c r="Q992" s="59"/>
      <c r="R992" s="59"/>
      <c r="S992" s="59"/>
      <c r="T992" s="60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U992" s="18" t="s">
        <v>85</v>
      </c>
    </row>
    <row r="993" spans="1:47" s="2" customFormat="1" ht="12">
      <c r="A993" s="33"/>
      <c r="B993" s="34"/>
      <c r="C993" s="33"/>
      <c r="D993" s="165" t="s">
        <v>193</v>
      </c>
      <c r="E993" s="33"/>
      <c r="F993" s="188" t="s">
        <v>2172</v>
      </c>
      <c r="G993" s="33"/>
      <c r="H993" s="33"/>
      <c r="I993" s="33"/>
      <c r="J993" s="33"/>
      <c r="K993" s="33"/>
      <c r="L993" s="34"/>
      <c r="M993" s="189"/>
      <c r="N993" s="190"/>
      <c r="O993" s="59"/>
      <c r="P993" s="59"/>
      <c r="Q993" s="59"/>
      <c r="R993" s="59"/>
      <c r="S993" s="59"/>
      <c r="T993" s="60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U993" s="18" t="s">
        <v>85</v>
      </c>
    </row>
    <row r="994" spans="1:47" s="2" customFormat="1" ht="12">
      <c r="A994" s="33"/>
      <c r="B994" s="34"/>
      <c r="C994" s="33"/>
      <c r="D994" s="165" t="s">
        <v>193</v>
      </c>
      <c r="E994" s="33"/>
      <c r="F994" s="191" t="s">
        <v>2170</v>
      </c>
      <c r="G994" s="33"/>
      <c r="H994" s="192">
        <v>0</v>
      </c>
      <c r="I994" s="33"/>
      <c r="J994" s="33"/>
      <c r="K994" s="33"/>
      <c r="L994" s="34"/>
      <c r="M994" s="189"/>
      <c r="N994" s="190"/>
      <c r="O994" s="59"/>
      <c r="P994" s="59"/>
      <c r="Q994" s="59"/>
      <c r="R994" s="59"/>
      <c r="S994" s="59"/>
      <c r="T994" s="60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U994" s="18" t="s">
        <v>85</v>
      </c>
    </row>
    <row r="995" spans="1:47" s="2" customFormat="1" ht="12">
      <c r="A995" s="33"/>
      <c r="B995" s="34"/>
      <c r="C995" s="33"/>
      <c r="D995" s="165" t="s">
        <v>193</v>
      </c>
      <c r="E995" s="33"/>
      <c r="F995" s="191" t="s">
        <v>2173</v>
      </c>
      <c r="G995" s="33"/>
      <c r="H995" s="192">
        <v>10.4</v>
      </c>
      <c r="I995" s="33"/>
      <c r="J995" s="33"/>
      <c r="K995" s="33"/>
      <c r="L995" s="34"/>
      <c r="M995" s="189"/>
      <c r="N995" s="190"/>
      <c r="O995" s="59"/>
      <c r="P995" s="59"/>
      <c r="Q995" s="59"/>
      <c r="R995" s="59"/>
      <c r="S995" s="59"/>
      <c r="T995" s="60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U995" s="18" t="s">
        <v>85</v>
      </c>
    </row>
    <row r="996" spans="1:65" s="2" customFormat="1" ht="16.5" customHeight="1">
      <c r="A996" s="33"/>
      <c r="B996" s="150"/>
      <c r="C996" s="151" t="s">
        <v>1059</v>
      </c>
      <c r="D996" s="151" t="s">
        <v>170</v>
      </c>
      <c r="E996" s="152" t="s">
        <v>658</v>
      </c>
      <c r="F996" s="153" t="s">
        <v>659</v>
      </c>
      <c r="G996" s="154" t="s">
        <v>173</v>
      </c>
      <c r="H996" s="155">
        <v>25.168</v>
      </c>
      <c r="I996" s="156"/>
      <c r="J996" s="157">
        <f>ROUND(I996*H996,2)</f>
        <v>0</v>
      </c>
      <c r="K996" s="153" t="s">
        <v>174</v>
      </c>
      <c r="L996" s="34"/>
      <c r="M996" s="158" t="s">
        <v>1</v>
      </c>
      <c r="N996" s="159" t="s">
        <v>42</v>
      </c>
      <c r="O996" s="59"/>
      <c r="P996" s="160">
        <f>O996*H996</f>
        <v>0</v>
      </c>
      <c r="Q996" s="160">
        <v>0</v>
      </c>
      <c r="R996" s="160">
        <f>Q996*H996</f>
        <v>0</v>
      </c>
      <c r="S996" s="160">
        <v>0</v>
      </c>
      <c r="T996" s="161">
        <f>S996*H996</f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62" t="s">
        <v>175</v>
      </c>
      <c r="AT996" s="162" t="s">
        <v>170</v>
      </c>
      <c r="AU996" s="162" t="s">
        <v>85</v>
      </c>
      <c r="AY996" s="18" t="s">
        <v>167</v>
      </c>
      <c r="BE996" s="163">
        <f>IF(N996="základní",J996,0)</f>
        <v>0</v>
      </c>
      <c r="BF996" s="163">
        <f>IF(N996="snížená",J996,0)</f>
        <v>0</v>
      </c>
      <c r="BG996" s="163">
        <f>IF(N996="zákl. přenesená",J996,0)</f>
        <v>0</v>
      </c>
      <c r="BH996" s="163">
        <f>IF(N996="sníž. přenesená",J996,0)</f>
        <v>0</v>
      </c>
      <c r="BI996" s="163">
        <f>IF(N996="nulová",J996,0)</f>
        <v>0</v>
      </c>
      <c r="BJ996" s="18" t="s">
        <v>32</v>
      </c>
      <c r="BK996" s="163">
        <f>ROUND(I996*H996,2)</f>
        <v>0</v>
      </c>
      <c r="BL996" s="18" t="s">
        <v>175</v>
      </c>
      <c r="BM996" s="162" t="s">
        <v>2225</v>
      </c>
    </row>
    <row r="997" spans="2:51" s="14" customFormat="1" ht="12">
      <c r="B997" s="172"/>
      <c r="D997" s="165" t="s">
        <v>177</v>
      </c>
      <c r="E997" s="173" t="s">
        <v>1</v>
      </c>
      <c r="F997" s="174" t="s">
        <v>661</v>
      </c>
      <c r="H997" s="175">
        <v>25.168</v>
      </c>
      <c r="I997" s="176"/>
      <c r="L997" s="172"/>
      <c r="M997" s="177"/>
      <c r="N997" s="178"/>
      <c r="O997" s="178"/>
      <c r="P997" s="178"/>
      <c r="Q997" s="178"/>
      <c r="R997" s="178"/>
      <c r="S997" s="178"/>
      <c r="T997" s="179"/>
      <c r="AT997" s="173" t="s">
        <v>177</v>
      </c>
      <c r="AU997" s="173" t="s">
        <v>85</v>
      </c>
      <c r="AV997" s="14" t="s">
        <v>85</v>
      </c>
      <c r="AW997" s="14" t="s">
        <v>31</v>
      </c>
      <c r="AX997" s="14" t="s">
        <v>32</v>
      </c>
      <c r="AY997" s="173" t="s">
        <v>167</v>
      </c>
    </row>
    <row r="998" spans="1:47" s="2" customFormat="1" ht="12">
      <c r="A998" s="33"/>
      <c r="B998" s="34"/>
      <c r="C998" s="33"/>
      <c r="D998" s="165" t="s">
        <v>193</v>
      </c>
      <c r="E998" s="33"/>
      <c r="F998" s="188" t="s">
        <v>662</v>
      </c>
      <c r="G998" s="33"/>
      <c r="H998" s="33"/>
      <c r="I998" s="33"/>
      <c r="J998" s="33"/>
      <c r="K998" s="33"/>
      <c r="L998" s="34"/>
      <c r="M998" s="189"/>
      <c r="N998" s="190"/>
      <c r="O998" s="59"/>
      <c r="P998" s="59"/>
      <c r="Q998" s="59"/>
      <c r="R998" s="59"/>
      <c r="S998" s="59"/>
      <c r="T998" s="60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U998" s="18" t="s">
        <v>85</v>
      </c>
    </row>
    <row r="999" spans="1:47" s="2" customFormat="1" ht="12">
      <c r="A999" s="33"/>
      <c r="B999" s="34"/>
      <c r="C999" s="33"/>
      <c r="D999" s="165" t="s">
        <v>193</v>
      </c>
      <c r="E999" s="33"/>
      <c r="F999" s="191" t="s">
        <v>2223</v>
      </c>
      <c r="G999" s="33"/>
      <c r="H999" s="192">
        <v>0</v>
      </c>
      <c r="I999" s="33"/>
      <c r="J999" s="33"/>
      <c r="K999" s="33"/>
      <c r="L999" s="34"/>
      <c r="M999" s="189"/>
      <c r="N999" s="190"/>
      <c r="O999" s="59"/>
      <c r="P999" s="59"/>
      <c r="Q999" s="59"/>
      <c r="R999" s="59"/>
      <c r="S999" s="59"/>
      <c r="T999" s="60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U999" s="18" t="s">
        <v>85</v>
      </c>
    </row>
    <row r="1000" spans="1:47" s="2" customFormat="1" ht="12">
      <c r="A1000" s="33"/>
      <c r="B1000" s="34"/>
      <c r="C1000" s="33"/>
      <c r="D1000" s="165" t="s">
        <v>193</v>
      </c>
      <c r="E1000" s="33"/>
      <c r="F1000" s="191" t="s">
        <v>2224</v>
      </c>
      <c r="G1000" s="33"/>
      <c r="H1000" s="192">
        <v>25.168</v>
      </c>
      <c r="I1000" s="33"/>
      <c r="J1000" s="33"/>
      <c r="K1000" s="33"/>
      <c r="L1000" s="34"/>
      <c r="M1000" s="189"/>
      <c r="N1000" s="190"/>
      <c r="O1000" s="59"/>
      <c r="P1000" s="59"/>
      <c r="Q1000" s="59"/>
      <c r="R1000" s="59"/>
      <c r="S1000" s="59"/>
      <c r="T1000" s="60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U1000" s="18" t="s">
        <v>85</v>
      </c>
    </row>
    <row r="1001" spans="1:47" s="2" customFormat="1" ht="12">
      <c r="A1001" s="33"/>
      <c r="B1001" s="34"/>
      <c r="C1001" s="33"/>
      <c r="D1001" s="165" t="s">
        <v>193</v>
      </c>
      <c r="E1001" s="33"/>
      <c r="F1001" s="191" t="s">
        <v>192</v>
      </c>
      <c r="G1001" s="33"/>
      <c r="H1001" s="192">
        <v>25.168</v>
      </c>
      <c r="I1001" s="33"/>
      <c r="J1001" s="33"/>
      <c r="K1001" s="33"/>
      <c r="L1001" s="34"/>
      <c r="M1001" s="189"/>
      <c r="N1001" s="190"/>
      <c r="O1001" s="59"/>
      <c r="P1001" s="59"/>
      <c r="Q1001" s="59"/>
      <c r="R1001" s="59"/>
      <c r="S1001" s="59"/>
      <c r="T1001" s="60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U1001" s="18" t="s">
        <v>85</v>
      </c>
    </row>
    <row r="1002" spans="1:65" s="2" customFormat="1" ht="21.75" customHeight="1">
      <c r="A1002" s="33"/>
      <c r="B1002" s="150"/>
      <c r="C1002" s="151" t="s">
        <v>1064</v>
      </c>
      <c r="D1002" s="151" t="s">
        <v>170</v>
      </c>
      <c r="E1002" s="152" t="s">
        <v>884</v>
      </c>
      <c r="F1002" s="153" t="s">
        <v>885</v>
      </c>
      <c r="G1002" s="154" t="s">
        <v>173</v>
      </c>
      <c r="H1002" s="155">
        <v>25.168</v>
      </c>
      <c r="I1002" s="156"/>
      <c r="J1002" s="157">
        <f>ROUND(I1002*H1002,2)</f>
        <v>0</v>
      </c>
      <c r="K1002" s="153" t="s">
        <v>174</v>
      </c>
      <c r="L1002" s="34"/>
      <c r="M1002" s="158" t="s">
        <v>1</v>
      </c>
      <c r="N1002" s="159" t="s">
        <v>42</v>
      </c>
      <c r="O1002" s="59"/>
      <c r="P1002" s="160">
        <f>O1002*H1002</f>
        <v>0</v>
      </c>
      <c r="Q1002" s="160">
        <v>0</v>
      </c>
      <c r="R1002" s="160">
        <f>Q1002*H1002</f>
        <v>0</v>
      </c>
      <c r="S1002" s="160">
        <v>0</v>
      </c>
      <c r="T1002" s="161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2" t="s">
        <v>175</v>
      </c>
      <c r="AT1002" s="162" t="s">
        <v>170</v>
      </c>
      <c r="AU1002" s="162" t="s">
        <v>85</v>
      </c>
      <c r="AY1002" s="18" t="s">
        <v>167</v>
      </c>
      <c r="BE1002" s="163">
        <f>IF(N1002="základní",J1002,0)</f>
        <v>0</v>
      </c>
      <c r="BF1002" s="163">
        <f>IF(N1002="snížená",J1002,0)</f>
        <v>0</v>
      </c>
      <c r="BG1002" s="163">
        <f>IF(N1002="zákl. přenesená",J1002,0)</f>
        <v>0</v>
      </c>
      <c r="BH1002" s="163">
        <f>IF(N1002="sníž. přenesená",J1002,0)</f>
        <v>0</v>
      </c>
      <c r="BI1002" s="163">
        <f>IF(N1002="nulová",J1002,0)</f>
        <v>0</v>
      </c>
      <c r="BJ1002" s="18" t="s">
        <v>32</v>
      </c>
      <c r="BK1002" s="163">
        <f>ROUND(I1002*H1002,2)</f>
        <v>0</v>
      </c>
      <c r="BL1002" s="18" t="s">
        <v>175</v>
      </c>
      <c r="BM1002" s="162" t="s">
        <v>2226</v>
      </c>
    </row>
    <row r="1003" spans="2:63" s="12" customFormat="1" ht="22.9" customHeight="1">
      <c r="B1003" s="137"/>
      <c r="D1003" s="138" t="s">
        <v>76</v>
      </c>
      <c r="E1003" s="148" t="s">
        <v>200</v>
      </c>
      <c r="F1003" s="148" t="s">
        <v>383</v>
      </c>
      <c r="I1003" s="140"/>
      <c r="J1003" s="149">
        <f>BK1003</f>
        <v>0</v>
      </c>
      <c r="L1003" s="137"/>
      <c r="M1003" s="142"/>
      <c r="N1003" s="143"/>
      <c r="O1003" s="143"/>
      <c r="P1003" s="144">
        <f>SUM(P1004:P1117)</f>
        <v>0</v>
      </c>
      <c r="Q1003" s="143"/>
      <c r="R1003" s="144">
        <f>SUM(R1004:R1117)</f>
        <v>90.79029413</v>
      </c>
      <c r="S1003" s="143"/>
      <c r="T1003" s="145">
        <f>SUM(T1004:T1117)</f>
        <v>0</v>
      </c>
      <c r="AR1003" s="138" t="s">
        <v>32</v>
      </c>
      <c r="AT1003" s="146" t="s">
        <v>76</v>
      </c>
      <c r="AU1003" s="146" t="s">
        <v>32</v>
      </c>
      <c r="AY1003" s="138" t="s">
        <v>167</v>
      </c>
      <c r="BK1003" s="147">
        <f>SUM(BK1004:BK1117)</f>
        <v>0</v>
      </c>
    </row>
    <row r="1004" spans="1:65" s="2" customFormat="1" ht="16.5" customHeight="1">
      <c r="A1004" s="33"/>
      <c r="B1004" s="150"/>
      <c r="C1004" s="151" t="s">
        <v>1066</v>
      </c>
      <c r="D1004" s="151" t="s">
        <v>170</v>
      </c>
      <c r="E1004" s="152" t="s">
        <v>1559</v>
      </c>
      <c r="F1004" s="153" t="s">
        <v>1560</v>
      </c>
      <c r="G1004" s="154" t="s">
        <v>233</v>
      </c>
      <c r="H1004" s="155">
        <v>159.801</v>
      </c>
      <c r="I1004" s="156"/>
      <c r="J1004" s="157">
        <f>ROUND(I1004*H1004,2)</f>
        <v>0</v>
      </c>
      <c r="K1004" s="153" t="s">
        <v>240</v>
      </c>
      <c r="L1004" s="34"/>
      <c r="M1004" s="158" t="s">
        <v>1</v>
      </c>
      <c r="N1004" s="159" t="s">
        <v>42</v>
      </c>
      <c r="O1004" s="59"/>
      <c r="P1004" s="160">
        <f>O1004*H1004</f>
        <v>0</v>
      </c>
      <c r="Q1004" s="160">
        <v>0.38</v>
      </c>
      <c r="R1004" s="160">
        <f>Q1004*H1004</f>
        <v>60.72438</v>
      </c>
      <c r="S1004" s="160">
        <v>0</v>
      </c>
      <c r="T1004" s="161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62" t="s">
        <v>175</v>
      </c>
      <c r="AT1004" s="162" t="s">
        <v>170</v>
      </c>
      <c r="AU1004" s="162" t="s">
        <v>85</v>
      </c>
      <c r="AY1004" s="18" t="s">
        <v>167</v>
      </c>
      <c r="BE1004" s="163">
        <f>IF(N1004="základní",J1004,0)</f>
        <v>0</v>
      </c>
      <c r="BF1004" s="163">
        <f>IF(N1004="snížená",J1004,0)</f>
        <v>0</v>
      </c>
      <c r="BG1004" s="163">
        <f>IF(N1004="zákl. přenesená",J1004,0)</f>
        <v>0</v>
      </c>
      <c r="BH1004" s="163">
        <f>IF(N1004="sníž. přenesená",J1004,0)</f>
        <v>0</v>
      </c>
      <c r="BI1004" s="163">
        <f>IF(N1004="nulová",J1004,0)</f>
        <v>0</v>
      </c>
      <c r="BJ1004" s="18" t="s">
        <v>32</v>
      </c>
      <c r="BK1004" s="163">
        <f>ROUND(I1004*H1004,2)</f>
        <v>0</v>
      </c>
      <c r="BL1004" s="18" t="s">
        <v>175</v>
      </c>
      <c r="BM1004" s="162" t="s">
        <v>2227</v>
      </c>
    </row>
    <row r="1005" spans="2:51" s="14" customFormat="1" ht="12">
      <c r="B1005" s="172"/>
      <c r="D1005" s="165" t="s">
        <v>177</v>
      </c>
      <c r="E1005" s="173" t="s">
        <v>1</v>
      </c>
      <c r="F1005" s="174" t="s">
        <v>2174</v>
      </c>
      <c r="H1005" s="175">
        <v>152.783</v>
      </c>
      <c r="I1005" s="176"/>
      <c r="L1005" s="172"/>
      <c r="M1005" s="177"/>
      <c r="N1005" s="178"/>
      <c r="O1005" s="178"/>
      <c r="P1005" s="178"/>
      <c r="Q1005" s="178"/>
      <c r="R1005" s="178"/>
      <c r="S1005" s="178"/>
      <c r="T1005" s="179"/>
      <c r="AT1005" s="173" t="s">
        <v>177</v>
      </c>
      <c r="AU1005" s="173" t="s">
        <v>85</v>
      </c>
      <c r="AV1005" s="14" t="s">
        <v>85</v>
      </c>
      <c r="AW1005" s="14" t="s">
        <v>31</v>
      </c>
      <c r="AX1005" s="14" t="s">
        <v>77</v>
      </c>
      <c r="AY1005" s="173" t="s">
        <v>167</v>
      </c>
    </row>
    <row r="1006" spans="2:51" s="14" customFormat="1" ht="12">
      <c r="B1006" s="172"/>
      <c r="D1006" s="165" t="s">
        <v>177</v>
      </c>
      <c r="E1006" s="173" t="s">
        <v>1</v>
      </c>
      <c r="F1006" s="174" t="s">
        <v>2175</v>
      </c>
      <c r="H1006" s="175">
        <v>7.018</v>
      </c>
      <c r="I1006" s="176"/>
      <c r="L1006" s="172"/>
      <c r="M1006" s="177"/>
      <c r="N1006" s="178"/>
      <c r="O1006" s="178"/>
      <c r="P1006" s="178"/>
      <c r="Q1006" s="178"/>
      <c r="R1006" s="178"/>
      <c r="S1006" s="178"/>
      <c r="T1006" s="179"/>
      <c r="AT1006" s="173" t="s">
        <v>177</v>
      </c>
      <c r="AU1006" s="173" t="s">
        <v>85</v>
      </c>
      <c r="AV1006" s="14" t="s">
        <v>85</v>
      </c>
      <c r="AW1006" s="14" t="s">
        <v>31</v>
      </c>
      <c r="AX1006" s="14" t="s">
        <v>77</v>
      </c>
      <c r="AY1006" s="173" t="s">
        <v>167</v>
      </c>
    </row>
    <row r="1007" spans="2:51" s="15" customFormat="1" ht="12">
      <c r="B1007" s="180"/>
      <c r="D1007" s="165" t="s">
        <v>177</v>
      </c>
      <c r="E1007" s="181" t="s">
        <v>1230</v>
      </c>
      <c r="F1007" s="182" t="s">
        <v>192</v>
      </c>
      <c r="H1007" s="183">
        <v>159.801</v>
      </c>
      <c r="I1007" s="184"/>
      <c r="L1007" s="180"/>
      <c r="M1007" s="185"/>
      <c r="N1007" s="186"/>
      <c r="O1007" s="186"/>
      <c r="P1007" s="186"/>
      <c r="Q1007" s="186"/>
      <c r="R1007" s="186"/>
      <c r="S1007" s="186"/>
      <c r="T1007" s="187"/>
      <c r="AT1007" s="181" t="s">
        <v>177</v>
      </c>
      <c r="AU1007" s="181" t="s">
        <v>85</v>
      </c>
      <c r="AV1007" s="15" t="s">
        <v>175</v>
      </c>
      <c r="AW1007" s="15" t="s">
        <v>31</v>
      </c>
      <c r="AX1007" s="15" t="s">
        <v>32</v>
      </c>
      <c r="AY1007" s="181" t="s">
        <v>167</v>
      </c>
    </row>
    <row r="1008" spans="1:47" s="2" customFormat="1" ht="12">
      <c r="A1008" s="33"/>
      <c r="B1008" s="34"/>
      <c r="C1008" s="33"/>
      <c r="D1008" s="165" t="s">
        <v>193</v>
      </c>
      <c r="E1008" s="33"/>
      <c r="F1008" s="188" t="s">
        <v>1296</v>
      </c>
      <c r="G1008" s="33"/>
      <c r="H1008" s="33"/>
      <c r="I1008" s="33"/>
      <c r="J1008" s="33"/>
      <c r="K1008" s="33"/>
      <c r="L1008" s="34"/>
      <c r="M1008" s="189"/>
      <c r="N1008" s="190"/>
      <c r="O1008" s="59"/>
      <c r="P1008" s="59"/>
      <c r="Q1008" s="59"/>
      <c r="R1008" s="59"/>
      <c r="S1008" s="59"/>
      <c r="T1008" s="60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U1008" s="18" t="s">
        <v>85</v>
      </c>
    </row>
    <row r="1009" spans="1:47" s="2" customFormat="1" ht="12">
      <c r="A1009" s="33"/>
      <c r="B1009" s="34"/>
      <c r="C1009" s="33"/>
      <c r="D1009" s="165" t="s">
        <v>193</v>
      </c>
      <c r="E1009" s="33"/>
      <c r="F1009" s="191" t="s">
        <v>1297</v>
      </c>
      <c r="G1009" s="33"/>
      <c r="H1009" s="192">
        <v>0</v>
      </c>
      <c r="I1009" s="33"/>
      <c r="J1009" s="33"/>
      <c r="K1009" s="33"/>
      <c r="L1009" s="34"/>
      <c r="M1009" s="189"/>
      <c r="N1009" s="190"/>
      <c r="O1009" s="59"/>
      <c r="P1009" s="59"/>
      <c r="Q1009" s="59"/>
      <c r="R1009" s="59"/>
      <c r="S1009" s="59"/>
      <c r="T1009" s="60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U1009" s="18" t="s">
        <v>85</v>
      </c>
    </row>
    <row r="1010" spans="1:47" s="2" customFormat="1" ht="12">
      <c r="A1010" s="33"/>
      <c r="B1010" s="34"/>
      <c r="C1010" s="33"/>
      <c r="D1010" s="165" t="s">
        <v>193</v>
      </c>
      <c r="E1010" s="33"/>
      <c r="F1010" s="191" t="s">
        <v>1962</v>
      </c>
      <c r="G1010" s="33"/>
      <c r="H1010" s="192">
        <v>0</v>
      </c>
      <c r="I1010" s="33"/>
      <c r="J1010" s="33"/>
      <c r="K1010" s="33"/>
      <c r="L1010" s="34"/>
      <c r="M1010" s="189"/>
      <c r="N1010" s="190"/>
      <c r="O1010" s="59"/>
      <c r="P1010" s="59"/>
      <c r="Q1010" s="59"/>
      <c r="R1010" s="59"/>
      <c r="S1010" s="59"/>
      <c r="T1010" s="60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U1010" s="18" t="s">
        <v>85</v>
      </c>
    </row>
    <row r="1011" spans="1:47" s="2" customFormat="1" ht="12">
      <c r="A1011" s="33"/>
      <c r="B1011" s="34"/>
      <c r="C1011" s="33"/>
      <c r="D1011" s="165" t="s">
        <v>193</v>
      </c>
      <c r="E1011" s="33"/>
      <c r="F1011" s="191" t="s">
        <v>1963</v>
      </c>
      <c r="G1011" s="33"/>
      <c r="H1011" s="192">
        <v>1.639</v>
      </c>
      <c r="I1011" s="33"/>
      <c r="J1011" s="33"/>
      <c r="K1011" s="33"/>
      <c r="L1011" s="34"/>
      <c r="M1011" s="189"/>
      <c r="N1011" s="190"/>
      <c r="O1011" s="59"/>
      <c r="P1011" s="59"/>
      <c r="Q1011" s="59"/>
      <c r="R1011" s="59"/>
      <c r="S1011" s="59"/>
      <c r="T1011" s="60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U1011" s="18" t="s">
        <v>85</v>
      </c>
    </row>
    <row r="1012" spans="1:47" s="2" customFormat="1" ht="12">
      <c r="A1012" s="33"/>
      <c r="B1012" s="34"/>
      <c r="C1012" s="33"/>
      <c r="D1012" s="165" t="s">
        <v>193</v>
      </c>
      <c r="E1012" s="33"/>
      <c r="F1012" s="191" t="s">
        <v>1964</v>
      </c>
      <c r="G1012" s="33"/>
      <c r="H1012" s="192">
        <v>0.55</v>
      </c>
      <c r="I1012" s="33"/>
      <c r="J1012" s="33"/>
      <c r="K1012" s="33"/>
      <c r="L1012" s="34"/>
      <c r="M1012" s="189"/>
      <c r="N1012" s="190"/>
      <c r="O1012" s="59"/>
      <c r="P1012" s="59"/>
      <c r="Q1012" s="59"/>
      <c r="R1012" s="59"/>
      <c r="S1012" s="59"/>
      <c r="T1012" s="60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U1012" s="18" t="s">
        <v>85</v>
      </c>
    </row>
    <row r="1013" spans="1:47" s="2" customFormat="1" ht="12">
      <c r="A1013" s="33"/>
      <c r="B1013" s="34"/>
      <c r="C1013" s="33"/>
      <c r="D1013" s="165" t="s">
        <v>193</v>
      </c>
      <c r="E1013" s="33"/>
      <c r="F1013" s="191" t="s">
        <v>1965</v>
      </c>
      <c r="G1013" s="33"/>
      <c r="H1013" s="192">
        <v>1.628</v>
      </c>
      <c r="I1013" s="33"/>
      <c r="J1013" s="33"/>
      <c r="K1013" s="33"/>
      <c r="L1013" s="34"/>
      <c r="M1013" s="189"/>
      <c r="N1013" s="190"/>
      <c r="O1013" s="59"/>
      <c r="P1013" s="59"/>
      <c r="Q1013" s="59"/>
      <c r="R1013" s="59"/>
      <c r="S1013" s="59"/>
      <c r="T1013" s="60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U1013" s="18" t="s">
        <v>85</v>
      </c>
    </row>
    <row r="1014" spans="1:47" s="2" customFormat="1" ht="12">
      <c r="A1014" s="33"/>
      <c r="B1014" s="34"/>
      <c r="C1014" s="33"/>
      <c r="D1014" s="165" t="s">
        <v>193</v>
      </c>
      <c r="E1014" s="33"/>
      <c r="F1014" s="191" t="s">
        <v>1966</v>
      </c>
      <c r="G1014" s="33"/>
      <c r="H1014" s="192">
        <v>3.861</v>
      </c>
      <c r="I1014" s="33"/>
      <c r="J1014" s="33"/>
      <c r="K1014" s="33"/>
      <c r="L1014" s="34"/>
      <c r="M1014" s="189"/>
      <c r="N1014" s="190"/>
      <c r="O1014" s="59"/>
      <c r="P1014" s="59"/>
      <c r="Q1014" s="59"/>
      <c r="R1014" s="59"/>
      <c r="S1014" s="59"/>
      <c r="T1014" s="60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U1014" s="18" t="s">
        <v>85</v>
      </c>
    </row>
    <row r="1015" spans="1:47" s="2" customFormat="1" ht="12">
      <c r="A1015" s="33"/>
      <c r="B1015" s="34"/>
      <c r="C1015" s="33"/>
      <c r="D1015" s="165" t="s">
        <v>193</v>
      </c>
      <c r="E1015" s="33"/>
      <c r="F1015" s="191" t="s">
        <v>1967</v>
      </c>
      <c r="G1015" s="33"/>
      <c r="H1015" s="192">
        <v>1.694</v>
      </c>
      <c r="I1015" s="33"/>
      <c r="J1015" s="33"/>
      <c r="K1015" s="33"/>
      <c r="L1015" s="34"/>
      <c r="M1015" s="189"/>
      <c r="N1015" s="190"/>
      <c r="O1015" s="59"/>
      <c r="P1015" s="59"/>
      <c r="Q1015" s="59"/>
      <c r="R1015" s="59"/>
      <c r="S1015" s="59"/>
      <c r="T1015" s="60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U1015" s="18" t="s">
        <v>85</v>
      </c>
    </row>
    <row r="1016" spans="1:47" s="2" customFormat="1" ht="12">
      <c r="A1016" s="33"/>
      <c r="B1016" s="34"/>
      <c r="C1016" s="33"/>
      <c r="D1016" s="165" t="s">
        <v>193</v>
      </c>
      <c r="E1016" s="33"/>
      <c r="F1016" s="191" t="s">
        <v>1968</v>
      </c>
      <c r="G1016" s="33"/>
      <c r="H1016" s="192">
        <v>3.916</v>
      </c>
      <c r="I1016" s="33"/>
      <c r="J1016" s="33"/>
      <c r="K1016" s="33"/>
      <c r="L1016" s="34"/>
      <c r="M1016" s="189"/>
      <c r="N1016" s="190"/>
      <c r="O1016" s="59"/>
      <c r="P1016" s="59"/>
      <c r="Q1016" s="59"/>
      <c r="R1016" s="59"/>
      <c r="S1016" s="59"/>
      <c r="T1016" s="60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U1016" s="18" t="s">
        <v>85</v>
      </c>
    </row>
    <row r="1017" spans="1:47" s="2" customFormat="1" ht="12">
      <c r="A1017" s="33"/>
      <c r="B1017" s="34"/>
      <c r="C1017" s="33"/>
      <c r="D1017" s="165" t="s">
        <v>193</v>
      </c>
      <c r="E1017" s="33"/>
      <c r="F1017" s="191" t="s">
        <v>1969</v>
      </c>
      <c r="G1017" s="33"/>
      <c r="H1017" s="192">
        <v>1.705</v>
      </c>
      <c r="I1017" s="33"/>
      <c r="J1017" s="33"/>
      <c r="K1017" s="33"/>
      <c r="L1017" s="34"/>
      <c r="M1017" s="189"/>
      <c r="N1017" s="190"/>
      <c r="O1017" s="59"/>
      <c r="P1017" s="59"/>
      <c r="Q1017" s="59"/>
      <c r="R1017" s="59"/>
      <c r="S1017" s="59"/>
      <c r="T1017" s="60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U1017" s="18" t="s">
        <v>85</v>
      </c>
    </row>
    <row r="1018" spans="1:47" s="2" customFormat="1" ht="12">
      <c r="A1018" s="33"/>
      <c r="B1018" s="34"/>
      <c r="C1018" s="33"/>
      <c r="D1018" s="165" t="s">
        <v>193</v>
      </c>
      <c r="E1018" s="33"/>
      <c r="F1018" s="191" t="s">
        <v>1970</v>
      </c>
      <c r="G1018" s="33"/>
      <c r="H1018" s="192">
        <v>3.982</v>
      </c>
      <c r="I1018" s="33"/>
      <c r="J1018" s="33"/>
      <c r="K1018" s="33"/>
      <c r="L1018" s="34"/>
      <c r="M1018" s="189"/>
      <c r="N1018" s="190"/>
      <c r="O1018" s="59"/>
      <c r="P1018" s="59"/>
      <c r="Q1018" s="59"/>
      <c r="R1018" s="59"/>
      <c r="S1018" s="59"/>
      <c r="T1018" s="60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U1018" s="18" t="s">
        <v>85</v>
      </c>
    </row>
    <row r="1019" spans="1:47" s="2" customFormat="1" ht="12">
      <c r="A1019" s="33"/>
      <c r="B1019" s="34"/>
      <c r="C1019" s="33"/>
      <c r="D1019" s="165" t="s">
        <v>193</v>
      </c>
      <c r="E1019" s="33"/>
      <c r="F1019" s="191" t="s">
        <v>1971</v>
      </c>
      <c r="G1019" s="33"/>
      <c r="H1019" s="192">
        <v>4.059</v>
      </c>
      <c r="I1019" s="33"/>
      <c r="J1019" s="33"/>
      <c r="K1019" s="33"/>
      <c r="L1019" s="34"/>
      <c r="M1019" s="189"/>
      <c r="N1019" s="190"/>
      <c r="O1019" s="59"/>
      <c r="P1019" s="59"/>
      <c r="Q1019" s="59"/>
      <c r="R1019" s="59"/>
      <c r="S1019" s="59"/>
      <c r="T1019" s="60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U1019" s="18" t="s">
        <v>85</v>
      </c>
    </row>
    <row r="1020" spans="1:47" s="2" customFormat="1" ht="12">
      <c r="A1020" s="33"/>
      <c r="B1020" s="34"/>
      <c r="C1020" s="33"/>
      <c r="D1020" s="165" t="s">
        <v>193</v>
      </c>
      <c r="E1020" s="33"/>
      <c r="F1020" s="191" t="s">
        <v>1972</v>
      </c>
      <c r="G1020" s="33"/>
      <c r="H1020" s="192">
        <v>4.114</v>
      </c>
      <c r="I1020" s="33"/>
      <c r="J1020" s="33"/>
      <c r="K1020" s="33"/>
      <c r="L1020" s="34"/>
      <c r="M1020" s="189"/>
      <c r="N1020" s="190"/>
      <c r="O1020" s="59"/>
      <c r="P1020" s="59"/>
      <c r="Q1020" s="59"/>
      <c r="R1020" s="59"/>
      <c r="S1020" s="59"/>
      <c r="T1020" s="60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U1020" s="18" t="s">
        <v>85</v>
      </c>
    </row>
    <row r="1021" spans="1:47" s="2" customFormat="1" ht="12">
      <c r="A1021" s="33"/>
      <c r="B1021" s="34"/>
      <c r="C1021" s="33"/>
      <c r="D1021" s="165" t="s">
        <v>193</v>
      </c>
      <c r="E1021" s="33"/>
      <c r="F1021" s="191" t="s">
        <v>1973</v>
      </c>
      <c r="G1021" s="33"/>
      <c r="H1021" s="192">
        <v>11.25</v>
      </c>
      <c r="I1021" s="33"/>
      <c r="J1021" s="33"/>
      <c r="K1021" s="33"/>
      <c r="L1021" s="34"/>
      <c r="M1021" s="189"/>
      <c r="N1021" s="190"/>
      <c r="O1021" s="59"/>
      <c r="P1021" s="59"/>
      <c r="Q1021" s="59"/>
      <c r="R1021" s="59"/>
      <c r="S1021" s="59"/>
      <c r="T1021" s="60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U1021" s="18" t="s">
        <v>85</v>
      </c>
    </row>
    <row r="1022" spans="1:47" s="2" customFormat="1" ht="12">
      <c r="A1022" s="33"/>
      <c r="B1022" s="34"/>
      <c r="C1022" s="33"/>
      <c r="D1022" s="165" t="s">
        <v>193</v>
      </c>
      <c r="E1022" s="33"/>
      <c r="F1022" s="191" t="s">
        <v>192</v>
      </c>
      <c r="G1022" s="33"/>
      <c r="H1022" s="192">
        <v>38.398</v>
      </c>
      <c r="I1022" s="33"/>
      <c r="J1022" s="33"/>
      <c r="K1022" s="33"/>
      <c r="L1022" s="34"/>
      <c r="M1022" s="189"/>
      <c r="N1022" s="190"/>
      <c r="O1022" s="59"/>
      <c r="P1022" s="59"/>
      <c r="Q1022" s="59"/>
      <c r="R1022" s="59"/>
      <c r="S1022" s="59"/>
      <c r="T1022" s="60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U1022" s="18" t="s">
        <v>85</v>
      </c>
    </row>
    <row r="1023" spans="1:47" s="2" customFormat="1" ht="12">
      <c r="A1023" s="33"/>
      <c r="B1023" s="34"/>
      <c r="C1023" s="33"/>
      <c r="D1023" s="165" t="s">
        <v>193</v>
      </c>
      <c r="E1023" s="33"/>
      <c r="F1023" s="188" t="s">
        <v>1302</v>
      </c>
      <c r="G1023" s="33"/>
      <c r="H1023" s="33"/>
      <c r="I1023" s="33"/>
      <c r="J1023" s="33"/>
      <c r="K1023" s="33"/>
      <c r="L1023" s="34"/>
      <c r="M1023" s="189"/>
      <c r="N1023" s="190"/>
      <c r="O1023" s="59"/>
      <c r="P1023" s="59"/>
      <c r="Q1023" s="59"/>
      <c r="R1023" s="59"/>
      <c r="S1023" s="59"/>
      <c r="T1023" s="60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U1023" s="18" t="s">
        <v>85</v>
      </c>
    </row>
    <row r="1024" spans="1:47" s="2" customFormat="1" ht="12">
      <c r="A1024" s="33"/>
      <c r="B1024" s="34"/>
      <c r="C1024" s="33"/>
      <c r="D1024" s="165" t="s">
        <v>193</v>
      </c>
      <c r="E1024" s="33"/>
      <c r="F1024" s="191" t="s">
        <v>1303</v>
      </c>
      <c r="G1024" s="33"/>
      <c r="H1024" s="192">
        <v>0</v>
      </c>
      <c r="I1024" s="33"/>
      <c r="J1024" s="33"/>
      <c r="K1024" s="33"/>
      <c r="L1024" s="34"/>
      <c r="M1024" s="189"/>
      <c r="N1024" s="190"/>
      <c r="O1024" s="59"/>
      <c r="P1024" s="59"/>
      <c r="Q1024" s="59"/>
      <c r="R1024" s="59"/>
      <c r="S1024" s="59"/>
      <c r="T1024" s="60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U1024" s="18" t="s">
        <v>85</v>
      </c>
    </row>
    <row r="1025" spans="1:47" s="2" customFormat="1" ht="12">
      <c r="A1025" s="33"/>
      <c r="B1025" s="34"/>
      <c r="C1025" s="33"/>
      <c r="D1025" s="165" t="s">
        <v>193</v>
      </c>
      <c r="E1025" s="33"/>
      <c r="F1025" s="191" t="s">
        <v>1975</v>
      </c>
      <c r="G1025" s="33"/>
      <c r="H1025" s="192">
        <v>0</v>
      </c>
      <c r="I1025" s="33"/>
      <c r="J1025" s="33"/>
      <c r="K1025" s="33"/>
      <c r="L1025" s="34"/>
      <c r="M1025" s="189"/>
      <c r="N1025" s="190"/>
      <c r="O1025" s="59"/>
      <c r="P1025" s="59"/>
      <c r="Q1025" s="59"/>
      <c r="R1025" s="59"/>
      <c r="S1025" s="59"/>
      <c r="T1025" s="60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U1025" s="18" t="s">
        <v>85</v>
      </c>
    </row>
    <row r="1026" spans="1:47" s="2" customFormat="1" ht="12">
      <c r="A1026" s="33"/>
      <c r="B1026" s="34"/>
      <c r="C1026" s="33"/>
      <c r="D1026" s="165" t="s">
        <v>193</v>
      </c>
      <c r="E1026" s="33"/>
      <c r="F1026" s="191" t="s">
        <v>1976</v>
      </c>
      <c r="G1026" s="33"/>
      <c r="H1026" s="192">
        <v>2.321</v>
      </c>
      <c r="I1026" s="33"/>
      <c r="J1026" s="33"/>
      <c r="K1026" s="33"/>
      <c r="L1026" s="34"/>
      <c r="M1026" s="189"/>
      <c r="N1026" s="190"/>
      <c r="O1026" s="59"/>
      <c r="P1026" s="59"/>
      <c r="Q1026" s="59"/>
      <c r="R1026" s="59"/>
      <c r="S1026" s="59"/>
      <c r="T1026" s="60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U1026" s="18" t="s">
        <v>85</v>
      </c>
    </row>
    <row r="1027" spans="1:47" s="2" customFormat="1" ht="12">
      <c r="A1027" s="33"/>
      <c r="B1027" s="34"/>
      <c r="C1027" s="33"/>
      <c r="D1027" s="165" t="s">
        <v>193</v>
      </c>
      <c r="E1027" s="33"/>
      <c r="F1027" s="191" t="s">
        <v>1299</v>
      </c>
      <c r="G1027" s="33"/>
      <c r="H1027" s="192">
        <v>2.321</v>
      </c>
      <c r="I1027" s="33"/>
      <c r="J1027" s="33"/>
      <c r="K1027" s="33"/>
      <c r="L1027" s="34"/>
      <c r="M1027" s="189"/>
      <c r="N1027" s="190"/>
      <c r="O1027" s="59"/>
      <c r="P1027" s="59"/>
      <c r="Q1027" s="59"/>
      <c r="R1027" s="59"/>
      <c r="S1027" s="59"/>
      <c r="T1027" s="60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U1027" s="18" t="s">
        <v>85</v>
      </c>
    </row>
    <row r="1028" spans="1:47" s="2" customFormat="1" ht="12">
      <c r="A1028" s="33"/>
      <c r="B1028" s="34"/>
      <c r="C1028" s="33"/>
      <c r="D1028" s="165" t="s">
        <v>193</v>
      </c>
      <c r="E1028" s="33"/>
      <c r="F1028" s="188" t="s">
        <v>1261</v>
      </c>
      <c r="G1028" s="33"/>
      <c r="H1028" s="33"/>
      <c r="I1028" s="33"/>
      <c r="J1028" s="33"/>
      <c r="K1028" s="33"/>
      <c r="L1028" s="34"/>
      <c r="M1028" s="189"/>
      <c r="N1028" s="190"/>
      <c r="O1028" s="59"/>
      <c r="P1028" s="59"/>
      <c r="Q1028" s="59"/>
      <c r="R1028" s="59"/>
      <c r="S1028" s="59"/>
      <c r="T1028" s="60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U1028" s="18" t="s">
        <v>85</v>
      </c>
    </row>
    <row r="1029" spans="1:47" s="2" customFormat="1" ht="12">
      <c r="A1029" s="33"/>
      <c r="B1029" s="34"/>
      <c r="C1029" s="33"/>
      <c r="D1029" s="165" t="s">
        <v>193</v>
      </c>
      <c r="E1029" s="33"/>
      <c r="F1029" s="191" t="s">
        <v>1262</v>
      </c>
      <c r="G1029" s="33"/>
      <c r="H1029" s="192">
        <v>0</v>
      </c>
      <c r="I1029" s="33"/>
      <c r="J1029" s="33"/>
      <c r="K1029" s="33"/>
      <c r="L1029" s="34"/>
      <c r="M1029" s="189"/>
      <c r="N1029" s="190"/>
      <c r="O1029" s="59"/>
      <c r="P1029" s="59"/>
      <c r="Q1029" s="59"/>
      <c r="R1029" s="59"/>
      <c r="S1029" s="59"/>
      <c r="T1029" s="60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U1029" s="18" t="s">
        <v>85</v>
      </c>
    </row>
    <row r="1030" spans="1:47" s="2" customFormat="1" ht="12">
      <c r="A1030" s="33"/>
      <c r="B1030" s="34"/>
      <c r="C1030" s="33"/>
      <c r="D1030" s="165" t="s">
        <v>193</v>
      </c>
      <c r="E1030" s="33"/>
      <c r="F1030" s="191" t="s">
        <v>1898</v>
      </c>
      <c r="G1030" s="33"/>
      <c r="H1030" s="192">
        <v>0</v>
      </c>
      <c r="I1030" s="33"/>
      <c r="J1030" s="33"/>
      <c r="K1030" s="33"/>
      <c r="L1030" s="34"/>
      <c r="M1030" s="189"/>
      <c r="N1030" s="190"/>
      <c r="O1030" s="59"/>
      <c r="P1030" s="59"/>
      <c r="Q1030" s="59"/>
      <c r="R1030" s="59"/>
      <c r="S1030" s="59"/>
      <c r="T1030" s="60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U1030" s="18" t="s">
        <v>85</v>
      </c>
    </row>
    <row r="1031" spans="1:47" s="2" customFormat="1" ht="12">
      <c r="A1031" s="33"/>
      <c r="B1031" s="34"/>
      <c r="C1031" s="33"/>
      <c r="D1031" s="165" t="s">
        <v>193</v>
      </c>
      <c r="E1031" s="33"/>
      <c r="F1031" s="191" t="s">
        <v>1899</v>
      </c>
      <c r="G1031" s="33"/>
      <c r="H1031" s="192">
        <v>0</v>
      </c>
      <c r="I1031" s="33"/>
      <c r="J1031" s="33"/>
      <c r="K1031" s="33"/>
      <c r="L1031" s="34"/>
      <c r="M1031" s="189"/>
      <c r="N1031" s="190"/>
      <c r="O1031" s="59"/>
      <c r="P1031" s="59"/>
      <c r="Q1031" s="59"/>
      <c r="R1031" s="59"/>
      <c r="S1031" s="59"/>
      <c r="T1031" s="60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U1031" s="18" t="s">
        <v>85</v>
      </c>
    </row>
    <row r="1032" spans="1:47" s="2" customFormat="1" ht="12">
      <c r="A1032" s="33"/>
      <c r="B1032" s="34"/>
      <c r="C1032" s="33"/>
      <c r="D1032" s="165" t="s">
        <v>193</v>
      </c>
      <c r="E1032" s="33"/>
      <c r="F1032" s="191" t="s">
        <v>1900</v>
      </c>
      <c r="G1032" s="33"/>
      <c r="H1032" s="192">
        <v>80.564</v>
      </c>
      <c r="I1032" s="33"/>
      <c r="J1032" s="33"/>
      <c r="K1032" s="33"/>
      <c r="L1032" s="34"/>
      <c r="M1032" s="189"/>
      <c r="N1032" s="190"/>
      <c r="O1032" s="59"/>
      <c r="P1032" s="59"/>
      <c r="Q1032" s="59"/>
      <c r="R1032" s="59"/>
      <c r="S1032" s="59"/>
      <c r="T1032" s="60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U1032" s="18" t="s">
        <v>85</v>
      </c>
    </row>
    <row r="1033" spans="1:47" s="2" customFormat="1" ht="12">
      <c r="A1033" s="33"/>
      <c r="B1033" s="34"/>
      <c r="C1033" s="33"/>
      <c r="D1033" s="165" t="s">
        <v>193</v>
      </c>
      <c r="E1033" s="33"/>
      <c r="F1033" s="191" t="s">
        <v>1901</v>
      </c>
      <c r="G1033" s="33"/>
      <c r="H1033" s="192">
        <v>31.5</v>
      </c>
      <c r="I1033" s="33"/>
      <c r="J1033" s="33"/>
      <c r="K1033" s="33"/>
      <c r="L1033" s="34"/>
      <c r="M1033" s="189"/>
      <c r="N1033" s="190"/>
      <c r="O1033" s="59"/>
      <c r="P1033" s="59"/>
      <c r="Q1033" s="59"/>
      <c r="R1033" s="59"/>
      <c r="S1033" s="59"/>
      <c r="T1033" s="60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U1033" s="18" t="s">
        <v>85</v>
      </c>
    </row>
    <row r="1034" spans="1:47" s="2" customFormat="1" ht="12">
      <c r="A1034" s="33"/>
      <c r="B1034" s="34"/>
      <c r="C1034" s="33"/>
      <c r="D1034" s="165" t="s">
        <v>193</v>
      </c>
      <c r="E1034" s="33"/>
      <c r="F1034" s="191" t="s">
        <v>192</v>
      </c>
      <c r="G1034" s="33"/>
      <c r="H1034" s="192">
        <v>112.064</v>
      </c>
      <c r="I1034" s="33"/>
      <c r="J1034" s="33"/>
      <c r="K1034" s="33"/>
      <c r="L1034" s="34"/>
      <c r="M1034" s="189"/>
      <c r="N1034" s="190"/>
      <c r="O1034" s="59"/>
      <c r="P1034" s="59"/>
      <c r="Q1034" s="59"/>
      <c r="R1034" s="59"/>
      <c r="S1034" s="59"/>
      <c r="T1034" s="60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U1034" s="18" t="s">
        <v>85</v>
      </c>
    </row>
    <row r="1035" spans="1:65" s="2" customFormat="1" ht="21.75" customHeight="1">
      <c r="A1035" s="33"/>
      <c r="B1035" s="150"/>
      <c r="C1035" s="151" t="s">
        <v>1071</v>
      </c>
      <c r="D1035" s="151" t="s">
        <v>170</v>
      </c>
      <c r="E1035" s="152" t="s">
        <v>1562</v>
      </c>
      <c r="F1035" s="153" t="s">
        <v>1563</v>
      </c>
      <c r="G1035" s="154" t="s">
        <v>233</v>
      </c>
      <c r="H1035" s="155">
        <v>38.88</v>
      </c>
      <c r="I1035" s="156"/>
      <c r="J1035" s="157">
        <f>ROUND(I1035*H1035,2)</f>
        <v>0</v>
      </c>
      <c r="K1035" s="153" t="s">
        <v>174</v>
      </c>
      <c r="L1035" s="34"/>
      <c r="M1035" s="158" t="s">
        <v>1</v>
      </c>
      <c r="N1035" s="159" t="s">
        <v>42</v>
      </c>
      <c r="O1035" s="59"/>
      <c r="P1035" s="160">
        <f>O1035*H1035</f>
        <v>0</v>
      </c>
      <c r="Q1035" s="160">
        <v>0.101</v>
      </c>
      <c r="R1035" s="160">
        <f>Q1035*H1035</f>
        <v>3.9268800000000006</v>
      </c>
      <c r="S1035" s="160">
        <v>0</v>
      </c>
      <c r="T1035" s="161">
        <f>S1035*H1035</f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162" t="s">
        <v>175</v>
      </c>
      <c r="AT1035" s="162" t="s">
        <v>170</v>
      </c>
      <c r="AU1035" s="162" t="s">
        <v>85</v>
      </c>
      <c r="AY1035" s="18" t="s">
        <v>167</v>
      </c>
      <c r="BE1035" s="163">
        <f>IF(N1035="základní",J1035,0)</f>
        <v>0</v>
      </c>
      <c r="BF1035" s="163">
        <f>IF(N1035="snížená",J1035,0)</f>
        <v>0</v>
      </c>
      <c r="BG1035" s="163">
        <f>IF(N1035="zákl. přenesená",J1035,0)</f>
        <v>0</v>
      </c>
      <c r="BH1035" s="163">
        <f>IF(N1035="sníž. přenesená",J1035,0)</f>
        <v>0</v>
      </c>
      <c r="BI1035" s="163">
        <f>IF(N1035="nulová",J1035,0)</f>
        <v>0</v>
      </c>
      <c r="BJ1035" s="18" t="s">
        <v>32</v>
      </c>
      <c r="BK1035" s="163">
        <f>ROUND(I1035*H1035,2)</f>
        <v>0</v>
      </c>
      <c r="BL1035" s="18" t="s">
        <v>175</v>
      </c>
      <c r="BM1035" s="162" t="s">
        <v>2228</v>
      </c>
    </row>
    <row r="1036" spans="2:51" s="14" customFormat="1" ht="12">
      <c r="B1036" s="172"/>
      <c r="D1036" s="165" t="s">
        <v>177</v>
      </c>
      <c r="E1036" s="173" t="s">
        <v>1</v>
      </c>
      <c r="F1036" s="174" t="s">
        <v>2229</v>
      </c>
      <c r="H1036" s="175">
        <v>27.36</v>
      </c>
      <c r="I1036" s="176"/>
      <c r="L1036" s="172"/>
      <c r="M1036" s="177"/>
      <c r="N1036" s="178"/>
      <c r="O1036" s="178"/>
      <c r="P1036" s="178"/>
      <c r="Q1036" s="178"/>
      <c r="R1036" s="178"/>
      <c r="S1036" s="178"/>
      <c r="T1036" s="179"/>
      <c r="AT1036" s="173" t="s">
        <v>177</v>
      </c>
      <c r="AU1036" s="173" t="s">
        <v>85</v>
      </c>
      <c r="AV1036" s="14" t="s">
        <v>85</v>
      </c>
      <c r="AW1036" s="14" t="s">
        <v>31</v>
      </c>
      <c r="AX1036" s="14" t="s">
        <v>77</v>
      </c>
      <c r="AY1036" s="173" t="s">
        <v>167</v>
      </c>
    </row>
    <row r="1037" spans="2:51" s="14" customFormat="1" ht="12">
      <c r="B1037" s="172"/>
      <c r="D1037" s="165" t="s">
        <v>177</v>
      </c>
      <c r="E1037" s="173" t="s">
        <v>1</v>
      </c>
      <c r="F1037" s="174" t="s">
        <v>2230</v>
      </c>
      <c r="H1037" s="175">
        <v>11.52</v>
      </c>
      <c r="I1037" s="176"/>
      <c r="L1037" s="172"/>
      <c r="M1037" s="177"/>
      <c r="N1037" s="178"/>
      <c r="O1037" s="178"/>
      <c r="P1037" s="178"/>
      <c r="Q1037" s="178"/>
      <c r="R1037" s="178"/>
      <c r="S1037" s="178"/>
      <c r="T1037" s="179"/>
      <c r="AT1037" s="173" t="s">
        <v>177</v>
      </c>
      <c r="AU1037" s="173" t="s">
        <v>85</v>
      </c>
      <c r="AV1037" s="14" t="s">
        <v>85</v>
      </c>
      <c r="AW1037" s="14" t="s">
        <v>31</v>
      </c>
      <c r="AX1037" s="14" t="s">
        <v>77</v>
      </c>
      <c r="AY1037" s="173" t="s">
        <v>167</v>
      </c>
    </row>
    <row r="1038" spans="2:51" s="15" customFormat="1" ht="12">
      <c r="B1038" s="180"/>
      <c r="D1038" s="165" t="s">
        <v>177</v>
      </c>
      <c r="E1038" s="181" t="s">
        <v>1</v>
      </c>
      <c r="F1038" s="182" t="s">
        <v>192</v>
      </c>
      <c r="H1038" s="183">
        <v>38.88</v>
      </c>
      <c r="I1038" s="184"/>
      <c r="L1038" s="180"/>
      <c r="M1038" s="185"/>
      <c r="N1038" s="186"/>
      <c r="O1038" s="186"/>
      <c r="P1038" s="186"/>
      <c r="Q1038" s="186"/>
      <c r="R1038" s="186"/>
      <c r="S1038" s="186"/>
      <c r="T1038" s="187"/>
      <c r="AT1038" s="181" t="s">
        <v>177</v>
      </c>
      <c r="AU1038" s="181" t="s">
        <v>85</v>
      </c>
      <c r="AV1038" s="15" t="s">
        <v>175</v>
      </c>
      <c r="AW1038" s="15" t="s">
        <v>31</v>
      </c>
      <c r="AX1038" s="15" t="s">
        <v>32</v>
      </c>
      <c r="AY1038" s="181" t="s">
        <v>167</v>
      </c>
    </row>
    <row r="1039" spans="1:47" s="2" customFormat="1" ht="12">
      <c r="A1039" s="33"/>
      <c r="B1039" s="34"/>
      <c r="C1039" s="33"/>
      <c r="D1039" s="165" t="s">
        <v>193</v>
      </c>
      <c r="E1039" s="33"/>
      <c r="F1039" s="188" t="s">
        <v>1289</v>
      </c>
      <c r="G1039" s="33"/>
      <c r="H1039" s="33"/>
      <c r="I1039" s="33"/>
      <c r="J1039" s="33"/>
      <c r="K1039" s="33"/>
      <c r="L1039" s="34"/>
      <c r="M1039" s="189"/>
      <c r="N1039" s="190"/>
      <c r="O1039" s="59"/>
      <c r="P1039" s="59"/>
      <c r="Q1039" s="59"/>
      <c r="R1039" s="59"/>
      <c r="S1039" s="59"/>
      <c r="T1039" s="60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U1039" s="18" t="s">
        <v>85</v>
      </c>
    </row>
    <row r="1040" spans="1:47" s="2" customFormat="1" ht="12">
      <c r="A1040" s="33"/>
      <c r="B1040" s="34"/>
      <c r="C1040" s="33"/>
      <c r="D1040" s="165" t="s">
        <v>193</v>
      </c>
      <c r="E1040" s="33"/>
      <c r="F1040" s="191" t="s">
        <v>1283</v>
      </c>
      <c r="G1040" s="33"/>
      <c r="H1040" s="192">
        <v>0</v>
      </c>
      <c r="I1040" s="33"/>
      <c r="J1040" s="33"/>
      <c r="K1040" s="33"/>
      <c r="L1040" s="34"/>
      <c r="M1040" s="189"/>
      <c r="N1040" s="190"/>
      <c r="O1040" s="59"/>
      <c r="P1040" s="59"/>
      <c r="Q1040" s="59"/>
      <c r="R1040" s="59"/>
      <c r="S1040" s="59"/>
      <c r="T1040" s="60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U1040" s="18" t="s">
        <v>85</v>
      </c>
    </row>
    <row r="1041" spans="1:47" s="2" customFormat="1" ht="12">
      <c r="A1041" s="33"/>
      <c r="B1041" s="34"/>
      <c r="C1041" s="33"/>
      <c r="D1041" s="165" t="s">
        <v>193</v>
      </c>
      <c r="E1041" s="33"/>
      <c r="F1041" s="191" t="s">
        <v>1911</v>
      </c>
      <c r="G1041" s="33"/>
      <c r="H1041" s="192">
        <v>0</v>
      </c>
      <c r="I1041" s="33"/>
      <c r="J1041" s="33"/>
      <c r="K1041" s="33"/>
      <c r="L1041" s="34"/>
      <c r="M1041" s="189"/>
      <c r="N1041" s="190"/>
      <c r="O1041" s="59"/>
      <c r="P1041" s="59"/>
      <c r="Q1041" s="59"/>
      <c r="R1041" s="59"/>
      <c r="S1041" s="59"/>
      <c r="T1041" s="60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U1041" s="18" t="s">
        <v>85</v>
      </c>
    </row>
    <row r="1042" spans="1:47" s="2" customFormat="1" ht="12">
      <c r="A1042" s="33"/>
      <c r="B1042" s="34"/>
      <c r="C1042" s="33"/>
      <c r="D1042" s="165" t="s">
        <v>193</v>
      </c>
      <c r="E1042" s="33"/>
      <c r="F1042" s="191" t="s">
        <v>1912</v>
      </c>
      <c r="G1042" s="33"/>
      <c r="H1042" s="192">
        <v>27.36</v>
      </c>
      <c r="I1042" s="33"/>
      <c r="J1042" s="33"/>
      <c r="K1042" s="33"/>
      <c r="L1042" s="34"/>
      <c r="M1042" s="189"/>
      <c r="N1042" s="190"/>
      <c r="O1042" s="59"/>
      <c r="P1042" s="59"/>
      <c r="Q1042" s="59"/>
      <c r="R1042" s="59"/>
      <c r="S1042" s="59"/>
      <c r="T1042" s="60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U1042" s="18" t="s">
        <v>85</v>
      </c>
    </row>
    <row r="1043" spans="1:47" s="2" customFormat="1" ht="12">
      <c r="A1043" s="33"/>
      <c r="B1043" s="34"/>
      <c r="C1043" s="33"/>
      <c r="D1043" s="165" t="s">
        <v>193</v>
      </c>
      <c r="E1043" s="33"/>
      <c r="F1043" s="191" t="s">
        <v>192</v>
      </c>
      <c r="G1043" s="33"/>
      <c r="H1043" s="192">
        <v>27.36</v>
      </c>
      <c r="I1043" s="33"/>
      <c r="J1043" s="33"/>
      <c r="K1043" s="33"/>
      <c r="L1043" s="34"/>
      <c r="M1043" s="189"/>
      <c r="N1043" s="190"/>
      <c r="O1043" s="59"/>
      <c r="P1043" s="59"/>
      <c r="Q1043" s="59"/>
      <c r="R1043" s="59"/>
      <c r="S1043" s="59"/>
      <c r="T1043" s="60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U1043" s="18" t="s">
        <v>85</v>
      </c>
    </row>
    <row r="1044" spans="1:47" s="2" customFormat="1" ht="12">
      <c r="A1044" s="33"/>
      <c r="B1044" s="34"/>
      <c r="C1044" s="33"/>
      <c r="D1044" s="165" t="s">
        <v>193</v>
      </c>
      <c r="E1044" s="33"/>
      <c r="F1044" s="188" t="s">
        <v>1947</v>
      </c>
      <c r="G1044" s="33"/>
      <c r="H1044" s="33"/>
      <c r="I1044" s="33"/>
      <c r="J1044" s="33"/>
      <c r="K1044" s="33"/>
      <c r="L1044" s="34"/>
      <c r="M1044" s="189"/>
      <c r="N1044" s="190"/>
      <c r="O1044" s="59"/>
      <c r="P1044" s="59"/>
      <c r="Q1044" s="59"/>
      <c r="R1044" s="59"/>
      <c r="S1044" s="59"/>
      <c r="T1044" s="60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U1044" s="18" t="s">
        <v>85</v>
      </c>
    </row>
    <row r="1045" spans="1:47" s="2" customFormat="1" ht="12">
      <c r="A1045" s="33"/>
      <c r="B1045" s="34"/>
      <c r="C1045" s="33"/>
      <c r="D1045" s="165" t="s">
        <v>193</v>
      </c>
      <c r="E1045" s="33"/>
      <c r="F1045" s="191" t="s">
        <v>1283</v>
      </c>
      <c r="G1045" s="33"/>
      <c r="H1045" s="192">
        <v>0</v>
      </c>
      <c r="I1045" s="33"/>
      <c r="J1045" s="33"/>
      <c r="K1045" s="33"/>
      <c r="L1045" s="34"/>
      <c r="M1045" s="189"/>
      <c r="N1045" s="190"/>
      <c r="O1045" s="59"/>
      <c r="P1045" s="59"/>
      <c r="Q1045" s="59"/>
      <c r="R1045" s="59"/>
      <c r="S1045" s="59"/>
      <c r="T1045" s="60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U1045" s="18" t="s">
        <v>85</v>
      </c>
    </row>
    <row r="1046" spans="1:47" s="2" customFormat="1" ht="12">
      <c r="A1046" s="33"/>
      <c r="B1046" s="34"/>
      <c r="C1046" s="33"/>
      <c r="D1046" s="165" t="s">
        <v>193</v>
      </c>
      <c r="E1046" s="33"/>
      <c r="F1046" s="191" t="s">
        <v>1943</v>
      </c>
      <c r="G1046" s="33"/>
      <c r="H1046" s="192">
        <v>0</v>
      </c>
      <c r="I1046" s="33"/>
      <c r="J1046" s="33"/>
      <c r="K1046" s="33"/>
      <c r="L1046" s="34"/>
      <c r="M1046" s="189"/>
      <c r="N1046" s="190"/>
      <c r="O1046" s="59"/>
      <c r="P1046" s="59"/>
      <c r="Q1046" s="59"/>
      <c r="R1046" s="59"/>
      <c r="S1046" s="59"/>
      <c r="T1046" s="60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U1046" s="18" t="s">
        <v>85</v>
      </c>
    </row>
    <row r="1047" spans="1:47" s="2" customFormat="1" ht="12">
      <c r="A1047" s="33"/>
      <c r="B1047" s="34"/>
      <c r="C1047" s="33"/>
      <c r="D1047" s="165" t="s">
        <v>193</v>
      </c>
      <c r="E1047" s="33"/>
      <c r="F1047" s="191" t="s">
        <v>1945</v>
      </c>
      <c r="G1047" s="33"/>
      <c r="H1047" s="192">
        <v>11.52</v>
      </c>
      <c r="I1047" s="33"/>
      <c r="J1047" s="33"/>
      <c r="K1047" s="33"/>
      <c r="L1047" s="34"/>
      <c r="M1047" s="189"/>
      <c r="N1047" s="190"/>
      <c r="O1047" s="59"/>
      <c r="P1047" s="59"/>
      <c r="Q1047" s="59"/>
      <c r="R1047" s="59"/>
      <c r="S1047" s="59"/>
      <c r="T1047" s="60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U1047" s="18" t="s">
        <v>85</v>
      </c>
    </row>
    <row r="1048" spans="1:47" s="2" customFormat="1" ht="12">
      <c r="A1048" s="33"/>
      <c r="B1048" s="34"/>
      <c r="C1048" s="33"/>
      <c r="D1048" s="165" t="s">
        <v>193</v>
      </c>
      <c r="E1048" s="33"/>
      <c r="F1048" s="191" t="s">
        <v>192</v>
      </c>
      <c r="G1048" s="33"/>
      <c r="H1048" s="192">
        <v>11.52</v>
      </c>
      <c r="I1048" s="33"/>
      <c r="J1048" s="33"/>
      <c r="K1048" s="33"/>
      <c r="L1048" s="34"/>
      <c r="M1048" s="189"/>
      <c r="N1048" s="190"/>
      <c r="O1048" s="59"/>
      <c r="P1048" s="59"/>
      <c r="Q1048" s="59"/>
      <c r="R1048" s="59"/>
      <c r="S1048" s="59"/>
      <c r="T1048" s="60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U1048" s="18" t="s">
        <v>85</v>
      </c>
    </row>
    <row r="1049" spans="1:65" s="2" customFormat="1" ht="16.5" customHeight="1">
      <c r="A1049" s="33"/>
      <c r="B1049" s="150"/>
      <c r="C1049" s="151" t="s">
        <v>1074</v>
      </c>
      <c r="D1049" s="151" t="s">
        <v>170</v>
      </c>
      <c r="E1049" s="152" t="s">
        <v>1027</v>
      </c>
      <c r="F1049" s="153" t="s">
        <v>1028</v>
      </c>
      <c r="G1049" s="154" t="s">
        <v>233</v>
      </c>
      <c r="H1049" s="155">
        <v>13.673</v>
      </c>
      <c r="I1049" s="156"/>
      <c r="J1049" s="157">
        <f>ROUND(I1049*H1049,2)</f>
        <v>0</v>
      </c>
      <c r="K1049" s="153" t="s">
        <v>174</v>
      </c>
      <c r="L1049" s="34"/>
      <c r="M1049" s="158" t="s">
        <v>1</v>
      </c>
      <c r="N1049" s="159" t="s">
        <v>42</v>
      </c>
      <c r="O1049" s="59"/>
      <c r="P1049" s="160">
        <f>O1049*H1049</f>
        <v>0</v>
      </c>
      <c r="Q1049" s="160">
        <v>0.08922</v>
      </c>
      <c r="R1049" s="160">
        <f>Q1049*H1049</f>
        <v>1.2199050599999999</v>
      </c>
      <c r="S1049" s="160">
        <v>0</v>
      </c>
      <c r="T1049" s="161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162" t="s">
        <v>175</v>
      </c>
      <c r="AT1049" s="162" t="s">
        <v>170</v>
      </c>
      <c r="AU1049" s="162" t="s">
        <v>85</v>
      </c>
      <c r="AY1049" s="18" t="s">
        <v>167</v>
      </c>
      <c r="BE1049" s="163">
        <f>IF(N1049="základní",J1049,0)</f>
        <v>0</v>
      </c>
      <c r="BF1049" s="163">
        <f>IF(N1049="snížená",J1049,0)</f>
        <v>0</v>
      </c>
      <c r="BG1049" s="163">
        <f>IF(N1049="zákl. přenesená",J1049,0)</f>
        <v>0</v>
      </c>
      <c r="BH1049" s="163">
        <f>IF(N1049="sníž. přenesená",J1049,0)</f>
        <v>0</v>
      </c>
      <c r="BI1049" s="163">
        <f>IF(N1049="nulová",J1049,0)</f>
        <v>0</v>
      </c>
      <c r="BJ1049" s="18" t="s">
        <v>32</v>
      </c>
      <c r="BK1049" s="163">
        <f>ROUND(I1049*H1049,2)</f>
        <v>0</v>
      </c>
      <c r="BL1049" s="18" t="s">
        <v>175</v>
      </c>
      <c r="BM1049" s="162" t="s">
        <v>2231</v>
      </c>
    </row>
    <row r="1050" spans="2:51" s="14" customFormat="1" ht="12">
      <c r="B1050" s="172"/>
      <c r="D1050" s="165" t="s">
        <v>177</v>
      </c>
      <c r="E1050" s="173" t="s">
        <v>1</v>
      </c>
      <c r="F1050" s="174" t="s">
        <v>2232</v>
      </c>
      <c r="H1050" s="175">
        <v>13.673</v>
      </c>
      <c r="I1050" s="176"/>
      <c r="L1050" s="172"/>
      <c r="M1050" s="177"/>
      <c r="N1050" s="178"/>
      <c r="O1050" s="178"/>
      <c r="P1050" s="178"/>
      <c r="Q1050" s="178"/>
      <c r="R1050" s="178"/>
      <c r="S1050" s="178"/>
      <c r="T1050" s="179"/>
      <c r="AT1050" s="173" t="s">
        <v>177</v>
      </c>
      <c r="AU1050" s="173" t="s">
        <v>85</v>
      </c>
      <c r="AV1050" s="14" t="s">
        <v>85</v>
      </c>
      <c r="AW1050" s="14" t="s">
        <v>31</v>
      </c>
      <c r="AX1050" s="14" t="s">
        <v>32</v>
      </c>
      <c r="AY1050" s="173" t="s">
        <v>167</v>
      </c>
    </row>
    <row r="1051" spans="1:47" s="2" customFormat="1" ht="12">
      <c r="A1051" s="33"/>
      <c r="B1051" s="34"/>
      <c r="C1051" s="33"/>
      <c r="D1051" s="165" t="s">
        <v>193</v>
      </c>
      <c r="E1051" s="33"/>
      <c r="F1051" s="188" t="s">
        <v>1926</v>
      </c>
      <c r="G1051" s="33"/>
      <c r="H1051" s="33"/>
      <c r="I1051" s="33"/>
      <c r="J1051" s="33"/>
      <c r="K1051" s="33"/>
      <c r="L1051" s="34"/>
      <c r="M1051" s="189"/>
      <c r="N1051" s="190"/>
      <c r="O1051" s="59"/>
      <c r="P1051" s="59"/>
      <c r="Q1051" s="59"/>
      <c r="R1051" s="59"/>
      <c r="S1051" s="59"/>
      <c r="T1051" s="60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U1051" s="18" t="s">
        <v>85</v>
      </c>
    </row>
    <row r="1052" spans="1:47" s="2" customFormat="1" ht="12">
      <c r="A1052" s="33"/>
      <c r="B1052" s="34"/>
      <c r="C1052" s="33"/>
      <c r="D1052" s="165" t="s">
        <v>193</v>
      </c>
      <c r="E1052" s="33"/>
      <c r="F1052" s="191" t="s">
        <v>1920</v>
      </c>
      <c r="G1052" s="33"/>
      <c r="H1052" s="192">
        <v>0</v>
      </c>
      <c r="I1052" s="33"/>
      <c r="J1052" s="33"/>
      <c r="K1052" s="33"/>
      <c r="L1052" s="34"/>
      <c r="M1052" s="189"/>
      <c r="N1052" s="190"/>
      <c r="O1052" s="59"/>
      <c r="P1052" s="59"/>
      <c r="Q1052" s="59"/>
      <c r="R1052" s="59"/>
      <c r="S1052" s="59"/>
      <c r="T1052" s="60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U1052" s="18" t="s">
        <v>85</v>
      </c>
    </row>
    <row r="1053" spans="1:47" s="2" customFormat="1" ht="12">
      <c r="A1053" s="33"/>
      <c r="B1053" s="34"/>
      <c r="C1053" s="33"/>
      <c r="D1053" s="165" t="s">
        <v>193</v>
      </c>
      <c r="E1053" s="33"/>
      <c r="F1053" s="191" t="s">
        <v>1921</v>
      </c>
      <c r="G1053" s="33"/>
      <c r="H1053" s="192">
        <v>0</v>
      </c>
      <c r="I1053" s="33"/>
      <c r="J1053" s="33"/>
      <c r="K1053" s="33"/>
      <c r="L1053" s="34"/>
      <c r="M1053" s="189"/>
      <c r="N1053" s="190"/>
      <c r="O1053" s="59"/>
      <c r="P1053" s="59"/>
      <c r="Q1053" s="59"/>
      <c r="R1053" s="59"/>
      <c r="S1053" s="59"/>
      <c r="T1053" s="60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U1053" s="18" t="s">
        <v>85</v>
      </c>
    </row>
    <row r="1054" spans="1:47" s="2" customFormat="1" ht="12">
      <c r="A1054" s="33"/>
      <c r="B1054" s="34"/>
      <c r="C1054" s="33"/>
      <c r="D1054" s="165" t="s">
        <v>193</v>
      </c>
      <c r="E1054" s="33"/>
      <c r="F1054" s="191" t="s">
        <v>1922</v>
      </c>
      <c r="G1054" s="33"/>
      <c r="H1054" s="192">
        <v>13.673</v>
      </c>
      <c r="I1054" s="33"/>
      <c r="J1054" s="33"/>
      <c r="K1054" s="33"/>
      <c r="L1054" s="34"/>
      <c r="M1054" s="189"/>
      <c r="N1054" s="190"/>
      <c r="O1054" s="59"/>
      <c r="P1054" s="59"/>
      <c r="Q1054" s="59"/>
      <c r="R1054" s="59"/>
      <c r="S1054" s="59"/>
      <c r="T1054" s="60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U1054" s="18" t="s">
        <v>85</v>
      </c>
    </row>
    <row r="1055" spans="1:47" s="2" customFormat="1" ht="12">
      <c r="A1055" s="33"/>
      <c r="B1055" s="34"/>
      <c r="C1055" s="33"/>
      <c r="D1055" s="165" t="s">
        <v>193</v>
      </c>
      <c r="E1055" s="33"/>
      <c r="F1055" s="191" t="s">
        <v>192</v>
      </c>
      <c r="G1055" s="33"/>
      <c r="H1055" s="192">
        <v>13.673</v>
      </c>
      <c r="I1055" s="33"/>
      <c r="J1055" s="33"/>
      <c r="K1055" s="33"/>
      <c r="L1055" s="34"/>
      <c r="M1055" s="189"/>
      <c r="N1055" s="190"/>
      <c r="O1055" s="59"/>
      <c r="P1055" s="59"/>
      <c r="Q1055" s="59"/>
      <c r="R1055" s="59"/>
      <c r="S1055" s="59"/>
      <c r="T1055" s="60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U1055" s="18" t="s">
        <v>85</v>
      </c>
    </row>
    <row r="1056" spans="1:65" s="2" customFormat="1" ht="16.5" customHeight="1">
      <c r="A1056" s="33"/>
      <c r="B1056" s="150"/>
      <c r="C1056" s="151" t="s">
        <v>1077</v>
      </c>
      <c r="D1056" s="151" t="s">
        <v>170</v>
      </c>
      <c r="E1056" s="152" t="s">
        <v>2233</v>
      </c>
      <c r="F1056" s="153" t="s">
        <v>2234</v>
      </c>
      <c r="G1056" s="154" t="s">
        <v>233</v>
      </c>
      <c r="H1056" s="155">
        <v>4.829</v>
      </c>
      <c r="I1056" s="156"/>
      <c r="J1056" s="157">
        <f>ROUND(I1056*H1056,2)</f>
        <v>0</v>
      </c>
      <c r="K1056" s="153" t="s">
        <v>174</v>
      </c>
      <c r="L1056" s="34"/>
      <c r="M1056" s="158" t="s">
        <v>1</v>
      </c>
      <c r="N1056" s="159" t="s">
        <v>42</v>
      </c>
      <c r="O1056" s="59"/>
      <c r="P1056" s="160">
        <f>O1056*H1056</f>
        <v>0</v>
      </c>
      <c r="Q1056" s="160">
        <v>0.40792</v>
      </c>
      <c r="R1056" s="160">
        <f>Q1056*H1056</f>
        <v>1.96984568</v>
      </c>
      <c r="S1056" s="160">
        <v>0</v>
      </c>
      <c r="T1056" s="161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62" t="s">
        <v>175</v>
      </c>
      <c r="AT1056" s="162" t="s">
        <v>170</v>
      </c>
      <c r="AU1056" s="162" t="s">
        <v>85</v>
      </c>
      <c r="AY1056" s="18" t="s">
        <v>167</v>
      </c>
      <c r="BE1056" s="163">
        <f>IF(N1056="základní",J1056,0)</f>
        <v>0</v>
      </c>
      <c r="BF1056" s="163">
        <f>IF(N1056="snížená",J1056,0)</f>
        <v>0</v>
      </c>
      <c r="BG1056" s="163">
        <f>IF(N1056="zákl. přenesená",J1056,0)</f>
        <v>0</v>
      </c>
      <c r="BH1056" s="163">
        <f>IF(N1056="sníž. přenesená",J1056,0)</f>
        <v>0</v>
      </c>
      <c r="BI1056" s="163">
        <f>IF(N1056="nulová",J1056,0)</f>
        <v>0</v>
      </c>
      <c r="BJ1056" s="18" t="s">
        <v>32</v>
      </c>
      <c r="BK1056" s="163">
        <f>ROUND(I1056*H1056,2)</f>
        <v>0</v>
      </c>
      <c r="BL1056" s="18" t="s">
        <v>175</v>
      </c>
      <c r="BM1056" s="162" t="s">
        <v>2235</v>
      </c>
    </row>
    <row r="1057" spans="2:51" s="14" customFormat="1" ht="12">
      <c r="B1057" s="172"/>
      <c r="D1057" s="165" t="s">
        <v>177</v>
      </c>
      <c r="E1057" s="173" t="s">
        <v>1</v>
      </c>
      <c r="F1057" s="174" t="s">
        <v>2236</v>
      </c>
      <c r="H1057" s="175">
        <v>4.829</v>
      </c>
      <c r="I1057" s="176"/>
      <c r="L1057" s="172"/>
      <c r="M1057" s="177"/>
      <c r="N1057" s="178"/>
      <c r="O1057" s="178"/>
      <c r="P1057" s="178"/>
      <c r="Q1057" s="178"/>
      <c r="R1057" s="178"/>
      <c r="S1057" s="178"/>
      <c r="T1057" s="179"/>
      <c r="AT1057" s="173" t="s">
        <v>177</v>
      </c>
      <c r="AU1057" s="173" t="s">
        <v>85</v>
      </c>
      <c r="AV1057" s="14" t="s">
        <v>85</v>
      </c>
      <c r="AW1057" s="14" t="s">
        <v>31</v>
      </c>
      <c r="AX1057" s="14" t="s">
        <v>32</v>
      </c>
      <c r="AY1057" s="173" t="s">
        <v>167</v>
      </c>
    </row>
    <row r="1058" spans="1:47" s="2" customFormat="1" ht="12">
      <c r="A1058" s="33"/>
      <c r="B1058" s="34"/>
      <c r="C1058" s="33"/>
      <c r="D1058" s="165" t="s">
        <v>193</v>
      </c>
      <c r="E1058" s="33"/>
      <c r="F1058" s="188" t="s">
        <v>1906</v>
      </c>
      <c r="G1058" s="33"/>
      <c r="H1058" s="33"/>
      <c r="I1058" s="33"/>
      <c r="J1058" s="33"/>
      <c r="K1058" s="33"/>
      <c r="L1058" s="34"/>
      <c r="M1058" s="189"/>
      <c r="N1058" s="190"/>
      <c r="O1058" s="59"/>
      <c r="P1058" s="59"/>
      <c r="Q1058" s="59"/>
      <c r="R1058" s="59"/>
      <c r="S1058" s="59"/>
      <c r="T1058" s="60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U1058" s="18" t="s">
        <v>85</v>
      </c>
    </row>
    <row r="1059" spans="1:47" s="2" customFormat="1" ht="12">
      <c r="A1059" s="33"/>
      <c r="B1059" s="34"/>
      <c r="C1059" s="33"/>
      <c r="D1059" s="165" t="s">
        <v>193</v>
      </c>
      <c r="E1059" s="33"/>
      <c r="F1059" s="191" t="s">
        <v>1907</v>
      </c>
      <c r="G1059" s="33"/>
      <c r="H1059" s="192">
        <v>4.829</v>
      </c>
      <c r="I1059" s="33"/>
      <c r="J1059" s="33"/>
      <c r="K1059" s="33"/>
      <c r="L1059" s="34"/>
      <c r="M1059" s="189"/>
      <c r="N1059" s="190"/>
      <c r="O1059" s="59"/>
      <c r="P1059" s="59"/>
      <c r="Q1059" s="59"/>
      <c r="R1059" s="59"/>
      <c r="S1059" s="59"/>
      <c r="T1059" s="60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U1059" s="18" t="s">
        <v>85</v>
      </c>
    </row>
    <row r="1060" spans="1:47" s="2" customFormat="1" ht="12">
      <c r="A1060" s="33"/>
      <c r="B1060" s="34"/>
      <c r="C1060" s="33"/>
      <c r="D1060" s="165" t="s">
        <v>193</v>
      </c>
      <c r="E1060" s="33"/>
      <c r="F1060" s="191" t="s">
        <v>192</v>
      </c>
      <c r="G1060" s="33"/>
      <c r="H1060" s="192">
        <v>4.829</v>
      </c>
      <c r="I1060" s="33"/>
      <c r="J1060" s="33"/>
      <c r="K1060" s="33"/>
      <c r="L1060" s="34"/>
      <c r="M1060" s="189"/>
      <c r="N1060" s="190"/>
      <c r="O1060" s="59"/>
      <c r="P1060" s="59"/>
      <c r="Q1060" s="59"/>
      <c r="R1060" s="59"/>
      <c r="S1060" s="59"/>
      <c r="T1060" s="60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U1060" s="18" t="s">
        <v>85</v>
      </c>
    </row>
    <row r="1061" spans="1:65" s="2" customFormat="1" ht="21.75" customHeight="1">
      <c r="A1061" s="33"/>
      <c r="B1061" s="150"/>
      <c r="C1061" s="151" t="s">
        <v>1080</v>
      </c>
      <c r="D1061" s="151" t="s">
        <v>170</v>
      </c>
      <c r="E1061" s="152" t="s">
        <v>2237</v>
      </c>
      <c r="F1061" s="153" t="s">
        <v>2238</v>
      </c>
      <c r="G1061" s="154" t="s">
        <v>233</v>
      </c>
      <c r="H1061" s="155">
        <v>3.707</v>
      </c>
      <c r="I1061" s="156"/>
      <c r="J1061" s="157">
        <f>ROUND(I1061*H1061,2)</f>
        <v>0</v>
      </c>
      <c r="K1061" s="153" t="s">
        <v>174</v>
      </c>
      <c r="L1061" s="34"/>
      <c r="M1061" s="158" t="s">
        <v>1</v>
      </c>
      <c r="N1061" s="159" t="s">
        <v>42</v>
      </c>
      <c r="O1061" s="59"/>
      <c r="P1061" s="160">
        <f>O1061*H1061</f>
        <v>0</v>
      </c>
      <c r="Q1061" s="160">
        <v>0.14688</v>
      </c>
      <c r="R1061" s="160">
        <f>Q1061*H1061</f>
        <v>0.54448416</v>
      </c>
      <c r="S1061" s="160">
        <v>0</v>
      </c>
      <c r="T1061" s="161">
        <f>S1061*H1061</f>
        <v>0</v>
      </c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R1061" s="162" t="s">
        <v>175</v>
      </c>
      <c r="AT1061" s="162" t="s">
        <v>170</v>
      </c>
      <c r="AU1061" s="162" t="s">
        <v>85</v>
      </c>
      <c r="AY1061" s="18" t="s">
        <v>167</v>
      </c>
      <c r="BE1061" s="163">
        <f>IF(N1061="základní",J1061,0)</f>
        <v>0</v>
      </c>
      <c r="BF1061" s="163">
        <f>IF(N1061="snížená",J1061,0)</f>
        <v>0</v>
      </c>
      <c r="BG1061" s="163">
        <f>IF(N1061="zákl. přenesená",J1061,0)</f>
        <v>0</v>
      </c>
      <c r="BH1061" s="163">
        <f>IF(N1061="sníž. přenesená",J1061,0)</f>
        <v>0</v>
      </c>
      <c r="BI1061" s="163">
        <f>IF(N1061="nulová",J1061,0)</f>
        <v>0</v>
      </c>
      <c r="BJ1061" s="18" t="s">
        <v>32</v>
      </c>
      <c r="BK1061" s="163">
        <f>ROUND(I1061*H1061,2)</f>
        <v>0</v>
      </c>
      <c r="BL1061" s="18" t="s">
        <v>175</v>
      </c>
      <c r="BM1061" s="162" t="s">
        <v>2239</v>
      </c>
    </row>
    <row r="1062" spans="2:51" s="14" customFormat="1" ht="12">
      <c r="B1062" s="172"/>
      <c r="D1062" s="165" t="s">
        <v>177</v>
      </c>
      <c r="E1062" s="173" t="s">
        <v>1</v>
      </c>
      <c r="F1062" s="174" t="s">
        <v>2240</v>
      </c>
      <c r="H1062" s="175">
        <v>3.707</v>
      </c>
      <c r="I1062" s="176"/>
      <c r="L1062" s="172"/>
      <c r="M1062" s="177"/>
      <c r="N1062" s="178"/>
      <c r="O1062" s="178"/>
      <c r="P1062" s="178"/>
      <c r="Q1062" s="178"/>
      <c r="R1062" s="178"/>
      <c r="S1062" s="178"/>
      <c r="T1062" s="179"/>
      <c r="AT1062" s="173" t="s">
        <v>177</v>
      </c>
      <c r="AU1062" s="173" t="s">
        <v>85</v>
      </c>
      <c r="AV1062" s="14" t="s">
        <v>85</v>
      </c>
      <c r="AW1062" s="14" t="s">
        <v>31</v>
      </c>
      <c r="AX1062" s="14" t="s">
        <v>32</v>
      </c>
      <c r="AY1062" s="173" t="s">
        <v>167</v>
      </c>
    </row>
    <row r="1063" spans="1:47" s="2" customFormat="1" ht="12">
      <c r="A1063" s="33"/>
      <c r="B1063" s="34"/>
      <c r="C1063" s="33"/>
      <c r="D1063" s="165" t="s">
        <v>193</v>
      </c>
      <c r="E1063" s="33"/>
      <c r="F1063" s="188" t="s">
        <v>1953</v>
      </c>
      <c r="G1063" s="33"/>
      <c r="H1063" s="33"/>
      <c r="I1063" s="33"/>
      <c r="J1063" s="33"/>
      <c r="K1063" s="33"/>
      <c r="L1063" s="34"/>
      <c r="M1063" s="189"/>
      <c r="N1063" s="190"/>
      <c r="O1063" s="59"/>
      <c r="P1063" s="59"/>
      <c r="Q1063" s="59"/>
      <c r="R1063" s="59"/>
      <c r="S1063" s="59"/>
      <c r="T1063" s="60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U1063" s="18" t="s">
        <v>85</v>
      </c>
    </row>
    <row r="1064" spans="1:47" s="2" customFormat="1" ht="12">
      <c r="A1064" s="33"/>
      <c r="B1064" s="34"/>
      <c r="C1064" s="33"/>
      <c r="D1064" s="165" t="s">
        <v>193</v>
      </c>
      <c r="E1064" s="33"/>
      <c r="F1064" s="191" t="s">
        <v>1954</v>
      </c>
      <c r="G1064" s="33"/>
      <c r="H1064" s="192">
        <v>0</v>
      </c>
      <c r="I1064" s="33"/>
      <c r="J1064" s="33"/>
      <c r="K1064" s="33"/>
      <c r="L1064" s="34"/>
      <c r="M1064" s="189"/>
      <c r="N1064" s="190"/>
      <c r="O1064" s="59"/>
      <c r="P1064" s="59"/>
      <c r="Q1064" s="59"/>
      <c r="R1064" s="59"/>
      <c r="S1064" s="59"/>
      <c r="T1064" s="60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U1064" s="18" t="s">
        <v>85</v>
      </c>
    </row>
    <row r="1065" spans="1:47" s="2" customFormat="1" ht="12">
      <c r="A1065" s="33"/>
      <c r="B1065" s="34"/>
      <c r="C1065" s="33"/>
      <c r="D1065" s="165" t="s">
        <v>193</v>
      </c>
      <c r="E1065" s="33"/>
      <c r="F1065" s="191" t="s">
        <v>1955</v>
      </c>
      <c r="G1065" s="33"/>
      <c r="H1065" s="192">
        <v>1.837</v>
      </c>
      <c r="I1065" s="33"/>
      <c r="J1065" s="33"/>
      <c r="K1065" s="33"/>
      <c r="L1065" s="34"/>
      <c r="M1065" s="189"/>
      <c r="N1065" s="190"/>
      <c r="O1065" s="59"/>
      <c r="P1065" s="59"/>
      <c r="Q1065" s="59"/>
      <c r="R1065" s="59"/>
      <c r="S1065" s="59"/>
      <c r="T1065" s="60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U1065" s="18" t="s">
        <v>85</v>
      </c>
    </row>
    <row r="1066" spans="1:47" s="2" customFormat="1" ht="12">
      <c r="A1066" s="33"/>
      <c r="B1066" s="34"/>
      <c r="C1066" s="33"/>
      <c r="D1066" s="165" t="s">
        <v>193</v>
      </c>
      <c r="E1066" s="33"/>
      <c r="F1066" s="191" t="s">
        <v>1956</v>
      </c>
      <c r="G1066" s="33"/>
      <c r="H1066" s="192">
        <v>1.87</v>
      </c>
      <c r="I1066" s="33"/>
      <c r="J1066" s="33"/>
      <c r="K1066" s="33"/>
      <c r="L1066" s="34"/>
      <c r="M1066" s="189"/>
      <c r="N1066" s="190"/>
      <c r="O1066" s="59"/>
      <c r="P1066" s="59"/>
      <c r="Q1066" s="59"/>
      <c r="R1066" s="59"/>
      <c r="S1066" s="59"/>
      <c r="T1066" s="60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U1066" s="18" t="s">
        <v>85</v>
      </c>
    </row>
    <row r="1067" spans="1:47" s="2" customFormat="1" ht="12">
      <c r="A1067" s="33"/>
      <c r="B1067" s="34"/>
      <c r="C1067" s="33"/>
      <c r="D1067" s="165" t="s">
        <v>193</v>
      </c>
      <c r="E1067" s="33"/>
      <c r="F1067" s="191" t="s">
        <v>192</v>
      </c>
      <c r="G1067" s="33"/>
      <c r="H1067" s="192">
        <v>3.707</v>
      </c>
      <c r="I1067" s="33"/>
      <c r="J1067" s="33"/>
      <c r="K1067" s="33"/>
      <c r="L1067" s="34"/>
      <c r="M1067" s="189"/>
      <c r="N1067" s="190"/>
      <c r="O1067" s="59"/>
      <c r="P1067" s="59"/>
      <c r="Q1067" s="59"/>
      <c r="R1067" s="59"/>
      <c r="S1067" s="59"/>
      <c r="T1067" s="60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U1067" s="18" t="s">
        <v>85</v>
      </c>
    </row>
    <row r="1068" spans="1:65" s="2" customFormat="1" ht="16.5" customHeight="1">
      <c r="A1068" s="33"/>
      <c r="B1068" s="150"/>
      <c r="C1068" s="151" t="s">
        <v>1083</v>
      </c>
      <c r="D1068" s="151" t="s">
        <v>170</v>
      </c>
      <c r="E1068" s="152" t="s">
        <v>2241</v>
      </c>
      <c r="F1068" s="153" t="s">
        <v>2242</v>
      </c>
      <c r="G1068" s="154" t="s">
        <v>233</v>
      </c>
      <c r="H1068" s="155">
        <v>3.707</v>
      </c>
      <c r="I1068" s="156"/>
      <c r="J1068" s="157">
        <f>ROUND(I1068*H1068,2)</f>
        <v>0</v>
      </c>
      <c r="K1068" s="153" t="s">
        <v>174</v>
      </c>
      <c r="L1068" s="34"/>
      <c r="M1068" s="158" t="s">
        <v>1</v>
      </c>
      <c r="N1068" s="159" t="s">
        <v>42</v>
      </c>
      <c r="O1068" s="59"/>
      <c r="P1068" s="160">
        <f>O1068*H1068</f>
        <v>0</v>
      </c>
      <c r="Q1068" s="160">
        <v>0.00561</v>
      </c>
      <c r="R1068" s="160">
        <f>Q1068*H1068</f>
        <v>0.020796270000000002</v>
      </c>
      <c r="S1068" s="160">
        <v>0</v>
      </c>
      <c r="T1068" s="161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62" t="s">
        <v>175</v>
      </c>
      <c r="AT1068" s="162" t="s">
        <v>170</v>
      </c>
      <c r="AU1068" s="162" t="s">
        <v>85</v>
      </c>
      <c r="AY1068" s="18" t="s">
        <v>167</v>
      </c>
      <c r="BE1068" s="163">
        <f>IF(N1068="základní",J1068,0)</f>
        <v>0</v>
      </c>
      <c r="BF1068" s="163">
        <f>IF(N1068="snížená",J1068,0)</f>
        <v>0</v>
      </c>
      <c r="BG1068" s="163">
        <f>IF(N1068="zákl. přenesená",J1068,0)</f>
        <v>0</v>
      </c>
      <c r="BH1068" s="163">
        <f>IF(N1068="sníž. přenesená",J1068,0)</f>
        <v>0</v>
      </c>
      <c r="BI1068" s="163">
        <f>IF(N1068="nulová",J1068,0)</f>
        <v>0</v>
      </c>
      <c r="BJ1068" s="18" t="s">
        <v>32</v>
      </c>
      <c r="BK1068" s="163">
        <f>ROUND(I1068*H1068,2)</f>
        <v>0</v>
      </c>
      <c r="BL1068" s="18" t="s">
        <v>175</v>
      </c>
      <c r="BM1068" s="162" t="s">
        <v>2243</v>
      </c>
    </row>
    <row r="1069" spans="2:51" s="14" customFormat="1" ht="12">
      <c r="B1069" s="172"/>
      <c r="D1069" s="165" t="s">
        <v>177</v>
      </c>
      <c r="E1069" s="173" t="s">
        <v>1</v>
      </c>
      <c r="F1069" s="174" t="s">
        <v>1859</v>
      </c>
      <c r="H1069" s="175">
        <v>3.707</v>
      </c>
      <c r="I1069" s="176"/>
      <c r="L1069" s="172"/>
      <c r="M1069" s="177"/>
      <c r="N1069" s="178"/>
      <c r="O1069" s="178"/>
      <c r="P1069" s="178"/>
      <c r="Q1069" s="178"/>
      <c r="R1069" s="178"/>
      <c r="S1069" s="178"/>
      <c r="T1069" s="179"/>
      <c r="AT1069" s="173" t="s">
        <v>177</v>
      </c>
      <c r="AU1069" s="173" t="s">
        <v>85</v>
      </c>
      <c r="AV1069" s="14" t="s">
        <v>85</v>
      </c>
      <c r="AW1069" s="14" t="s">
        <v>31</v>
      </c>
      <c r="AX1069" s="14" t="s">
        <v>32</v>
      </c>
      <c r="AY1069" s="173" t="s">
        <v>167</v>
      </c>
    </row>
    <row r="1070" spans="1:47" s="2" customFormat="1" ht="12">
      <c r="A1070" s="33"/>
      <c r="B1070" s="34"/>
      <c r="C1070" s="33"/>
      <c r="D1070" s="165" t="s">
        <v>193</v>
      </c>
      <c r="E1070" s="33"/>
      <c r="F1070" s="188" t="s">
        <v>1953</v>
      </c>
      <c r="G1070" s="33"/>
      <c r="H1070" s="33"/>
      <c r="I1070" s="33"/>
      <c r="J1070" s="33"/>
      <c r="K1070" s="33"/>
      <c r="L1070" s="34"/>
      <c r="M1070" s="189"/>
      <c r="N1070" s="190"/>
      <c r="O1070" s="59"/>
      <c r="P1070" s="59"/>
      <c r="Q1070" s="59"/>
      <c r="R1070" s="59"/>
      <c r="S1070" s="59"/>
      <c r="T1070" s="60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U1070" s="18" t="s">
        <v>85</v>
      </c>
    </row>
    <row r="1071" spans="1:47" s="2" customFormat="1" ht="12">
      <c r="A1071" s="33"/>
      <c r="B1071" s="34"/>
      <c r="C1071" s="33"/>
      <c r="D1071" s="165" t="s">
        <v>193</v>
      </c>
      <c r="E1071" s="33"/>
      <c r="F1071" s="191" t="s">
        <v>1954</v>
      </c>
      <c r="G1071" s="33"/>
      <c r="H1071" s="192">
        <v>0</v>
      </c>
      <c r="I1071" s="33"/>
      <c r="J1071" s="33"/>
      <c r="K1071" s="33"/>
      <c r="L1071" s="34"/>
      <c r="M1071" s="189"/>
      <c r="N1071" s="190"/>
      <c r="O1071" s="59"/>
      <c r="P1071" s="59"/>
      <c r="Q1071" s="59"/>
      <c r="R1071" s="59"/>
      <c r="S1071" s="59"/>
      <c r="T1071" s="60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U1071" s="18" t="s">
        <v>85</v>
      </c>
    </row>
    <row r="1072" spans="1:47" s="2" customFormat="1" ht="12">
      <c r="A1072" s="33"/>
      <c r="B1072" s="34"/>
      <c r="C1072" s="33"/>
      <c r="D1072" s="165" t="s">
        <v>193</v>
      </c>
      <c r="E1072" s="33"/>
      <c r="F1072" s="191" t="s">
        <v>1955</v>
      </c>
      <c r="G1072" s="33"/>
      <c r="H1072" s="192">
        <v>1.837</v>
      </c>
      <c r="I1072" s="33"/>
      <c r="J1072" s="33"/>
      <c r="K1072" s="33"/>
      <c r="L1072" s="34"/>
      <c r="M1072" s="189"/>
      <c r="N1072" s="190"/>
      <c r="O1072" s="59"/>
      <c r="P1072" s="59"/>
      <c r="Q1072" s="59"/>
      <c r="R1072" s="59"/>
      <c r="S1072" s="59"/>
      <c r="T1072" s="60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U1072" s="18" t="s">
        <v>85</v>
      </c>
    </row>
    <row r="1073" spans="1:47" s="2" customFormat="1" ht="12">
      <c r="A1073" s="33"/>
      <c r="B1073" s="34"/>
      <c r="C1073" s="33"/>
      <c r="D1073" s="165" t="s">
        <v>193</v>
      </c>
      <c r="E1073" s="33"/>
      <c r="F1073" s="191" t="s">
        <v>1956</v>
      </c>
      <c r="G1073" s="33"/>
      <c r="H1073" s="192">
        <v>1.87</v>
      </c>
      <c r="I1073" s="33"/>
      <c r="J1073" s="33"/>
      <c r="K1073" s="33"/>
      <c r="L1073" s="34"/>
      <c r="M1073" s="189"/>
      <c r="N1073" s="190"/>
      <c r="O1073" s="59"/>
      <c r="P1073" s="59"/>
      <c r="Q1073" s="59"/>
      <c r="R1073" s="59"/>
      <c r="S1073" s="59"/>
      <c r="T1073" s="60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U1073" s="18" t="s">
        <v>85</v>
      </c>
    </row>
    <row r="1074" spans="1:47" s="2" customFormat="1" ht="12">
      <c r="A1074" s="33"/>
      <c r="B1074" s="34"/>
      <c r="C1074" s="33"/>
      <c r="D1074" s="165" t="s">
        <v>193</v>
      </c>
      <c r="E1074" s="33"/>
      <c r="F1074" s="191" t="s">
        <v>192</v>
      </c>
      <c r="G1074" s="33"/>
      <c r="H1074" s="192">
        <v>3.707</v>
      </c>
      <c r="I1074" s="33"/>
      <c r="J1074" s="33"/>
      <c r="K1074" s="33"/>
      <c r="L1074" s="34"/>
      <c r="M1074" s="189"/>
      <c r="N1074" s="190"/>
      <c r="O1074" s="59"/>
      <c r="P1074" s="59"/>
      <c r="Q1074" s="59"/>
      <c r="R1074" s="59"/>
      <c r="S1074" s="59"/>
      <c r="T1074" s="60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U1074" s="18" t="s">
        <v>85</v>
      </c>
    </row>
    <row r="1075" spans="1:65" s="2" customFormat="1" ht="24.2" customHeight="1">
      <c r="A1075" s="33"/>
      <c r="B1075" s="150"/>
      <c r="C1075" s="151" t="s">
        <v>1086</v>
      </c>
      <c r="D1075" s="151" t="s">
        <v>170</v>
      </c>
      <c r="E1075" s="152" t="s">
        <v>2244</v>
      </c>
      <c r="F1075" s="153" t="s">
        <v>2245</v>
      </c>
      <c r="G1075" s="154" t="s">
        <v>233</v>
      </c>
      <c r="H1075" s="155">
        <v>8.536</v>
      </c>
      <c r="I1075" s="156"/>
      <c r="J1075" s="157">
        <f>ROUND(I1075*H1075,2)</f>
        <v>0</v>
      </c>
      <c r="K1075" s="153" t="s">
        <v>174</v>
      </c>
      <c r="L1075" s="34"/>
      <c r="M1075" s="158" t="s">
        <v>1</v>
      </c>
      <c r="N1075" s="159" t="s">
        <v>42</v>
      </c>
      <c r="O1075" s="59"/>
      <c r="P1075" s="160">
        <f>O1075*H1075</f>
        <v>0</v>
      </c>
      <c r="Q1075" s="160">
        <v>0.37536</v>
      </c>
      <c r="R1075" s="160">
        <f>Q1075*H1075</f>
        <v>3.20407296</v>
      </c>
      <c r="S1075" s="160">
        <v>0</v>
      </c>
      <c r="T1075" s="161">
        <f>S1075*H1075</f>
        <v>0</v>
      </c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R1075" s="162" t="s">
        <v>175</v>
      </c>
      <c r="AT1075" s="162" t="s">
        <v>170</v>
      </c>
      <c r="AU1075" s="162" t="s">
        <v>85</v>
      </c>
      <c r="AY1075" s="18" t="s">
        <v>167</v>
      </c>
      <c r="BE1075" s="163">
        <f>IF(N1075="základní",J1075,0)</f>
        <v>0</v>
      </c>
      <c r="BF1075" s="163">
        <f>IF(N1075="snížená",J1075,0)</f>
        <v>0</v>
      </c>
      <c r="BG1075" s="163">
        <f>IF(N1075="zákl. přenesená",J1075,0)</f>
        <v>0</v>
      </c>
      <c r="BH1075" s="163">
        <f>IF(N1075="sníž. přenesená",J1075,0)</f>
        <v>0</v>
      </c>
      <c r="BI1075" s="163">
        <f>IF(N1075="nulová",J1075,0)</f>
        <v>0</v>
      </c>
      <c r="BJ1075" s="18" t="s">
        <v>32</v>
      </c>
      <c r="BK1075" s="163">
        <f>ROUND(I1075*H1075,2)</f>
        <v>0</v>
      </c>
      <c r="BL1075" s="18" t="s">
        <v>175</v>
      </c>
      <c r="BM1075" s="162" t="s">
        <v>2246</v>
      </c>
    </row>
    <row r="1076" spans="2:51" s="14" customFormat="1" ht="12">
      <c r="B1076" s="172"/>
      <c r="D1076" s="165" t="s">
        <v>177</v>
      </c>
      <c r="E1076" s="173" t="s">
        <v>1</v>
      </c>
      <c r="F1076" s="174" t="s">
        <v>2247</v>
      </c>
      <c r="H1076" s="175">
        <v>4.829</v>
      </c>
      <c r="I1076" s="176"/>
      <c r="L1076" s="172"/>
      <c r="M1076" s="177"/>
      <c r="N1076" s="178"/>
      <c r="O1076" s="178"/>
      <c r="P1076" s="178"/>
      <c r="Q1076" s="178"/>
      <c r="R1076" s="178"/>
      <c r="S1076" s="178"/>
      <c r="T1076" s="179"/>
      <c r="AT1076" s="173" t="s">
        <v>177</v>
      </c>
      <c r="AU1076" s="173" t="s">
        <v>85</v>
      </c>
      <c r="AV1076" s="14" t="s">
        <v>85</v>
      </c>
      <c r="AW1076" s="14" t="s">
        <v>31</v>
      </c>
      <c r="AX1076" s="14" t="s">
        <v>77</v>
      </c>
      <c r="AY1076" s="173" t="s">
        <v>167</v>
      </c>
    </row>
    <row r="1077" spans="2:51" s="14" customFormat="1" ht="12">
      <c r="B1077" s="172"/>
      <c r="D1077" s="165" t="s">
        <v>177</v>
      </c>
      <c r="E1077" s="173" t="s">
        <v>1</v>
      </c>
      <c r="F1077" s="174" t="s">
        <v>2248</v>
      </c>
      <c r="H1077" s="175">
        <v>3.707</v>
      </c>
      <c r="I1077" s="176"/>
      <c r="L1077" s="172"/>
      <c r="M1077" s="177"/>
      <c r="N1077" s="178"/>
      <c r="O1077" s="178"/>
      <c r="P1077" s="178"/>
      <c r="Q1077" s="178"/>
      <c r="R1077" s="178"/>
      <c r="S1077" s="178"/>
      <c r="T1077" s="179"/>
      <c r="AT1077" s="173" t="s">
        <v>177</v>
      </c>
      <c r="AU1077" s="173" t="s">
        <v>85</v>
      </c>
      <c r="AV1077" s="14" t="s">
        <v>85</v>
      </c>
      <c r="AW1077" s="14" t="s">
        <v>31</v>
      </c>
      <c r="AX1077" s="14" t="s">
        <v>77</v>
      </c>
      <c r="AY1077" s="173" t="s">
        <v>167</v>
      </c>
    </row>
    <row r="1078" spans="2:51" s="15" customFormat="1" ht="12">
      <c r="B1078" s="180"/>
      <c r="D1078" s="165" t="s">
        <v>177</v>
      </c>
      <c r="E1078" s="181" t="s">
        <v>1</v>
      </c>
      <c r="F1078" s="182" t="s">
        <v>192</v>
      </c>
      <c r="H1078" s="183">
        <v>8.536</v>
      </c>
      <c r="I1078" s="184"/>
      <c r="L1078" s="180"/>
      <c r="M1078" s="185"/>
      <c r="N1078" s="186"/>
      <c r="O1078" s="186"/>
      <c r="P1078" s="186"/>
      <c r="Q1078" s="186"/>
      <c r="R1078" s="186"/>
      <c r="S1078" s="186"/>
      <c r="T1078" s="187"/>
      <c r="AT1078" s="181" t="s">
        <v>177</v>
      </c>
      <c r="AU1078" s="181" t="s">
        <v>85</v>
      </c>
      <c r="AV1078" s="15" t="s">
        <v>175</v>
      </c>
      <c r="AW1078" s="15" t="s">
        <v>31</v>
      </c>
      <c r="AX1078" s="15" t="s">
        <v>32</v>
      </c>
      <c r="AY1078" s="181" t="s">
        <v>167</v>
      </c>
    </row>
    <row r="1079" spans="1:47" s="2" customFormat="1" ht="12">
      <c r="A1079" s="33"/>
      <c r="B1079" s="34"/>
      <c r="C1079" s="33"/>
      <c r="D1079" s="165" t="s">
        <v>193</v>
      </c>
      <c r="E1079" s="33"/>
      <c r="F1079" s="188" t="s">
        <v>1906</v>
      </c>
      <c r="G1079" s="33"/>
      <c r="H1079" s="33"/>
      <c r="I1079" s="33"/>
      <c r="J1079" s="33"/>
      <c r="K1079" s="33"/>
      <c r="L1079" s="34"/>
      <c r="M1079" s="189"/>
      <c r="N1079" s="190"/>
      <c r="O1079" s="59"/>
      <c r="P1079" s="59"/>
      <c r="Q1079" s="59"/>
      <c r="R1079" s="59"/>
      <c r="S1079" s="59"/>
      <c r="T1079" s="60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U1079" s="18" t="s">
        <v>85</v>
      </c>
    </row>
    <row r="1080" spans="1:47" s="2" customFormat="1" ht="12">
      <c r="A1080" s="33"/>
      <c r="B1080" s="34"/>
      <c r="C1080" s="33"/>
      <c r="D1080" s="165" t="s">
        <v>193</v>
      </c>
      <c r="E1080" s="33"/>
      <c r="F1080" s="191" t="s">
        <v>1907</v>
      </c>
      <c r="G1080" s="33"/>
      <c r="H1080" s="192">
        <v>4.829</v>
      </c>
      <c r="I1080" s="33"/>
      <c r="J1080" s="33"/>
      <c r="K1080" s="33"/>
      <c r="L1080" s="34"/>
      <c r="M1080" s="189"/>
      <c r="N1080" s="190"/>
      <c r="O1080" s="59"/>
      <c r="P1080" s="59"/>
      <c r="Q1080" s="59"/>
      <c r="R1080" s="59"/>
      <c r="S1080" s="59"/>
      <c r="T1080" s="60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U1080" s="18" t="s">
        <v>85</v>
      </c>
    </row>
    <row r="1081" spans="1:47" s="2" customFormat="1" ht="12">
      <c r="A1081" s="33"/>
      <c r="B1081" s="34"/>
      <c r="C1081" s="33"/>
      <c r="D1081" s="165" t="s">
        <v>193</v>
      </c>
      <c r="E1081" s="33"/>
      <c r="F1081" s="191" t="s">
        <v>192</v>
      </c>
      <c r="G1081" s="33"/>
      <c r="H1081" s="192">
        <v>4.829</v>
      </c>
      <c r="I1081" s="33"/>
      <c r="J1081" s="33"/>
      <c r="K1081" s="33"/>
      <c r="L1081" s="34"/>
      <c r="M1081" s="189"/>
      <c r="N1081" s="190"/>
      <c r="O1081" s="59"/>
      <c r="P1081" s="59"/>
      <c r="Q1081" s="59"/>
      <c r="R1081" s="59"/>
      <c r="S1081" s="59"/>
      <c r="T1081" s="60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U1081" s="18" t="s">
        <v>85</v>
      </c>
    </row>
    <row r="1082" spans="1:47" s="2" customFormat="1" ht="12">
      <c r="A1082" s="33"/>
      <c r="B1082" s="34"/>
      <c r="C1082" s="33"/>
      <c r="D1082" s="165" t="s">
        <v>193</v>
      </c>
      <c r="E1082" s="33"/>
      <c r="F1082" s="188" t="s">
        <v>1953</v>
      </c>
      <c r="G1082" s="33"/>
      <c r="H1082" s="33"/>
      <c r="I1082" s="33"/>
      <c r="J1082" s="33"/>
      <c r="K1082" s="33"/>
      <c r="L1082" s="34"/>
      <c r="M1082" s="189"/>
      <c r="N1082" s="190"/>
      <c r="O1082" s="59"/>
      <c r="P1082" s="59"/>
      <c r="Q1082" s="59"/>
      <c r="R1082" s="59"/>
      <c r="S1082" s="59"/>
      <c r="T1082" s="60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U1082" s="18" t="s">
        <v>85</v>
      </c>
    </row>
    <row r="1083" spans="1:47" s="2" customFormat="1" ht="12">
      <c r="A1083" s="33"/>
      <c r="B1083" s="34"/>
      <c r="C1083" s="33"/>
      <c r="D1083" s="165" t="s">
        <v>193</v>
      </c>
      <c r="E1083" s="33"/>
      <c r="F1083" s="191" t="s">
        <v>1954</v>
      </c>
      <c r="G1083" s="33"/>
      <c r="H1083" s="192">
        <v>0</v>
      </c>
      <c r="I1083" s="33"/>
      <c r="J1083" s="33"/>
      <c r="K1083" s="33"/>
      <c r="L1083" s="34"/>
      <c r="M1083" s="189"/>
      <c r="N1083" s="190"/>
      <c r="O1083" s="59"/>
      <c r="P1083" s="59"/>
      <c r="Q1083" s="59"/>
      <c r="R1083" s="59"/>
      <c r="S1083" s="59"/>
      <c r="T1083" s="60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U1083" s="18" t="s">
        <v>85</v>
      </c>
    </row>
    <row r="1084" spans="1:47" s="2" customFormat="1" ht="12">
      <c r="A1084" s="33"/>
      <c r="B1084" s="34"/>
      <c r="C1084" s="33"/>
      <c r="D1084" s="165" t="s">
        <v>193</v>
      </c>
      <c r="E1084" s="33"/>
      <c r="F1084" s="191" t="s">
        <v>1955</v>
      </c>
      <c r="G1084" s="33"/>
      <c r="H1084" s="192">
        <v>1.837</v>
      </c>
      <c r="I1084" s="33"/>
      <c r="J1084" s="33"/>
      <c r="K1084" s="33"/>
      <c r="L1084" s="34"/>
      <c r="M1084" s="189"/>
      <c r="N1084" s="190"/>
      <c r="O1084" s="59"/>
      <c r="P1084" s="59"/>
      <c r="Q1084" s="59"/>
      <c r="R1084" s="59"/>
      <c r="S1084" s="59"/>
      <c r="T1084" s="60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U1084" s="18" t="s">
        <v>85</v>
      </c>
    </row>
    <row r="1085" spans="1:47" s="2" customFormat="1" ht="12">
      <c r="A1085" s="33"/>
      <c r="B1085" s="34"/>
      <c r="C1085" s="33"/>
      <c r="D1085" s="165" t="s">
        <v>193</v>
      </c>
      <c r="E1085" s="33"/>
      <c r="F1085" s="191" t="s">
        <v>1956</v>
      </c>
      <c r="G1085" s="33"/>
      <c r="H1085" s="192">
        <v>1.87</v>
      </c>
      <c r="I1085" s="33"/>
      <c r="J1085" s="33"/>
      <c r="K1085" s="33"/>
      <c r="L1085" s="34"/>
      <c r="M1085" s="189"/>
      <c r="N1085" s="190"/>
      <c r="O1085" s="59"/>
      <c r="P1085" s="59"/>
      <c r="Q1085" s="59"/>
      <c r="R1085" s="59"/>
      <c r="S1085" s="59"/>
      <c r="T1085" s="60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U1085" s="18" t="s">
        <v>85</v>
      </c>
    </row>
    <row r="1086" spans="1:47" s="2" customFormat="1" ht="12">
      <c r="A1086" s="33"/>
      <c r="B1086" s="34"/>
      <c r="C1086" s="33"/>
      <c r="D1086" s="165" t="s">
        <v>193</v>
      </c>
      <c r="E1086" s="33"/>
      <c r="F1086" s="191" t="s">
        <v>192</v>
      </c>
      <c r="G1086" s="33"/>
      <c r="H1086" s="192">
        <v>3.707</v>
      </c>
      <c r="I1086" s="33"/>
      <c r="J1086" s="33"/>
      <c r="K1086" s="33"/>
      <c r="L1086" s="34"/>
      <c r="M1086" s="189"/>
      <c r="N1086" s="190"/>
      <c r="O1086" s="59"/>
      <c r="P1086" s="59"/>
      <c r="Q1086" s="59"/>
      <c r="R1086" s="59"/>
      <c r="S1086" s="59"/>
      <c r="T1086" s="60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U1086" s="18" t="s">
        <v>85</v>
      </c>
    </row>
    <row r="1087" spans="1:65" s="2" customFormat="1" ht="16.5" customHeight="1">
      <c r="A1087" s="33"/>
      <c r="B1087" s="150"/>
      <c r="C1087" s="151" t="s">
        <v>1089</v>
      </c>
      <c r="D1087" s="151" t="s">
        <v>170</v>
      </c>
      <c r="E1087" s="152" t="s">
        <v>1566</v>
      </c>
      <c r="F1087" s="153" t="s">
        <v>1567</v>
      </c>
      <c r="G1087" s="154" t="s">
        <v>233</v>
      </c>
      <c r="H1087" s="155">
        <v>55.594</v>
      </c>
      <c r="I1087" s="156"/>
      <c r="J1087" s="157">
        <f>ROUND(I1087*H1087,2)</f>
        <v>0</v>
      </c>
      <c r="K1087" s="153" t="s">
        <v>174</v>
      </c>
      <c r="L1087" s="34"/>
      <c r="M1087" s="158" t="s">
        <v>1</v>
      </c>
      <c r="N1087" s="159" t="s">
        <v>42</v>
      </c>
      <c r="O1087" s="59"/>
      <c r="P1087" s="160">
        <f>O1087*H1087</f>
        <v>0</v>
      </c>
      <c r="Q1087" s="160">
        <v>0.345</v>
      </c>
      <c r="R1087" s="160">
        <f>Q1087*H1087</f>
        <v>19.17993</v>
      </c>
      <c r="S1087" s="160">
        <v>0</v>
      </c>
      <c r="T1087" s="161">
        <f>S1087*H1087</f>
        <v>0</v>
      </c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R1087" s="162" t="s">
        <v>175</v>
      </c>
      <c r="AT1087" s="162" t="s">
        <v>170</v>
      </c>
      <c r="AU1087" s="162" t="s">
        <v>85</v>
      </c>
      <c r="AY1087" s="18" t="s">
        <v>167</v>
      </c>
      <c r="BE1087" s="163">
        <f>IF(N1087="základní",J1087,0)</f>
        <v>0</v>
      </c>
      <c r="BF1087" s="163">
        <f>IF(N1087="snížená",J1087,0)</f>
        <v>0</v>
      </c>
      <c r="BG1087" s="163">
        <f>IF(N1087="zákl. přenesená",J1087,0)</f>
        <v>0</v>
      </c>
      <c r="BH1087" s="163">
        <f>IF(N1087="sníž. přenesená",J1087,0)</f>
        <v>0</v>
      </c>
      <c r="BI1087" s="163">
        <f>IF(N1087="nulová",J1087,0)</f>
        <v>0</v>
      </c>
      <c r="BJ1087" s="18" t="s">
        <v>32</v>
      </c>
      <c r="BK1087" s="163">
        <f>ROUND(I1087*H1087,2)</f>
        <v>0</v>
      </c>
      <c r="BL1087" s="18" t="s">
        <v>175</v>
      </c>
      <c r="BM1087" s="162" t="s">
        <v>2249</v>
      </c>
    </row>
    <row r="1088" spans="2:51" s="14" customFormat="1" ht="12">
      <c r="B1088" s="172"/>
      <c r="D1088" s="165" t="s">
        <v>177</v>
      </c>
      <c r="E1088" s="173" t="s">
        <v>1</v>
      </c>
      <c r="F1088" s="174" t="s">
        <v>2250</v>
      </c>
      <c r="H1088" s="175">
        <v>23.463</v>
      </c>
      <c r="I1088" s="176"/>
      <c r="L1088" s="172"/>
      <c r="M1088" s="177"/>
      <c r="N1088" s="178"/>
      <c r="O1088" s="178"/>
      <c r="P1088" s="178"/>
      <c r="Q1088" s="178"/>
      <c r="R1088" s="178"/>
      <c r="S1088" s="178"/>
      <c r="T1088" s="179"/>
      <c r="AT1088" s="173" t="s">
        <v>177</v>
      </c>
      <c r="AU1088" s="173" t="s">
        <v>85</v>
      </c>
      <c r="AV1088" s="14" t="s">
        <v>85</v>
      </c>
      <c r="AW1088" s="14" t="s">
        <v>31</v>
      </c>
      <c r="AX1088" s="14" t="s">
        <v>77</v>
      </c>
      <c r="AY1088" s="173" t="s">
        <v>167</v>
      </c>
    </row>
    <row r="1089" spans="2:51" s="14" customFormat="1" ht="12">
      <c r="B1089" s="172"/>
      <c r="D1089" s="165" t="s">
        <v>177</v>
      </c>
      <c r="E1089" s="173" t="s">
        <v>1</v>
      </c>
      <c r="F1089" s="174" t="s">
        <v>2251</v>
      </c>
      <c r="H1089" s="175">
        <v>13.673</v>
      </c>
      <c r="I1089" s="176"/>
      <c r="L1089" s="172"/>
      <c r="M1089" s="177"/>
      <c r="N1089" s="178"/>
      <c r="O1089" s="178"/>
      <c r="P1089" s="178"/>
      <c r="Q1089" s="178"/>
      <c r="R1089" s="178"/>
      <c r="S1089" s="178"/>
      <c r="T1089" s="179"/>
      <c r="AT1089" s="173" t="s">
        <v>177</v>
      </c>
      <c r="AU1089" s="173" t="s">
        <v>85</v>
      </c>
      <c r="AV1089" s="14" t="s">
        <v>85</v>
      </c>
      <c r="AW1089" s="14" t="s">
        <v>31</v>
      </c>
      <c r="AX1089" s="14" t="s">
        <v>77</v>
      </c>
      <c r="AY1089" s="173" t="s">
        <v>167</v>
      </c>
    </row>
    <row r="1090" spans="2:51" s="14" customFormat="1" ht="12">
      <c r="B1090" s="172"/>
      <c r="D1090" s="165" t="s">
        <v>177</v>
      </c>
      <c r="E1090" s="173" t="s">
        <v>1</v>
      </c>
      <c r="F1090" s="174" t="s">
        <v>2252</v>
      </c>
      <c r="H1090" s="175">
        <v>9.922</v>
      </c>
      <c r="I1090" s="176"/>
      <c r="L1090" s="172"/>
      <c r="M1090" s="177"/>
      <c r="N1090" s="178"/>
      <c r="O1090" s="178"/>
      <c r="P1090" s="178"/>
      <c r="Q1090" s="178"/>
      <c r="R1090" s="178"/>
      <c r="S1090" s="178"/>
      <c r="T1090" s="179"/>
      <c r="AT1090" s="173" t="s">
        <v>177</v>
      </c>
      <c r="AU1090" s="173" t="s">
        <v>85</v>
      </c>
      <c r="AV1090" s="14" t="s">
        <v>85</v>
      </c>
      <c r="AW1090" s="14" t="s">
        <v>31</v>
      </c>
      <c r="AX1090" s="14" t="s">
        <v>77</v>
      </c>
      <c r="AY1090" s="173" t="s">
        <v>167</v>
      </c>
    </row>
    <row r="1091" spans="2:51" s="14" customFormat="1" ht="12">
      <c r="B1091" s="172"/>
      <c r="D1091" s="165" t="s">
        <v>177</v>
      </c>
      <c r="E1091" s="173" t="s">
        <v>1</v>
      </c>
      <c r="F1091" s="174" t="s">
        <v>2248</v>
      </c>
      <c r="H1091" s="175">
        <v>3.707</v>
      </c>
      <c r="I1091" s="176"/>
      <c r="L1091" s="172"/>
      <c r="M1091" s="177"/>
      <c r="N1091" s="178"/>
      <c r="O1091" s="178"/>
      <c r="P1091" s="178"/>
      <c r="Q1091" s="178"/>
      <c r="R1091" s="178"/>
      <c r="S1091" s="178"/>
      <c r="T1091" s="179"/>
      <c r="AT1091" s="173" t="s">
        <v>177</v>
      </c>
      <c r="AU1091" s="173" t="s">
        <v>85</v>
      </c>
      <c r="AV1091" s="14" t="s">
        <v>85</v>
      </c>
      <c r="AW1091" s="14" t="s">
        <v>31</v>
      </c>
      <c r="AX1091" s="14" t="s">
        <v>77</v>
      </c>
      <c r="AY1091" s="173" t="s">
        <v>167</v>
      </c>
    </row>
    <row r="1092" spans="2:51" s="14" customFormat="1" ht="12">
      <c r="B1092" s="172"/>
      <c r="D1092" s="165" t="s">
        <v>177</v>
      </c>
      <c r="E1092" s="173" t="s">
        <v>1</v>
      </c>
      <c r="F1092" s="174" t="s">
        <v>2253</v>
      </c>
      <c r="H1092" s="175">
        <v>4.829</v>
      </c>
      <c r="I1092" s="176"/>
      <c r="L1092" s="172"/>
      <c r="M1092" s="177"/>
      <c r="N1092" s="178"/>
      <c r="O1092" s="178"/>
      <c r="P1092" s="178"/>
      <c r="Q1092" s="178"/>
      <c r="R1092" s="178"/>
      <c r="S1092" s="178"/>
      <c r="T1092" s="179"/>
      <c r="AT1092" s="173" t="s">
        <v>177</v>
      </c>
      <c r="AU1092" s="173" t="s">
        <v>85</v>
      </c>
      <c r="AV1092" s="14" t="s">
        <v>85</v>
      </c>
      <c r="AW1092" s="14" t="s">
        <v>31</v>
      </c>
      <c r="AX1092" s="14" t="s">
        <v>77</v>
      </c>
      <c r="AY1092" s="173" t="s">
        <v>167</v>
      </c>
    </row>
    <row r="1093" spans="2:51" s="15" customFormat="1" ht="12">
      <c r="B1093" s="180"/>
      <c r="D1093" s="165" t="s">
        <v>177</v>
      </c>
      <c r="E1093" s="181" t="s">
        <v>1</v>
      </c>
      <c r="F1093" s="182" t="s">
        <v>192</v>
      </c>
      <c r="H1093" s="183">
        <v>55.594</v>
      </c>
      <c r="I1093" s="184"/>
      <c r="L1093" s="180"/>
      <c r="M1093" s="185"/>
      <c r="N1093" s="186"/>
      <c r="O1093" s="186"/>
      <c r="P1093" s="186"/>
      <c r="Q1093" s="186"/>
      <c r="R1093" s="186"/>
      <c r="S1093" s="186"/>
      <c r="T1093" s="187"/>
      <c r="AT1093" s="181" t="s">
        <v>177</v>
      </c>
      <c r="AU1093" s="181" t="s">
        <v>85</v>
      </c>
      <c r="AV1093" s="15" t="s">
        <v>175</v>
      </c>
      <c r="AW1093" s="15" t="s">
        <v>31</v>
      </c>
      <c r="AX1093" s="15" t="s">
        <v>32</v>
      </c>
      <c r="AY1093" s="181" t="s">
        <v>167</v>
      </c>
    </row>
    <row r="1094" spans="1:47" s="2" customFormat="1" ht="12">
      <c r="A1094" s="33"/>
      <c r="B1094" s="34"/>
      <c r="C1094" s="33"/>
      <c r="D1094" s="165" t="s">
        <v>193</v>
      </c>
      <c r="E1094" s="33"/>
      <c r="F1094" s="188" t="s">
        <v>1293</v>
      </c>
      <c r="G1094" s="33"/>
      <c r="H1094" s="33"/>
      <c r="I1094" s="33"/>
      <c r="J1094" s="33"/>
      <c r="K1094" s="33"/>
      <c r="L1094" s="34"/>
      <c r="M1094" s="189"/>
      <c r="N1094" s="190"/>
      <c r="O1094" s="59"/>
      <c r="P1094" s="59"/>
      <c r="Q1094" s="59"/>
      <c r="R1094" s="59"/>
      <c r="S1094" s="59"/>
      <c r="T1094" s="60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U1094" s="18" t="s">
        <v>85</v>
      </c>
    </row>
    <row r="1095" spans="1:47" s="2" customFormat="1" ht="12">
      <c r="A1095" s="33"/>
      <c r="B1095" s="34"/>
      <c r="C1095" s="33"/>
      <c r="D1095" s="165" t="s">
        <v>193</v>
      </c>
      <c r="E1095" s="33"/>
      <c r="F1095" s="191" t="s">
        <v>1280</v>
      </c>
      <c r="G1095" s="33"/>
      <c r="H1095" s="192">
        <v>0</v>
      </c>
      <c r="I1095" s="33"/>
      <c r="J1095" s="33"/>
      <c r="K1095" s="33"/>
      <c r="L1095" s="34"/>
      <c r="M1095" s="189"/>
      <c r="N1095" s="190"/>
      <c r="O1095" s="59"/>
      <c r="P1095" s="59"/>
      <c r="Q1095" s="59"/>
      <c r="R1095" s="59"/>
      <c r="S1095" s="59"/>
      <c r="T1095" s="60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U1095" s="18" t="s">
        <v>85</v>
      </c>
    </row>
    <row r="1096" spans="1:47" s="2" customFormat="1" ht="12">
      <c r="A1096" s="33"/>
      <c r="B1096" s="34"/>
      <c r="C1096" s="33"/>
      <c r="D1096" s="165" t="s">
        <v>193</v>
      </c>
      <c r="E1096" s="33"/>
      <c r="F1096" s="191" t="s">
        <v>1909</v>
      </c>
      <c r="G1096" s="33"/>
      <c r="H1096" s="192">
        <v>0</v>
      </c>
      <c r="I1096" s="33"/>
      <c r="J1096" s="33"/>
      <c r="K1096" s="33"/>
      <c r="L1096" s="34"/>
      <c r="M1096" s="189"/>
      <c r="N1096" s="190"/>
      <c r="O1096" s="59"/>
      <c r="P1096" s="59"/>
      <c r="Q1096" s="59"/>
      <c r="R1096" s="59"/>
      <c r="S1096" s="59"/>
      <c r="T1096" s="60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U1096" s="18" t="s">
        <v>85</v>
      </c>
    </row>
    <row r="1097" spans="1:47" s="2" customFormat="1" ht="12">
      <c r="A1097" s="33"/>
      <c r="B1097" s="34"/>
      <c r="C1097" s="33"/>
      <c r="D1097" s="165" t="s">
        <v>193</v>
      </c>
      <c r="E1097" s="33"/>
      <c r="F1097" s="191" t="s">
        <v>1910</v>
      </c>
      <c r="G1097" s="33"/>
      <c r="H1097" s="192">
        <v>23.463</v>
      </c>
      <c r="I1097" s="33"/>
      <c r="J1097" s="33"/>
      <c r="K1097" s="33"/>
      <c r="L1097" s="34"/>
      <c r="M1097" s="189"/>
      <c r="N1097" s="190"/>
      <c r="O1097" s="59"/>
      <c r="P1097" s="59"/>
      <c r="Q1097" s="59"/>
      <c r="R1097" s="59"/>
      <c r="S1097" s="59"/>
      <c r="T1097" s="60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U1097" s="18" t="s">
        <v>85</v>
      </c>
    </row>
    <row r="1098" spans="1:47" s="2" customFormat="1" ht="12">
      <c r="A1098" s="33"/>
      <c r="B1098" s="34"/>
      <c r="C1098" s="33"/>
      <c r="D1098" s="165" t="s">
        <v>193</v>
      </c>
      <c r="E1098" s="33"/>
      <c r="F1098" s="191" t="s">
        <v>192</v>
      </c>
      <c r="G1098" s="33"/>
      <c r="H1098" s="192">
        <v>23.463</v>
      </c>
      <c r="I1098" s="33"/>
      <c r="J1098" s="33"/>
      <c r="K1098" s="33"/>
      <c r="L1098" s="34"/>
      <c r="M1098" s="189"/>
      <c r="N1098" s="190"/>
      <c r="O1098" s="59"/>
      <c r="P1098" s="59"/>
      <c r="Q1098" s="59"/>
      <c r="R1098" s="59"/>
      <c r="S1098" s="59"/>
      <c r="T1098" s="60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U1098" s="18" t="s">
        <v>85</v>
      </c>
    </row>
    <row r="1099" spans="1:47" s="2" customFormat="1" ht="12">
      <c r="A1099" s="33"/>
      <c r="B1099" s="34"/>
      <c r="C1099" s="33"/>
      <c r="D1099" s="165" t="s">
        <v>193</v>
      </c>
      <c r="E1099" s="33"/>
      <c r="F1099" s="188" t="s">
        <v>1926</v>
      </c>
      <c r="G1099" s="33"/>
      <c r="H1099" s="33"/>
      <c r="I1099" s="33"/>
      <c r="J1099" s="33"/>
      <c r="K1099" s="33"/>
      <c r="L1099" s="34"/>
      <c r="M1099" s="189"/>
      <c r="N1099" s="190"/>
      <c r="O1099" s="59"/>
      <c r="P1099" s="59"/>
      <c r="Q1099" s="59"/>
      <c r="R1099" s="59"/>
      <c r="S1099" s="59"/>
      <c r="T1099" s="60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U1099" s="18" t="s">
        <v>85</v>
      </c>
    </row>
    <row r="1100" spans="1:47" s="2" customFormat="1" ht="12">
      <c r="A1100" s="33"/>
      <c r="B1100" s="34"/>
      <c r="C1100" s="33"/>
      <c r="D1100" s="165" t="s">
        <v>193</v>
      </c>
      <c r="E1100" s="33"/>
      <c r="F1100" s="191" t="s">
        <v>1920</v>
      </c>
      <c r="G1100" s="33"/>
      <c r="H1100" s="192">
        <v>0</v>
      </c>
      <c r="I1100" s="33"/>
      <c r="J1100" s="33"/>
      <c r="K1100" s="33"/>
      <c r="L1100" s="34"/>
      <c r="M1100" s="189"/>
      <c r="N1100" s="190"/>
      <c r="O1100" s="59"/>
      <c r="P1100" s="59"/>
      <c r="Q1100" s="59"/>
      <c r="R1100" s="59"/>
      <c r="S1100" s="59"/>
      <c r="T1100" s="60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U1100" s="18" t="s">
        <v>85</v>
      </c>
    </row>
    <row r="1101" spans="1:47" s="2" customFormat="1" ht="12">
      <c r="A1101" s="33"/>
      <c r="B1101" s="34"/>
      <c r="C1101" s="33"/>
      <c r="D1101" s="165" t="s">
        <v>193</v>
      </c>
      <c r="E1101" s="33"/>
      <c r="F1101" s="191" t="s">
        <v>1921</v>
      </c>
      <c r="G1101" s="33"/>
      <c r="H1101" s="192">
        <v>0</v>
      </c>
      <c r="I1101" s="33"/>
      <c r="J1101" s="33"/>
      <c r="K1101" s="33"/>
      <c r="L1101" s="34"/>
      <c r="M1101" s="189"/>
      <c r="N1101" s="190"/>
      <c r="O1101" s="59"/>
      <c r="P1101" s="59"/>
      <c r="Q1101" s="59"/>
      <c r="R1101" s="59"/>
      <c r="S1101" s="59"/>
      <c r="T1101" s="60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U1101" s="18" t="s">
        <v>85</v>
      </c>
    </row>
    <row r="1102" spans="1:47" s="2" customFormat="1" ht="12">
      <c r="A1102" s="33"/>
      <c r="B1102" s="34"/>
      <c r="C1102" s="33"/>
      <c r="D1102" s="165" t="s">
        <v>193</v>
      </c>
      <c r="E1102" s="33"/>
      <c r="F1102" s="191" t="s">
        <v>1922</v>
      </c>
      <c r="G1102" s="33"/>
      <c r="H1102" s="192">
        <v>13.673</v>
      </c>
      <c r="I1102" s="33"/>
      <c r="J1102" s="33"/>
      <c r="K1102" s="33"/>
      <c r="L1102" s="34"/>
      <c r="M1102" s="189"/>
      <c r="N1102" s="190"/>
      <c r="O1102" s="59"/>
      <c r="P1102" s="59"/>
      <c r="Q1102" s="59"/>
      <c r="R1102" s="59"/>
      <c r="S1102" s="59"/>
      <c r="T1102" s="60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U1102" s="18" t="s">
        <v>85</v>
      </c>
    </row>
    <row r="1103" spans="1:47" s="2" customFormat="1" ht="12">
      <c r="A1103" s="33"/>
      <c r="B1103" s="34"/>
      <c r="C1103" s="33"/>
      <c r="D1103" s="165" t="s">
        <v>193</v>
      </c>
      <c r="E1103" s="33"/>
      <c r="F1103" s="191" t="s">
        <v>192</v>
      </c>
      <c r="G1103" s="33"/>
      <c r="H1103" s="192">
        <v>13.673</v>
      </c>
      <c r="I1103" s="33"/>
      <c r="J1103" s="33"/>
      <c r="K1103" s="33"/>
      <c r="L1103" s="34"/>
      <c r="M1103" s="189"/>
      <c r="N1103" s="190"/>
      <c r="O1103" s="59"/>
      <c r="P1103" s="59"/>
      <c r="Q1103" s="59"/>
      <c r="R1103" s="59"/>
      <c r="S1103" s="59"/>
      <c r="T1103" s="60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U1103" s="18" t="s">
        <v>85</v>
      </c>
    </row>
    <row r="1104" spans="1:47" s="2" customFormat="1" ht="12">
      <c r="A1104" s="33"/>
      <c r="B1104" s="34"/>
      <c r="C1104" s="33"/>
      <c r="D1104" s="165" t="s">
        <v>193</v>
      </c>
      <c r="E1104" s="33"/>
      <c r="F1104" s="188" t="s">
        <v>1953</v>
      </c>
      <c r="G1104" s="33"/>
      <c r="H1104" s="33"/>
      <c r="I1104" s="33"/>
      <c r="J1104" s="33"/>
      <c r="K1104" s="33"/>
      <c r="L1104" s="34"/>
      <c r="M1104" s="189"/>
      <c r="N1104" s="190"/>
      <c r="O1104" s="59"/>
      <c r="P1104" s="59"/>
      <c r="Q1104" s="59"/>
      <c r="R1104" s="59"/>
      <c r="S1104" s="59"/>
      <c r="T1104" s="60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U1104" s="18" t="s">
        <v>85</v>
      </c>
    </row>
    <row r="1105" spans="1:47" s="2" customFormat="1" ht="12">
      <c r="A1105" s="33"/>
      <c r="B1105" s="34"/>
      <c r="C1105" s="33"/>
      <c r="D1105" s="165" t="s">
        <v>193</v>
      </c>
      <c r="E1105" s="33"/>
      <c r="F1105" s="191" t="s">
        <v>1954</v>
      </c>
      <c r="G1105" s="33"/>
      <c r="H1105" s="192">
        <v>0</v>
      </c>
      <c r="I1105" s="33"/>
      <c r="J1105" s="33"/>
      <c r="K1105" s="33"/>
      <c r="L1105" s="34"/>
      <c r="M1105" s="189"/>
      <c r="N1105" s="190"/>
      <c r="O1105" s="59"/>
      <c r="P1105" s="59"/>
      <c r="Q1105" s="59"/>
      <c r="R1105" s="59"/>
      <c r="S1105" s="59"/>
      <c r="T1105" s="60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U1105" s="18" t="s">
        <v>85</v>
      </c>
    </row>
    <row r="1106" spans="1:47" s="2" customFormat="1" ht="12">
      <c r="A1106" s="33"/>
      <c r="B1106" s="34"/>
      <c r="C1106" s="33"/>
      <c r="D1106" s="165" t="s">
        <v>193</v>
      </c>
      <c r="E1106" s="33"/>
      <c r="F1106" s="191" t="s">
        <v>1955</v>
      </c>
      <c r="G1106" s="33"/>
      <c r="H1106" s="192">
        <v>1.837</v>
      </c>
      <c r="I1106" s="33"/>
      <c r="J1106" s="33"/>
      <c r="K1106" s="33"/>
      <c r="L1106" s="34"/>
      <c r="M1106" s="189"/>
      <c r="N1106" s="190"/>
      <c r="O1106" s="59"/>
      <c r="P1106" s="59"/>
      <c r="Q1106" s="59"/>
      <c r="R1106" s="59"/>
      <c r="S1106" s="59"/>
      <c r="T1106" s="60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U1106" s="18" t="s">
        <v>85</v>
      </c>
    </row>
    <row r="1107" spans="1:47" s="2" customFormat="1" ht="12">
      <c r="A1107" s="33"/>
      <c r="B1107" s="34"/>
      <c r="C1107" s="33"/>
      <c r="D1107" s="165" t="s">
        <v>193</v>
      </c>
      <c r="E1107" s="33"/>
      <c r="F1107" s="191" t="s">
        <v>1956</v>
      </c>
      <c r="G1107" s="33"/>
      <c r="H1107" s="192">
        <v>1.87</v>
      </c>
      <c r="I1107" s="33"/>
      <c r="J1107" s="33"/>
      <c r="K1107" s="33"/>
      <c r="L1107" s="34"/>
      <c r="M1107" s="189"/>
      <c r="N1107" s="190"/>
      <c r="O1107" s="59"/>
      <c r="P1107" s="59"/>
      <c r="Q1107" s="59"/>
      <c r="R1107" s="59"/>
      <c r="S1107" s="59"/>
      <c r="T1107" s="60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U1107" s="18" t="s">
        <v>85</v>
      </c>
    </row>
    <row r="1108" spans="1:47" s="2" customFormat="1" ht="12">
      <c r="A1108" s="33"/>
      <c r="B1108" s="34"/>
      <c r="C1108" s="33"/>
      <c r="D1108" s="165" t="s">
        <v>193</v>
      </c>
      <c r="E1108" s="33"/>
      <c r="F1108" s="191" t="s">
        <v>192</v>
      </c>
      <c r="G1108" s="33"/>
      <c r="H1108" s="192">
        <v>3.707</v>
      </c>
      <c r="I1108" s="33"/>
      <c r="J1108" s="33"/>
      <c r="K1108" s="33"/>
      <c r="L1108" s="34"/>
      <c r="M1108" s="189"/>
      <c r="N1108" s="190"/>
      <c r="O1108" s="59"/>
      <c r="P1108" s="59"/>
      <c r="Q1108" s="59"/>
      <c r="R1108" s="59"/>
      <c r="S1108" s="59"/>
      <c r="T1108" s="60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U1108" s="18" t="s">
        <v>85</v>
      </c>
    </row>
    <row r="1109" spans="1:47" s="2" customFormat="1" ht="12">
      <c r="A1109" s="33"/>
      <c r="B1109" s="34"/>
      <c r="C1109" s="33"/>
      <c r="D1109" s="165" t="s">
        <v>193</v>
      </c>
      <c r="E1109" s="33"/>
      <c r="F1109" s="188" t="s">
        <v>2254</v>
      </c>
      <c r="G1109" s="33"/>
      <c r="H1109" s="33"/>
      <c r="I1109" s="33"/>
      <c r="J1109" s="33"/>
      <c r="K1109" s="33"/>
      <c r="L1109" s="34"/>
      <c r="M1109" s="189"/>
      <c r="N1109" s="190"/>
      <c r="O1109" s="59"/>
      <c r="P1109" s="59"/>
      <c r="Q1109" s="59"/>
      <c r="R1109" s="59"/>
      <c r="S1109" s="59"/>
      <c r="T1109" s="60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U1109" s="18" t="s">
        <v>85</v>
      </c>
    </row>
    <row r="1110" spans="1:47" s="2" customFormat="1" ht="12">
      <c r="A1110" s="33"/>
      <c r="B1110" s="34"/>
      <c r="C1110" s="33"/>
      <c r="D1110" s="165" t="s">
        <v>193</v>
      </c>
      <c r="E1110" s="33"/>
      <c r="F1110" s="191" t="s">
        <v>1280</v>
      </c>
      <c r="G1110" s="33"/>
      <c r="H1110" s="192">
        <v>0</v>
      </c>
      <c r="I1110" s="33"/>
      <c r="J1110" s="33"/>
      <c r="K1110" s="33"/>
      <c r="L1110" s="34"/>
      <c r="M1110" s="189"/>
      <c r="N1110" s="190"/>
      <c r="O1110" s="59"/>
      <c r="P1110" s="59"/>
      <c r="Q1110" s="59"/>
      <c r="R1110" s="59"/>
      <c r="S1110" s="59"/>
      <c r="T1110" s="60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U1110" s="18" t="s">
        <v>85</v>
      </c>
    </row>
    <row r="1111" spans="1:47" s="2" customFormat="1" ht="12">
      <c r="A1111" s="33"/>
      <c r="B1111" s="34"/>
      <c r="C1111" s="33"/>
      <c r="D1111" s="165" t="s">
        <v>193</v>
      </c>
      <c r="E1111" s="33"/>
      <c r="F1111" s="191" t="s">
        <v>1943</v>
      </c>
      <c r="G1111" s="33"/>
      <c r="H1111" s="192">
        <v>0</v>
      </c>
      <c r="I1111" s="33"/>
      <c r="J1111" s="33"/>
      <c r="K1111" s="33"/>
      <c r="L1111" s="34"/>
      <c r="M1111" s="189"/>
      <c r="N1111" s="190"/>
      <c r="O1111" s="59"/>
      <c r="P1111" s="59"/>
      <c r="Q1111" s="59"/>
      <c r="R1111" s="59"/>
      <c r="S1111" s="59"/>
      <c r="T1111" s="60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U1111" s="18" t="s">
        <v>85</v>
      </c>
    </row>
    <row r="1112" spans="1:47" s="2" customFormat="1" ht="12">
      <c r="A1112" s="33"/>
      <c r="B1112" s="34"/>
      <c r="C1112" s="33"/>
      <c r="D1112" s="165" t="s">
        <v>193</v>
      </c>
      <c r="E1112" s="33"/>
      <c r="F1112" s="191" t="s">
        <v>1944</v>
      </c>
      <c r="G1112" s="33"/>
      <c r="H1112" s="192">
        <v>9.922</v>
      </c>
      <c r="I1112" s="33"/>
      <c r="J1112" s="33"/>
      <c r="K1112" s="33"/>
      <c r="L1112" s="34"/>
      <c r="M1112" s="189"/>
      <c r="N1112" s="190"/>
      <c r="O1112" s="59"/>
      <c r="P1112" s="59"/>
      <c r="Q1112" s="59"/>
      <c r="R1112" s="59"/>
      <c r="S1112" s="59"/>
      <c r="T1112" s="60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U1112" s="18" t="s">
        <v>85</v>
      </c>
    </row>
    <row r="1113" spans="1:47" s="2" customFormat="1" ht="12">
      <c r="A1113" s="33"/>
      <c r="B1113" s="34"/>
      <c r="C1113" s="33"/>
      <c r="D1113" s="165" t="s">
        <v>193</v>
      </c>
      <c r="E1113" s="33"/>
      <c r="F1113" s="191" t="s">
        <v>192</v>
      </c>
      <c r="G1113" s="33"/>
      <c r="H1113" s="192">
        <v>9.922</v>
      </c>
      <c r="I1113" s="33"/>
      <c r="J1113" s="33"/>
      <c r="K1113" s="33"/>
      <c r="L1113" s="34"/>
      <c r="M1113" s="189"/>
      <c r="N1113" s="190"/>
      <c r="O1113" s="59"/>
      <c r="P1113" s="59"/>
      <c r="Q1113" s="59"/>
      <c r="R1113" s="59"/>
      <c r="S1113" s="59"/>
      <c r="T1113" s="60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U1113" s="18" t="s">
        <v>85</v>
      </c>
    </row>
    <row r="1114" spans="1:47" s="2" customFormat="1" ht="12">
      <c r="A1114" s="33"/>
      <c r="B1114" s="34"/>
      <c r="C1114" s="33"/>
      <c r="D1114" s="165" t="s">
        <v>193</v>
      </c>
      <c r="E1114" s="33"/>
      <c r="F1114" s="188" t="s">
        <v>1906</v>
      </c>
      <c r="G1114" s="33"/>
      <c r="H1114" s="33"/>
      <c r="I1114" s="33"/>
      <c r="J1114" s="33"/>
      <c r="K1114" s="33"/>
      <c r="L1114" s="34"/>
      <c r="M1114" s="189"/>
      <c r="N1114" s="190"/>
      <c r="O1114" s="59"/>
      <c r="P1114" s="59"/>
      <c r="Q1114" s="59"/>
      <c r="R1114" s="59"/>
      <c r="S1114" s="59"/>
      <c r="T1114" s="60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U1114" s="18" t="s">
        <v>85</v>
      </c>
    </row>
    <row r="1115" spans="1:47" s="2" customFormat="1" ht="12">
      <c r="A1115" s="33"/>
      <c r="B1115" s="34"/>
      <c r="C1115" s="33"/>
      <c r="D1115" s="165" t="s">
        <v>193</v>
      </c>
      <c r="E1115" s="33"/>
      <c r="F1115" s="191" t="s">
        <v>1907</v>
      </c>
      <c r="G1115" s="33"/>
      <c r="H1115" s="192">
        <v>4.829</v>
      </c>
      <c r="I1115" s="33"/>
      <c r="J1115" s="33"/>
      <c r="K1115" s="33"/>
      <c r="L1115" s="34"/>
      <c r="M1115" s="189"/>
      <c r="N1115" s="190"/>
      <c r="O1115" s="59"/>
      <c r="P1115" s="59"/>
      <c r="Q1115" s="59"/>
      <c r="R1115" s="59"/>
      <c r="S1115" s="59"/>
      <c r="T1115" s="60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U1115" s="18" t="s">
        <v>85</v>
      </c>
    </row>
    <row r="1116" spans="1:47" s="2" customFormat="1" ht="12">
      <c r="A1116" s="33"/>
      <c r="B1116" s="34"/>
      <c r="C1116" s="33"/>
      <c r="D1116" s="165" t="s">
        <v>193</v>
      </c>
      <c r="E1116" s="33"/>
      <c r="F1116" s="191" t="s">
        <v>192</v>
      </c>
      <c r="G1116" s="33"/>
      <c r="H1116" s="192">
        <v>4.829</v>
      </c>
      <c r="I1116" s="33"/>
      <c r="J1116" s="33"/>
      <c r="K1116" s="33"/>
      <c r="L1116" s="34"/>
      <c r="M1116" s="189"/>
      <c r="N1116" s="190"/>
      <c r="O1116" s="59"/>
      <c r="P1116" s="59"/>
      <c r="Q1116" s="59"/>
      <c r="R1116" s="59"/>
      <c r="S1116" s="59"/>
      <c r="T1116" s="60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U1116" s="18" t="s">
        <v>85</v>
      </c>
    </row>
    <row r="1117" spans="1:65" s="2" customFormat="1" ht="21.75" customHeight="1">
      <c r="A1117" s="33"/>
      <c r="B1117" s="150"/>
      <c r="C1117" s="151" t="s">
        <v>1096</v>
      </c>
      <c r="D1117" s="151" t="s">
        <v>170</v>
      </c>
      <c r="E1117" s="152" t="s">
        <v>1570</v>
      </c>
      <c r="F1117" s="153" t="s">
        <v>1571</v>
      </c>
      <c r="G1117" s="154" t="s">
        <v>260</v>
      </c>
      <c r="H1117" s="155">
        <v>90.79</v>
      </c>
      <c r="I1117" s="156"/>
      <c r="J1117" s="157">
        <f>ROUND(I1117*H1117,2)</f>
        <v>0</v>
      </c>
      <c r="K1117" s="153" t="s">
        <v>174</v>
      </c>
      <c r="L1117" s="34"/>
      <c r="M1117" s="158" t="s">
        <v>1</v>
      </c>
      <c r="N1117" s="159" t="s">
        <v>42</v>
      </c>
      <c r="O1117" s="59"/>
      <c r="P1117" s="160">
        <f>O1117*H1117</f>
        <v>0</v>
      </c>
      <c r="Q1117" s="160">
        <v>0</v>
      </c>
      <c r="R1117" s="160">
        <f>Q1117*H1117</f>
        <v>0</v>
      </c>
      <c r="S1117" s="160">
        <v>0</v>
      </c>
      <c r="T1117" s="161">
        <f>S1117*H1117</f>
        <v>0</v>
      </c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R1117" s="162" t="s">
        <v>175</v>
      </c>
      <c r="AT1117" s="162" t="s">
        <v>170</v>
      </c>
      <c r="AU1117" s="162" t="s">
        <v>85</v>
      </c>
      <c r="AY1117" s="18" t="s">
        <v>167</v>
      </c>
      <c r="BE1117" s="163">
        <f>IF(N1117="základní",J1117,0)</f>
        <v>0</v>
      </c>
      <c r="BF1117" s="163">
        <f>IF(N1117="snížená",J1117,0)</f>
        <v>0</v>
      </c>
      <c r="BG1117" s="163">
        <f>IF(N1117="zákl. přenesená",J1117,0)</f>
        <v>0</v>
      </c>
      <c r="BH1117" s="163">
        <f>IF(N1117="sníž. přenesená",J1117,0)</f>
        <v>0</v>
      </c>
      <c r="BI1117" s="163">
        <f>IF(N1117="nulová",J1117,0)</f>
        <v>0</v>
      </c>
      <c r="BJ1117" s="18" t="s">
        <v>32</v>
      </c>
      <c r="BK1117" s="163">
        <f>ROUND(I1117*H1117,2)</f>
        <v>0</v>
      </c>
      <c r="BL1117" s="18" t="s">
        <v>175</v>
      </c>
      <c r="BM1117" s="162" t="s">
        <v>2255</v>
      </c>
    </row>
    <row r="1118" spans="2:63" s="12" customFormat="1" ht="22.9" customHeight="1">
      <c r="B1118" s="137"/>
      <c r="D1118" s="138" t="s">
        <v>76</v>
      </c>
      <c r="E1118" s="148" t="s">
        <v>216</v>
      </c>
      <c r="F1118" s="148" t="s">
        <v>471</v>
      </c>
      <c r="I1118" s="140"/>
      <c r="J1118" s="149">
        <f>BK1118</f>
        <v>0</v>
      </c>
      <c r="L1118" s="137"/>
      <c r="M1118" s="142"/>
      <c r="N1118" s="143"/>
      <c r="O1118" s="143"/>
      <c r="P1118" s="144">
        <f>SUM(P1119:P1323)</f>
        <v>0</v>
      </c>
      <c r="Q1118" s="143"/>
      <c r="R1118" s="144">
        <f>SUM(R1119:R1323)</f>
        <v>1.4732187099999996</v>
      </c>
      <c r="S1118" s="143"/>
      <c r="T1118" s="145">
        <f>SUM(T1119:T1323)</f>
        <v>0</v>
      </c>
      <c r="AR1118" s="138" t="s">
        <v>32</v>
      </c>
      <c r="AT1118" s="146" t="s">
        <v>76</v>
      </c>
      <c r="AU1118" s="146" t="s">
        <v>32</v>
      </c>
      <c r="AY1118" s="138" t="s">
        <v>167</v>
      </c>
      <c r="BK1118" s="147">
        <f>SUM(BK1119:BK1323)</f>
        <v>0</v>
      </c>
    </row>
    <row r="1119" spans="1:65" s="2" customFormat="1" ht="24.2" customHeight="1">
      <c r="A1119" s="33"/>
      <c r="B1119" s="150"/>
      <c r="C1119" s="151" t="s">
        <v>1100</v>
      </c>
      <c r="D1119" s="151" t="s">
        <v>170</v>
      </c>
      <c r="E1119" s="152" t="s">
        <v>2256</v>
      </c>
      <c r="F1119" s="153" t="s">
        <v>2257</v>
      </c>
      <c r="G1119" s="154" t="s">
        <v>246</v>
      </c>
      <c r="H1119" s="155">
        <v>286.9</v>
      </c>
      <c r="I1119" s="156"/>
      <c r="J1119" s="157">
        <f>ROUND(I1119*H1119,2)</f>
        <v>0</v>
      </c>
      <c r="K1119" s="153" t="s">
        <v>240</v>
      </c>
      <c r="L1119" s="34"/>
      <c r="M1119" s="158" t="s">
        <v>1</v>
      </c>
      <c r="N1119" s="159" t="s">
        <v>42</v>
      </c>
      <c r="O1119" s="59"/>
      <c r="P1119" s="160">
        <f>O1119*H1119</f>
        <v>0</v>
      </c>
      <c r="Q1119" s="160">
        <v>0</v>
      </c>
      <c r="R1119" s="160">
        <f>Q1119*H1119</f>
        <v>0</v>
      </c>
      <c r="S1119" s="160">
        <v>0</v>
      </c>
      <c r="T1119" s="161">
        <f>S1119*H1119</f>
        <v>0</v>
      </c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R1119" s="162" t="s">
        <v>175</v>
      </c>
      <c r="AT1119" s="162" t="s">
        <v>170</v>
      </c>
      <c r="AU1119" s="162" t="s">
        <v>85</v>
      </c>
      <c r="AY1119" s="18" t="s">
        <v>167</v>
      </c>
      <c r="BE1119" s="163">
        <f>IF(N1119="základní",J1119,0)</f>
        <v>0</v>
      </c>
      <c r="BF1119" s="163">
        <f>IF(N1119="snížená",J1119,0)</f>
        <v>0</v>
      </c>
      <c r="BG1119" s="163">
        <f>IF(N1119="zákl. přenesená",J1119,0)</f>
        <v>0</v>
      </c>
      <c r="BH1119" s="163">
        <f>IF(N1119="sníž. přenesená",J1119,0)</f>
        <v>0</v>
      </c>
      <c r="BI1119" s="163">
        <f>IF(N1119="nulová",J1119,0)</f>
        <v>0</v>
      </c>
      <c r="BJ1119" s="18" t="s">
        <v>32</v>
      </c>
      <c r="BK1119" s="163">
        <f>ROUND(I1119*H1119,2)</f>
        <v>0</v>
      </c>
      <c r="BL1119" s="18" t="s">
        <v>175</v>
      </c>
      <c r="BM1119" s="162" t="s">
        <v>2258</v>
      </c>
    </row>
    <row r="1120" spans="2:51" s="13" customFormat="1" ht="12">
      <c r="B1120" s="164"/>
      <c r="D1120" s="165" t="s">
        <v>177</v>
      </c>
      <c r="E1120" s="166" t="s">
        <v>1</v>
      </c>
      <c r="F1120" s="167" t="s">
        <v>2170</v>
      </c>
      <c r="H1120" s="166" t="s">
        <v>1</v>
      </c>
      <c r="I1120" s="168"/>
      <c r="L1120" s="164"/>
      <c r="M1120" s="169"/>
      <c r="N1120" s="170"/>
      <c r="O1120" s="170"/>
      <c r="P1120" s="170"/>
      <c r="Q1120" s="170"/>
      <c r="R1120" s="170"/>
      <c r="S1120" s="170"/>
      <c r="T1120" s="171"/>
      <c r="AT1120" s="166" t="s">
        <v>177</v>
      </c>
      <c r="AU1120" s="166" t="s">
        <v>85</v>
      </c>
      <c r="AV1120" s="13" t="s">
        <v>32</v>
      </c>
      <c r="AW1120" s="13" t="s">
        <v>31</v>
      </c>
      <c r="AX1120" s="13" t="s">
        <v>77</v>
      </c>
      <c r="AY1120" s="166" t="s">
        <v>167</v>
      </c>
    </row>
    <row r="1121" spans="2:51" s="14" customFormat="1" ht="12">
      <c r="B1121" s="172"/>
      <c r="D1121" s="165" t="s">
        <v>177</v>
      </c>
      <c r="E1121" s="173" t="s">
        <v>1867</v>
      </c>
      <c r="F1121" s="174" t="s">
        <v>2171</v>
      </c>
      <c r="H1121" s="175">
        <v>231.9</v>
      </c>
      <c r="I1121" s="176"/>
      <c r="L1121" s="172"/>
      <c r="M1121" s="177"/>
      <c r="N1121" s="178"/>
      <c r="O1121" s="178"/>
      <c r="P1121" s="178"/>
      <c r="Q1121" s="178"/>
      <c r="R1121" s="178"/>
      <c r="S1121" s="178"/>
      <c r="T1121" s="179"/>
      <c r="AT1121" s="173" t="s">
        <v>177</v>
      </c>
      <c r="AU1121" s="173" t="s">
        <v>85</v>
      </c>
      <c r="AV1121" s="14" t="s">
        <v>85</v>
      </c>
      <c r="AW1121" s="14" t="s">
        <v>31</v>
      </c>
      <c r="AX1121" s="14" t="s">
        <v>77</v>
      </c>
      <c r="AY1121" s="173" t="s">
        <v>167</v>
      </c>
    </row>
    <row r="1122" spans="2:51" s="13" customFormat="1" ht="12">
      <c r="B1122" s="164"/>
      <c r="D1122" s="165" t="s">
        <v>177</v>
      </c>
      <c r="E1122" s="166" t="s">
        <v>1</v>
      </c>
      <c r="F1122" s="167" t="s">
        <v>2259</v>
      </c>
      <c r="H1122" s="166" t="s">
        <v>1</v>
      </c>
      <c r="I1122" s="168"/>
      <c r="L1122" s="164"/>
      <c r="M1122" s="169"/>
      <c r="N1122" s="170"/>
      <c r="O1122" s="170"/>
      <c r="P1122" s="170"/>
      <c r="Q1122" s="170"/>
      <c r="R1122" s="170"/>
      <c r="S1122" s="170"/>
      <c r="T1122" s="171"/>
      <c r="AT1122" s="166" t="s">
        <v>177</v>
      </c>
      <c r="AU1122" s="166" t="s">
        <v>85</v>
      </c>
      <c r="AV1122" s="13" t="s">
        <v>32</v>
      </c>
      <c r="AW1122" s="13" t="s">
        <v>31</v>
      </c>
      <c r="AX1122" s="13" t="s">
        <v>77</v>
      </c>
      <c r="AY1122" s="166" t="s">
        <v>167</v>
      </c>
    </row>
    <row r="1123" spans="2:51" s="14" customFormat="1" ht="12">
      <c r="B1123" s="172"/>
      <c r="D1123" s="165" t="s">
        <v>177</v>
      </c>
      <c r="E1123" s="173" t="s">
        <v>2260</v>
      </c>
      <c r="F1123" s="174" t="s">
        <v>2261</v>
      </c>
      <c r="H1123" s="175">
        <v>55</v>
      </c>
      <c r="I1123" s="176"/>
      <c r="L1123" s="172"/>
      <c r="M1123" s="177"/>
      <c r="N1123" s="178"/>
      <c r="O1123" s="178"/>
      <c r="P1123" s="178"/>
      <c r="Q1123" s="178"/>
      <c r="R1123" s="178"/>
      <c r="S1123" s="178"/>
      <c r="T1123" s="179"/>
      <c r="AT1123" s="173" t="s">
        <v>177</v>
      </c>
      <c r="AU1123" s="173" t="s">
        <v>85</v>
      </c>
      <c r="AV1123" s="14" t="s">
        <v>85</v>
      </c>
      <c r="AW1123" s="14" t="s">
        <v>31</v>
      </c>
      <c r="AX1123" s="14" t="s">
        <v>77</v>
      </c>
      <c r="AY1123" s="173" t="s">
        <v>167</v>
      </c>
    </row>
    <row r="1124" spans="2:51" s="15" customFormat="1" ht="12">
      <c r="B1124" s="180"/>
      <c r="D1124" s="165" t="s">
        <v>177</v>
      </c>
      <c r="E1124" s="181" t="s">
        <v>2262</v>
      </c>
      <c r="F1124" s="182" t="s">
        <v>192</v>
      </c>
      <c r="H1124" s="183">
        <v>286.9</v>
      </c>
      <c r="I1124" s="184"/>
      <c r="L1124" s="180"/>
      <c r="M1124" s="185"/>
      <c r="N1124" s="186"/>
      <c r="O1124" s="186"/>
      <c r="P1124" s="186"/>
      <c r="Q1124" s="186"/>
      <c r="R1124" s="186"/>
      <c r="S1124" s="186"/>
      <c r="T1124" s="187"/>
      <c r="AT1124" s="181" t="s">
        <v>177</v>
      </c>
      <c r="AU1124" s="181" t="s">
        <v>85</v>
      </c>
      <c r="AV1124" s="15" t="s">
        <v>175</v>
      </c>
      <c r="AW1124" s="15" t="s">
        <v>31</v>
      </c>
      <c r="AX1124" s="15" t="s">
        <v>32</v>
      </c>
      <c r="AY1124" s="181" t="s">
        <v>167</v>
      </c>
    </row>
    <row r="1125" spans="1:65" s="2" customFormat="1" ht="16.5" customHeight="1">
      <c r="A1125" s="33"/>
      <c r="B1125" s="150"/>
      <c r="C1125" s="193" t="s">
        <v>1105</v>
      </c>
      <c r="D1125" s="193" t="s">
        <v>453</v>
      </c>
      <c r="E1125" s="194" t="s">
        <v>2263</v>
      </c>
      <c r="F1125" s="195" t="s">
        <v>2264</v>
      </c>
      <c r="G1125" s="196" t="s">
        <v>246</v>
      </c>
      <c r="H1125" s="197">
        <v>291.204</v>
      </c>
      <c r="I1125" s="198"/>
      <c r="J1125" s="199">
        <f>ROUND(I1125*H1125,2)</f>
        <v>0</v>
      </c>
      <c r="K1125" s="195" t="s">
        <v>240</v>
      </c>
      <c r="L1125" s="200"/>
      <c r="M1125" s="201" t="s">
        <v>1</v>
      </c>
      <c r="N1125" s="202" t="s">
        <v>42</v>
      </c>
      <c r="O1125" s="59"/>
      <c r="P1125" s="160">
        <f>O1125*H1125</f>
        <v>0</v>
      </c>
      <c r="Q1125" s="160">
        <v>0.00027</v>
      </c>
      <c r="R1125" s="160">
        <f>Q1125*H1125</f>
        <v>0.07862508</v>
      </c>
      <c r="S1125" s="160">
        <v>0</v>
      </c>
      <c r="T1125" s="161">
        <f>S1125*H1125</f>
        <v>0</v>
      </c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R1125" s="162" t="s">
        <v>216</v>
      </c>
      <c r="AT1125" s="162" t="s">
        <v>453</v>
      </c>
      <c r="AU1125" s="162" t="s">
        <v>85</v>
      </c>
      <c r="AY1125" s="18" t="s">
        <v>167</v>
      </c>
      <c r="BE1125" s="163">
        <f>IF(N1125="základní",J1125,0)</f>
        <v>0</v>
      </c>
      <c r="BF1125" s="163">
        <f>IF(N1125="snížená",J1125,0)</f>
        <v>0</v>
      </c>
      <c r="BG1125" s="163">
        <f>IF(N1125="zákl. přenesená",J1125,0)</f>
        <v>0</v>
      </c>
      <c r="BH1125" s="163">
        <f>IF(N1125="sníž. přenesená",J1125,0)</f>
        <v>0</v>
      </c>
      <c r="BI1125" s="163">
        <f>IF(N1125="nulová",J1125,0)</f>
        <v>0</v>
      </c>
      <c r="BJ1125" s="18" t="s">
        <v>32</v>
      </c>
      <c r="BK1125" s="163">
        <f>ROUND(I1125*H1125,2)</f>
        <v>0</v>
      </c>
      <c r="BL1125" s="18" t="s">
        <v>175</v>
      </c>
      <c r="BM1125" s="162" t="s">
        <v>2265</v>
      </c>
    </row>
    <row r="1126" spans="2:51" s="14" customFormat="1" ht="12">
      <c r="B1126" s="172"/>
      <c r="D1126" s="165" t="s">
        <v>177</v>
      </c>
      <c r="F1126" s="174" t="s">
        <v>2266</v>
      </c>
      <c r="H1126" s="175">
        <v>291.204</v>
      </c>
      <c r="I1126" s="176"/>
      <c r="L1126" s="172"/>
      <c r="M1126" s="177"/>
      <c r="N1126" s="178"/>
      <c r="O1126" s="178"/>
      <c r="P1126" s="178"/>
      <c r="Q1126" s="178"/>
      <c r="R1126" s="178"/>
      <c r="S1126" s="178"/>
      <c r="T1126" s="179"/>
      <c r="AT1126" s="173" t="s">
        <v>177</v>
      </c>
      <c r="AU1126" s="173" t="s">
        <v>85</v>
      </c>
      <c r="AV1126" s="14" t="s">
        <v>85</v>
      </c>
      <c r="AW1126" s="14" t="s">
        <v>3</v>
      </c>
      <c r="AX1126" s="14" t="s">
        <v>32</v>
      </c>
      <c r="AY1126" s="173" t="s">
        <v>167</v>
      </c>
    </row>
    <row r="1127" spans="1:65" s="2" customFormat="1" ht="16.5" customHeight="1">
      <c r="A1127" s="33"/>
      <c r="B1127" s="150"/>
      <c r="C1127" s="193" t="s">
        <v>1110</v>
      </c>
      <c r="D1127" s="193" t="s">
        <v>453</v>
      </c>
      <c r="E1127" s="194" t="s">
        <v>2267</v>
      </c>
      <c r="F1127" s="195" t="s">
        <v>2268</v>
      </c>
      <c r="G1127" s="196" t="s">
        <v>475</v>
      </c>
      <c r="H1127" s="197">
        <v>38.57</v>
      </c>
      <c r="I1127" s="198"/>
      <c r="J1127" s="199">
        <f>ROUND(I1127*H1127,2)</f>
        <v>0</v>
      </c>
      <c r="K1127" s="195" t="s">
        <v>240</v>
      </c>
      <c r="L1127" s="200"/>
      <c r="M1127" s="201" t="s">
        <v>1</v>
      </c>
      <c r="N1127" s="202" t="s">
        <v>42</v>
      </c>
      <c r="O1127" s="59"/>
      <c r="P1127" s="160">
        <f>O1127*H1127</f>
        <v>0</v>
      </c>
      <c r="Q1127" s="160">
        <v>0.0003</v>
      </c>
      <c r="R1127" s="160">
        <f>Q1127*H1127</f>
        <v>0.011571</v>
      </c>
      <c r="S1127" s="160">
        <v>0</v>
      </c>
      <c r="T1127" s="161">
        <f>S1127*H1127</f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162" t="s">
        <v>216</v>
      </c>
      <c r="AT1127" s="162" t="s">
        <v>453</v>
      </c>
      <c r="AU1127" s="162" t="s">
        <v>85</v>
      </c>
      <c r="AY1127" s="18" t="s">
        <v>167</v>
      </c>
      <c r="BE1127" s="163">
        <f>IF(N1127="základní",J1127,0)</f>
        <v>0</v>
      </c>
      <c r="BF1127" s="163">
        <f>IF(N1127="snížená",J1127,0)</f>
        <v>0</v>
      </c>
      <c r="BG1127" s="163">
        <f>IF(N1127="zákl. přenesená",J1127,0)</f>
        <v>0</v>
      </c>
      <c r="BH1127" s="163">
        <f>IF(N1127="sníž. přenesená",J1127,0)</f>
        <v>0</v>
      </c>
      <c r="BI1127" s="163">
        <f>IF(N1127="nulová",J1127,0)</f>
        <v>0</v>
      </c>
      <c r="BJ1127" s="18" t="s">
        <v>32</v>
      </c>
      <c r="BK1127" s="163">
        <f>ROUND(I1127*H1127,2)</f>
        <v>0</v>
      </c>
      <c r="BL1127" s="18" t="s">
        <v>175</v>
      </c>
      <c r="BM1127" s="162" t="s">
        <v>2269</v>
      </c>
    </row>
    <row r="1128" spans="2:51" s="14" customFormat="1" ht="12">
      <c r="B1128" s="172"/>
      <c r="D1128" s="165" t="s">
        <v>177</v>
      </c>
      <c r="E1128" s="173" t="s">
        <v>1</v>
      </c>
      <c r="F1128" s="174" t="s">
        <v>2270</v>
      </c>
      <c r="H1128" s="175">
        <v>38.57</v>
      </c>
      <c r="I1128" s="176"/>
      <c r="L1128" s="172"/>
      <c r="M1128" s="177"/>
      <c r="N1128" s="178"/>
      <c r="O1128" s="178"/>
      <c r="P1128" s="178"/>
      <c r="Q1128" s="178"/>
      <c r="R1128" s="178"/>
      <c r="S1128" s="178"/>
      <c r="T1128" s="179"/>
      <c r="AT1128" s="173" t="s">
        <v>177</v>
      </c>
      <c r="AU1128" s="173" t="s">
        <v>85</v>
      </c>
      <c r="AV1128" s="14" t="s">
        <v>85</v>
      </c>
      <c r="AW1128" s="14" t="s">
        <v>31</v>
      </c>
      <c r="AX1128" s="14" t="s">
        <v>77</v>
      </c>
      <c r="AY1128" s="173" t="s">
        <v>167</v>
      </c>
    </row>
    <row r="1129" spans="2:51" s="15" customFormat="1" ht="12">
      <c r="B1129" s="180"/>
      <c r="D1129" s="165" t="s">
        <v>177</v>
      </c>
      <c r="E1129" s="181" t="s">
        <v>1</v>
      </c>
      <c r="F1129" s="182" t="s">
        <v>192</v>
      </c>
      <c r="H1129" s="183">
        <v>38.57</v>
      </c>
      <c r="I1129" s="184"/>
      <c r="L1129" s="180"/>
      <c r="M1129" s="185"/>
      <c r="N1129" s="186"/>
      <c r="O1129" s="186"/>
      <c r="P1129" s="186"/>
      <c r="Q1129" s="186"/>
      <c r="R1129" s="186"/>
      <c r="S1129" s="186"/>
      <c r="T1129" s="187"/>
      <c r="AT1129" s="181" t="s">
        <v>177</v>
      </c>
      <c r="AU1129" s="181" t="s">
        <v>85</v>
      </c>
      <c r="AV1129" s="15" t="s">
        <v>175</v>
      </c>
      <c r="AW1129" s="15" t="s">
        <v>31</v>
      </c>
      <c r="AX1129" s="15" t="s">
        <v>32</v>
      </c>
      <c r="AY1129" s="181" t="s">
        <v>167</v>
      </c>
    </row>
    <row r="1130" spans="1:65" s="2" customFormat="1" ht="16.5" customHeight="1">
      <c r="A1130" s="33"/>
      <c r="B1130" s="150"/>
      <c r="C1130" s="193" t="s">
        <v>1114</v>
      </c>
      <c r="D1130" s="193" t="s">
        <v>453</v>
      </c>
      <c r="E1130" s="194" t="s">
        <v>2271</v>
      </c>
      <c r="F1130" s="195" t="s">
        <v>2272</v>
      </c>
      <c r="G1130" s="196" t="s">
        <v>475</v>
      </c>
      <c r="H1130" s="197">
        <v>4.06</v>
      </c>
      <c r="I1130" s="198"/>
      <c r="J1130" s="199">
        <f>ROUND(I1130*H1130,2)</f>
        <v>0</v>
      </c>
      <c r="K1130" s="195" t="s">
        <v>240</v>
      </c>
      <c r="L1130" s="200"/>
      <c r="M1130" s="201" t="s">
        <v>1</v>
      </c>
      <c r="N1130" s="202" t="s">
        <v>42</v>
      </c>
      <c r="O1130" s="59"/>
      <c r="P1130" s="160">
        <f>O1130*H1130</f>
        <v>0</v>
      </c>
      <c r="Q1130" s="160">
        <v>0.00043</v>
      </c>
      <c r="R1130" s="160">
        <f>Q1130*H1130</f>
        <v>0.0017457999999999998</v>
      </c>
      <c r="S1130" s="160">
        <v>0</v>
      </c>
      <c r="T1130" s="161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62" t="s">
        <v>85</v>
      </c>
      <c r="AT1130" s="162" t="s">
        <v>453</v>
      </c>
      <c r="AU1130" s="162" t="s">
        <v>85</v>
      </c>
      <c r="AY1130" s="18" t="s">
        <v>167</v>
      </c>
      <c r="BE1130" s="163">
        <f>IF(N1130="základní",J1130,0)</f>
        <v>0</v>
      </c>
      <c r="BF1130" s="163">
        <f>IF(N1130="snížená",J1130,0)</f>
        <v>0</v>
      </c>
      <c r="BG1130" s="163">
        <f>IF(N1130="zákl. přenesená",J1130,0)</f>
        <v>0</v>
      </c>
      <c r="BH1130" s="163">
        <f>IF(N1130="sníž. přenesená",J1130,0)</f>
        <v>0</v>
      </c>
      <c r="BI1130" s="163">
        <f>IF(N1130="nulová",J1130,0)</f>
        <v>0</v>
      </c>
      <c r="BJ1130" s="18" t="s">
        <v>32</v>
      </c>
      <c r="BK1130" s="163">
        <f>ROUND(I1130*H1130,2)</f>
        <v>0</v>
      </c>
      <c r="BL1130" s="18" t="s">
        <v>32</v>
      </c>
      <c r="BM1130" s="162" t="s">
        <v>2273</v>
      </c>
    </row>
    <row r="1131" spans="2:51" s="14" customFormat="1" ht="12">
      <c r="B1131" s="172"/>
      <c r="D1131" s="165" t="s">
        <v>177</v>
      </c>
      <c r="E1131" s="173" t="s">
        <v>1</v>
      </c>
      <c r="F1131" s="174" t="s">
        <v>2274</v>
      </c>
      <c r="H1131" s="175">
        <v>4.06</v>
      </c>
      <c r="I1131" s="176"/>
      <c r="L1131" s="172"/>
      <c r="M1131" s="177"/>
      <c r="N1131" s="178"/>
      <c r="O1131" s="178"/>
      <c r="P1131" s="178"/>
      <c r="Q1131" s="178"/>
      <c r="R1131" s="178"/>
      <c r="S1131" s="178"/>
      <c r="T1131" s="179"/>
      <c r="AT1131" s="173" t="s">
        <v>177</v>
      </c>
      <c r="AU1131" s="173" t="s">
        <v>85</v>
      </c>
      <c r="AV1131" s="14" t="s">
        <v>85</v>
      </c>
      <c r="AW1131" s="14" t="s">
        <v>31</v>
      </c>
      <c r="AX1131" s="14" t="s">
        <v>77</v>
      </c>
      <c r="AY1131" s="173" t="s">
        <v>167</v>
      </c>
    </row>
    <row r="1132" spans="2:51" s="15" customFormat="1" ht="12">
      <c r="B1132" s="180"/>
      <c r="D1132" s="165" t="s">
        <v>177</v>
      </c>
      <c r="E1132" s="181" t="s">
        <v>1</v>
      </c>
      <c r="F1132" s="182" t="s">
        <v>192</v>
      </c>
      <c r="H1132" s="183">
        <v>4.06</v>
      </c>
      <c r="I1132" s="184"/>
      <c r="L1132" s="180"/>
      <c r="M1132" s="185"/>
      <c r="N1132" s="186"/>
      <c r="O1132" s="186"/>
      <c r="P1132" s="186"/>
      <c r="Q1132" s="186"/>
      <c r="R1132" s="186"/>
      <c r="S1132" s="186"/>
      <c r="T1132" s="187"/>
      <c r="AT1132" s="181" t="s">
        <v>177</v>
      </c>
      <c r="AU1132" s="181" t="s">
        <v>85</v>
      </c>
      <c r="AV1132" s="15" t="s">
        <v>175</v>
      </c>
      <c r="AW1132" s="15" t="s">
        <v>31</v>
      </c>
      <c r="AX1132" s="15" t="s">
        <v>32</v>
      </c>
      <c r="AY1132" s="181" t="s">
        <v>167</v>
      </c>
    </row>
    <row r="1133" spans="1:65" s="2" customFormat="1" ht="16.5" customHeight="1">
      <c r="A1133" s="33"/>
      <c r="B1133" s="150"/>
      <c r="C1133" s="193" t="s">
        <v>1120</v>
      </c>
      <c r="D1133" s="193" t="s">
        <v>453</v>
      </c>
      <c r="E1133" s="194" t="s">
        <v>2275</v>
      </c>
      <c r="F1133" s="195" t="s">
        <v>2276</v>
      </c>
      <c r="G1133" s="196" t="s">
        <v>475</v>
      </c>
      <c r="H1133" s="197">
        <v>25.375</v>
      </c>
      <c r="I1133" s="198"/>
      <c r="J1133" s="199">
        <f>ROUND(I1133*H1133,2)</f>
        <v>0</v>
      </c>
      <c r="K1133" s="195" t="s">
        <v>240</v>
      </c>
      <c r="L1133" s="200"/>
      <c r="M1133" s="201" t="s">
        <v>1</v>
      </c>
      <c r="N1133" s="202" t="s">
        <v>42</v>
      </c>
      <c r="O1133" s="59"/>
      <c r="P1133" s="160">
        <f>O1133*H1133</f>
        <v>0</v>
      </c>
      <c r="Q1133" s="160">
        <v>0.00053</v>
      </c>
      <c r="R1133" s="160">
        <f>Q1133*H1133</f>
        <v>0.013448749999999999</v>
      </c>
      <c r="S1133" s="160">
        <v>0</v>
      </c>
      <c r="T1133" s="161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62" t="s">
        <v>216</v>
      </c>
      <c r="AT1133" s="162" t="s">
        <v>453</v>
      </c>
      <c r="AU1133" s="162" t="s">
        <v>85</v>
      </c>
      <c r="AY1133" s="18" t="s">
        <v>167</v>
      </c>
      <c r="BE1133" s="163">
        <f>IF(N1133="základní",J1133,0)</f>
        <v>0</v>
      </c>
      <c r="BF1133" s="163">
        <f>IF(N1133="snížená",J1133,0)</f>
        <v>0</v>
      </c>
      <c r="BG1133" s="163">
        <f>IF(N1133="zákl. přenesená",J1133,0)</f>
        <v>0</v>
      </c>
      <c r="BH1133" s="163">
        <f>IF(N1133="sníž. přenesená",J1133,0)</f>
        <v>0</v>
      </c>
      <c r="BI1133" s="163">
        <f>IF(N1133="nulová",J1133,0)</f>
        <v>0</v>
      </c>
      <c r="BJ1133" s="18" t="s">
        <v>32</v>
      </c>
      <c r="BK1133" s="163">
        <f>ROUND(I1133*H1133,2)</f>
        <v>0</v>
      </c>
      <c r="BL1133" s="18" t="s">
        <v>175</v>
      </c>
      <c r="BM1133" s="162" t="s">
        <v>2277</v>
      </c>
    </row>
    <row r="1134" spans="2:51" s="14" customFormat="1" ht="12">
      <c r="B1134" s="172"/>
      <c r="D1134" s="165" t="s">
        <v>177</v>
      </c>
      <c r="E1134" s="173" t="s">
        <v>1</v>
      </c>
      <c r="F1134" s="174" t="s">
        <v>2278</v>
      </c>
      <c r="H1134" s="175">
        <v>25.375</v>
      </c>
      <c r="I1134" s="176"/>
      <c r="L1134" s="172"/>
      <c r="M1134" s="177"/>
      <c r="N1134" s="178"/>
      <c r="O1134" s="178"/>
      <c r="P1134" s="178"/>
      <c r="Q1134" s="178"/>
      <c r="R1134" s="178"/>
      <c r="S1134" s="178"/>
      <c r="T1134" s="179"/>
      <c r="AT1134" s="173" t="s">
        <v>177</v>
      </c>
      <c r="AU1134" s="173" t="s">
        <v>85</v>
      </c>
      <c r="AV1134" s="14" t="s">
        <v>85</v>
      </c>
      <c r="AW1134" s="14" t="s">
        <v>31</v>
      </c>
      <c r="AX1134" s="14" t="s">
        <v>77</v>
      </c>
      <c r="AY1134" s="173" t="s">
        <v>167</v>
      </c>
    </row>
    <row r="1135" spans="2:51" s="15" customFormat="1" ht="12">
      <c r="B1135" s="180"/>
      <c r="D1135" s="165" t="s">
        <v>177</v>
      </c>
      <c r="E1135" s="181" t="s">
        <v>1</v>
      </c>
      <c r="F1135" s="182" t="s">
        <v>192</v>
      </c>
      <c r="H1135" s="183">
        <v>25.375</v>
      </c>
      <c r="I1135" s="184"/>
      <c r="L1135" s="180"/>
      <c r="M1135" s="185"/>
      <c r="N1135" s="186"/>
      <c r="O1135" s="186"/>
      <c r="P1135" s="186"/>
      <c r="Q1135" s="186"/>
      <c r="R1135" s="186"/>
      <c r="S1135" s="186"/>
      <c r="T1135" s="187"/>
      <c r="AT1135" s="181" t="s">
        <v>177</v>
      </c>
      <c r="AU1135" s="181" t="s">
        <v>85</v>
      </c>
      <c r="AV1135" s="15" t="s">
        <v>175</v>
      </c>
      <c r="AW1135" s="15" t="s">
        <v>31</v>
      </c>
      <c r="AX1135" s="15" t="s">
        <v>32</v>
      </c>
      <c r="AY1135" s="181" t="s">
        <v>167</v>
      </c>
    </row>
    <row r="1136" spans="1:65" s="2" customFormat="1" ht="16.5" customHeight="1">
      <c r="A1136" s="33"/>
      <c r="B1136" s="150"/>
      <c r="C1136" s="193" t="s">
        <v>1124</v>
      </c>
      <c r="D1136" s="193" t="s">
        <v>453</v>
      </c>
      <c r="E1136" s="194" t="s">
        <v>2279</v>
      </c>
      <c r="F1136" s="195" t="s">
        <v>2280</v>
      </c>
      <c r="G1136" s="196" t="s">
        <v>475</v>
      </c>
      <c r="H1136" s="197">
        <v>8.12</v>
      </c>
      <c r="I1136" s="198"/>
      <c r="J1136" s="199">
        <f>ROUND(I1136*H1136,2)</f>
        <v>0</v>
      </c>
      <c r="K1136" s="195" t="s">
        <v>240</v>
      </c>
      <c r="L1136" s="200"/>
      <c r="M1136" s="201" t="s">
        <v>1</v>
      </c>
      <c r="N1136" s="202" t="s">
        <v>42</v>
      </c>
      <c r="O1136" s="59"/>
      <c r="P1136" s="160">
        <f>O1136*H1136</f>
        <v>0</v>
      </c>
      <c r="Q1136" s="160">
        <v>0.00041</v>
      </c>
      <c r="R1136" s="160">
        <f>Q1136*H1136</f>
        <v>0.0033291999999999996</v>
      </c>
      <c r="S1136" s="160">
        <v>0</v>
      </c>
      <c r="T1136" s="161">
        <f>S1136*H1136</f>
        <v>0</v>
      </c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R1136" s="162" t="s">
        <v>216</v>
      </c>
      <c r="AT1136" s="162" t="s">
        <v>453</v>
      </c>
      <c r="AU1136" s="162" t="s">
        <v>85</v>
      </c>
      <c r="AY1136" s="18" t="s">
        <v>167</v>
      </c>
      <c r="BE1136" s="163">
        <f>IF(N1136="základní",J1136,0)</f>
        <v>0</v>
      </c>
      <c r="BF1136" s="163">
        <f>IF(N1136="snížená",J1136,0)</f>
        <v>0</v>
      </c>
      <c r="BG1136" s="163">
        <f>IF(N1136="zákl. přenesená",J1136,0)</f>
        <v>0</v>
      </c>
      <c r="BH1136" s="163">
        <f>IF(N1136="sníž. přenesená",J1136,0)</f>
        <v>0</v>
      </c>
      <c r="BI1136" s="163">
        <f>IF(N1136="nulová",J1136,0)</f>
        <v>0</v>
      </c>
      <c r="BJ1136" s="18" t="s">
        <v>32</v>
      </c>
      <c r="BK1136" s="163">
        <f>ROUND(I1136*H1136,2)</f>
        <v>0</v>
      </c>
      <c r="BL1136" s="18" t="s">
        <v>175</v>
      </c>
      <c r="BM1136" s="162" t="s">
        <v>2281</v>
      </c>
    </row>
    <row r="1137" spans="2:51" s="14" customFormat="1" ht="12">
      <c r="B1137" s="172"/>
      <c r="D1137" s="165" t="s">
        <v>177</v>
      </c>
      <c r="E1137" s="173" t="s">
        <v>1</v>
      </c>
      <c r="F1137" s="174" t="s">
        <v>2282</v>
      </c>
      <c r="H1137" s="175">
        <v>8.12</v>
      </c>
      <c r="I1137" s="176"/>
      <c r="L1137" s="172"/>
      <c r="M1137" s="177"/>
      <c r="N1137" s="178"/>
      <c r="O1137" s="178"/>
      <c r="P1137" s="178"/>
      <c r="Q1137" s="178"/>
      <c r="R1137" s="178"/>
      <c r="S1137" s="178"/>
      <c r="T1137" s="179"/>
      <c r="AT1137" s="173" t="s">
        <v>177</v>
      </c>
      <c r="AU1137" s="173" t="s">
        <v>85</v>
      </c>
      <c r="AV1137" s="14" t="s">
        <v>85</v>
      </c>
      <c r="AW1137" s="14" t="s">
        <v>31</v>
      </c>
      <c r="AX1137" s="14" t="s">
        <v>77</v>
      </c>
      <c r="AY1137" s="173" t="s">
        <v>167</v>
      </c>
    </row>
    <row r="1138" spans="2:51" s="15" customFormat="1" ht="12">
      <c r="B1138" s="180"/>
      <c r="D1138" s="165" t="s">
        <v>177</v>
      </c>
      <c r="E1138" s="181" t="s">
        <v>1</v>
      </c>
      <c r="F1138" s="182" t="s">
        <v>192</v>
      </c>
      <c r="H1138" s="183">
        <v>8.12</v>
      </c>
      <c r="I1138" s="184"/>
      <c r="L1138" s="180"/>
      <c r="M1138" s="185"/>
      <c r="N1138" s="186"/>
      <c r="O1138" s="186"/>
      <c r="P1138" s="186"/>
      <c r="Q1138" s="186"/>
      <c r="R1138" s="186"/>
      <c r="S1138" s="186"/>
      <c r="T1138" s="187"/>
      <c r="AT1138" s="181" t="s">
        <v>177</v>
      </c>
      <c r="AU1138" s="181" t="s">
        <v>85</v>
      </c>
      <c r="AV1138" s="15" t="s">
        <v>175</v>
      </c>
      <c r="AW1138" s="15" t="s">
        <v>31</v>
      </c>
      <c r="AX1138" s="15" t="s">
        <v>32</v>
      </c>
      <c r="AY1138" s="181" t="s">
        <v>167</v>
      </c>
    </row>
    <row r="1139" spans="1:65" s="2" customFormat="1" ht="16.5" customHeight="1">
      <c r="A1139" s="33"/>
      <c r="B1139" s="150"/>
      <c r="C1139" s="193" t="s">
        <v>1129</v>
      </c>
      <c r="D1139" s="193" t="s">
        <v>453</v>
      </c>
      <c r="E1139" s="194" t="s">
        <v>2283</v>
      </c>
      <c r="F1139" s="195" t="s">
        <v>2284</v>
      </c>
      <c r="G1139" s="196" t="s">
        <v>475</v>
      </c>
      <c r="H1139" s="197">
        <v>1.015</v>
      </c>
      <c r="I1139" s="198"/>
      <c r="J1139" s="199">
        <f>ROUND(I1139*H1139,2)</f>
        <v>0</v>
      </c>
      <c r="K1139" s="195" t="s">
        <v>174</v>
      </c>
      <c r="L1139" s="200"/>
      <c r="M1139" s="201" t="s">
        <v>1</v>
      </c>
      <c r="N1139" s="202" t="s">
        <v>42</v>
      </c>
      <c r="O1139" s="59"/>
      <c r="P1139" s="160">
        <f>O1139*H1139</f>
        <v>0</v>
      </c>
      <c r="Q1139" s="160">
        <v>7E-05</v>
      </c>
      <c r="R1139" s="160">
        <f>Q1139*H1139</f>
        <v>7.104999999999999E-05</v>
      </c>
      <c r="S1139" s="160">
        <v>0</v>
      </c>
      <c r="T1139" s="161">
        <f>S1139*H1139</f>
        <v>0</v>
      </c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R1139" s="162" t="s">
        <v>216</v>
      </c>
      <c r="AT1139" s="162" t="s">
        <v>453</v>
      </c>
      <c r="AU1139" s="162" t="s">
        <v>85</v>
      </c>
      <c r="AY1139" s="18" t="s">
        <v>167</v>
      </c>
      <c r="BE1139" s="163">
        <f>IF(N1139="základní",J1139,0)</f>
        <v>0</v>
      </c>
      <c r="BF1139" s="163">
        <f>IF(N1139="snížená",J1139,0)</f>
        <v>0</v>
      </c>
      <c r="BG1139" s="163">
        <f>IF(N1139="zákl. přenesená",J1139,0)</f>
        <v>0</v>
      </c>
      <c r="BH1139" s="163">
        <f>IF(N1139="sníž. přenesená",J1139,0)</f>
        <v>0</v>
      </c>
      <c r="BI1139" s="163">
        <f>IF(N1139="nulová",J1139,0)</f>
        <v>0</v>
      </c>
      <c r="BJ1139" s="18" t="s">
        <v>32</v>
      </c>
      <c r="BK1139" s="163">
        <f>ROUND(I1139*H1139,2)</f>
        <v>0</v>
      </c>
      <c r="BL1139" s="18" t="s">
        <v>175</v>
      </c>
      <c r="BM1139" s="162" t="s">
        <v>2285</v>
      </c>
    </row>
    <row r="1140" spans="2:51" s="14" customFormat="1" ht="12">
      <c r="B1140" s="172"/>
      <c r="D1140" s="165" t="s">
        <v>177</v>
      </c>
      <c r="E1140" s="173" t="s">
        <v>1</v>
      </c>
      <c r="F1140" s="174" t="s">
        <v>2286</v>
      </c>
      <c r="H1140" s="175">
        <v>1.015</v>
      </c>
      <c r="I1140" s="176"/>
      <c r="L1140" s="172"/>
      <c r="M1140" s="177"/>
      <c r="N1140" s="178"/>
      <c r="O1140" s="178"/>
      <c r="P1140" s="178"/>
      <c r="Q1140" s="178"/>
      <c r="R1140" s="178"/>
      <c r="S1140" s="178"/>
      <c r="T1140" s="179"/>
      <c r="AT1140" s="173" t="s">
        <v>177</v>
      </c>
      <c r="AU1140" s="173" t="s">
        <v>85</v>
      </c>
      <c r="AV1140" s="14" t="s">
        <v>85</v>
      </c>
      <c r="AW1140" s="14" t="s">
        <v>31</v>
      </c>
      <c r="AX1140" s="14" t="s">
        <v>32</v>
      </c>
      <c r="AY1140" s="173" t="s">
        <v>167</v>
      </c>
    </row>
    <row r="1141" spans="1:65" s="2" customFormat="1" ht="16.5" customHeight="1">
      <c r="A1141" s="33"/>
      <c r="B1141" s="150"/>
      <c r="C1141" s="193" t="s">
        <v>118</v>
      </c>
      <c r="D1141" s="193" t="s">
        <v>453</v>
      </c>
      <c r="E1141" s="194" t="s">
        <v>2287</v>
      </c>
      <c r="F1141" s="195" t="s">
        <v>2288</v>
      </c>
      <c r="G1141" s="196" t="s">
        <v>475</v>
      </c>
      <c r="H1141" s="197">
        <v>5</v>
      </c>
      <c r="I1141" s="198"/>
      <c r="J1141" s="199">
        <f>ROUND(I1141*H1141,2)</f>
        <v>0</v>
      </c>
      <c r="K1141" s="195" t="s">
        <v>174</v>
      </c>
      <c r="L1141" s="200"/>
      <c r="M1141" s="201" t="s">
        <v>1</v>
      </c>
      <c r="N1141" s="202" t="s">
        <v>42</v>
      </c>
      <c r="O1141" s="59"/>
      <c r="P1141" s="160">
        <f>O1141*H1141</f>
        <v>0</v>
      </c>
      <c r="Q1141" s="160">
        <v>0.0003</v>
      </c>
      <c r="R1141" s="160">
        <f>Q1141*H1141</f>
        <v>0.0014999999999999998</v>
      </c>
      <c r="S1141" s="160">
        <v>0</v>
      </c>
      <c r="T1141" s="161">
        <f>S1141*H1141</f>
        <v>0</v>
      </c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R1141" s="162" t="s">
        <v>216</v>
      </c>
      <c r="AT1141" s="162" t="s">
        <v>453</v>
      </c>
      <c r="AU1141" s="162" t="s">
        <v>85</v>
      </c>
      <c r="AY1141" s="18" t="s">
        <v>167</v>
      </c>
      <c r="BE1141" s="163">
        <f>IF(N1141="základní",J1141,0)</f>
        <v>0</v>
      </c>
      <c r="BF1141" s="163">
        <f>IF(N1141="snížená",J1141,0)</f>
        <v>0</v>
      </c>
      <c r="BG1141" s="163">
        <f>IF(N1141="zákl. přenesená",J1141,0)</f>
        <v>0</v>
      </c>
      <c r="BH1141" s="163">
        <f>IF(N1141="sníž. přenesená",J1141,0)</f>
        <v>0</v>
      </c>
      <c r="BI1141" s="163">
        <f>IF(N1141="nulová",J1141,0)</f>
        <v>0</v>
      </c>
      <c r="BJ1141" s="18" t="s">
        <v>32</v>
      </c>
      <c r="BK1141" s="163">
        <f>ROUND(I1141*H1141,2)</f>
        <v>0</v>
      </c>
      <c r="BL1141" s="18" t="s">
        <v>175</v>
      </c>
      <c r="BM1141" s="162" t="s">
        <v>2289</v>
      </c>
    </row>
    <row r="1142" spans="1:65" s="2" customFormat="1" ht="24.2" customHeight="1">
      <c r="A1142" s="33"/>
      <c r="B1142" s="150"/>
      <c r="C1142" s="151" t="s">
        <v>1134</v>
      </c>
      <c r="D1142" s="151" t="s">
        <v>170</v>
      </c>
      <c r="E1142" s="152" t="s">
        <v>2290</v>
      </c>
      <c r="F1142" s="153" t="s">
        <v>2291</v>
      </c>
      <c r="G1142" s="154" t="s">
        <v>246</v>
      </c>
      <c r="H1142" s="155">
        <v>11.6</v>
      </c>
      <c r="I1142" s="156"/>
      <c r="J1142" s="157">
        <f>ROUND(I1142*H1142,2)</f>
        <v>0</v>
      </c>
      <c r="K1142" s="153" t="s">
        <v>240</v>
      </c>
      <c r="L1142" s="34"/>
      <c r="M1142" s="158" t="s">
        <v>1</v>
      </c>
      <c r="N1142" s="159" t="s">
        <v>42</v>
      </c>
      <c r="O1142" s="59"/>
      <c r="P1142" s="160">
        <f>O1142*H1142</f>
        <v>0</v>
      </c>
      <c r="Q1142" s="160">
        <v>0</v>
      </c>
      <c r="R1142" s="160">
        <f>Q1142*H1142</f>
        <v>0</v>
      </c>
      <c r="S1142" s="160">
        <v>0</v>
      </c>
      <c r="T1142" s="161">
        <f>S1142*H1142</f>
        <v>0</v>
      </c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R1142" s="162" t="s">
        <v>175</v>
      </c>
      <c r="AT1142" s="162" t="s">
        <v>170</v>
      </c>
      <c r="AU1142" s="162" t="s">
        <v>85</v>
      </c>
      <c r="AY1142" s="18" t="s">
        <v>167</v>
      </c>
      <c r="BE1142" s="163">
        <f>IF(N1142="základní",J1142,0)</f>
        <v>0</v>
      </c>
      <c r="BF1142" s="163">
        <f>IF(N1142="snížená",J1142,0)</f>
        <v>0</v>
      </c>
      <c r="BG1142" s="163">
        <f>IF(N1142="zákl. přenesená",J1142,0)</f>
        <v>0</v>
      </c>
      <c r="BH1142" s="163">
        <f>IF(N1142="sníž. přenesená",J1142,0)</f>
        <v>0</v>
      </c>
      <c r="BI1142" s="163">
        <f>IF(N1142="nulová",J1142,0)</f>
        <v>0</v>
      </c>
      <c r="BJ1142" s="18" t="s">
        <v>32</v>
      </c>
      <c r="BK1142" s="163">
        <f>ROUND(I1142*H1142,2)</f>
        <v>0</v>
      </c>
      <c r="BL1142" s="18" t="s">
        <v>175</v>
      </c>
      <c r="BM1142" s="162" t="s">
        <v>2292</v>
      </c>
    </row>
    <row r="1143" spans="2:51" s="13" customFormat="1" ht="12">
      <c r="B1143" s="164"/>
      <c r="D1143" s="165" t="s">
        <v>177</v>
      </c>
      <c r="E1143" s="166" t="s">
        <v>1</v>
      </c>
      <c r="F1143" s="167" t="s">
        <v>2170</v>
      </c>
      <c r="H1143" s="166" t="s">
        <v>1</v>
      </c>
      <c r="I1143" s="168"/>
      <c r="L1143" s="164"/>
      <c r="M1143" s="169"/>
      <c r="N1143" s="170"/>
      <c r="O1143" s="170"/>
      <c r="P1143" s="170"/>
      <c r="Q1143" s="170"/>
      <c r="R1143" s="170"/>
      <c r="S1143" s="170"/>
      <c r="T1143" s="171"/>
      <c r="AT1143" s="166" t="s">
        <v>177</v>
      </c>
      <c r="AU1143" s="166" t="s">
        <v>85</v>
      </c>
      <c r="AV1143" s="13" t="s">
        <v>32</v>
      </c>
      <c r="AW1143" s="13" t="s">
        <v>31</v>
      </c>
      <c r="AX1143" s="13" t="s">
        <v>77</v>
      </c>
      <c r="AY1143" s="166" t="s">
        <v>167</v>
      </c>
    </row>
    <row r="1144" spans="2:51" s="14" customFormat="1" ht="12">
      <c r="B1144" s="172"/>
      <c r="D1144" s="165" t="s">
        <v>177</v>
      </c>
      <c r="E1144" s="173" t="s">
        <v>1869</v>
      </c>
      <c r="F1144" s="174" t="s">
        <v>2173</v>
      </c>
      <c r="H1144" s="175">
        <v>10.4</v>
      </c>
      <c r="I1144" s="176"/>
      <c r="L1144" s="172"/>
      <c r="M1144" s="177"/>
      <c r="N1144" s="178"/>
      <c r="O1144" s="178"/>
      <c r="P1144" s="178"/>
      <c r="Q1144" s="178"/>
      <c r="R1144" s="178"/>
      <c r="S1144" s="178"/>
      <c r="T1144" s="179"/>
      <c r="AT1144" s="173" t="s">
        <v>177</v>
      </c>
      <c r="AU1144" s="173" t="s">
        <v>85</v>
      </c>
      <c r="AV1144" s="14" t="s">
        <v>85</v>
      </c>
      <c r="AW1144" s="14" t="s">
        <v>31</v>
      </c>
      <c r="AX1144" s="14" t="s">
        <v>77</v>
      </c>
      <c r="AY1144" s="173" t="s">
        <v>167</v>
      </c>
    </row>
    <row r="1145" spans="2:51" s="13" customFormat="1" ht="12">
      <c r="B1145" s="164"/>
      <c r="D1145" s="165" t="s">
        <v>177</v>
      </c>
      <c r="E1145" s="166" t="s">
        <v>1</v>
      </c>
      <c r="F1145" s="167" t="s">
        <v>2259</v>
      </c>
      <c r="H1145" s="166" t="s">
        <v>1</v>
      </c>
      <c r="I1145" s="168"/>
      <c r="L1145" s="164"/>
      <c r="M1145" s="169"/>
      <c r="N1145" s="170"/>
      <c r="O1145" s="170"/>
      <c r="P1145" s="170"/>
      <c r="Q1145" s="170"/>
      <c r="R1145" s="170"/>
      <c r="S1145" s="170"/>
      <c r="T1145" s="171"/>
      <c r="AT1145" s="166" t="s">
        <v>177</v>
      </c>
      <c r="AU1145" s="166" t="s">
        <v>85</v>
      </c>
      <c r="AV1145" s="13" t="s">
        <v>32</v>
      </c>
      <c r="AW1145" s="13" t="s">
        <v>31</v>
      </c>
      <c r="AX1145" s="13" t="s">
        <v>77</v>
      </c>
      <c r="AY1145" s="166" t="s">
        <v>167</v>
      </c>
    </row>
    <row r="1146" spans="2:51" s="14" customFormat="1" ht="12">
      <c r="B1146" s="172"/>
      <c r="D1146" s="165" t="s">
        <v>177</v>
      </c>
      <c r="E1146" s="173" t="s">
        <v>2293</v>
      </c>
      <c r="F1146" s="174" t="s">
        <v>2294</v>
      </c>
      <c r="H1146" s="175">
        <v>1.2</v>
      </c>
      <c r="I1146" s="176"/>
      <c r="L1146" s="172"/>
      <c r="M1146" s="177"/>
      <c r="N1146" s="178"/>
      <c r="O1146" s="178"/>
      <c r="P1146" s="178"/>
      <c r="Q1146" s="178"/>
      <c r="R1146" s="178"/>
      <c r="S1146" s="178"/>
      <c r="T1146" s="179"/>
      <c r="AT1146" s="173" t="s">
        <v>177</v>
      </c>
      <c r="AU1146" s="173" t="s">
        <v>85</v>
      </c>
      <c r="AV1146" s="14" t="s">
        <v>85</v>
      </c>
      <c r="AW1146" s="14" t="s">
        <v>31</v>
      </c>
      <c r="AX1146" s="14" t="s">
        <v>77</v>
      </c>
      <c r="AY1146" s="173" t="s">
        <v>167</v>
      </c>
    </row>
    <row r="1147" spans="2:51" s="15" customFormat="1" ht="12">
      <c r="B1147" s="180"/>
      <c r="D1147" s="165" t="s">
        <v>177</v>
      </c>
      <c r="E1147" s="181" t="s">
        <v>2295</v>
      </c>
      <c r="F1147" s="182" t="s">
        <v>192</v>
      </c>
      <c r="H1147" s="183">
        <v>11.6</v>
      </c>
      <c r="I1147" s="184"/>
      <c r="L1147" s="180"/>
      <c r="M1147" s="185"/>
      <c r="N1147" s="186"/>
      <c r="O1147" s="186"/>
      <c r="P1147" s="186"/>
      <c r="Q1147" s="186"/>
      <c r="R1147" s="186"/>
      <c r="S1147" s="186"/>
      <c r="T1147" s="187"/>
      <c r="AT1147" s="181" t="s">
        <v>177</v>
      </c>
      <c r="AU1147" s="181" t="s">
        <v>85</v>
      </c>
      <c r="AV1147" s="15" t="s">
        <v>175</v>
      </c>
      <c r="AW1147" s="15" t="s">
        <v>31</v>
      </c>
      <c r="AX1147" s="15" t="s">
        <v>32</v>
      </c>
      <c r="AY1147" s="181" t="s">
        <v>167</v>
      </c>
    </row>
    <row r="1148" spans="1:65" s="2" customFormat="1" ht="16.5" customHeight="1">
      <c r="A1148" s="33"/>
      <c r="B1148" s="150"/>
      <c r="C1148" s="193" t="s">
        <v>1137</v>
      </c>
      <c r="D1148" s="193" t="s">
        <v>453</v>
      </c>
      <c r="E1148" s="194" t="s">
        <v>2296</v>
      </c>
      <c r="F1148" s="195" t="s">
        <v>2297</v>
      </c>
      <c r="G1148" s="196" t="s">
        <v>246</v>
      </c>
      <c r="H1148" s="197">
        <v>11.774</v>
      </c>
      <c r="I1148" s="198"/>
      <c r="J1148" s="199">
        <f>ROUND(I1148*H1148,2)</f>
        <v>0</v>
      </c>
      <c r="K1148" s="195" t="s">
        <v>240</v>
      </c>
      <c r="L1148" s="200"/>
      <c r="M1148" s="201" t="s">
        <v>1</v>
      </c>
      <c r="N1148" s="202" t="s">
        <v>42</v>
      </c>
      <c r="O1148" s="59"/>
      <c r="P1148" s="160">
        <f>O1148*H1148</f>
        <v>0</v>
      </c>
      <c r="Q1148" s="160">
        <v>0.00067</v>
      </c>
      <c r="R1148" s="160">
        <f>Q1148*H1148</f>
        <v>0.00788858</v>
      </c>
      <c r="S1148" s="160">
        <v>0</v>
      </c>
      <c r="T1148" s="161">
        <f>S1148*H1148</f>
        <v>0</v>
      </c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R1148" s="162" t="s">
        <v>216</v>
      </c>
      <c r="AT1148" s="162" t="s">
        <v>453</v>
      </c>
      <c r="AU1148" s="162" t="s">
        <v>85</v>
      </c>
      <c r="AY1148" s="18" t="s">
        <v>167</v>
      </c>
      <c r="BE1148" s="163">
        <f>IF(N1148="základní",J1148,0)</f>
        <v>0</v>
      </c>
      <c r="BF1148" s="163">
        <f>IF(N1148="snížená",J1148,0)</f>
        <v>0</v>
      </c>
      <c r="BG1148" s="163">
        <f>IF(N1148="zákl. přenesená",J1148,0)</f>
        <v>0</v>
      </c>
      <c r="BH1148" s="163">
        <f>IF(N1148="sníž. přenesená",J1148,0)</f>
        <v>0</v>
      </c>
      <c r="BI1148" s="163">
        <f>IF(N1148="nulová",J1148,0)</f>
        <v>0</v>
      </c>
      <c r="BJ1148" s="18" t="s">
        <v>32</v>
      </c>
      <c r="BK1148" s="163">
        <f>ROUND(I1148*H1148,2)</f>
        <v>0</v>
      </c>
      <c r="BL1148" s="18" t="s">
        <v>175</v>
      </c>
      <c r="BM1148" s="162" t="s">
        <v>2298</v>
      </c>
    </row>
    <row r="1149" spans="2:51" s="14" customFormat="1" ht="12">
      <c r="B1149" s="172"/>
      <c r="D1149" s="165" t="s">
        <v>177</v>
      </c>
      <c r="F1149" s="174" t="s">
        <v>2299</v>
      </c>
      <c r="H1149" s="175">
        <v>11.774</v>
      </c>
      <c r="I1149" s="176"/>
      <c r="L1149" s="172"/>
      <c r="M1149" s="177"/>
      <c r="N1149" s="178"/>
      <c r="O1149" s="178"/>
      <c r="P1149" s="178"/>
      <c r="Q1149" s="178"/>
      <c r="R1149" s="178"/>
      <c r="S1149" s="178"/>
      <c r="T1149" s="179"/>
      <c r="AT1149" s="173" t="s">
        <v>177</v>
      </c>
      <c r="AU1149" s="173" t="s">
        <v>85</v>
      </c>
      <c r="AV1149" s="14" t="s">
        <v>85</v>
      </c>
      <c r="AW1149" s="14" t="s">
        <v>3</v>
      </c>
      <c r="AX1149" s="14" t="s">
        <v>32</v>
      </c>
      <c r="AY1149" s="173" t="s">
        <v>167</v>
      </c>
    </row>
    <row r="1150" spans="1:65" s="2" customFormat="1" ht="16.5" customHeight="1">
      <c r="A1150" s="33"/>
      <c r="B1150" s="150"/>
      <c r="C1150" s="193" t="s">
        <v>1142</v>
      </c>
      <c r="D1150" s="193" t="s">
        <v>453</v>
      </c>
      <c r="E1150" s="194" t="s">
        <v>2300</v>
      </c>
      <c r="F1150" s="195" t="s">
        <v>2301</v>
      </c>
      <c r="G1150" s="196" t="s">
        <v>475</v>
      </c>
      <c r="H1150" s="197">
        <v>1.015</v>
      </c>
      <c r="I1150" s="198"/>
      <c r="J1150" s="199">
        <f>ROUND(I1150*H1150,2)</f>
        <v>0</v>
      </c>
      <c r="K1150" s="195" t="s">
        <v>240</v>
      </c>
      <c r="L1150" s="200"/>
      <c r="M1150" s="201" t="s">
        <v>1</v>
      </c>
      <c r="N1150" s="202" t="s">
        <v>42</v>
      </c>
      <c r="O1150" s="59"/>
      <c r="P1150" s="160">
        <f>O1150*H1150</f>
        <v>0</v>
      </c>
      <c r="Q1150" s="160">
        <v>0.0007</v>
      </c>
      <c r="R1150" s="160">
        <f>Q1150*H1150</f>
        <v>0.0007105</v>
      </c>
      <c r="S1150" s="160">
        <v>0</v>
      </c>
      <c r="T1150" s="161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62" t="s">
        <v>216</v>
      </c>
      <c r="AT1150" s="162" t="s">
        <v>453</v>
      </c>
      <c r="AU1150" s="162" t="s">
        <v>85</v>
      </c>
      <c r="AY1150" s="18" t="s">
        <v>167</v>
      </c>
      <c r="BE1150" s="163">
        <f>IF(N1150="základní",J1150,0)</f>
        <v>0</v>
      </c>
      <c r="BF1150" s="163">
        <f>IF(N1150="snížená",J1150,0)</f>
        <v>0</v>
      </c>
      <c r="BG1150" s="163">
        <f>IF(N1150="zákl. přenesená",J1150,0)</f>
        <v>0</v>
      </c>
      <c r="BH1150" s="163">
        <f>IF(N1150="sníž. přenesená",J1150,0)</f>
        <v>0</v>
      </c>
      <c r="BI1150" s="163">
        <f>IF(N1150="nulová",J1150,0)</f>
        <v>0</v>
      </c>
      <c r="BJ1150" s="18" t="s">
        <v>32</v>
      </c>
      <c r="BK1150" s="163">
        <f>ROUND(I1150*H1150,2)</f>
        <v>0</v>
      </c>
      <c r="BL1150" s="18" t="s">
        <v>175</v>
      </c>
      <c r="BM1150" s="162" t="s">
        <v>2302</v>
      </c>
    </row>
    <row r="1151" spans="2:51" s="14" customFormat="1" ht="12">
      <c r="B1151" s="172"/>
      <c r="D1151" s="165" t="s">
        <v>177</v>
      </c>
      <c r="E1151" s="173" t="s">
        <v>1</v>
      </c>
      <c r="F1151" s="174" t="s">
        <v>2286</v>
      </c>
      <c r="H1151" s="175">
        <v>1.015</v>
      </c>
      <c r="I1151" s="176"/>
      <c r="L1151" s="172"/>
      <c r="M1151" s="177"/>
      <c r="N1151" s="178"/>
      <c r="O1151" s="178"/>
      <c r="P1151" s="178"/>
      <c r="Q1151" s="178"/>
      <c r="R1151" s="178"/>
      <c r="S1151" s="178"/>
      <c r="T1151" s="179"/>
      <c r="AT1151" s="173" t="s">
        <v>177</v>
      </c>
      <c r="AU1151" s="173" t="s">
        <v>85</v>
      </c>
      <c r="AV1151" s="14" t="s">
        <v>85</v>
      </c>
      <c r="AW1151" s="14" t="s">
        <v>31</v>
      </c>
      <c r="AX1151" s="14" t="s">
        <v>77</v>
      </c>
      <c r="AY1151" s="173" t="s">
        <v>167</v>
      </c>
    </row>
    <row r="1152" spans="2:51" s="15" customFormat="1" ht="12">
      <c r="B1152" s="180"/>
      <c r="D1152" s="165" t="s">
        <v>177</v>
      </c>
      <c r="E1152" s="181" t="s">
        <v>1</v>
      </c>
      <c r="F1152" s="182" t="s">
        <v>192</v>
      </c>
      <c r="H1152" s="183">
        <v>1.015</v>
      </c>
      <c r="I1152" s="184"/>
      <c r="L1152" s="180"/>
      <c r="M1152" s="185"/>
      <c r="N1152" s="186"/>
      <c r="O1152" s="186"/>
      <c r="P1152" s="186"/>
      <c r="Q1152" s="186"/>
      <c r="R1152" s="186"/>
      <c r="S1152" s="186"/>
      <c r="T1152" s="187"/>
      <c r="AT1152" s="181" t="s">
        <v>177</v>
      </c>
      <c r="AU1152" s="181" t="s">
        <v>85</v>
      </c>
      <c r="AV1152" s="15" t="s">
        <v>175</v>
      </c>
      <c r="AW1152" s="15" t="s">
        <v>31</v>
      </c>
      <c r="AX1152" s="15" t="s">
        <v>32</v>
      </c>
      <c r="AY1152" s="181" t="s">
        <v>167</v>
      </c>
    </row>
    <row r="1153" spans="1:65" s="2" customFormat="1" ht="16.5" customHeight="1">
      <c r="A1153" s="33"/>
      <c r="B1153" s="150"/>
      <c r="C1153" s="193" t="s">
        <v>1146</v>
      </c>
      <c r="D1153" s="193" t="s">
        <v>453</v>
      </c>
      <c r="E1153" s="194" t="s">
        <v>2303</v>
      </c>
      <c r="F1153" s="195" t="s">
        <v>2304</v>
      </c>
      <c r="G1153" s="196" t="s">
        <v>475</v>
      </c>
      <c r="H1153" s="197">
        <v>1.015</v>
      </c>
      <c r="I1153" s="198"/>
      <c r="J1153" s="199">
        <f>ROUND(I1153*H1153,2)</f>
        <v>0</v>
      </c>
      <c r="K1153" s="195" t="s">
        <v>240</v>
      </c>
      <c r="L1153" s="200"/>
      <c r="M1153" s="201" t="s">
        <v>1</v>
      </c>
      <c r="N1153" s="202" t="s">
        <v>42</v>
      </c>
      <c r="O1153" s="59"/>
      <c r="P1153" s="160">
        <f>O1153*H1153</f>
        <v>0</v>
      </c>
      <c r="Q1153" s="160">
        <v>0.00139</v>
      </c>
      <c r="R1153" s="160">
        <f>Q1153*H1153</f>
        <v>0.0014108499999999997</v>
      </c>
      <c r="S1153" s="160">
        <v>0</v>
      </c>
      <c r="T1153" s="161">
        <f>S1153*H1153</f>
        <v>0</v>
      </c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R1153" s="162" t="s">
        <v>216</v>
      </c>
      <c r="AT1153" s="162" t="s">
        <v>453</v>
      </c>
      <c r="AU1153" s="162" t="s">
        <v>85</v>
      </c>
      <c r="AY1153" s="18" t="s">
        <v>167</v>
      </c>
      <c r="BE1153" s="163">
        <f>IF(N1153="základní",J1153,0)</f>
        <v>0</v>
      </c>
      <c r="BF1153" s="163">
        <f>IF(N1153="snížená",J1153,0)</f>
        <v>0</v>
      </c>
      <c r="BG1153" s="163">
        <f>IF(N1153="zákl. přenesená",J1153,0)</f>
        <v>0</v>
      </c>
      <c r="BH1153" s="163">
        <f>IF(N1153="sníž. přenesená",J1153,0)</f>
        <v>0</v>
      </c>
      <c r="BI1153" s="163">
        <f>IF(N1153="nulová",J1153,0)</f>
        <v>0</v>
      </c>
      <c r="BJ1153" s="18" t="s">
        <v>32</v>
      </c>
      <c r="BK1153" s="163">
        <f>ROUND(I1153*H1153,2)</f>
        <v>0</v>
      </c>
      <c r="BL1153" s="18" t="s">
        <v>175</v>
      </c>
      <c r="BM1153" s="162" t="s">
        <v>2305</v>
      </c>
    </row>
    <row r="1154" spans="2:51" s="14" customFormat="1" ht="12">
      <c r="B1154" s="172"/>
      <c r="D1154" s="165" t="s">
        <v>177</v>
      </c>
      <c r="E1154" s="173" t="s">
        <v>1</v>
      </c>
      <c r="F1154" s="174" t="s">
        <v>2286</v>
      </c>
      <c r="H1154" s="175">
        <v>1.015</v>
      </c>
      <c r="I1154" s="176"/>
      <c r="L1154" s="172"/>
      <c r="M1154" s="177"/>
      <c r="N1154" s="178"/>
      <c r="O1154" s="178"/>
      <c r="P1154" s="178"/>
      <c r="Q1154" s="178"/>
      <c r="R1154" s="178"/>
      <c r="S1154" s="178"/>
      <c r="T1154" s="179"/>
      <c r="AT1154" s="173" t="s">
        <v>177</v>
      </c>
      <c r="AU1154" s="173" t="s">
        <v>85</v>
      </c>
      <c r="AV1154" s="14" t="s">
        <v>85</v>
      </c>
      <c r="AW1154" s="14" t="s">
        <v>31</v>
      </c>
      <c r="AX1154" s="14" t="s">
        <v>77</v>
      </c>
      <c r="AY1154" s="173" t="s">
        <v>167</v>
      </c>
    </row>
    <row r="1155" spans="2:51" s="15" customFormat="1" ht="12">
      <c r="B1155" s="180"/>
      <c r="D1155" s="165" t="s">
        <v>177</v>
      </c>
      <c r="E1155" s="181" t="s">
        <v>1</v>
      </c>
      <c r="F1155" s="182" t="s">
        <v>192</v>
      </c>
      <c r="H1155" s="183">
        <v>1.015</v>
      </c>
      <c r="I1155" s="184"/>
      <c r="L1155" s="180"/>
      <c r="M1155" s="185"/>
      <c r="N1155" s="186"/>
      <c r="O1155" s="186"/>
      <c r="P1155" s="186"/>
      <c r="Q1155" s="186"/>
      <c r="R1155" s="186"/>
      <c r="S1155" s="186"/>
      <c r="T1155" s="187"/>
      <c r="AT1155" s="181" t="s">
        <v>177</v>
      </c>
      <c r="AU1155" s="181" t="s">
        <v>85</v>
      </c>
      <c r="AV1155" s="15" t="s">
        <v>175</v>
      </c>
      <c r="AW1155" s="15" t="s">
        <v>31</v>
      </c>
      <c r="AX1155" s="15" t="s">
        <v>32</v>
      </c>
      <c r="AY1155" s="181" t="s">
        <v>167</v>
      </c>
    </row>
    <row r="1156" spans="1:65" s="2" customFormat="1" ht="16.5" customHeight="1">
      <c r="A1156" s="33"/>
      <c r="B1156" s="150"/>
      <c r="C1156" s="193" t="s">
        <v>1151</v>
      </c>
      <c r="D1156" s="193" t="s">
        <v>453</v>
      </c>
      <c r="E1156" s="194" t="s">
        <v>2306</v>
      </c>
      <c r="F1156" s="195" t="s">
        <v>2307</v>
      </c>
      <c r="G1156" s="196" t="s">
        <v>475</v>
      </c>
      <c r="H1156" s="197">
        <v>1.015</v>
      </c>
      <c r="I1156" s="198"/>
      <c r="J1156" s="199">
        <f>ROUND(I1156*H1156,2)</f>
        <v>0</v>
      </c>
      <c r="K1156" s="195" t="s">
        <v>174</v>
      </c>
      <c r="L1156" s="200"/>
      <c r="M1156" s="201" t="s">
        <v>1</v>
      </c>
      <c r="N1156" s="202" t="s">
        <v>42</v>
      </c>
      <c r="O1156" s="59"/>
      <c r="P1156" s="160">
        <f>O1156*H1156</f>
        <v>0</v>
      </c>
      <c r="Q1156" s="160">
        <v>0.00026</v>
      </c>
      <c r="R1156" s="160">
        <f>Q1156*H1156</f>
        <v>0.00026389999999999996</v>
      </c>
      <c r="S1156" s="160">
        <v>0</v>
      </c>
      <c r="T1156" s="161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62" t="s">
        <v>216</v>
      </c>
      <c r="AT1156" s="162" t="s">
        <v>453</v>
      </c>
      <c r="AU1156" s="162" t="s">
        <v>85</v>
      </c>
      <c r="AY1156" s="18" t="s">
        <v>167</v>
      </c>
      <c r="BE1156" s="163">
        <f>IF(N1156="základní",J1156,0)</f>
        <v>0</v>
      </c>
      <c r="BF1156" s="163">
        <f>IF(N1156="snížená",J1156,0)</f>
        <v>0</v>
      </c>
      <c r="BG1156" s="163">
        <f>IF(N1156="zákl. přenesená",J1156,0)</f>
        <v>0</v>
      </c>
      <c r="BH1156" s="163">
        <f>IF(N1156="sníž. přenesená",J1156,0)</f>
        <v>0</v>
      </c>
      <c r="BI1156" s="163">
        <f>IF(N1156="nulová",J1156,0)</f>
        <v>0</v>
      </c>
      <c r="BJ1156" s="18" t="s">
        <v>32</v>
      </c>
      <c r="BK1156" s="163">
        <f>ROUND(I1156*H1156,2)</f>
        <v>0</v>
      </c>
      <c r="BL1156" s="18" t="s">
        <v>175</v>
      </c>
      <c r="BM1156" s="162" t="s">
        <v>2308</v>
      </c>
    </row>
    <row r="1157" spans="2:51" s="14" customFormat="1" ht="12">
      <c r="B1157" s="172"/>
      <c r="D1157" s="165" t="s">
        <v>177</v>
      </c>
      <c r="E1157" s="173" t="s">
        <v>1</v>
      </c>
      <c r="F1157" s="174" t="s">
        <v>2286</v>
      </c>
      <c r="H1157" s="175">
        <v>1.015</v>
      </c>
      <c r="I1157" s="176"/>
      <c r="L1157" s="172"/>
      <c r="M1157" s="177"/>
      <c r="N1157" s="178"/>
      <c r="O1157" s="178"/>
      <c r="P1157" s="178"/>
      <c r="Q1157" s="178"/>
      <c r="R1157" s="178"/>
      <c r="S1157" s="178"/>
      <c r="T1157" s="179"/>
      <c r="AT1157" s="173" t="s">
        <v>177</v>
      </c>
      <c r="AU1157" s="173" t="s">
        <v>85</v>
      </c>
      <c r="AV1157" s="14" t="s">
        <v>85</v>
      </c>
      <c r="AW1157" s="14" t="s">
        <v>31</v>
      </c>
      <c r="AX1157" s="14" t="s">
        <v>32</v>
      </c>
      <c r="AY1157" s="173" t="s">
        <v>167</v>
      </c>
    </row>
    <row r="1158" spans="1:65" s="2" customFormat="1" ht="16.5" customHeight="1">
      <c r="A1158" s="33"/>
      <c r="B1158" s="150"/>
      <c r="C1158" s="151" t="s">
        <v>1153</v>
      </c>
      <c r="D1158" s="151" t="s">
        <v>170</v>
      </c>
      <c r="E1158" s="152" t="s">
        <v>2309</v>
      </c>
      <c r="F1158" s="153" t="s">
        <v>2310</v>
      </c>
      <c r="G1158" s="154" t="s">
        <v>246</v>
      </c>
      <c r="H1158" s="155">
        <v>39.6</v>
      </c>
      <c r="I1158" s="156"/>
      <c r="J1158" s="157">
        <f>ROUND(I1158*H1158,2)</f>
        <v>0</v>
      </c>
      <c r="K1158" s="153" t="s">
        <v>174</v>
      </c>
      <c r="L1158" s="34"/>
      <c r="M1158" s="158" t="s">
        <v>1</v>
      </c>
      <c r="N1158" s="159" t="s">
        <v>42</v>
      </c>
      <c r="O1158" s="59"/>
      <c r="P1158" s="160">
        <f>O1158*H1158</f>
        <v>0</v>
      </c>
      <c r="Q1158" s="160">
        <v>0</v>
      </c>
      <c r="R1158" s="160">
        <f>Q1158*H1158</f>
        <v>0</v>
      </c>
      <c r="S1158" s="160">
        <v>0</v>
      </c>
      <c r="T1158" s="161">
        <f>S1158*H1158</f>
        <v>0</v>
      </c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R1158" s="162" t="s">
        <v>175</v>
      </c>
      <c r="AT1158" s="162" t="s">
        <v>170</v>
      </c>
      <c r="AU1158" s="162" t="s">
        <v>85</v>
      </c>
      <c r="AY1158" s="18" t="s">
        <v>167</v>
      </c>
      <c r="BE1158" s="163">
        <f>IF(N1158="základní",J1158,0)</f>
        <v>0</v>
      </c>
      <c r="BF1158" s="163">
        <f>IF(N1158="snížená",J1158,0)</f>
        <v>0</v>
      </c>
      <c r="BG1158" s="163">
        <f>IF(N1158="zákl. přenesená",J1158,0)</f>
        <v>0</v>
      </c>
      <c r="BH1158" s="163">
        <f>IF(N1158="sníž. přenesená",J1158,0)</f>
        <v>0</v>
      </c>
      <c r="BI1158" s="163">
        <f>IF(N1158="nulová",J1158,0)</f>
        <v>0</v>
      </c>
      <c r="BJ1158" s="18" t="s">
        <v>32</v>
      </c>
      <c r="BK1158" s="163">
        <f>ROUND(I1158*H1158,2)</f>
        <v>0</v>
      </c>
      <c r="BL1158" s="18" t="s">
        <v>175</v>
      </c>
      <c r="BM1158" s="162" t="s">
        <v>2311</v>
      </c>
    </row>
    <row r="1159" spans="2:51" s="13" customFormat="1" ht="12">
      <c r="B1159" s="164"/>
      <c r="D1159" s="165" t="s">
        <v>177</v>
      </c>
      <c r="E1159" s="166" t="s">
        <v>1</v>
      </c>
      <c r="F1159" s="167" t="s">
        <v>2312</v>
      </c>
      <c r="H1159" s="166" t="s">
        <v>1</v>
      </c>
      <c r="I1159" s="168"/>
      <c r="L1159" s="164"/>
      <c r="M1159" s="169"/>
      <c r="N1159" s="170"/>
      <c r="O1159" s="170"/>
      <c r="P1159" s="170"/>
      <c r="Q1159" s="170"/>
      <c r="R1159" s="170"/>
      <c r="S1159" s="170"/>
      <c r="T1159" s="171"/>
      <c r="AT1159" s="166" t="s">
        <v>177</v>
      </c>
      <c r="AU1159" s="166" t="s">
        <v>85</v>
      </c>
      <c r="AV1159" s="13" t="s">
        <v>32</v>
      </c>
      <c r="AW1159" s="13" t="s">
        <v>31</v>
      </c>
      <c r="AX1159" s="13" t="s">
        <v>77</v>
      </c>
      <c r="AY1159" s="166" t="s">
        <v>167</v>
      </c>
    </row>
    <row r="1160" spans="2:51" s="13" customFormat="1" ht="12">
      <c r="B1160" s="164"/>
      <c r="D1160" s="165" t="s">
        <v>177</v>
      </c>
      <c r="E1160" s="166" t="s">
        <v>1</v>
      </c>
      <c r="F1160" s="167" t="s">
        <v>2313</v>
      </c>
      <c r="H1160" s="166" t="s">
        <v>1</v>
      </c>
      <c r="I1160" s="168"/>
      <c r="L1160" s="164"/>
      <c r="M1160" s="169"/>
      <c r="N1160" s="170"/>
      <c r="O1160" s="170"/>
      <c r="P1160" s="170"/>
      <c r="Q1160" s="170"/>
      <c r="R1160" s="170"/>
      <c r="S1160" s="170"/>
      <c r="T1160" s="171"/>
      <c r="AT1160" s="166" t="s">
        <v>177</v>
      </c>
      <c r="AU1160" s="166" t="s">
        <v>85</v>
      </c>
      <c r="AV1160" s="13" t="s">
        <v>32</v>
      </c>
      <c r="AW1160" s="13" t="s">
        <v>31</v>
      </c>
      <c r="AX1160" s="13" t="s">
        <v>77</v>
      </c>
      <c r="AY1160" s="166" t="s">
        <v>167</v>
      </c>
    </row>
    <row r="1161" spans="2:51" s="13" customFormat="1" ht="12">
      <c r="B1161" s="164"/>
      <c r="D1161" s="165" t="s">
        <v>177</v>
      </c>
      <c r="E1161" s="166" t="s">
        <v>1</v>
      </c>
      <c r="F1161" s="167" t="s">
        <v>2314</v>
      </c>
      <c r="H1161" s="166" t="s">
        <v>1</v>
      </c>
      <c r="I1161" s="168"/>
      <c r="L1161" s="164"/>
      <c r="M1161" s="169"/>
      <c r="N1161" s="170"/>
      <c r="O1161" s="170"/>
      <c r="P1161" s="170"/>
      <c r="Q1161" s="170"/>
      <c r="R1161" s="170"/>
      <c r="S1161" s="170"/>
      <c r="T1161" s="171"/>
      <c r="AT1161" s="166" t="s">
        <v>177</v>
      </c>
      <c r="AU1161" s="166" t="s">
        <v>85</v>
      </c>
      <c r="AV1161" s="13" t="s">
        <v>32</v>
      </c>
      <c r="AW1161" s="13" t="s">
        <v>31</v>
      </c>
      <c r="AX1161" s="13" t="s">
        <v>77</v>
      </c>
      <c r="AY1161" s="166" t="s">
        <v>167</v>
      </c>
    </row>
    <row r="1162" spans="2:51" s="14" customFormat="1" ht="12">
      <c r="B1162" s="172"/>
      <c r="D1162" s="165" t="s">
        <v>177</v>
      </c>
      <c r="E1162" s="173" t="s">
        <v>1</v>
      </c>
      <c r="F1162" s="174" t="s">
        <v>2315</v>
      </c>
      <c r="H1162" s="175">
        <v>7.76</v>
      </c>
      <c r="I1162" s="176"/>
      <c r="L1162" s="172"/>
      <c r="M1162" s="177"/>
      <c r="N1162" s="178"/>
      <c r="O1162" s="178"/>
      <c r="P1162" s="178"/>
      <c r="Q1162" s="178"/>
      <c r="R1162" s="178"/>
      <c r="S1162" s="178"/>
      <c r="T1162" s="179"/>
      <c r="AT1162" s="173" t="s">
        <v>177</v>
      </c>
      <c r="AU1162" s="173" t="s">
        <v>85</v>
      </c>
      <c r="AV1162" s="14" t="s">
        <v>85</v>
      </c>
      <c r="AW1162" s="14" t="s">
        <v>31</v>
      </c>
      <c r="AX1162" s="14" t="s">
        <v>77</v>
      </c>
      <c r="AY1162" s="173" t="s">
        <v>167</v>
      </c>
    </row>
    <row r="1163" spans="2:51" s="14" customFormat="1" ht="12">
      <c r="B1163" s="172"/>
      <c r="D1163" s="165" t="s">
        <v>177</v>
      </c>
      <c r="E1163" s="173" t="s">
        <v>1</v>
      </c>
      <c r="F1163" s="174" t="s">
        <v>2316</v>
      </c>
      <c r="H1163" s="175">
        <v>10</v>
      </c>
      <c r="I1163" s="176"/>
      <c r="L1163" s="172"/>
      <c r="M1163" s="177"/>
      <c r="N1163" s="178"/>
      <c r="O1163" s="178"/>
      <c r="P1163" s="178"/>
      <c r="Q1163" s="178"/>
      <c r="R1163" s="178"/>
      <c r="S1163" s="178"/>
      <c r="T1163" s="179"/>
      <c r="AT1163" s="173" t="s">
        <v>177</v>
      </c>
      <c r="AU1163" s="173" t="s">
        <v>85</v>
      </c>
      <c r="AV1163" s="14" t="s">
        <v>85</v>
      </c>
      <c r="AW1163" s="14" t="s">
        <v>31</v>
      </c>
      <c r="AX1163" s="14" t="s">
        <v>77</v>
      </c>
      <c r="AY1163" s="173" t="s">
        <v>167</v>
      </c>
    </row>
    <row r="1164" spans="2:51" s="14" customFormat="1" ht="12">
      <c r="B1164" s="172"/>
      <c r="D1164" s="165" t="s">
        <v>177</v>
      </c>
      <c r="E1164" s="173" t="s">
        <v>1</v>
      </c>
      <c r="F1164" s="174" t="s">
        <v>2317</v>
      </c>
      <c r="H1164" s="175">
        <v>6.8</v>
      </c>
      <c r="I1164" s="176"/>
      <c r="L1164" s="172"/>
      <c r="M1164" s="177"/>
      <c r="N1164" s="178"/>
      <c r="O1164" s="178"/>
      <c r="P1164" s="178"/>
      <c r="Q1164" s="178"/>
      <c r="R1164" s="178"/>
      <c r="S1164" s="178"/>
      <c r="T1164" s="179"/>
      <c r="AT1164" s="173" t="s">
        <v>177</v>
      </c>
      <c r="AU1164" s="173" t="s">
        <v>85</v>
      </c>
      <c r="AV1164" s="14" t="s">
        <v>85</v>
      </c>
      <c r="AW1164" s="14" t="s">
        <v>31</v>
      </c>
      <c r="AX1164" s="14" t="s">
        <v>77</v>
      </c>
      <c r="AY1164" s="173" t="s">
        <v>167</v>
      </c>
    </row>
    <row r="1165" spans="2:51" s="14" customFormat="1" ht="12">
      <c r="B1165" s="172"/>
      <c r="D1165" s="165" t="s">
        <v>177</v>
      </c>
      <c r="E1165" s="173" t="s">
        <v>1</v>
      </c>
      <c r="F1165" s="174" t="s">
        <v>2318</v>
      </c>
      <c r="H1165" s="175">
        <v>6.52</v>
      </c>
      <c r="I1165" s="176"/>
      <c r="L1165" s="172"/>
      <c r="M1165" s="177"/>
      <c r="N1165" s="178"/>
      <c r="O1165" s="178"/>
      <c r="P1165" s="178"/>
      <c r="Q1165" s="178"/>
      <c r="R1165" s="178"/>
      <c r="S1165" s="178"/>
      <c r="T1165" s="179"/>
      <c r="AT1165" s="173" t="s">
        <v>177</v>
      </c>
      <c r="AU1165" s="173" t="s">
        <v>85</v>
      </c>
      <c r="AV1165" s="14" t="s">
        <v>85</v>
      </c>
      <c r="AW1165" s="14" t="s">
        <v>31</v>
      </c>
      <c r="AX1165" s="14" t="s">
        <v>77</v>
      </c>
      <c r="AY1165" s="173" t="s">
        <v>167</v>
      </c>
    </row>
    <row r="1166" spans="2:51" s="14" customFormat="1" ht="12">
      <c r="B1166" s="172"/>
      <c r="D1166" s="165" t="s">
        <v>177</v>
      </c>
      <c r="E1166" s="173" t="s">
        <v>1</v>
      </c>
      <c r="F1166" s="174" t="s">
        <v>2319</v>
      </c>
      <c r="H1166" s="175">
        <v>8.52</v>
      </c>
      <c r="I1166" s="176"/>
      <c r="L1166" s="172"/>
      <c r="M1166" s="177"/>
      <c r="N1166" s="178"/>
      <c r="O1166" s="178"/>
      <c r="P1166" s="178"/>
      <c r="Q1166" s="178"/>
      <c r="R1166" s="178"/>
      <c r="S1166" s="178"/>
      <c r="T1166" s="179"/>
      <c r="AT1166" s="173" t="s">
        <v>177</v>
      </c>
      <c r="AU1166" s="173" t="s">
        <v>85</v>
      </c>
      <c r="AV1166" s="14" t="s">
        <v>85</v>
      </c>
      <c r="AW1166" s="14" t="s">
        <v>31</v>
      </c>
      <c r="AX1166" s="14" t="s">
        <v>77</v>
      </c>
      <c r="AY1166" s="173" t="s">
        <v>167</v>
      </c>
    </row>
    <row r="1167" spans="2:51" s="15" customFormat="1" ht="12">
      <c r="B1167" s="180"/>
      <c r="D1167" s="165" t="s">
        <v>177</v>
      </c>
      <c r="E1167" s="181" t="s">
        <v>1</v>
      </c>
      <c r="F1167" s="182" t="s">
        <v>192</v>
      </c>
      <c r="H1167" s="183">
        <v>39.6</v>
      </c>
      <c r="I1167" s="184"/>
      <c r="L1167" s="180"/>
      <c r="M1167" s="185"/>
      <c r="N1167" s="186"/>
      <c r="O1167" s="186"/>
      <c r="P1167" s="186"/>
      <c r="Q1167" s="186"/>
      <c r="R1167" s="186"/>
      <c r="S1167" s="186"/>
      <c r="T1167" s="187"/>
      <c r="AT1167" s="181" t="s">
        <v>177</v>
      </c>
      <c r="AU1167" s="181" t="s">
        <v>85</v>
      </c>
      <c r="AV1167" s="15" t="s">
        <v>175</v>
      </c>
      <c r="AW1167" s="15" t="s">
        <v>31</v>
      </c>
      <c r="AX1167" s="15" t="s">
        <v>32</v>
      </c>
      <c r="AY1167" s="181" t="s">
        <v>167</v>
      </c>
    </row>
    <row r="1168" spans="1:65" s="2" customFormat="1" ht="16.5" customHeight="1">
      <c r="A1168" s="33"/>
      <c r="B1168" s="150"/>
      <c r="C1168" s="151" t="s">
        <v>1155</v>
      </c>
      <c r="D1168" s="151" t="s">
        <v>170</v>
      </c>
      <c r="E1168" s="152" t="s">
        <v>2320</v>
      </c>
      <c r="F1168" s="153" t="s">
        <v>2321</v>
      </c>
      <c r="G1168" s="154" t="s">
        <v>246</v>
      </c>
      <c r="H1168" s="155">
        <v>80</v>
      </c>
      <c r="I1168" s="156"/>
      <c r="J1168" s="157">
        <f>ROUND(I1168*H1168,2)</f>
        <v>0</v>
      </c>
      <c r="K1168" s="153" t="s">
        <v>1</v>
      </c>
      <c r="L1168" s="34"/>
      <c r="M1168" s="158" t="s">
        <v>1</v>
      </c>
      <c r="N1168" s="159" t="s">
        <v>42</v>
      </c>
      <c r="O1168" s="59"/>
      <c r="P1168" s="160">
        <f>O1168*H1168</f>
        <v>0</v>
      </c>
      <c r="Q1168" s="160">
        <v>0</v>
      </c>
      <c r="R1168" s="160">
        <f>Q1168*H1168</f>
        <v>0</v>
      </c>
      <c r="S1168" s="160">
        <v>0</v>
      </c>
      <c r="T1168" s="161">
        <f>S1168*H1168</f>
        <v>0</v>
      </c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R1168" s="162" t="s">
        <v>175</v>
      </c>
      <c r="AT1168" s="162" t="s">
        <v>170</v>
      </c>
      <c r="AU1168" s="162" t="s">
        <v>85</v>
      </c>
      <c r="AY1168" s="18" t="s">
        <v>167</v>
      </c>
      <c r="BE1168" s="163">
        <f>IF(N1168="základní",J1168,0)</f>
        <v>0</v>
      </c>
      <c r="BF1168" s="163">
        <f>IF(N1168="snížená",J1168,0)</f>
        <v>0</v>
      </c>
      <c r="BG1168" s="163">
        <f>IF(N1168="zákl. přenesená",J1168,0)</f>
        <v>0</v>
      </c>
      <c r="BH1168" s="163">
        <f>IF(N1168="sníž. přenesená",J1168,0)</f>
        <v>0</v>
      </c>
      <c r="BI1168" s="163">
        <f>IF(N1168="nulová",J1168,0)</f>
        <v>0</v>
      </c>
      <c r="BJ1168" s="18" t="s">
        <v>32</v>
      </c>
      <c r="BK1168" s="163">
        <f>ROUND(I1168*H1168,2)</f>
        <v>0</v>
      </c>
      <c r="BL1168" s="18" t="s">
        <v>175</v>
      </c>
      <c r="BM1168" s="162" t="s">
        <v>2322</v>
      </c>
    </row>
    <row r="1169" spans="2:51" s="14" customFormat="1" ht="12">
      <c r="B1169" s="172"/>
      <c r="D1169" s="165" t="s">
        <v>177</v>
      </c>
      <c r="E1169" s="173" t="s">
        <v>1</v>
      </c>
      <c r="F1169" s="174" t="s">
        <v>2323</v>
      </c>
      <c r="H1169" s="175">
        <v>16</v>
      </c>
      <c r="I1169" s="176"/>
      <c r="L1169" s="172"/>
      <c r="M1169" s="177"/>
      <c r="N1169" s="178"/>
      <c r="O1169" s="178"/>
      <c r="P1169" s="178"/>
      <c r="Q1169" s="178"/>
      <c r="R1169" s="178"/>
      <c r="S1169" s="178"/>
      <c r="T1169" s="179"/>
      <c r="AT1169" s="173" t="s">
        <v>177</v>
      </c>
      <c r="AU1169" s="173" t="s">
        <v>85</v>
      </c>
      <c r="AV1169" s="14" t="s">
        <v>85</v>
      </c>
      <c r="AW1169" s="14" t="s">
        <v>31</v>
      </c>
      <c r="AX1169" s="14" t="s">
        <v>77</v>
      </c>
      <c r="AY1169" s="173" t="s">
        <v>167</v>
      </c>
    </row>
    <row r="1170" spans="2:51" s="14" customFormat="1" ht="12">
      <c r="B1170" s="172"/>
      <c r="D1170" s="165" t="s">
        <v>177</v>
      </c>
      <c r="E1170" s="173" t="s">
        <v>1</v>
      </c>
      <c r="F1170" s="174" t="s">
        <v>2324</v>
      </c>
      <c r="H1170" s="175">
        <v>26</v>
      </c>
      <c r="I1170" s="176"/>
      <c r="L1170" s="172"/>
      <c r="M1170" s="177"/>
      <c r="N1170" s="178"/>
      <c r="O1170" s="178"/>
      <c r="P1170" s="178"/>
      <c r="Q1170" s="178"/>
      <c r="R1170" s="178"/>
      <c r="S1170" s="178"/>
      <c r="T1170" s="179"/>
      <c r="AT1170" s="173" t="s">
        <v>177</v>
      </c>
      <c r="AU1170" s="173" t="s">
        <v>85</v>
      </c>
      <c r="AV1170" s="14" t="s">
        <v>85</v>
      </c>
      <c r="AW1170" s="14" t="s">
        <v>31</v>
      </c>
      <c r="AX1170" s="14" t="s">
        <v>77</v>
      </c>
      <c r="AY1170" s="173" t="s">
        <v>167</v>
      </c>
    </row>
    <row r="1171" spans="2:51" s="14" customFormat="1" ht="12">
      <c r="B1171" s="172"/>
      <c r="D1171" s="165" t="s">
        <v>177</v>
      </c>
      <c r="E1171" s="173" t="s">
        <v>1</v>
      </c>
      <c r="F1171" s="174" t="s">
        <v>2325</v>
      </c>
      <c r="H1171" s="175">
        <v>16</v>
      </c>
      <c r="I1171" s="176"/>
      <c r="L1171" s="172"/>
      <c r="M1171" s="177"/>
      <c r="N1171" s="178"/>
      <c r="O1171" s="178"/>
      <c r="P1171" s="178"/>
      <c r="Q1171" s="178"/>
      <c r="R1171" s="178"/>
      <c r="S1171" s="178"/>
      <c r="T1171" s="179"/>
      <c r="AT1171" s="173" t="s">
        <v>177</v>
      </c>
      <c r="AU1171" s="173" t="s">
        <v>85</v>
      </c>
      <c r="AV1171" s="14" t="s">
        <v>85</v>
      </c>
      <c r="AW1171" s="14" t="s">
        <v>31</v>
      </c>
      <c r="AX1171" s="14" t="s">
        <v>77</v>
      </c>
      <c r="AY1171" s="173" t="s">
        <v>167</v>
      </c>
    </row>
    <row r="1172" spans="2:51" s="14" customFormat="1" ht="12">
      <c r="B1172" s="172"/>
      <c r="D1172" s="165" t="s">
        <v>177</v>
      </c>
      <c r="E1172" s="173" t="s">
        <v>1</v>
      </c>
      <c r="F1172" s="174" t="s">
        <v>2326</v>
      </c>
      <c r="H1172" s="175">
        <v>8.6</v>
      </c>
      <c r="I1172" s="176"/>
      <c r="L1172" s="172"/>
      <c r="M1172" s="177"/>
      <c r="N1172" s="178"/>
      <c r="O1172" s="178"/>
      <c r="P1172" s="178"/>
      <c r="Q1172" s="178"/>
      <c r="R1172" s="178"/>
      <c r="S1172" s="178"/>
      <c r="T1172" s="179"/>
      <c r="AT1172" s="173" t="s">
        <v>177</v>
      </c>
      <c r="AU1172" s="173" t="s">
        <v>85</v>
      </c>
      <c r="AV1172" s="14" t="s">
        <v>85</v>
      </c>
      <c r="AW1172" s="14" t="s">
        <v>31</v>
      </c>
      <c r="AX1172" s="14" t="s">
        <v>77</v>
      </c>
      <c r="AY1172" s="173" t="s">
        <v>167</v>
      </c>
    </row>
    <row r="1173" spans="2:51" s="14" customFormat="1" ht="12">
      <c r="B1173" s="172"/>
      <c r="D1173" s="165" t="s">
        <v>177</v>
      </c>
      <c r="E1173" s="173" t="s">
        <v>1</v>
      </c>
      <c r="F1173" s="174" t="s">
        <v>2149</v>
      </c>
      <c r="H1173" s="175">
        <v>2.7</v>
      </c>
      <c r="I1173" s="176"/>
      <c r="L1173" s="172"/>
      <c r="M1173" s="177"/>
      <c r="N1173" s="178"/>
      <c r="O1173" s="178"/>
      <c r="P1173" s="178"/>
      <c r="Q1173" s="178"/>
      <c r="R1173" s="178"/>
      <c r="S1173" s="178"/>
      <c r="T1173" s="179"/>
      <c r="AT1173" s="173" t="s">
        <v>177</v>
      </c>
      <c r="AU1173" s="173" t="s">
        <v>85</v>
      </c>
      <c r="AV1173" s="14" t="s">
        <v>85</v>
      </c>
      <c r="AW1173" s="14" t="s">
        <v>31</v>
      </c>
      <c r="AX1173" s="14" t="s">
        <v>77</v>
      </c>
      <c r="AY1173" s="173" t="s">
        <v>167</v>
      </c>
    </row>
    <row r="1174" spans="2:51" s="14" customFormat="1" ht="12">
      <c r="B1174" s="172"/>
      <c r="D1174" s="165" t="s">
        <v>177</v>
      </c>
      <c r="E1174" s="173" t="s">
        <v>1</v>
      </c>
      <c r="F1174" s="174" t="s">
        <v>2150</v>
      </c>
      <c r="H1174" s="175">
        <v>5</v>
      </c>
      <c r="I1174" s="176"/>
      <c r="L1174" s="172"/>
      <c r="M1174" s="177"/>
      <c r="N1174" s="178"/>
      <c r="O1174" s="178"/>
      <c r="P1174" s="178"/>
      <c r="Q1174" s="178"/>
      <c r="R1174" s="178"/>
      <c r="S1174" s="178"/>
      <c r="T1174" s="179"/>
      <c r="AT1174" s="173" t="s">
        <v>177</v>
      </c>
      <c r="AU1174" s="173" t="s">
        <v>85</v>
      </c>
      <c r="AV1174" s="14" t="s">
        <v>85</v>
      </c>
      <c r="AW1174" s="14" t="s">
        <v>31</v>
      </c>
      <c r="AX1174" s="14" t="s">
        <v>77</v>
      </c>
      <c r="AY1174" s="173" t="s">
        <v>167</v>
      </c>
    </row>
    <row r="1175" spans="2:51" s="14" customFormat="1" ht="12">
      <c r="B1175" s="172"/>
      <c r="D1175" s="165" t="s">
        <v>177</v>
      </c>
      <c r="E1175" s="173" t="s">
        <v>1</v>
      </c>
      <c r="F1175" s="174" t="s">
        <v>2151</v>
      </c>
      <c r="H1175" s="175">
        <v>5.7</v>
      </c>
      <c r="I1175" s="176"/>
      <c r="L1175" s="172"/>
      <c r="M1175" s="177"/>
      <c r="N1175" s="178"/>
      <c r="O1175" s="178"/>
      <c r="P1175" s="178"/>
      <c r="Q1175" s="178"/>
      <c r="R1175" s="178"/>
      <c r="S1175" s="178"/>
      <c r="T1175" s="179"/>
      <c r="AT1175" s="173" t="s">
        <v>177</v>
      </c>
      <c r="AU1175" s="173" t="s">
        <v>85</v>
      </c>
      <c r="AV1175" s="14" t="s">
        <v>85</v>
      </c>
      <c r="AW1175" s="14" t="s">
        <v>31</v>
      </c>
      <c r="AX1175" s="14" t="s">
        <v>77</v>
      </c>
      <c r="AY1175" s="173" t="s">
        <v>167</v>
      </c>
    </row>
    <row r="1176" spans="2:51" s="15" customFormat="1" ht="12">
      <c r="B1176" s="180"/>
      <c r="D1176" s="165" t="s">
        <v>177</v>
      </c>
      <c r="E1176" s="181" t="s">
        <v>1</v>
      </c>
      <c r="F1176" s="182" t="s">
        <v>192</v>
      </c>
      <c r="H1176" s="183">
        <v>80</v>
      </c>
      <c r="I1176" s="184"/>
      <c r="L1176" s="180"/>
      <c r="M1176" s="185"/>
      <c r="N1176" s="186"/>
      <c r="O1176" s="186"/>
      <c r="P1176" s="186"/>
      <c r="Q1176" s="186"/>
      <c r="R1176" s="186"/>
      <c r="S1176" s="186"/>
      <c r="T1176" s="187"/>
      <c r="AT1176" s="181" t="s">
        <v>177</v>
      </c>
      <c r="AU1176" s="181" t="s">
        <v>85</v>
      </c>
      <c r="AV1176" s="15" t="s">
        <v>175</v>
      </c>
      <c r="AW1176" s="15" t="s">
        <v>31</v>
      </c>
      <c r="AX1176" s="15" t="s">
        <v>32</v>
      </c>
      <c r="AY1176" s="181" t="s">
        <v>167</v>
      </c>
    </row>
    <row r="1177" spans="1:65" s="2" customFormat="1" ht="16.5" customHeight="1">
      <c r="A1177" s="33"/>
      <c r="B1177" s="150"/>
      <c r="C1177" s="151" t="s">
        <v>1160</v>
      </c>
      <c r="D1177" s="151" t="s">
        <v>170</v>
      </c>
      <c r="E1177" s="152" t="s">
        <v>2327</v>
      </c>
      <c r="F1177" s="153" t="s">
        <v>2328</v>
      </c>
      <c r="G1177" s="154" t="s">
        <v>475</v>
      </c>
      <c r="H1177" s="155">
        <v>25</v>
      </c>
      <c r="I1177" s="156"/>
      <c r="J1177" s="157">
        <f>ROUND(I1177*H1177,2)</f>
        <v>0</v>
      </c>
      <c r="K1177" s="153" t="s">
        <v>174</v>
      </c>
      <c r="L1177" s="34"/>
      <c r="M1177" s="158" t="s">
        <v>1</v>
      </c>
      <c r="N1177" s="159" t="s">
        <v>42</v>
      </c>
      <c r="O1177" s="59"/>
      <c r="P1177" s="160">
        <f>O1177*H1177</f>
        <v>0</v>
      </c>
      <c r="Q1177" s="160">
        <v>0</v>
      </c>
      <c r="R1177" s="160">
        <f>Q1177*H1177</f>
        <v>0</v>
      </c>
      <c r="S1177" s="160">
        <v>0</v>
      </c>
      <c r="T1177" s="161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62" t="s">
        <v>175</v>
      </c>
      <c r="AT1177" s="162" t="s">
        <v>170</v>
      </c>
      <c r="AU1177" s="162" t="s">
        <v>85</v>
      </c>
      <c r="AY1177" s="18" t="s">
        <v>167</v>
      </c>
      <c r="BE1177" s="163">
        <f>IF(N1177="základní",J1177,0)</f>
        <v>0</v>
      </c>
      <c r="BF1177" s="163">
        <f>IF(N1177="snížená",J1177,0)</f>
        <v>0</v>
      </c>
      <c r="BG1177" s="163">
        <f>IF(N1177="zákl. přenesená",J1177,0)</f>
        <v>0</v>
      </c>
      <c r="BH1177" s="163">
        <f>IF(N1177="sníž. přenesená",J1177,0)</f>
        <v>0</v>
      </c>
      <c r="BI1177" s="163">
        <f>IF(N1177="nulová",J1177,0)</f>
        <v>0</v>
      </c>
      <c r="BJ1177" s="18" t="s">
        <v>32</v>
      </c>
      <c r="BK1177" s="163">
        <f>ROUND(I1177*H1177,2)</f>
        <v>0</v>
      </c>
      <c r="BL1177" s="18" t="s">
        <v>175</v>
      </c>
      <c r="BM1177" s="162" t="s">
        <v>2329</v>
      </c>
    </row>
    <row r="1178" spans="1:65" s="2" customFormat="1" ht="24.2" customHeight="1">
      <c r="A1178" s="33"/>
      <c r="B1178" s="150"/>
      <c r="C1178" s="193" t="s">
        <v>1165</v>
      </c>
      <c r="D1178" s="193" t="s">
        <v>453</v>
      </c>
      <c r="E1178" s="194" t="s">
        <v>2330</v>
      </c>
      <c r="F1178" s="195" t="s">
        <v>2331</v>
      </c>
      <c r="G1178" s="196" t="s">
        <v>475</v>
      </c>
      <c r="H1178" s="197">
        <v>25.25</v>
      </c>
      <c r="I1178" s="198"/>
      <c r="J1178" s="199">
        <f>ROUND(I1178*H1178,2)</f>
        <v>0</v>
      </c>
      <c r="K1178" s="195" t="s">
        <v>1</v>
      </c>
      <c r="L1178" s="200"/>
      <c r="M1178" s="201" t="s">
        <v>1</v>
      </c>
      <c r="N1178" s="202" t="s">
        <v>42</v>
      </c>
      <c r="O1178" s="59"/>
      <c r="P1178" s="160">
        <f>O1178*H1178</f>
        <v>0</v>
      </c>
      <c r="Q1178" s="160">
        <v>0.0019</v>
      </c>
      <c r="R1178" s="160">
        <f>Q1178*H1178</f>
        <v>0.047975</v>
      </c>
      <c r="S1178" s="160">
        <v>0</v>
      </c>
      <c r="T1178" s="161">
        <f>S1178*H1178</f>
        <v>0</v>
      </c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R1178" s="162" t="s">
        <v>216</v>
      </c>
      <c r="AT1178" s="162" t="s">
        <v>453</v>
      </c>
      <c r="AU1178" s="162" t="s">
        <v>85</v>
      </c>
      <c r="AY1178" s="18" t="s">
        <v>167</v>
      </c>
      <c r="BE1178" s="163">
        <f>IF(N1178="základní",J1178,0)</f>
        <v>0</v>
      </c>
      <c r="BF1178" s="163">
        <f>IF(N1178="snížená",J1178,0)</f>
        <v>0</v>
      </c>
      <c r="BG1178" s="163">
        <f>IF(N1178="zákl. přenesená",J1178,0)</f>
        <v>0</v>
      </c>
      <c r="BH1178" s="163">
        <f>IF(N1178="sníž. přenesená",J1178,0)</f>
        <v>0</v>
      </c>
      <c r="BI1178" s="163">
        <f>IF(N1178="nulová",J1178,0)</f>
        <v>0</v>
      </c>
      <c r="BJ1178" s="18" t="s">
        <v>32</v>
      </c>
      <c r="BK1178" s="163">
        <f>ROUND(I1178*H1178,2)</f>
        <v>0</v>
      </c>
      <c r="BL1178" s="18" t="s">
        <v>175</v>
      </c>
      <c r="BM1178" s="162" t="s">
        <v>2332</v>
      </c>
    </row>
    <row r="1179" spans="2:51" s="14" customFormat="1" ht="12">
      <c r="B1179" s="172"/>
      <c r="D1179" s="165" t="s">
        <v>177</v>
      </c>
      <c r="E1179" s="173" t="s">
        <v>1</v>
      </c>
      <c r="F1179" s="174" t="s">
        <v>2333</v>
      </c>
      <c r="H1179" s="175">
        <v>25.25</v>
      </c>
      <c r="I1179" s="176"/>
      <c r="L1179" s="172"/>
      <c r="M1179" s="177"/>
      <c r="N1179" s="178"/>
      <c r="O1179" s="178"/>
      <c r="P1179" s="178"/>
      <c r="Q1179" s="178"/>
      <c r="R1179" s="178"/>
      <c r="S1179" s="178"/>
      <c r="T1179" s="179"/>
      <c r="AT1179" s="173" t="s">
        <v>177</v>
      </c>
      <c r="AU1179" s="173" t="s">
        <v>85</v>
      </c>
      <c r="AV1179" s="14" t="s">
        <v>85</v>
      </c>
      <c r="AW1179" s="14" t="s">
        <v>31</v>
      </c>
      <c r="AX1179" s="14" t="s">
        <v>77</v>
      </c>
      <c r="AY1179" s="173" t="s">
        <v>167</v>
      </c>
    </row>
    <row r="1180" spans="2:51" s="15" customFormat="1" ht="12">
      <c r="B1180" s="180"/>
      <c r="D1180" s="165" t="s">
        <v>177</v>
      </c>
      <c r="E1180" s="181" t="s">
        <v>1</v>
      </c>
      <c r="F1180" s="182" t="s">
        <v>192</v>
      </c>
      <c r="H1180" s="183">
        <v>25.25</v>
      </c>
      <c r="I1180" s="184"/>
      <c r="L1180" s="180"/>
      <c r="M1180" s="185"/>
      <c r="N1180" s="186"/>
      <c r="O1180" s="186"/>
      <c r="P1180" s="186"/>
      <c r="Q1180" s="186"/>
      <c r="R1180" s="186"/>
      <c r="S1180" s="186"/>
      <c r="T1180" s="187"/>
      <c r="AT1180" s="181" t="s">
        <v>177</v>
      </c>
      <c r="AU1180" s="181" t="s">
        <v>85</v>
      </c>
      <c r="AV1180" s="15" t="s">
        <v>175</v>
      </c>
      <c r="AW1180" s="15" t="s">
        <v>31</v>
      </c>
      <c r="AX1180" s="15" t="s">
        <v>32</v>
      </c>
      <c r="AY1180" s="181" t="s">
        <v>167</v>
      </c>
    </row>
    <row r="1181" spans="1:65" s="2" customFormat="1" ht="16.5" customHeight="1">
      <c r="A1181" s="33"/>
      <c r="B1181" s="150"/>
      <c r="C1181" s="193" t="s">
        <v>1170</v>
      </c>
      <c r="D1181" s="193" t="s">
        <v>453</v>
      </c>
      <c r="E1181" s="194" t="s">
        <v>2334</v>
      </c>
      <c r="F1181" s="195" t="s">
        <v>2335</v>
      </c>
      <c r="G1181" s="196" t="s">
        <v>475</v>
      </c>
      <c r="H1181" s="197">
        <v>25.25</v>
      </c>
      <c r="I1181" s="198"/>
      <c r="J1181" s="199">
        <f>ROUND(I1181*H1181,2)</f>
        <v>0</v>
      </c>
      <c r="K1181" s="195" t="s">
        <v>1</v>
      </c>
      <c r="L1181" s="200"/>
      <c r="M1181" s="201" t="s">
        <v>1</v>
      </c>
      <c r="N1181" s="202" t="s">
        <v>42</v>
      </c>
      <c r="O1181" s="59"/>
      <c r="P1181" s="160">
        <f>O1181*H1181</f>
        <v>0</v>
      </c>
      <c r="Q1181" s="160">
        <v>0.0035</v>
      </c>
      <c r="R1181" s="160">
        <f>Q1181*H1181</f>
        <v>0.088375</v>
      </c>
      <c r="S1181" s="160">
        <v>0</v>
      </c>
      <c r="T1181" s="161">
        <f>S1181*H1181</f>
        <v>0</v>
      </c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R1181" s="162" t="s">
        <v>216</v>
      </c>
      <c r="AT1181" s="162" t="s">
        <v>453</v>
      </c>
      <c r="AU1181" s="162" t="s">
        <v>85</v>
      </c>
      <c r="AY1181" s="18" t="s">
        <v>167</v>
      </c>
      <c r="BE1181" s="163">
        <f>IF(N1181="základní",J1181,0)</f>
        <v>0</v>
      </c>
      <c r="BF1181" s="163">
        <f>IF(N1181="snížená",J1181,0)</f>
        <v>0</v>
      </c>
      <c r="BG1181" s="163">
        <f>IF(N1181="zákl. přenesená",J1181,0)</f>
        <v>0</v>
      </c>
      <c r="BH1181" s="163">
        <f>IF(N1181="sníž. přenesená",J1181,0)</f>
        <v>0</v>
      </c>
      <c r="BI1181" s="163">
        <f>IF(N1181="nulová",J1181,0)</f>
        <v>0</v>
      </c>
      <c r="BJ1181" s="18" t="s">
        <v>32</v>
      </c>
      <c r="BK1181" s="163">
        <f>ROUND(I1181*H1181,2)</f>
        <v>0</v>
      </c>
      <c r="BL1181" s="18" t="s">
        <v>175</v>
      </c>
      <c r="BM1181" s="162" t="s">
        <v>2336</v>
      </c>
    </row>
    <row r="1182" spans="2:51" s="14" customFormat="1" ht="12">
      <c r="B1182" s="172"/>
      <c r="D1182" s="165" t="s">
        <v>177</v>
      </c>
      <c r="E1182" s="173" t="s">
        <v>1</v>
      </c>
      <c r="F1182" s="174" t="s">
        <v>2333</v>
      </c>
      <c r="H1182" s="175">
        <v>25.25</v>
      </c>
      <c r="I1182" s="176"/>
      <c r="L1182" s="172"/>
      <c r="M1182" s="177"/>
      <c r="N1182" s="178"/>
      <c r="O1182" s="178"/>
      <c r="P1182" s="178"/>
      <c r="Q1182" s="178"/>
      <c r="R1182" s="178"/>
      <c r="S1182" s="178"/>
      <c r="T1182" s="179"/>
      <c r="AT1182" s="173" t="s">
        <v>177</v>
      </c>
      <c r="AU1182" s="173" t="s">
        <v>85</v>
      </c>
      <c r="AV1182" s="14" t="s">
        <v>85</v>
      </c>
      <c r="AW1182" s="14" t="s">
        <v>31</v>
      </c>
      <c r="AX1182" s="14" t="s">
        <v>77</v>
      </c>
      <c r="AY1182" s="173" t="s">
        <v>167</v>
      </c>
    </row>
    <row r="1183" spans="2:51" s="15" customFormat="1" ht="12">
      <c r="B1183" s="180"/>
      <c r="D1183" s="165" t="s">
        <v>177</v>
      </c>
      <c r="E1183" s="181" t="s">
        <v>1</v>
      </c>
      <c r="F1183" s="182" t="s">
        <v>192</v>
      </c>
      <c r="H1183" s="183">
        <v>25.25</v>
      </c>
      <c r="I1183" s="184"/>
      <c r="L1183" s="180"/>
      <c r="M1183" s="185"/>
      <c r="N1183" s="186"/>
      <c r="O1183" s="186"/>
      <c r="P1183" s="186"/>
      <c r="Q1183" s="186"/>
      <c r="R1183" s="186"/>
      <c r="S1183" s="186"/>
      <c r="T1183" s="187"/>
      <c r="AT1183" s="181" t="s">
        <v>177</v>
      </c>
      <c r="AU1183" s="181" t="s">
        <v>85</v>
      </c>
      <c r="AV1183" s="15" t="s">
        <v>175</v>
      </c>
      <c r="AW1183" s="15" t="s">
        <v>31</v>
      </c>
      <c r="AX1183" s="15" t="s">
        <v>32</v>
      </c>
      <c r="AY1183" s="181" t="s">
        <v>167</v>
      </c>
    </row>
    <row r="1184" spans="1:65" s="2" customFormat="1" ht="16.5" customHeight="1">
      <c r="A1184" s="33"/>
      <c r="B1184" s="150"/>
      <c r="C1184" s="151" t="s">
        <v>1174</v>
      </c>
      <c r="D1184" s="151" t="s">
        <v>170</v>
      </c>
      <c r="E1184" s="152" t="s">
        <v>2337</v>
      </c>
      <c r="F1184" s="153" t="s">
        <v>2338</v>
      </c>
      <c r="G1184" s="154" t="s">
        <v>475</v>
      </c>
      <c r="H1184" s="155">
        <v>25</v>
      </c>
      <c r="I1184" s="156"/>
      <c r="J1184" s="157">
        <f>ROUND(I1184*H1184,2)</f>
        <v>0</v>
      </c>
      <c r="K1184" s="153" t="s">
        <v>174</v>
      </c>
      <c r="L1184" s="34"/>
      <c r="M1184" s="158" t="s">
        <v>1</v>
      </c>
      <c r="N1184" s="159" t="s">
        <v>42</v>
      </c>
      <c r="O1184" s="59"/>
      <c r="P1184" s="160">
        <f>O1184*H1184</f>
        <v>0</v>
      </c>
      <c r="Q1184" s="160">
        <v>0.04</v>
      </c>
      <c r="R1184" s="160">
        <f>Q1184*H1184</f>
        <v>1</v>
      </c>
      <c r="S1184" s="160">
        <v>0</v>
      </c>
      <c r="T1184" s="161">
        <f>S1184*H1184</f>
        <v>0</v>
      </c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R1184" s="162" t="s">
        <v>175</v>
      </c>
      <c r="AT1184" s="162" t="s">
        <v>170</v>
      </c>
      <c r="AU1184" s="162" t="s">
        <v>85</v>
      </c>
      <c r="AY1184" s="18" t="s">
        <v>167</v>
      </c>
      <c r="BE1184" s="163">
        <f>IF(N1184="základní",J1184,0)</f>
        <v>0</v>
      </c>
      <c r="BF1184" s="163">
        <f>IF(N1184="snížená",J1184,0)</f>
        <v>0</v>
      </c>
      <c r="BG1184" s="163">
        <f>IF(N1184="zákl. přenesená",J1184,0)</f>
        <v>0</v>
      </c>
      <c r="BH1184" s="163">
        <f>IF(N1184="sníž. přenesená",J1184,0)</f>
        <v>0</v>
      </c>
      <c r="BI1184" s="163">
        <f>IF(N1184="nulová",J1184,0)</f>
        <v>0</v>
      </c>
      <c r="BJ1184" s="18" t="s">
        <v>32</v>
      </c>
      <c r="BK1184" s="163">
        <f>ROUND(I1184*H1184,2)</f>
        <v>0</v>
      </c>
      <c r="BL1184" s="18" t="s">
        <v>175</v>
      </c>
      <c r="BM1184" s="162" t="s">
        <v>2339</v>
      </c>
    </row>
    <row r="1185" spans="1:65" s="2" customFormat="1" ht="16.5" customHeight="1">
      <c r="A1185" s="33"/>
      <c r="B1185" s="150"/>
      <c r="C1185" s="193" t="s">
        <v>1178</v>
      </c>
      <c r="D1185" s="193" t="s">
        <v>453</v>
      </c>
      <c r="E1185" s="194" t="s">
        <v>2340</v>
      </c>
      <c r="F1185" s="195" t="s">
        <v>2341</v>
      </c>
      <c r="G1185" s="196" t="s">
        <v>475</v>
      </c>
      <c r="H1185" s="197">
        <v>25</v>
      </c>
      <c r="I1185" s="198"/>
      <c r="J1185" s="199">
        <f>ROUND(I1185*H1185,2)</f>
        <v>0</v>
      </c>
      <c r="K1185" s="195" t="s">
        <v>174</v>
      </c>
      <c r="L1185" s="200"/>
      <c r="M1185" s="201" t="s">
        <v>1</v>
      </c>
      <c r="N1185" s="202" t="s">
        <v>42</v>
      </c>
      <c r="O1185" s="59"/>
      <c r="P1185" s="160">
        <f>O1185*H1185</f>
        <v>0</v>
      </c>
      <c r="Q1185" s="160">
        <v>0.0073</v>
      </c>
      <c r="R1185" s="160">
        <f>Q1185*H1185</f>
        <v>0.1825</v>
      </c>
      <c r="S1185" s="160">
        <v>0</v>
      </c>
      <c r="T1185" s="161">
        <f>S1185*H1185</f>
        <v>0</v>
      </c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R1185" s="162" t="s">
        <v>216</v>
      </c>
      <c r="AT1185" s="162" t="s">
        <v>453</v>
      </c>
      <c r="AU1185" s="162" t="s">
        <v>85</v>
      </c>
      <c r="AY1185" s="18" t="s">
        <v>167</v>
      </c>
      <c r="BE1185" s="163">
        <f>IF(N1185="základní",J1185,0)</f>
        <v>0</v>
      </c>
      <c r="BF1185" s="163">
        <f>IF(N1185="snížená",J1185,0)</f>
        <v>0</v>
      </c>
      <c r="BG1185" s="163">
        <f>IF(N1185="zákl. přenesená",J1185,0)</f>
        <v>0</v>
      </c>
      <c r="BH1185" s="163">
        <f>IF(N1185="sníž. přenesená",J1185,0)</f>
        <v>0</v>
      </c>
      <c r="BI1185" s="163">
        <f>IF(N1185="nulová",J1185,0)</f>
        <v>0</v>
      </c>
      <c r="BJ1185" s="18" t="s">
        <v>32</v>
      </c>
      <c r="BK1185" s="163">
        <f>ROUND(I1185*H1185,2)</f>
        <v>0</v>
      </c>
      <c r="BL1185" s="18" t="s">
        <v>175</v>
      </c>
      <c r="BM1185" s="162" t="s">
        <v>2342</v>
      </c>
    </row>
    <row r="1186" spans="2:51" s="14" customFormat="1" ht="12">
      <c r="B1186" s="172"/>
      <c r="D1186" s="165" t="s">
        <v>177</v>
      </c>
      <c r="E1186" s="173" t="s">
        <v>1</v>
      </c>
      <c r="F1186" s="174" t="s">
        <v>300</v>
      </c>
      <c r="H1186" s="175">
        <v>25</v>
      </c>
      <c r="I1186" s="176"/>
      <c r="L1186" s="172"/>
      <c r="M1186" s="177"/>
      <c r="N1186" s="178"/>
      <c r="O1186" s="178"/>
      <c r="P1186" s="178"/>
      <c r="Q1186" s="178"/>
      <c r="R1186" s="178"/>
      <c r="S1186" s="178"/>
      <c r="T1186" s="179"/>
      <c r="AT1186" s="173" t="s">
        <v>177</v>
      </c>
      <c r="AU1186" s="173" t="s">
        <v>85</v>
      </c>
      <c r="AV1186" s="14" t="s">
        <v>85</v>
      </c>
      <c r="AW1186" s="14" t="s">
        <v>31</v>
      </c>
      <c r="AX1186" s="14" t="s">
        <v>32</v>
      </c>
      <c r="AY1186" s="173" t="s">
        <v>167</v>
      </c>
    </row>
    <row r="1187" spans="1:65" s="2" customFormat="1" ht="16.5" customHeight="1">
      <c r="A1187" s="33"/>
      <c r="B1187" s="150"/>
      <c r="C1187" s="193" t="s">
        <v>1183</v>
      </c>
      <c r="D1187" s="193" t="s">
        <v>453</v>
      </c>
      <c r="E1187" s="194" t="s">
        <v>1786</v>
      </c>
      <c r="F1187" s="195" t="s">
        <v>1787</v>
      </c>
      <c r="G1187" s="196" t="s">
        <v>1788</v>
      </c>
      <c r="H1187" s="197">
        <v>25</v>
      </c>
      <c r="I1187" s="198"/>
      <c r="J1187" s="199">
        <f>ROUND(I1187*H1187,2)</f>
        <v>0</v>
      </c>
      <c r="K1187" s="195" t="s">
        <v>1</v>
      </c>
      <c r="L1187" s="200"/>
      <c r="M1187" s="201" t="s">
        <v>1</v>
      </c>
      <c r="N1187" s="202" t="s">
        <v>42</v>
      </c>
      <c r="O1187" s="59"/>
      <c r="P1187" s="160">
        <f>O1187*H1187</f>
        <v>0</v>
      </c>
      <c r="Q1187" s="160">
        <v>0</v>
      </c>
      <c r="R1187" s="160">
        <f>Q1187*H1187</f>
        <v>0</v>
      </c>
      <c r="S1187" s="160">
        <v>0</v>
      </c>
      <c r="T1187" s="161">
        <f>S1187*H1187</f>
        <v>0</v>
      </c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R1187" s="162" t="s">
        <v>216</v>
      </c>
      <c r="AT1187" s="162" t="s">
        <v>453</v>
      </c>
      <c r="AU1187" s="162" t="s">
        <v>85</v>
      </c>
      <c r="AY1187" s="18" t="s">
        <v>167</v>
      </c>
      <c r="BE1187" s="163">
        <f>IF(N1187="základní",J1187,0)</f>
        <v>0</v>
      </c>
      <c r="BF1187" s="163">
        <f>IF(N1187="snížená",J1187,0)</f>
        <v>0</v>
      </c>
      <c r="BG1187" s="163">
        <f>IF(N1187="zákl. přenesená",J1187,0)</f>
        <v>0</v>
      </c>
      <c r="BH1187" s="163">
        <f>IF(N1187="sníž. přenesená",J1187,0)</f>
        <v>0</v>
      </c>
      <c r="BI1187" s="163">
        <f>IF(N1187="nulová",J1187,0)</f>
        <v>0</v>
      </c>
      <c r="BJ1187" s="18" t="s">
        <v>32</v>
      </c>
      <c r="BK1187" s="163">
        <f>ROUND(I1187*H1187,2)</f>
        <v>0</v>
      </c>
      <c r="BL1187" s="18" t="s">
        <v>175</v>
      </c>
      <c r="BM1187" s="162" t="s">
        <v>2343</v>
      </c>
    </row>
    <row r="1188" spans="2:51" s="14" customFormat="1" ht="12">
      <c r="B1188" s="172"/>
      <c r="D1188" s="165" t="s">
        <v>177</v>
      </c>
      <c r="E1188" s="173" t="s">
        <v>1</v>
      </c>
      <c r="F1188" s="174" t="s">
        <v>300</v>
      </c>
      <c r="H1188" s="175">
        <v>25</v>
      </c>
      <c r="I1188" s="176"/>
      <c r="L1188" s="172"/>
      <c r="M1188" s="177"/>
      <c r="N1188" s="178"/>
      <c r="O1188" s="178"/>
      <c r="P1188" s="178"/>
      <c r="Q1188" s="178"/>
      <c r="R1188" s="178"/>
      <c r="S1188" s="178"/>
      <c r="T1188" s="179"/>
      <c r="AT1188" s="173" t="s">
        <v>177</v>
      </c>
      <c r="AU1188" s="173" t="s">
        <v>85</v>
      </c>
      <c r="AV1188" s="14" t="s">
        <v>85</v>
      </c>
      <c r="AW1188" s="14" t="s">
        <v>31</v>
      </c>
      <c r="AX1188" s="14" t="s">
        <v>32</v>
      </c>
      <c r="AY1188" s="173" t="s">
        <v>167</v>
      </c>
    </row>
    <row r="1189" spans="1:65" s="2" customFormat="1" ht="16.5" customHeight="1">
      <c r="A1189" s="33"/>
      <c r="B1189" s="150"/>
      <c r="C1189" s="151" t="s">
        <v>1187</v>
      </c>
      <c r="D1189" s="151" t="s">
        <v>170</v>
      </c>
      <c r="E1189" s="152" t="s">
        <v>2344</v>
      </c>
      <c r="F1189" s="153" t="s">
        <v>2345</v>
      </c>
      <c r="G1189" s="154" t="s">
        <v>475</v>
      </c>
      <c r="H1189" s="155">
        <v>20</v>
      </c>
      <c r="I1189" s="156"/>
      <c r="J1189" s="157">
        <f>ROUND(I1189*H1189,2)</f>
        <v>0</v>
      </c>
      <c r="K1189" s="153" t="s">
        <v>174</v>
      </c>
      <c r="L1189" s="34"/>
      <c r="M1189" s="158" t="s">
        <v>1</v>
      </c>
      <c r="N1189" s="159" t="s">
        <v>42</v>
      </c>
      <c r="O1189" s="59"/>
      <c r="P1189" s="160">
        <f>O1189*H1189</f>
        <v>0</v>
      </c>
      <c r="Q1189" s="160">
        <v>0</v>
      </c>
      <c r="R1189" s="160">
        <f>Q1189*H1189</f>
        <v>0</v>
      </c>
      <c r="S1189" s="160">
        <v>0</v>
      </c>
      <c r="T1189" s="161">
        <f>S1189*H1189</f>
        <v>0</v>
      </c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R1189" s="162" t="s">
        <v>175</v>
      </c>
      <c r="AT1189" s="162" t="s">
        <v>170</v>
      </c>
      <c r="AU1189" s="162" t="s">
        <v>85</v>
      </c>
      <c r="AY1189" s="18" t="s">
        <v>167</v>
      </c>
      <c r="BE1189" s="163">
        <f>IF(N1189="základní",J1189,0)</f>
        <v>0</v>
      </c>
      <c r="BF1189" s="163">
        <f>IF(N1189="snížená",J1189,0)</f>
        <v>0</v>
      </c>
      <c r="BG1189" s="163">
        <f>IF(N1189="zákl. přenesená",J1189,0)</f>
        <v>0</v>
      </c>
      <c r="BH1189" s="163">
        <f>IF(N1189="sníž. přenesená",J1189,0)</f>
        <v>0</v>
      </c>
      <c r="BI1189" s="163">
        <f>IF(N1189="nulová",J1189,0)</f>
        <v>0</v>
      </c>
      <c r="BJ1189" s="18" t="s">
        <v>32</v>
      </c>
      <c r="BK1189" s="163">
        <f>ROUND(I1189*H1189,2)</f>
        <v>0</v>
      </c>
      <c r="BL1189" s="18" t="s">
        <v>175</v>
      </c>
      <c r="BM1189" s="162" t="s">
        <v>2346</v>
      </c>
    </row>
    <row r="1190" spans="2:51" s="13" customFormat="1" ht="12">
      <c r="B1190" s="164"/>
      <c r="D1190" s="165" t="s">
        <v>177</v>
      </c>
      <c r="E1190" s="166" t="s">
        <v>1</v>
      </c>
      <c r="F1190" s="167" t="s">
        <v>2347</v>
      </c>
      <c r="H1190" s="166" t="s">
        <v>1</v>
      </c>
      <c r="I1190" s="168"/>
      <c r="L1190" s="164"/>
      <c r="M1190" s="169"/>
      <c r="N1190" s="170"/>
      <c r="O1190" s="170"/>
      <c r="P1190" s="170"/>
      <c r="Q1190" s="170"/>
      <c r="R1190" s="170"/>
      <c r="S1190" s="170"/>
      <c r="T1190" s="171"/>
      <c r="AT1190" s="166" t="s">
        <v>177</v>
      </c>
      <c r="AU1190" s="166" t="s">
        <v>85</v>
      </c>
      <c r="AV1190" s="13" t="s">
        <v>32</v>
      </c>
      <c r="AW1190" s="13" t="s">
        <v>31</v>
      </c>
      <c r="AX1190" s="13" t="s">
        <v>77</v>
      </c>
      <c r="AY1190" s="166" t="s">
        <v>167</v>
      </c>
    </row>
    <row r="1191" spans="2:51" s="14" customFormat="1" ht="12">
      <c r="B1191" s="172"/>
      <c r="D1191" s="165" t="s">
        <v>177</v>
      </c>
      <c r="E1191" s="173" t="s">
        <v>1</v>
      </c>
      <c r="F1191" s="174" t="s">
        <v>2348</v>
      </c>
      <c r="H1191" s="175">
        <v>4</v>
      </c>
      <c r="I1191" s="176"/>
      <c r="L1191" s="172"/>
      <c r="M1191" s="177"/>
      <c r="N1191" s="178"/>
      <c r="O1191" s="178"/>
      <c r="P1191" s="178"/>
      <c r="Q1191" s="178"/>
      <c r="R1191" s="178"/>
      <c r="S1191" s="178"/>
      <c r="T1191" s="179"/>
      <c r="AT1191" s="173" t="s">
        <v>177</v>
      </c>
      <c r="AU1191" s="173" t="s">
        <v>85</v>
      </c>
      <c r="AV1191" s="14" t="s">
        <v>85</v>
      </c>
      <c r="AW1191" s="14" t="s">
        <v>31</v>
      </c>
      <c r="AX1191" s="14" t="s">
        <v>77</v>
      </c>
      <c r="AY1191" s="173" t="s">
        <v>167</v>
      </c>
    </row>
    <row r="1192" spans="2:51" s="14" customFormat="1" ht="12">
      <c r="B1192" s="172"/>
      <c r="D1192" s="165" t="s">
        <v>177</v>
      </c>
      <c r="E1192" s="173" t="s">
        <v>1</v>
      </c>
      <c r="F1192" s="174" t="s">
        <v>2349</v>
      </c>
      <c r="H1192" s="175">
        <v>4</v>
      </c>
      <c r="I1192" s="176"/>
      <c r="L1192" s="172"/>
      <c r="M1192" s="177"/>
      <c r="N1192" s="178"/>
      <c r="O1192" s="178"/>
      <c r="P1192" s="178"/>
      <c r="Q1192" s="178"/>
      <c r="R1192" s="178"/>
      <c r="S1192" s="178"/>
      <c r="T1192" s="179"/>
      <c r="AT1192" s="173" t="s">
        <v>177</v>
      </c>
      <c r="AU1192" s="173" t="s">
        <v>85</v>
      </c>
      <c r="AV1192" s="14" t="s">
        <v>85</v>
      </c>
      <c r="AW1192" s="14" t="s">
        <v>31</v>
      </c>
      <c r="AX1192" s="14" t="s">
        <v>77</v>
      </c>
      <c r="AY1192" s="173" t="s">
        <v>167</v>
      </c>
    </row>
    <row r="1193" spans="2:51" s="14" customFormat="1" ht="12">
      <c r="B1193" s="172"/>
      <c r="D1193" s="165" t="s">
        <v>177</v>
      </c>
      <c r="E1193" s="173" t="s">
        <v>1</v>
      </c>
      <c r="F1193" s="174" t="s">
        <v>2350</v>
      </c>
      <c r="H1193" s="175">
        <v>4</v>
      </c>
      <c r="I1193" s="176"/>
      <c r="L1193" s="172"/>
      <c r="M1193" s="177"/>
      <c r="N1193" s="178"/>
      <c r="O1193" s="178"/>
      <c r="P1193" s="178"/>
      <c r="Q1193" s="178"/>
      <c r="R1193" s="178"/>
      <c r="S1193" s="178"/>
      <c r="T1193" s="179"/>
      <c r="AT1193" s="173" t="s">
        <v>177</v>
      </c>
      <c r="AU1193" s="173" t="s">
        <v>85</v>
      </c>
      <c r="AV1193" s="14" t="s">
        <v>85</v>
      </c>
      <c r="AW1193" s="14" t="s">
        <v>31</v>
      </c>
      <c r="AX1193" s="14" t="s">
        <v>77</v>
      </c>
      <c r="AY1193" s="173" t="s">
        <v>167</v>
      </c>
    </row>
    <row r="1194" spans="2:51" s="14" customFormat="1" ht="12">
      <c r="B1194" s="172"/>
      <c r="D1194" s="165" t="s">
        <v>177</v>
      </c>
      <c r="E1194" s="173" t="s">
        <v>1</v>
      </c>
      <c r="F1194" s="174" t="s">
        <v>2351</v>
      </c>
      <c r="H1194" s="175">
        <v>4</v>
      </c>
      <c r="I1194" s="176"/>
      <c r="L1194" s="172"/>
      <c r="M1194" s="177"/>
      <c r="N1194" s="178"/>
      <c r="O1194" s="178"/>
      <c r="P1194" s="178"/>
      <c r="Q1194" s="178"/>
      <c r="R1194" s="178"/>
      <c r="S1194" s="178"/>
      <c r="T1194" s="179"/>
      <c r="AT1194" s="173" t="s">
        <v>177</v>
      </c>
      <c r="AU1194" s="173" t="s">
        <v>85</v>
      </c>
      <c r="AV1194" s="14" t="s">
        <v>85</v>
      </c>
      <c r="AW1194" s="14" t="s">
        <v>31</v>
      </c>
      <c r="AX1194" s="14" t="s">
        <v>77</v>
      </c>
      <c r="AY1194" s="173" t="s">
        <v>167</v>
      </c>
    </row>
    <row r="1195" spans="2:51" s="14" customFormat="1" ht="12">
      <c r="B1195" s="172"/>
      <c r="D1195" s="165" t="s">
        <v>177</v>
      </c>
      <c r="E1195" s="173" t="s">
        <v>1</v>
      </c>
      <c r="F1195" s="174" t="s">
        <v>2352</v>
      </c>
      <c r="H1195" s="175">
        <v>4</v>
      </c>
      <c r="I1195" s="176"/>
      <c r="L1195" s="172"/>
      <c r="M1195" s="177"/>
      <c r="N1195" s="178"/>
      <c r="O1195" s="178"/>
      <c r="P1195" s="178"/>
      <c r="Q1195" s="178"/>
      <c r="R1195" s="178"/>
      <c r="S1195" s="178"/>
      <c r="T1195" s="179"/>
      <c r="AT1195" s="173" t="s">
        <v>177</v>
      </c>
      <c r="AU1195" s="173" t="s">
        <v>85</v>
      </c>
      <c r="AV1195" s="14" t="s">
        <v>85</v>
      </c>
      <c r="AW1195" s="14" t="s">
        <v>31</v>
      </c>
      <c r="AX1195" s="14" t="s">
        <v>77</v>
      </c>
      <c r="AY1195" s="173" t="s">
        <v>167</v>
      </c>
    </row>
    <row r="1196" spans="2:51" s="15" customFormat="1" ht="12">
      <c r="B1196" s="180"/>
      <c r="D1196" s="165" t="s">
        <v>177</v>
      </c>
      <c r="E1196" s="181" t="s">
        <v>1</v>
      </c>
      <c r="F1196" s="182" t="s">
        <v>192</v>
      </c>
      <c r="H1196" s="183">
        <v>20</v>
      </c>
      <c r="I1196" s="184"/>
      <c r="L1196" s="180"/>
      <c r="M1196" s="185"/>
      <c r="N1196" s="186"/>
      <c r="O1196" s="186"/>
      <c r="P1196" s="186"/>
      <c r="Q1196" s="186"/>
      <c r="R1196" s="186"/>
      <c r="S1196" s="186"/>
      <c r="T1196" s="187"/>
      <c r="AT1196" s="181" t="s">
        <v>177</v>
      </c>
      <c r="AU1196" s="181" t="s">
        <v>85</v>
      </c>
      <c r="AV1196" s="15" t="s">
        <v>175</v>
      </c>
      <c r="AW1196" s="15" t="s">
        <v>31</v>
      </c>
      <c r="AX1196" s="15" t="s">
        <v>32</v>
      </c>
      <c r="AY1196" s="181" t="s">
        <v>167</v>
      </c>
    </row>
    <row r="1197" spans="1:65" s="2" customFormat="1" ht="16.5" customHeight="1">
      <c r="A1197" s="33"/>
      <c r="B1197" s="150"/>
      <c r="C1197" s="193" t="s">
        <v>1718</v>
      </c>
      <c r="D1197" s="193" t="s">
        <v>453</v>
      </c>
      <c r="E1197" s="194" t="s">
        <v>2353</v>
      </c>
      <c r="F1197" s="195" t="s">
        <v>2354</v>
      </c>
      <c r="G1197" s="196" t="s">
        <v>475</v>
      </c>
      <c r="H1197" s="197">
        <v>20.3</v>
      </c>
      <c r="I1197" s="198"/>
      <c r="J1197" s="199">
        <f>ROUND(I1197*H1197,2)</f>
        <v>0</v>
      </c>
      <c r="K1197" s="195" t="s">
        <v>174</v>
      </c>
      <c r="L1197" s="200"/>
      <c r="M1197" s="201" t="s">
        <v>1</v>
      </c>
      <c r="N1197" s="202" t="s">
        <v>42</v>
      </c>
      <c r="O1197" s="59"/>
      <c r="P1197" s="160">
        <f>O1197*H1197</f>
        <v>0</v>
      </c>
      <c r="Q1197" s="160">
        <v>0.00058</v>
      </c>
      <c r="R1197" s="160">
        <f>Q1197*H1197</f>
        <v>0.011774</v>
      </c>
      <c r="S1197" s="160">
        <v>0</v>
      </c>
      <c r="T1197" s="161">
        <f>S1197*H1197</f>
        <v>0</v>
      </c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R1197" s="162" t="s">
        <v>216</v>
      </c>
      <c r="AT1197" s="162" t="s">
        <v>453</v>
      </c>
      <c r="AU1197" s="162" t="s">
        <v>85</v>
      </c>
      <c r="AY1197" s="18" t="s">
        <v>167</v>
      </c>
      <c r="BE1197" s="163">
        <f>IF(N1197="základní",J1197,0)</f>
        <v>0</v>
      </c>
      <c r="BF1197" s="163">
        <f>IF(N1197="snížená",J1197,0)</f>
        <v>0</v>
      </c>
      <c r="BG1197" s="163">
        <f>IF(N1197="zákl. přenesená",J1197,0)</f>
        <v>0</v>
      </c>
      <c r="BH1197" s="163">
        <f>IF(N1197="sníž. přenesená",J1197,0)</f>
        <v>0</v>
      </c>
      <c r="BI1197" s="163">
        <f>IF(N1197="nulová",J1197,0)</f>
        <v>0</v>
      </c>
      <c r="BJ1197" s="18" t="s">
        <v>32</v>
      </c>
      <c r="BK1197" s="163">
        <f>ROUND(I1197*H1197,2)</f>
        <v>0</v>
      </c>
      <c r="BL1197" s="18" t="s">
        <v>175</v>
      </c>
      <c r="BM1197" s="162" t="s">
        <v>2355</v>
      </c>
    </row>
    <row r="1198" spans="2:51" s="14" customFormat="1" ht="12">
      <c r="B1198" s="172"/>
      <c r="D1198" s="165" t="s">
        <v>177</v>
      </c>
      <c r="F1198" s="174" t="s">
        <v>2356</v>
      </c>
      <c r="H1198" s="175">
        <v>20.3</v>
      </c>
      <c r="I1198" s="176"/>
      <c r="L1198" s="172"/>
      <c r="M1198" s="177"/>
      <c r="N1198" s="178"/>
      <c r="O1198" s="178"/>
      <c r="P1198" s="178"/>
      <c r="Q1198" s="178"/>
      <c r="R1198" s="178"/>
      <c r="S1198" s="178"/>
      <c r="T1198" s="179"/>
      <c r="AT1198" s="173" t="s">
        <v>177</v>
      </c>
      <c r="AU1198" s="173" t="s">
        <v>85</v>
      </c>
      <c r="AV1198" s="14" t="s">
        <v>85</v>
      </c>
      <c r="AW1198" s="14" t="s">
        <v>3</v>
      </c>
      <c r="AX1198" s="14" t="s">
        <v>32</v>
      </c>
      <c r="AY1198" s="173" t="s">
        <v>167</v>
      </c>
    </row>
    <row r="1199" spans="1:65" s="2" customFormat="1" ht="16.5" customHeight="1">
      <c r="A1199" s="33"/>
      <c r="B1199" s="150"/>
      <c r="C1199" s="151" t="s">
        <v>1722</v>
      </c>
      <c r="D1199" s="151" t="s">
        <v>170</v>
      </c>
      <c r="E1199" s="152" t="s">
        <v>2357</v>
      </c>
      <c r="F1199" s="153" t="s">
        <v>2358</v>
      </c>
      <c r="G1199" s="154" t="s">
        <v>475</v>
      </c>
      <c r="H1199" s="155">
        <v>26</v>
      </c>
      <c r="I1199" s="156"/>
      <c r="J1199" s="157">
        <f>ROUND(I1199*H1199,2)</f>
        <v>0</v>
      </c>
      <c r="K1199" s="153" t="s">
        <v>174</v>
      </c>
      <c r="L1199" s="34"/>
      <c r="M1199" s="158" t="s">
        <v>1</v>
      </c>
      <c r="N1199" s="159" t="s">
        <v>42</v>
      </c>
      <c r="O1199" s="59"/>
      <c r="P1199" s="160">
        <f>O1199*H1199</f>
        <v>0</v>
      </c>
      <c r="Q1199" s="160">
        <v>0.00031</v>
      </c>
      <c r="R1199" s="160">
        <f>Q1199*H1199</f>
        <v>0.00806</v>
      </c>
      <c r="S1199" s="160">
        <v>0</v>
      </c>
      <c r="T1199" s="161">
        <f>S1199*H1199</f>
        <v>0</v>
      </c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R1199" s="162" t="s">
        <v>175</v>
      </c>
      <c r="AT1199" s="162" t="s">
        <v>170</v>
      </c>
      <c r="AU1199" s="162" t="s">
        <v>85</v>
      </c>
      <c r="AY1199" s="18" t="s">
        <v>167</v>
      </c>
      <c r="BE1199" s="163">
        <f>IF(N1199="základní",J1199,0)</f>
        <v>0</v>
      </c>
      <c r="BF1199" s="163">
        <f>IF(N1199="snížená",J1199,0)</f>
        <v>0</v>
      </c>
      <c r="BG1199" s="163">
        <f>IF(N1199="zákl. přenesená",J1199,0)</f>
        <v>0</v>
      </c>
      <c r="BH1199" s="163">
        <f>IF(N1199="sníž. přenesená",J1199,0)</f>
        <v>0</v>
      </c>
      <c r="BI1199" s="163">
        <f>IF(N1199="nulová",J1199,0)</f>
        <v>0</v>
      </c>
      <c r="BJ1199" s="18" t="s">
        <v>32</v>
      </c>
      <c r="BK1199" s="163">
        <f>ROUND(I1199*H1199,2)</f>
        <v>0</v>
      </c>
      <c r="BL1199" s="18" t="s">
        <v>175</v>
      </c>
      <c r="BM1199" s="162" t="s">
        <v>2359</v>
      </c>
    </row>
    <row r="1200" spans="2:51" s="14" customFormat="1" ht="12">
      <c r="B1200" s="172"/>
      <c r="D1200" s="165" t="s">
        <v>177</v>
      </c>
      <c r="E1200" s="173" t="s">
        <v>1</v>
      </c>
      <c r="F1200" s="174" t="s">
        <v>305</v>
      </c>
      <c r="H1200" s="175">
        <v>26</v>
      </c>
      <c r="I1200" s="176"/>
      <c r="L1200" s="172"/>
      <c r="M1200" s="177"/>
      <c r="N1200" s="178"/>
      <c r="O1200" s="178"/>
      <c r="P1200" s="178"/>
      <c r="Q1200" s="178"/>
      <c r="R1200" s="178"/>
      <c r="S1200" s="178"/>
      <c r="T1200" s="179"/>
      <c r="AT1200" s="173" t="s">
        <v>177</v>
      </c>
      <c r="AU1200" s="173" t="s">
        <v>85</v>
      </c>
      <c r="AV1200" s="14" t="s">
        <v>85</v>
      </c>
      <c r="AW1200" s="14" t="s">
        <v>31</v>
      </c>
      <c r="AX1200" s="14" t="s">
        <v>32</v>
      </c>
      <c r="AY1200" s="173" t="s">
        <v>167</v>
      </c>
    </row>
    <row r="1201" spans="1:65" s="2" customFormat="1" ht="16.5" customHeight="1">
      <c r="A1201" s="33"/>
      <c r="B1201" s="150"/>
      <c r="C1201" s="151" t="s">
        <v>1726</v>
      </c>
      <c r="D1201" s="151" t="s">
        <v>170</v>
      </c>
      <c r="E1201" s="152" t="s">
        <v>2360</v>
      </c>
      <c r="F1201" s="153" t="s">
        <v>2361</v>
      </c>
      <c r="G1201" s="154" t="s">
        <v>475</v>
      </c>
      <c r="H1201" s="155">
        <v>20</v>
      </c>
      <c r="I1201" s="156"/>
      <c r="J1201" s="157">
        <f>ROUND(I1201*H1201,2)</f>
        <v>0</v>
      </c>
      <c r="K1201" s="153" t="s">
        <v>174</v>
      </c>
      <c r="L1201" s="34"/>
      <c r="M1201" s="158" t="s">
        <v>1</v>
      </c>
      <c r="N1201" s="159" t="s">
        <v>42</v>
      </c>
      <c r="O1201" s="59"/>
      <c r="P1201" s="160">
        <f>O1201*H1201</f>
        <v>0</v>
      </c>
      <c r="Q1201" s="160">
        <v>0.00012</v>
      </c>
      <c r="R1201" s="160">
        <f>Q1201*H1201</f>
        <v>0.0024000000000000002</v>
      </c>
      <c r="S1201" s="160">
        <v>0</v>
      </c>
      <c r="T1201" s="161">
        <f>S1201*H1201</f>
        <v>0</v>
      </c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R1201" s="162" t="s">
        <v>175</v>
      </c>
      <c r="AT1201" s="162" t="s">
        <v>170</v>
      </c>
      <c r="AU1201" s="162" t="s">
        <v>85</v>
      </c>
      <c r="AY1201" s="18" t="s">
        <v>167</v>
      </c>
      <c r="BE1201" s="163">
        <f>IF(N1201="základní",J1201,0)</f>
        <v>0</v>
      </c>
      <c r="BF1201" s="163">
        <f>IF(N1201="snížená",J1201,0)</f>
        <v>0</v>
      </c>
      <c r="BG1201" s="163">
        <f>IF(N1201="zákl. přenesená",J1201,0)</f>
        <v>0</v>
      </c>
      <c r="BH1201" s="163">
        <f>IF(N1201="sníž. přenesená",J1201,0)</f>
        <v>0</v>
      </c>
      <c r="BI1201" s="163">
        <f>IF(N1201="nulová",J1201,0)</f>
        <v>0</v>
      </c>
      <c r="BJ1201" s="18" t="s">
        <v>32</v>
      </c>
      <c r="BK1201" s="163">
        <f>ROUND(I1201*H1201,2)</f>
        <v>0</v>
      </c>
      <c r="BL1201" s="18" t="s">
        <v>175</v>
      </c>
      <c r="BM1201" s="162" t="s">
        <v>2362</v>
      </c>
    </row>
    <row r="1202" spans="2:51" s="13" customFormat="1" ht="12">
      <c r="B1202" s="164"/>
      <c r="D1202" s="165" t="s">
        <v>177</v>
      </c>
      <c r="E1202" s="166" t="s">
        <v>1</v>
      </c>
      <c r="F1202" s="167" t="s">
        <v>2347</v>
      </c>
      <c r="H1202" s="166" t="s">
        <v>1</v>
      </c>
      <c r="I1202" s="168"/>
      <c r="L1202" s="164"/>
      <c r="M1202" s="169"/>
      <c r="N1202" s="170"/>
      <c r="O1202" s="170"/>
      <c r="P1202" s="170"/>
      <c r="Q1202" s="170"/>
      <c r="R1202" s="170"/>
      <c r="S1202" s="170"/>
      <c r="T1202" s="171"/>
      <c r="AT1202" s="166" t="s">
        <v>177</v>
      </c>
      <c r="AU1202" s="166" t="s">
        <v>85</v>
      </c>
      <c r="AV1202" s="13" t="s">
        <v>32</v>
      </c>
      <c r="AW1202" s="13" t="s">
        <v>31</v>
      </c>
      <c r="AX1202" s="13" t="s">
        <v>77</v>
      </c>
      <c r="AY1202" s="166" t="s">
        <v>167</v>
      </c>
    </row>
    <row r="1203" spans="2:51" s="14" customFormat="1" ht="12">
      <c r="B1203" s="172"/>
      <c r="D1203" s="165" t="s">
        <v>177</v>
      </c>
      <c r="E1203" s="173" t="s">
        <v>1</v>
      </c>
      <c r="F1203" s="174" t="s">
        <v>2363</v>
      </c>
      <c r="H1203" s="175">
        <v>4</v>
      </c>
      <c r="I1203" s="176"/>
      <c r="L1203" s="172"/>
      <c r="M1203" s="177"/>
      <c r="N1203" s="178"/>
      <c r="O1203" s="178"/>
      <c r="P1203" s="178"/>
      <c r="Q1203" s="178"/>
      <c r="R1203" s="178"/>
      <c r="S1203" s="178"/>
      <c r="T1203" s="179"/>
      <c r="AT1203" s="173" t="s">
        <v>177</v>
      </c>
      <c r="AU1203" s="173" t="s">
        <v>85</v>
      </c>
      <c r="AV1203" s="14" t="s">
        <v>85</v>
      </c>
      <c r="AW1203" s="14" t="s">
        <v>31</v>
      </c>
      <c r="AX1203" s="14" t="s">
        <v>77</v>
      </c>
      <c r="AY1203" s="173" t="s">
        <v>167</v>
      </c>
    </row>
    <row r="1204" spans="2:51" s="14" customFormat="1" ht="12">
      <c r="B1204" s="172"/>
      <c r="D1204" s="165" t="s">
        <v>177</v>
      </c>
      <c r="E1204" s="173" t="s">
        <v>1</v>
      </c>
      <c r="F1204" s="174" t="s">
        <v>2364</v>
      </c>
      <c r="H1204" s="175">
        <v>2</v>
      </c>
      <c r="I1204" s="176"/>
      <c r="L1204" s="172"/>
      <c r="M1204" s="177"/>
      <c r="N1204" s="178"/>
      <c r="O1204" s="178"/>
      <c r="P1204" s="178"/>
      <c r="Q1204" s="178"/>
      <c r="R1204" s="178"/>
      <c r="S1204" s="178"/>
      <c r="T1204" s="179"/>
      <c r="AT1204" s="173" t="s">
        <v>177</v>
      </c>
      <c r="AU1204" s="173" t="s">
        <v>85</v>
      </c>
      <c r="AV1204" s="14" t="s">
        <v>85</v>
      </c>
      <c r="AW1204" s="14" t="s">
        <v>31</v>
      </c>
      <c r="AX1204" s="14" t="s">
        <v>77</v>
      </c>
      <c r="AY1204" s="173" t="s">
        <v>167</v>
      </c>
    </row>
    <row r="1205" spans="2:51" s="14" customFormat="1" ht="12">
      <c r="B1205" s="172"/>
      <c r="D1205" s="165" t="s">
        <v>177</v>
      </c>
      <c r="E1205" s="173" t="s">
        <v>1</v>
      </c>
      <c r="F1205" s="174" t="s">
        <v>2365</v>
      </c>
      <c r="H1205" s="175">
        <v>4</v>
      </c>
      <c r="I1205" s="176"/>
      <c r="L1205" s="172"/>
      <c r="M1205" s="177"/>
      <c r="N1205" s="178"/>
      <c r="O1205" s="178"/>
      <c r="P1205" s="178"/>
      <c r="Q1205" s="178"/>
      <c r="R1205" s="178"/>
      <c r="S1205" s="178"/>
      <c r="T1205" s="179"/>
      <c r="AT1205" s="173" t="s">
        <v>177</v>
      </c>
      <c r="AU1205" s="173" t="s">
        <v>85</v>
      </c>
      <c r="AV1205" s="14" t="s">
        <v>85</v>
      </c>
      <c r="AW1205" s="14" t="s">
        <v>31</v>
      </c>
      <c r="AX1205" s="14" t="s">
        <v>77</v>
      </c>
      <c r="AY1205" s="173" t="s">
        <v>167</v>
      </c>
    </row>
    <row r="1206" spans="2:51" s="14" customFormat="1" ht="12">
      <c r="B1206" s="172"/>
      <c r="D1206" s="165" t="s">
        <v>177</v>
      </c>
      <c r="E1206" s="173" t="s">
        <v>1</v>
      </c>
      <c r="F1206" s="174" t="s">
        <v>2366</v>
      </c>
      <c r="H1206" s="175">
        <v>4</v>
      </c>
      <c r="I1206" s="176"/>
      <c r="L1206" s="172"/>
      <c r="M1206" s="177"/>
      <c r="N1206" s="178"/>
      <c r="O1206" s="178"/>
      <c r="P1206" s="178"/>
      <c r="Q1206" s="178"/>
      <c r="R1206" s="178"/>
      <c r="S1206" s="178"/>
      <c r="T1206" s="179"/>
      <c r="AT1206" s="173" t="s">
        <v>177</v>
      </c>
      <c r="AU1206" s="173" t="s">
        <v>85</v>
      </c>
      <c r="AV1206" s="14" t="s">
        <v>85</v>
      </c>
      <c r="AW1206" s="14" t="s">
        <v>31</v>
      </c>
      <c r="AX1206" s="14" t="s">
        <v>77</v>
      </c>
      <c r="AY1206" s="173" t="s">
        <v>167</v>
      </c>
    </row>
    <row r="1207" spans="2:51" s="14" customFormat="1" ht="12">
      <c r="B1207" s="172"/>
      <c r="D1207" s="165" t="s">
        <v>177</v>
      </c>
      <c r="E1207" s="173" t="s">
        <v>1</v>
      </c>
      <c r="F1207" s="174" t="s">
        <v>2367</v>
      </c>
      <c r="H1207" s="175">
        <v>2</v>
      </c>
      <c r="I1207" s="176"/>
      <c r="L1207" s="172"/>
      <c r="M1207" s="177"/>
      <c r="N1207" s="178"/>
      <c r="O1207" s="178"/>
      <c r="P1207" s="178"/>
      <c r="Q1207" s="178"/>
      <c r="R1207" s="178"/>
      <c r="S1207" s="178"/>
      <c r="T1207" s="179"/>
      <c r="AT1207" s="173" t="s">
        <v>177</v>
      </c>
      <c r="AU1207" s="173" t="s">
        <v>85</v>
      </c>
      <c r="AV1207" s="14" t="s">
        <v>85</v>
      </c>
      <c r="AW1207" s="14" t="s">
        <v>31</v>
      </c>
      <c r="AX1207" s="14" t="s">
        <v>77</v>
      </c>
      <c r="AY1207" s="173" t="s">
        <v>167</v>
      </c>
    </row>
    <row r="1208" spans="2:51" s="14" customFormat="1" ht="12">
      <c r="B1208" s="172"/>
      <c r="D1208" s="165" t="s">
        <v>177</v>
      </c>
      <c r="E1208" s="173" t="s">
        <v>1</v>
      </c>
      <c r="F1208" s="174" t="s">
        <v>2368</v>
      </c>
      <c r="H1208" s="175">
        <v>2</v>
      </c>
      <c r="I1208" s="176"/>
      <c r="L1208" s="172"/>
      <c r="M1208" s="177"/>
      <c r="N1208" s="178"/>
      <c r="O1208" s="178"/>
      <c r="P1208" s="178"/>
      <c r="Q1208" s="178"/>
      <c r="R1208" s="178"/>
      <c r="S1208" s="178"/>
      <c r="T1208" s="179"/>
      <c r="AT1208" s="173" t="s">
        <v>177</v>
      </c>
      <c r="AU1208" s="173" t="s">
        <v>85</v>
      </c>
      <c r="AV1208" s="14" t="s">
        <v>85</v>
      </c>
      <c r="AW1208" s="14" t="s">
        <v>31</v>
      </c>
      <c r="AX1208" s="14" t="s">
        <v>77</v>
      </c>
      <c r="AY1208" s="173" t="s">
        <v>167</v>
      </c>
    </row>
    <row r="1209" spans="2:51" s="14" customFormat="1" ht="12">
      <c r="B1209" s="172"/>
      <c r="D1209" s="165" t="s">
        <v>177</v>
      </c>
      <c r="E1209" s="173" t="s">
        <v>1</v>
      </c>
      <c r="F1209" s="174" t="s">
        <v>2369</v>
      </c>
      <c r="H1209" s="175">
        <v>2</v>
      </c>
      <c r="I1209" s="176"/>
      <c r="L1209" s="172"/>
      <c r="M1209" s="177"/>
      <c r="N1209" s="178"/>
      <c r="O1209" s="178"/>
      <c r="P1209" s="178"/>
      <c r="Q1209" s="178"/>
      <c r="R1209" s="178"/>
      <c r="S1209" s="178"/>
      <c r="T1209" s="179"/>
      <c r="AT1209" s="173" t="s">
        <v>177</v>
      </c>
      <c r="AU1209" s="173" t="s">
        <v>85</v>
      </c>
      <c r="AV1209" s="14" t="s">
        <v>85</v>
      </c>
      <c r="AW1209" s="14" t="s">
        <v>31</v>
      </c>
      <c r="AX1209" s="14" t="s">
        <v>77</v>
      </c>
      <c r="AY1209" s="173" t="s">
        <v>167</v>
      </c>
    </row>
    <row r="1210" spans="2:51" s="15" customFormat="1" ht="12">
      <c r="B1210" s="180"/>
      <c r="D1210" s="165" t="s">
        <v>177</v>
      </c>
      <c r="E1210" s="181" t="s">
        <v>1</v>
      </c>
      <c r="F1210" s="182" t="s">
        <v>192</v>
      </c>
      <c r="H1210" s="183">
        <v>20</v>
      </c>
      <c r="I1210" s="184"/>
      <c r="L1210" s="180"/>
      <c r="M1210" s="185"/>
      <c r="N1210" s="186"/>
      <c r="O1210" s="186"/>
      <c r="P1210" s="186"/>
      <c r="Q1210" s="186"/>
      <c r="R1210" s="186"/>
      <c r="S1210" s="186"/>
      <c r="T1210" s="187"/>
      <c r="AT1210" s="181" t="s">
        <v>177</v>
      </c>
      <c r="AU1210" s="181" t="s">
        <v>85</v>
      </c>
      <c r="AV1210" s="15" t="s">
        <v>175</v>
      </c>
      <c r="AW1210" s="15" t="s">
        <v>31</v>
      </c>
      <c r="AX1210" s="15" t="s">
        <v>32</v>
      </c>
      <c r="AY1210" s="181" t="s">
        <v>167</v>
      </c>
    </row>
    <row r="1211" spans="1:65" s="2" customFormat="1" ht="16.5" customHeight="1">
      <c r="A1211" s="33"/>
      <c r="B1211" s="150"/>
      <c r="C1211" s="151" t="s">
        <v>1730</v>
      </c>
      <c r="D1211" s="151" t="s">
        <v>170</v>
      </c>
      <c r="E1211" s="152" t="s">
        <v>2370</v>
      </c>
      <c r="F1211" s="153" t="s">
        <v>2371</v>
      </c>
      <c r="G1211" s="154" t="s">
        <v>475</v>
      </c>
      <c r="H1211" s="155">
        <v>21</v>
      </c>
      <c r="I1211" s="156"/>
      <c r="J1211" s="157">
        <f>ROUND(I1211*H1211,2)</f>
        <v>0</v>
      </c>
      <c r="K1211" s="153" t="s">
        <v>240</v>
      </c>
      <c r="L1211" s="34"/>
      <c r="M1211" s="158" t="s">
        <v>1</v>
      </c>
      <c r="N1211" s="159" t="s">
        <v>42</v>
      </c>
      <c r="O1211" s="59"/>
      <c r="P1211" s="160">
        <f>O1211*H1211</f>
        <v>0</v>
      </c>
      <c r="Q1211" s="160">
        <v>0.0005</v>
      </c>
      <c r="R1211" s="160">
        <f>Q1211*H1211</f>
        <v>0.0105</v>
      </c>
      <c r="S1211" s="160">
        <v>0</v>
      </c>
      <c r="T1211" s="161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62" t="s">
        <v>175</v>
      </c>
      <c r="AT1211" s="162" t="s">
        <v>170</v>
      </c>
      <c r="AU1211" s="162" t="s">
        <v>85</v>
      </c>
      <c r="AY1211" s="18" t="s">
        <v>167</v>
      </c>
      <c r="BE1211" s="163">
        <f>IF(N1211="základní",J1211,0)</f>
        <v>0</v>
      </c>
      <c r="BF1211" s="163">
        <f>IF(N1211="snížená",J1211,0)</f>
        <v>0</v>
      </c>
      <c r="BG1211" s="163">
        <f>IF(N1211="zákl. přenesená",J1211,0)</f>
        <v>0</v>
      </c>
      <c r="BH1211" s="163">
        <f>IF(N1211="sníž. přenesená",J1211,0)</f>
        <v>0</v>
      </c>
      <c r="BI1211" s="163">
        <f>IF(N1211="nulová",J1211,0)</f>
        <v>0</v>
      </c>
      <c r="BJ1211" s="18" t="s">
        <v>32</v>
      </c>
      <c r="BK1211" s="163">
        <f>ROUND(I1211*H1211,2)</f>
        <v>0</v>
      </c>
      <c r="BL1211" s="18" t="s">
        <v>175</v>
      </c>
      <c r="BM1211" s="162" t="s">
        <v>2372</v>
      </c>
    </row>
    <row r="1212" spans="1:65" s="2" customFormat="1" ht="16.5" customHeight="1">
      <c r="A1212" s="33"/>
      <c r="B1212" s="150"/>
      <c r="C1212" s="151" t="s">
        <v>1734</v>
      </c>
      <c r="D1212" s="151" t="s">
        <v>170</v>
      </c>
      <c r="E1212" s="152" t="s">
        <v>2373</v>
      </c>
      <c r="F1212" s="153" t="s">
        <v>2374</v>
      </c>
      <c r="G1212" s="154" t="s">
        <v>475</v>
      </c>
      <c r="H1212" s="155">
        <v>1</v>
      </c>
      <c r="I1212" s="156"/>
      <c r="J1212" s="157">
        <f>ROUND(I1212*H1212,2)</f>
        <v>0</v>
      </c>
      <c r="K1212" s="153" t="s">
        <v>240</v>
      </c>
      <c r="L1212" s="34"/>
      <c r="M1212" s="158" t="s">
        <v>1</v>
      </c>
      <c r="N1212" s="159" t="s">
        <v>42</v>
      </c>
      <c r="O1212" s="59"/>
      <c r="P1212" s="160">
        <f>O1212*H1212</f>
        <v>0</v>
      </c>
      <c r="Q1212" s="160">
        <v>0.00107</v>
      </c>
      <c r="R1212" s="160">
        <f>Q1212*H1212</f>
        <v>0.00107</v>
      </c>
      <c r="S1212" s="160">
        <v>0</v>
      </c>
      <c r="T1212" s="161">
        <f>S1212*H1212</f>
        <v>0</v>
      </c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R1212" s="162" t="s">
        <v>175</v>
      </c>
      <c r="AT1212" s="162" t="s">
        <v>170</v>
      </c>
      <c r="AU1212" s="162" t="s">
        <v>85</v>
      </c>
      <c r="AY1212" s="18" t="s">
        <v>167</v>
      </c>
      <c r="BE1212" s="163">
        <f>IF(N1212="základní",J1212,0)</f>
        <v>0</v>
      </c>
      <c r="BF1212" s="163">
        <f>IF(N1212="snížená",J1212,0)</f>
        <v>0</v>
      </c>
      <c r="BG1212" s="163">
        <f>IF(N1212="zákl. přenesená",J1212,0)</f>
        <v>0</v>
      </c>
      <c r="BH1212" s="163">
        <f>IF(N1212="sníž. přenesená",J1212,0)</f>
        <v>0</v>
      </c>
      <c r="BI1212" s="163">
        <f>IF(N1212="nulová",J1212,0)</f>
        <v>0</v>
      </c>
      <c r="BJ1212" s="18" t="s">
        <v>32</v>
      </c>
      <c r="BK1212" s="163">
        <f>ROUND(I1212*H1212,2)</f>
        <v>0</v>
      </c>
      <c r="BL1212" s="18" t="s">
        <v>175</v>
      </c>
      <c r="BM1212" s="162" t="s">
        <v>2375</v>
      </c>
    </row>
    <row r="1213" spans="1:65" s="2" customFormat="1" ht="16.5" customHeight="1">
      <c r="A1213" s="33"/>
      <c r="B1213" s="150"/>
      <c r="C1213" s="151" t="s">
        <v>1738</v>
      </c>
      <c r="D1213" s="151" t="s">
        <v>170</v>
      </c>
      <c r="E1213" s="152" t="s">
        <v>2376</v>
      </c>
      <c r="F1213" s="153" t="s">
        <v>2377</v>
      </c>
      <c r="G1213" s="154" t="s">
        <v>246</v>
      </c>
      <c r="H1213" s="155">
        <v>14</v>
      </c>
      <c r="I1213" s="156"/>
      <c r="J1213" s="157">
        <f>ROUND(I1213*H1213,2)</f>
        <v>0</v>
      </c>
      <c r="K1213" s="153" t="s">
        <v>240</v>
      </c>
      <c r="L1213" s="34"/>
      <c r="M1213" s="158" t="s">
        <v>1</v>
      </c>
      <c r="N1213" s="159" t="s">
        <v>42</v>
      </c>
      <c r="O1213" s="59"/>
      <c r="P1213" s="160">
        <f>O1213*H1213</f>
        <v>0</v>
      </c>
      <c r="Q1213" s="160">
        <v>0</v>
      </c>
      <c r="R1213" s="160">
        <f>Q1213*H1213</f>
        <v>0</v>
      </c>
      <c r="S1213" s="160">
        <v>0</v>
      </c>
      <c r="T1213" s="161">
        <f>S1213*H1213</f>
        <v>0</v>
      </c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R1213" s="162" t="s">
        <v>175</v>
      </c>
      <c r="AT1213" s="162" t="s">
        <v>170</v>
      </c>
      <c r="AU1213" s="162" t="s">
        <v>85</v>
      </c>
      <c r="AY1213" s="18" t="s">
        <v>167</v>
      </c>
      <c r="BE1213" s="163">
        <f>IF(N1213="základní",J1213,0)</f>
        <v>0</v>
      </c>
      <c r="BF1213" s="163">
        <f>IF(N1213="snížená",J1213,0)</f>
        <v>0</v>
      </c>
      <c r="BG1213" s="163">
        <f>IF(N1213="zákl. přenesená",J1213,0)</f>
        <v>0</v>
      </c>
      <c r="BH1213" s="163">
        <f>IF(N1213="sníž. přenesená",J1213,0)</f>
        <v>0</v>
      </c>
      <c r="BI1213" s="163">
        <f>IF(N1213="nulová",J1213,0)</f>
        <v>0</v>
      </c>
      <c r="BJ1213" s="18" t="s">
        <v>32</v>
      </c>
      <c r="BK1213" s="163">
        <f>ROUND(I1213*H1213,2)</f>
        <v>0</v>
      </c>
      <c r="BL1213" s="18" t="s">
        <v>175</v>
      </c>
      <c r="BM1213" s="162" t="s">
        <v>2378</v>
      </c>
    </row>
    <row r="1214" spans="2:51" s="13" customFormat="1" ht="12">
      <c r="B1214" s="164"/>
      <c r="D1214" s="165" t="s">
        <v>177</v>
      </c>
      <c r="E1214" s="166" t="s">
        <v>1</v>
      </c>
      <c r="F1214" s="167" t="s">
        <v>2379</v>
      </c>
      <c r="H1214" s="166" t="s">
        <v>1</v>
      </c>
      <c r="I1214" s="168"/>
      <c r="L1214" s="164"/>
      <c r="M1214" s="169"/>
      <c r="N1214" s="170"/>
      <c r="O1214" s="170"/>
      <c r="P1214" s="170"/>
      <c r="Q1214" s="170"/>
      <c r="R1214" s="170"/>
      <c r="S1214" s="170"/>
      <c r="T1214" s="171"/>
      <c r="AT1214" s="166" t="s">
        <v>177</v>
      </c>
      <c r="AU1214" s="166" t="s">
        <v>85</v>
      </c>
      <c r="AV1214" s="13" t="s">
        <v>32</v>
      </c>
      <c r="AW1214" s="13" t="s">
        <v>31</v>
      </c>
      <c r="AX1214" s="13" t="s">
        <v>77</v>
      </c>
      <c r="AY1214" s="166" t="s">
        <v>167</v>
      </c>
    </row>
    <row r="1215" spans="2:51" s="13" customFormat="1" ht="12">
      <c r="B1215" s="164"/>
      <c r="D1215" s="165" t="s">
        <v>177</v>
      </c>
      <c r="E1215" s="166" t="s">
        <v>1</v>
      </c>
      <c r="F1215" s="167" t="s">
        <v>2380</v>
      </c>
      <c r="H1215" s="166" t="s">
        <v>1</v>
      </c>
      <c r="I1215" s="168"/>
      <c r="L1215" s="164"/>
      <c r="M1215" s="169"/>
      <c r="N1215" s="170"/>
      <c r="O1215" s="170"/>
      <c r="P1215" s="170"/>
      <c r="Q1215" s="170"/>
      <c r="R1215" s="170"/>
      <c r="S1215" s="170"/>
      <c r="T1215" s="171"/>
      <c r="AT1215" s="166" t="s">
        <v>177</v>
      </c>
      <c r="AU1215" s="166" t="s">
        <v>85</v>
      </c>
      <c r="AV1215" s="13" t="s">
        <v>32</v>
      </c>
      <c r="AW1215" s="13" t="s">
        <v>31</v>
      </c>
      <c r="AX1215" s="13" t="s">
        <v>77</v>
      </c>
      <c r="AY1215" s="166" t="s">
        <v>167</v>
      </c>
    </row>
    <row r="1216" spans="2:51" s="14" customFormat="1" ht="12">
      <c r="B1216" s="172"/>
      <c r="D1216" s="165" t="s">
        <v>177</v>
      </c>
      <c r="E1216" s="173" t="s">
        <v>1</v>
      </c>
      <c r="F1216" s="174" t="s">
        <v>243</v>
      </c>
      <c r="H1216" s="175">
        <v>14</v>
      </c>
      <c r="I1216" s="176"/>
      <c r="L1216" s="172"/>
      <c r="M1216" s="177"/>
      <c r="N1216" s="178"/>
      <c r="O1216" s="178"/>
      <c r="P1216" s="178"/>
      <c r="Q1216" s="178"/>
      <c r="R1216" s="178"/>
      <c r="S1216" s="178"/>
      <c r="T1216" s="179"/>
      <c r="AT1216" s="173" t="s">
        <v>177</v>
      </c>
      <c r="AU1216" s="173" t="s">
        <v>85</v>
      </c>
      <c r="AV1216" s="14" t="s">
        <v>85</v>
      </c>
      <c r="AW1216" s="14" t="s">
        <v>31</v>
      </c>
      <c r="AX1216" s="14" t="s">
        <v>32</v>
      </c>
      <c r="AY1216" s="173" t="s">
        <v>167</v>
      </c>
    </row>
    <row r="1217" spans="1:65" s="2" customFormat="1" ht="16.5" customHeight="1">
      <c r="A1217" s="33"/>
      <c r="B1217" s="150"/>
      <c r="C1217" s="151" t="s">
        <v>1743</v>
      </c>
      <c r="D1217" s="151" t="s">
        <v>170</v>
      </c>
      <c r="E1217" s="152" t="s">
        <v>2381</v>
      </c>
      <c r="F1217" s="153" t="s">
        <v>2382</v>
      </c>
      <c r="G1217" s="154" t="s">
        <v>246</v>
      </c>
      <c r="H1217" s="155">
        <v>1</v>
      </c>
      <c r="I1217" s="156"/>
      <c r="J1217" s="157">
        <f>ROUND(I1217*H1217,2)</f>
        <v>0</v>
      </c>
      <c r="K1217" s="153" t="s">
        <v>240</v>
      </c>
      <c r="L1217" s="34"/>
      <c r="M1217" s="158" t="s">
        <v>1</v>
      </c>
      <c r="N1217" s="159" t="s">
        <v>42</v>
      </c>
      <c r="O1217" s="59"/>
      <c r="P1217" s="160">
        <f>O1217*H1217</f>
        <v>0</v>
      </c>
      <c r="Q1217" s="160">
        <v>0</v>
      </c>
      <c r="R1217" s="160">
        <f>Q1217*H1217</f>
        <v>0</v>
      </c>
      <c r="S1217" s="160">
        <v>0</v>
      </c>
      <c r="T1217" s="161">
        <f>S1217*H1217</f>
        <v>0</v>
      </c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R1217" s="162" t="s">
        <v>175</v>
      </c>
      <c r="AT1217" s="162" t="s">
        <v>170</v>
      </c>
      <c r="AU1217" s="162" t="s">
        <v>85</v>
      </c>
      <c r="AY1217" s="18" t="s">
        <v>167</v>
      </c>
      <c r="BE1217" s="163">
        <f>IF(N1217="základní",J1217,0)</f>
        <v>0</v>
      </c>
      <c r="BF1217" s="163">
        <f>IF(N1217="snížená",J1217,0)</f>
        <v>0</v>
      </c>
      <c r="BG1217" s="163">
        <f>IF(N1217="zákl. přenesená",J1217,0)</f>
        <v>0</v>
      </c>
      <c r="BH1217" s="163">
        <f>IF(N1217="sníž. přenesená",J1217,0)</f>
        <v>0</v>
      </c>
      <c r="BI1217" s="163">
        <f>IF(N1217="nulová",J1217,0)</f>
        <v>0</v>
      </c>
      <c r="BJ1217" s="18" t="s">
        <v>32</v>
      </c>
      <c r="BK1217" s="163">
        <f>ROUND(I1217*H1217,2)</f>
        <v>0</v>
      </c>
      <c r="BL1217" s="18" t="s">
        <v>175</v>
      </c>
      <c r="BM1217" s="162" t="s">
        <v>2383</v>
      </c>
    </row>
    <row r="1218" spans="2:51" s="13" customFormat="1" ht="12">
      <c r="B1218" s="164"/>
      <c r="D1218" s="165" t="s">
        <v>177</v>
      </c>
      <c r="E1218" s="166" t="s">
        <v>1</v>
      </c>
      <c r="F1218" s="167" t="s">
        <v>2384</v>
      </c>
      <c r="H1218" s="166" t="s">
        <v>1</v>
      </c>
      <c r="I1218" s="168"/>
      <c r="L1218" s="164"/>
      <c r="M1218" s="169"/>
      <c r="N1218" s="170"/>
      <c r="O1218" s="170"/>
      <c r="P1218" s="170"/>
      <c r="Q1218" s="170"/>
      <c r="R1218" s="170"/>
      <c r="S1218" s="170"/>
      <c r="T1218" s="171"/>
      <c r="AT1218" s="166" t="s">
        <v>177</v>
      </c>
      <c r="AU1218" s="166" t="s">
        <v>85</v>
      </c>
      <c r="AV1218" s="13" t="s">
        <v>32</v>
      </c>
      <c r="AW1218" s="13" t="s">
        <v>31</v>
      </c>
      <c r="AX1218" s="13" t="s">
        <v>77</v>
      </c>
      <c r="AY1218" s="166" t="s">
        <v>167</v>
      </c>
    </row>
    <row r="1219" spans="2:51" s="14" customFormat="1" ht="12">
      <c r="B1219" s="172"/>
      <c r="D1219" s="165" t="s">
        <v>177</v>
      </c>
      <c r="E1219" s="173" t="s">
        <v>1</v>
      </c>
      <c r="F1219" s="174" t="s">
        <v>32</v>
      </c>
      <c r="H1219" s="175">
        <v>1</v>
      </c>
      <c r="I1219" s="176"/>
      <c r="L1219" s="172"/>
      <c r="M1219" s="177"/>
      <c r="N1219" s="178"/>
      <c r="O1219" s="178"/>
      <c r="P1219" s="178"/>
      <c r="Q1219" s="178"/>
      <c r="R1219" s="178"/>
      <c r="S1219" s="178"/>
      <c r="T1219" s="179"/>
      <c r="AT1219" s="173" t="s">
        <v>177</v>
      </c>
      <c r="AU1219" s="173" t="s">
        <v>85</v>
      </c>
      <c r="AV1219" s="14" t="s">
        <v>85</v>
      </c>
      <c r="AW1219" s="14" t="s">
        <v>31</v>
      </c>
      <c r="AX1219" s="14" t="s">
        <v>32</v>
      </c>
      <c r="AY1219" s="173" t="s">
        <v>167</v>
      </c>
    </row>
    <row r="1220" spans="1:65" s="2" customFormat="1" ht="16.5" customHeight="1">
      <c r="A1220" s="33"/>
      <c r="B1220" s="150"/>
      <c r="C1220" s="151" t="s">
        <v>1747</v>
      </c>
      <c r="D1220" s="151" t="s">
        <v>170</v>
      </c>
      <c r="E1220" s="152" t="s">
        <v>2385</v>
      </c>
      <c r="F1220" s="153" t="s">
        <v>2386</v>
      </c>
      <c r="G1220" s="154" t="s">
        <v>502</v>
      </c>
      <c r="H1220" s="155">
        <v>22</v>
      </c>
      <c r="I1220" s="156"/>
      <c r="J1220" s="157">
        <f>ROUND(I1220*H1220,2)</f>
        <v>0</v>
      </c>
      <c r="K1220" s="153" t="s">
        <v>1</v>
      </c>
      <c r="L1220" s="34"/>
      <c r="M1220" s="158" t="s">
        <v>1</v>
      </c>
      <c r="N1220" s="159" t="s">
        <v>42</v>
      </c>
      <c r="O1220" s="59"/>
      <c r="P1220" s="160">
        <f>O1220*H1220</f>
        <v>0</v>
      </c>
      <c r="Q1220" s="160">
        <v>0</v>
      </c>
      <c r="R1220" s="160">
        <f>Q1220*H1220</f>
        <v>0</v>
      </c>
      <c r="S1220" s="160">
        <v>0</v>
      </c>
      <c r="T1220" s="161">
        <f>S1220*H1220</f>
        <v>0</v>
      </c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R1220" s="162" t="s">
        <v>175</v>
      </c>
      <c r="AT1220" s="162" t="s">
        <v>170</v>
      </c>
      <c r="AU1220" s="162" t="s">
        <v>85</v>
      </c>
      <c r="AY1220" s="18" t="s">
        <v>167</v>
      </c>
      <c r="BE1220" s="163">
        <f>IF(N1220="základní",J1220,0)</f>
        <v>0</v>
      </c>
      <c r="BF1220" s="163">
        <f>IF(N1220="snížená",J1220,0)</f>
        <v>0</v>
      </c>
      <c r="BG1220" s="163">
        <f>IF(N1220="zákl. přenesená",J1220,0)</f>
        <v>0</v>
      </c>
      <c r="BH1220" s="163">
        <f>IF(N1220="sníž. přenesená",J1220,0)</f>
        <v>0</v>
      </c>
      <c r="BI1220" s="163">
        <f>IF(N1220="nulová",J1220,0)</f>
        <v>0</v>
      </c>
      <c r="BJ1220" s="18" t="s">
        <v>32</v>
      </c>
      <c r="BK1220" s="163">
        <f>ROUND(I1220*H1220,2)</f>
        <v>0</v>
      </c>
      <c r="BL1220" s="18" t="s">
        <v>175</v>
      </c>
      <c r="BM1220" s="162" t="s">
        <v>2387</v>
      </c>
    </row>
    <row r="1221" spans="2:51" s="14" customFormat="1" ht="12">
      <c r="B1221" s="172"/>
      <c r="D1221" s="165" t="s">
        <v>177</v>
      </c>
      <c r="E1221" s="173" t="s">
        <v>1</v>
      </c>
      <c r="F1221" s="174" t="s">
        <v>286</v>
      </c>
      <c r="H1221" s="175">
        <v>22</v>
      </c>
      <c r="I1221" s="176"/>
      <c r="L1221" s="172"/>
      <c r="M1221" s="177"/>
      <c r="N1221" s="178"/>
      <c r="O1221" s="178"/>
      <c r="P1221" s="178"/>
      <c r="Q1221" s="178"/>
      <c r="R1221" s="178"/>
      <c r="S1221" s="178"/>
      <c r="T1221" s="179"/>
      <c r="AT1221" s="173" t="s">
        <v>177</v>
      </c>
      <c r="AU1221" s="173" t="s">
        <v>85</v>
      </c>
      <c r="AV1221" s="14" t="s">
        <v>85</v>
      </c>
      <c r="AW1221" s="14" t="s">
        <v>31</v>
      </c>
      <c r="AX1221" s="14" t="s">
        <v>32</v>
      </c>
      <c r="AY1221" s="173" t="s">
        <v>167</v>
      </c>
    </row>
    <row r="1222" spans="1:65" s="2" customFormat="1" ht="16.5" customHeight="1">
      <c r="A1222" s="33"/>
      <c r="B1222" s="150"/>
      <c r="C1222" s="151" t="s">
        <v>1751</v>
      </c>
      <c r="D1222" s="151" t="s">
        <v>170</v>
      </c>
      <c r="E1222" s="152" t="s">
        <v>2388</v>
      </c>
      <c r="F1222" s="153" t="s">
        <v>2389</v>
      </c>
      <c r="G1222" s="154" t="s">
        <v>502</v>
      </c>
      <c r="H1222" s="155">
        <v>1</v>
      </c>
      <c r="I1222" s="156"/>
      <c r="J1222" s="157">
        <f>ROUND(I1222*H1222,2)</f>
        <v>0</v>
      </c>
      <c r="K1222" s="153" t="s">
        <v>1</v>
      </c>
      <c r="L1222" s="34"/>
      <c r="M1222" s="158" t="s">
        <v>1</v>
      </c>
      <c r="N1222" s="159" t="s">
        <v>42</v>
      </c>
      <c r="O1222" s="59"/>
      <c r="P1222" s="160">
        <f>O1222*H1222</f>
        <v>0</v>
      </c>
      <c r="Q1222" s="160">
        <v>0</v>
      </c>
      <c r="R1222" s="160">
        <f>Q1222*H1222</f>
        <v>0</v>
      </c>
      <c r="S1222" s="160">
        <v>0</v>
      </c>
      <c r="T1222" s="161">
        <f>S1222*H1222</f>
        <v>0</v>
      </c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R1222" s="162" t="s">
        <v>175</v>
      </c>
      <c r="AT1222" s="162" t="s">
        <v>170</v>
      </c>
      <c r="AU1222" s="162" t="s">
        <v>85</v>
      </c>
      <c r="AY1222" s="18" t="s">
        <v>167</v>
      </c>
      <c r="BE1222" s="163">
        <f>IF(N1222="základní",J1222,0)</f>
        <v>0</v>
      </c>
      <c r="BF1222" s="163">
        <f>IF(N1222="snížená",J1222,0)</f>
        <v>0</v>
      </c>
      <c r="BG1222" s="163">
        <f>IF(N1222="zákl. přenesená",J1222,0)</f>
        <v>0</v>
      </c>
      <c r="BH1222" s="163">
        <f>IF(N1222="sníž. přenesená",J1222,0)</f>
        <v>0</v>
      </c>
      <c r="BI1222" s="163">
        <f>IF(N1222="nulová",J1222,0)</f>
        <v>0</v>
      </c>
      <c r="BJ1222" s="18" t="s">
        <v>32</v>
      </c>
      <c r="BK1222" s="163">
        <f>ROUND(I1222*H1222,2)</f>
        <v>0</v>
      </c>
      <c r="BL1222" s="18" t="s">
        <v>175</v>
      </c>
      <c r="BM1222" s="162" t="s">
        <v>2390</v>
      </c>
    </row>
    <row r="1223" spans="2:51" s="13" customFormat="1" ht="12">
      <c r="B1223" s="164"/>
      <c r="D1223" s="165" t="s">
        <v>177</v>
      </c>
      <c r="E1223" s="166" t="s">
        <v>1</v>
      </c>
      <c r="F1223" s="167" t="s">
        <v>2391</v>
      </c>
      <c r="H1223" s="166" t="s">
        <v>1</v>
      </c>
      <c r="I1223" s="168"/>
      <c r="L1223" s="164"/>
      <c r="M1223" s="169"/>
      <c r="N1223" s="170"/>
      <c r="O1223" s="170"/>
      <c r="P1223" s="170"/>
      <c r="Q1223" s="170"/>
      <c r="R1223" s="170"/>
      <c r="S1223" s="170"/>
      <c r="T1223" s="171"/>
      <c r="AT1223" s="166" t="s">
        <v>177</v>
      </c>
      <c r="AU1223" s="166" t="s">
        <v>85</v>
      </c>
      <c r="AV1223" s="13" t="s">
        <v>32</v>
      </c>
      <c r="AW1223" s="13" t="s">
        <v>31</v>
      </c>
      <c r="AX1223" s="13" t="s">
        <v>77</v>
      </c>
      <c r="AY1223" s="166" t="s">
        <v>167</v>
      </c>
    </row>
    <row r="1224" spans="2:51" s="13" customFormat="1" ht="12">
      <c r="B1224" s="164"/>
      <c r="D1224" s="165" t="s">
        <v>177</v>
      </c>
      <c r="E1224" s="166" t="s">
        <v>1</v>
      </c>
      <c r="F1224" s="167" t="s">
        <v>2392</v>
      </c>
      <c r="H1224" s="166" t="s">
        <v>1</v>
      </c>
      <c r="I1224" s="168"/>
      <c r="L1224" s="164"/>
      <c r="M1224" s="169"/>
      <c r="N1224" s="170"/>
      <c r="O1224" s="170"/>
      <c r="P1224" s="170"/>
      <c r="Q1224" s="170"/>
      <c r="R1224" s="170"/>
      <c r="S1224" s="170"/>
      <c r="T1224" s="171"/>
      <c r="AT1224" s="166" t="s">
        <v>177</v>
      </c>
      <c r="AU1224" s="166" t="s">
        <v>85</v>
      </c>
      <c r="AV1224" s="13" t="s">
        <v>32</v>
      </c>
      <c r="AW1224" s="13" t="s">
        <v>31</v>
      </c>
      <c r="AX1224" s="13" t="s">
        <v>77</v>
      </c>
      <c r="AY1224" s="166" t="s">
        <v>167</v>
      </c>
    </row>
    <row r="1225" spans="2:51" s="13" customFormat="1" ht="12">
      <c r="B1225" s="164"/>
      <c r="D1225" s="165" t="s">
        <v>177</v>
      </c>
      <c r="E1225" s="166" t="s">
        <v>1</v>
      </c>
      <c r="F1225" s="167" t="s">
        <v>2393</v>
      </c>
      <c r="H1225" s="166" t="s">
        <v>1</v>
      </c>
      <c r="I1225" s="168"/>
      <c r="L1225" s="164"/>
      <c r="M1225" s="169"/>
      <c r="N1225" s="170"/>
      <c r="O1225" s="170"/>
      <c r="P1225" s="170"/>
      <c r="Q1225" s="170"/>
      <c r="R1225" s="170"/>
      <c r="S1225" s="170"/>
      <c r="T1225" s="171"/>
      <c r="AT1225" s="166" t="s">
        <v>177</v>
      </c>
      <c r="AU1225" s="166" t="s">
        <v>85</v>
      </c>
      <c r="AV1225" s="13" t="s">
        <v>32</v>
      </c>
      <c r="AW1225" s="13" t="s">
        <v>31</v>
      </c>
      <c r="AX1225" s="13" t="s">
        <v>77</v>
      </c>
      <c r="AY1225" s="166" t="s">
        <v>167</v>
      </c>
    </row>
    <row r="1226" spans="2:51" s="13" customFormat="1" ht="12">
      <c r="B1226" s="164"/>
      <c r="D1226" s="165" t="s">
        <v>177</v>
      </c>
      <c r="E1226" s="166" t="s">
        <v>1</v>
      </c>
      <c r="F1226" s="167" t="s">
        <v>2394</v>
      </c>
      <c r="H1226" s="166" t="s">
        <v>1</v>
      </c>
      <c r="I1226" s="168"/>
      <c r="L1226" s="164"/>
      <c r="M1226" s="169"/>
      <c r="N1226" s="170"/>
      <c r="O1226" s="170"/>
      <c r="P1226" s="170"/>
      <c r="Q1226" s="170"/>
      <c r="R1226" s="170"/>
      <c r="S1226" s="170"/>
      <c r="T1226" s="171"/>
      <c r="AT1226" s="166" t="s">
        <v>177</v>
      </c>
      <c r="AU1226" s="166" t="s">
        <v>85</v>
      </c>
      <c r="AV1226" s="13" t="s">
        <v>32</v>
      </c>
      <c r="AW1226" s="13" t="s">
        <v>31</v>
      </c>
      <c r="AX1226" s="13" t="s">
        <v>77</v>
      </c>
      <c r="AY1226" s="166" t="s">
        <v>167</v>
      </c>
    </row>
    <row r="1227" spans="2:51" s="13" customFormat="1" ht="12">
      <c r="B1227" s="164"/>
      <c r="D1227" s="165" t="s">
        <v>177</v>
      </c>
      <c r="E1227" s="166" t="s">
        <v>1</v>
      </c>
      <c r="F1227" s="167" t="s">
        <v>2395</v>
      </c>
      <c r="H1227" s="166" t="s">
        <v>1</v>
      </c>
      <c r="I1227" s="168"/>
      <c r="L1227" s="164"/>
      <c r="M1227" s="169"/>
      <c r="N1227" s="170"/>
      <c r="O1227" s="170"/>
      <c r="P1227" s="170"/>
      <c r="Q1227" s="170"/>
      <c r="R1227" s="170"/>
      <c r="S1227" s="170"/>
      <c r="T1227" s="171"/>
      <c r="AT1227" s="166" t="s">
        <v>177</v>
      </c>
      <c r="AU1227" s="166" t="s">
        <v>85</v>
      </c>
      <c r="AV1227" s="13" t="s">
        <v>32</v>
      </c>
      <c r="AW1227" s="13" t="s">
        <v>31</v>
      </c>
      <c r="AX1227" s="13" t="s">
        <v>77</v>
      </c>
      <c r="AY1227" s="166" t="s">
        <v>167</v>
      </c>
    </row>
    <row r="1228" spans="2:51" s="13" customFormat="1" ht="12">
      <c r="B1228" s="164"/>
      <c r="D1228" s="165" t="s">
        <v>177</v>
      </c>
      <c r="E1228" s="166" t="s">
        <v>1</v>
      </c>
      <c r="F1228" s="167" t="s">
        <v>2396</v>
      </c>
      <c r="H1228" s="166" t="s">
        <v>1</v>
      </c>
      <c r="I1228" s="168"/>
      <c r="L1228" s="164"/>
      <c r="M1228" s="169"/>
      <c r="N1228" s="170"/>
      <c r="O1228" s="170"/>
      <c r="P1228" s="170"/>
      <c r="Q1228" s="170"/>
      <c r="R1228" s="170"/>
      <c r="S1228" s="170"/>
      <c r="T1228" s="171"/>
      <c r="AT1228" s="166" t="s">
        <v>177</v>
      </c>
      <c r="AU1228" s="166" t="s">
        <v>85</v>
      </c>
      <c r="AV1228" s="13" t="s">
        <v>32</v>
      </c>
      <c r="AW1228" s="13" t="s">
        <v>31</v>
      </c>
      <c r="AX1228" s="13" t="s">
        <v>77</v>
      </c>
      <c r="AY1228" s="166" t="s">
        <v>167</v>
      </c>
    </row>
    <row r="1229" spans="2:51" s="13" customFormat="1" ht="12">
      <c r="B1229" s="164"/>
      <c r="D1229" s="165" t="s">
        <v>177</v>
      </c>
      <c r="E1229" s="166" t="s">
        <v>1</v>
      </c>
      <c r="F1229" s="167" t="s">
        <v>2397</v>
      </c>
      <c r="H1229" s="166" t="s">
        <v>1</v>
      </c>
      <c r="I1229" s="168"/>
      <c r="L1229" s="164"/>
      <c r="M1229" s="169"/>
      <c r="N1229" s="170"/>
      <c r="O1229" s="170"/>
      <c r="P1229" s="170"/>
      <c r="Q1229" s="170"/>
      <c r="R1229" s="170"/>
      <c r="S1229" s="170"/>
      <c r="T1229" s="171"/>
      <c r="AT1229" s="166" t="s">
        <v>177</v>
      </c>
      <c r="AU1229" s="166" t="s">
        <v>85</v>
      </c>
      <c r="AV1229" s="13" t="s">
        <v>32</v>
      </c>
      <c r="AW1229" s="13" t="s">
        <v>31</v>
      </c>
      <c r="AX1229" s="13" t="s">
        <v>77</v>
      </c>
      <c r="AY1229" s="166" t="s">
        <v>167</v>
      </c>
    </row>
    <row r="1230" spans="2:51" s="13" customFormat="1" ht="12">
      <c r="B1230" s="164"/>
      <c r="D1230" s="165" t="s">
        <v>177</v>
      </c>
      <c r="E1230" s="166" t="s">
        <v>1</v>
      </c>
      <c r="F1230" s="167" t="s">
        <v>2398</v>
      </c>
      <c r="H1230" s="166" t="s">
        <v>1</v>
      </c>
      <c r="I1230" s="168"/>
      <c r="L1230" s="164"/>
      <c r="M1230" s="169"/>
      <c r="N1230" s="170"/>
      <c r="O1230" s="170"/>
      <c r="P1230" s="170"/>
      <c r="Q1230" s="170"/>
      <c r="R1230" s="170"/>
      <c r="S1230" s="170"/>
      <c r="T1230" s="171"/>
      <c r="AT1230" s="166" t="s">
        <v>177</v>
      </c>
      <c r="AU1230" s="166" t="s">
        <v>85</v>
      </c>
      <c r="AV1230" s="13" t="s">
        <v>32</v>
      </c>
      <c r="AW1230" s="13" t="s">
        <v>31</v>
      </c>
      <c r="AX1230" s="13" t="s">
        <v>77</v>
      </c>
      <c r="AY1230" s="166" t="s">
        <v>167</v>
      </c>
    </row>
    <row r="1231" spans="2:51" s="13" customFormat="1" ht="12">
      <c r="B1231" s="164"/>
      <c r="D1231" s="165" t="s">
        <v>177</v>
      </c>
      <c r="E1231" s="166" t="s">
        <v>1</v>
      </c>
      <c r="F1231" s="167" t="s">
        <v>2399</v>
      </c>
      <c r="H1231" s="166" t="s">
        <v>1</v>
      </c>
      <c r="I1231" s="168"/>
      <c r="L1231" s="164"/>
      <c r="M1231" s="169"/>
      <c r="N1231" s="170"/>
      <c r="O1231" s="170"/>
      <c r="P1231" s="170"/>
      <c r="Q1231" s="170"/>
      <c r="R1231" s="170"/>
      <c r="S1231" s="170"/>
      <c r="T1231" s="171"/>
      <c r="AT1231" s="166" t="s">
        <v>177</v>
      </c>
      <c r="AU1231" s="166" t="s">
        <v>85</v>
      </c>
      <c r="AV1231" s="13" t="s">
        <v>32</v>
      </c>
      <c r="AW1231" s="13" t="s">
        <v>31</v>
      </c>
      <c r="AX1231" s="13" t="s">
        <v>77</v>
      </c>
      <c r="AY1231" s="166" t="s">
        <v>167</v>
      </c>
    </row>
    <row r="1232" spans="2:51" s="14" customFormat="1" ht="12">
      <c r="B1232" s="172"/>
      <c r="D1232" s="165" t="s">
        <v>177</v>
      </c>
      <c r="E1232" s="173" t="s">
        <v>1</v>
      </c>
      <c r="F1232" s="174" t="s">
        <v>32</v>
      </c>
      <c r="H1232" s="175">
        <v>1</v>
      </c>
      <c r="I1232" s="176"/>
      <c r="L1232" s="172"/>
      <c r="M1232" s="177"/>
      <c r="N1232" s="178"/>
      <c r="O1232" s="178"/>
      <c r="P1232" s="178"/>
      <c r="Q1232" s="178"/>
      <c r="R1232" s="178"/>
      <c r="S1232" s="178"/>
      <c r="T1232" s="179"/>
      <c r="AT1232" s="173" t="s">
        <v>177</v>
      </c>
      <c r="AU1232" s="173" t="s">
        <v>85</v>
      </c>
      <c r="AV1232" s="14" t="s">
        <v>85</v>
      </c>
      <c r="AW1232" s="14" t="s">
        <v>31</v>
      </c>
      <c r="AX1232" s="14" t="s">
        <v>32</v>
      </c>
      <c r="AY1232" s="173" t="s">
        <v>167</v>
      </c>
    </row>
    <row r="1233" spans="1:65" s="2" customFormat="1" ht="16.5" customHeight="1">
      <c r="A1233" s="33"/>
      <c r="B1233" s="150"/>
      <c r="C1233" s="151" t="s">
        <v>1755</v>
      </c>
      <c r="D1233" s="151" t="s">
        <v>170</v>
      </c>
      <c r="E1233" s="152" t="s">
        <v>2400</v>
      </c>
      <c r="F1233" s="153" t="s">
        <v>2401</v>
      </c>
      <c r="G1233" s="154" t="s">
        <v>502</v>
      </c>
      <c r="H1233" s="155">
        <v>1</v>
      </c>
      <c r="I1233" s="156"/>
      <c r="J1233" s="157">
        <f>ROUND(I1233*H1233,2)</f>
        <v>0</v>
      </c>
      <c r="K1233" s="153" t="s">
        <v>1</v>
      </c>
      <c r="L1233" s="34"/>
      <c r="M1233" s="158" t="s">
        <v>1</v>
      </c>
      <c r="N1233" s="159" t="s">
        <v>42</v>
      </c>
      <c r="O1233" s="59"/>
      <c r="P1233" s="160">
        <f>O1233*H1233</f>
        <v>0</v>
      </c>
      <c r="Q1233" s="160">
        <v>0</v>
      </c>
      <c r="R1233" s="160">
        <f>Q1233*H1233</f>
        <v>0</v>
      </c>
      <c r="S1233" s="160">
        <v>0</v>
      </c>
      <c r="T1233" s="161">
        <f>S1233*H1233</f>
        <v>0</v>
      </c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R1233" s="162" t="s">
        <v>175</v>
      </c>
      <c r="AT1233" s="162" t="s">
        <v>170</v>
      </c>
      <c r="AU1233" s="162" t="s">
        <v>85</v>
      </c>
      <c r="AY1233" s="18" t="s">
        <v>167</v>
      </c>
      <c r="BE1233" s="163">
        <f>IF(N1233="základní",J1233,0)</f>
        <v>0</v>
      </c>
      <c r="BF1233" s="163">
        <f>IF(N1233="snížená",J1233,0)</f>
        <v>0</v>
      </c>
      <c r="BG1233" s="163">
        <f>IF(N1233="zákl. přenesená",J1233,0)</f>
        <v>0</v>
      </c>
      <c r="BH1233" s="163">
        <f>IF(N1233="sníž. přenesená",J1233,0)</f>
        <v>0</v>
      </c>
      <c r="BI1233" s="163">
        <f>IF(N1233="nulová",J1233,0)</f>
        <v>0</v>
      </c>
      <c r="BJ1233" s="18" t="s">
        <v>32</v>
      </c>
      <c r="BK1233" s="163">
        <f>ROUND(I1233*H1233,2)</f>
        <v>0</v>
      </c>
      <c r="BL1233" s="18" t="s">
        <v>175</v>
      </c>
      <c r="BM1233" s="162" t="s">
        <v>2402</v>
      </c>
    </row>
    <row r="1234" spans="2:51" s="13" customFormat="1" ht="12">
      <c r="B1234" s="164"/>
      <c r="D1234" s="165" t="s">
        <v>177</v>
      </c>
      <c r="E1234" s="166" t="s">
        <v>1</v>
      </c>
      <c r="F1234" s="167" t="s">
        <v>2391</v>
      </c>
      <c r="H1234" s="166" t="s">
        <v>1</v>
      </c>
      <c r="I1234" s="168"/>
      <c r="L1234" s="164"/>
      <c r="M1234" s="169"/>
      <c r="N1234" s="170"/>
      <c r="O1234" s="170"/>
      <c r="P1234" s="170"/>
      <c r="Q1234" s="170"/>
      <c r="R1234" s="170"/>
      <c r="S1234" s="170"/>
      <c r="T1234" s="171"/>
      <c r="AT1234" s="166" t="s">
        <v>177</v>
      </c>
      <c r="AU1234" s="166" t="s">
        <v>85</v>
      </c>
      <c r="AV1234" s="13" t="s">
        <v>32</v>
      </c>
      <c r="AW1234" s="13" t="s">
        <v>31</v>
      </c>
      <c r="AX1234" s="13" t="s">
        <v>77</v>
      </c>
      <c r="AY1234" s="166" t="s">
        <v>167</v>
      </c>
    </row>
    <row r="1235" spans="2:51" s="13" customFormat="1" ht="12">
      <c r="B1235" s="164"/>
      <c r="D1235" s="165" t="s">
        <v>177</v>
      </c>
      <c r="E1235" s="166" t="s">
        <v>1</v>
      </c>
      <c r="F1235" s="167" t="s">
        <v>2392</v>
      </c>
      <c r="H1235" s="166" t="s">
        <v>1</v>
      </c>
      <c r="I1235" s="168"/>
      <c r="L1235" s="164"/>
      <c r="M1235" s="169"/>
      <c r="N1235" s="170"/>
      <c r="O1235" s="170"/>
      <c r="P1235" s="170"/>
      <c r="Q1235" s="170"/>
      <c r="R1235" s="170"/>
      <c r="S1235" s="170"/>
      <c r="T1235" s="171"/>
      <c r="AT1235" s="166" t="s">
        <v>177</v>
      </c>
      <c r="AU1235" s="166" t="s">
        <v>85</v>
      </c>
      <c r="AV1235" s="13" t="s">
        <v>32</v>
      </c>
      <c r="AW1235" s="13" t="s">
        <v>31</v>
      </c>
      <c r="AX1235" s="13" t="s">
        <v>77</v>
      </c>
      <c r="AY1235" s="166" t="s">
        <v>167</v>
      </c>
    </row>
    <row r="1236" spans="2:51" s="13" customFormat="1" ht="12">
      <c r="B1236" s="164"/>
      <c r="D1236" s="165" t="s">
        <v>177</v>
      </c>
      <c r="E1236" s="166" t="s">
        <v>1</v>
      </c>
      <c r="F1236" s="167" t="s">
        <v>2403</v>
      </c>
      <c r="H1236" s="166" t="s">
        <v>1</v>
      </c>
      <c r="I1236" s="168"/>
      <c r="L1236" s="164"/>
      <c r="M1236" s="169"/>
      <c r="N1236" s="170"/>
      <c r="O1236" s="170"/>
      <c r="P1236" s="170"/>
      <c r="Q1236" s="170"/>
      <c r="R1236" s="170"/>
      <c r="S1236" s="170"/>
      <c r="T1236" s="171"/>
      <c r="AT1236" s="166" t="s">
        <v>177</v>
      </c>
      <c r="AU1236" s="166" t="s">
        <v>85</v>
      </c>
      <c r="AV1236" s="13" t="s">
        <v>32</v>
      </c>
      <c r="AW1236" s="13" t="s">
        <v>31</v>
      </c>
      <c r="AX1236" s="13" t="s">
        <v>77</v>
      </c>
      <c r="AY1236" s="166" t="s">
        <v>167</v>
      </c>
    </row>
    <row r="1237" spans="2:51" s="13" customFormat="1" ht="12">
      <c r="B1237" s="164"/>
      <c r="D1237" s="165" t="s">
        <v>177</v>
      </c>
      <c r="E1237" s="166" t="s">
        <v>1</v>
      </c>
      <c r="F1237" s="167" t="s">
        <v>2404</v>
      </c>
      <c r="H1237" s="166" t="s">
        <v>1</v>
      </c>
      <c r="I1237" s="168"/>
      <c r="L1237" s="164"/>
      <c r="M1237" s="169"/>
      <c r="N1237" s="170"/>
      <c r="O1237" s="170"/>
      <c r="P1237" s="170"/>
      <c r="Q1237" s="170"/>
      <c r="R1237" s="170"/>
      <c r="S1237" s="170"/>
      <c r="T1237" s="171"/>
      <c r="AT1237" s="166" t="s">
        <v>177</v>
      </c>
      <c r="AU1237" s="166" t="s">
        <v>85</v>
      </c>
      <c r="AV1237" s="13" t="s">
        <v>32</v>
      </c>
      <c r="AW1237" s="13" t="s">
        <v>31</v>
      </c>
      <c r="AX1237" s="13" t="s">
        <v>77</v>
      </c>
      <c r="AY1237" s="166" t="s">
        <v>167</v>
      </c>
    </row>
    <row r="1238" spans="2:51" s="13" customFormat="1" ht="12">
      <c r="B1238" s="164"/>
      <c r="D1238" s="165" t="s">
        <v>177</v>
      </c>
      <c r="E1238" s="166" t="s">
        <v>1</v>
      </c>
      <c r="F1238" s="167" t="s">
        <v>2405</v>
      </c>
      <c r="H1238" s="166" t="s">
        <v>1</v>
      </c>
      <c r="I1238" s="168"/>
      <c r="L1238" s="164"/>
      <c r="M1238" s="169"/>
      <c r="N1238" s="170"/>
      <c r="O1238" s="170"/>
      <c r="P1238" s="170"/>
      <c r="Q1238" s="170"/>
      <c r="R1238" s="170"/>
      <c r="S1238" s="170"/>
      <c r="T1238" s="171"/>
      <c r="AT1238" s="166" t="s">
        <v>177</v>
      </c>
      <c r="AU1238" s="166" t="s">
        <v>85</v>
      </c>
      <c r="AV1238" s="13" t="s">
        <v>32</v>
      </c>
      <c r="AW1238" s="13" t="s">
        <v>31</v>
      </c>
      <c r="AX1238" s="13" t="s">
        <v>77</v>
      </c>
      <c r="AY1238" s="166" t="s">
        <v>167</v>
      </c>
    </row>
    <row r="1239" spans="2:51" s="13" customFormat="1" ht="12">
      <c r="B1239" s="164"/>
      <c r="D1239" s="165" t="s">
        <v>177</v>
      </c>
      <c r="E1239" s="166" t="s">
        <v>1</v>
      </c>
      <c r="F1239" s="167" t="s">
        <v>2406</v>
      </c>
      <c r="H1239" s="166" t="s">
        <v>1</v>
      </c>
      <c r="I1239" s="168"/>
      <c r="L1239" s="164"/>
      <c r="M1239" s="169"/>
      <c r="N1239" s="170"/>
      <c r="O1239" s="170"/>
      <c r="P1239" s="170"/>
      <c r="Q1239" s="170"/>
      <c r="R1239" s="170"/>
      <c r="S1239" s="170"/>
      <c r="T1239" s="171"/>
      <c r="AT1239" s="166" t="s">
        <v>177</v>
      </c>
      <c r="AU1239" s="166" t="s">
        <v>85</v>
      </c>
      <c r="AV1239" s="13" t="s">
        <v>32</v>
      </c>
      <c r="AW1239" s="13" t="s">
        <v>31</v>
      </c>
      <c r="AX1239" s="13" t="s">
        <v>77</v>
      </c>
      <c r="AY1239" s="166" t="s">
        <v>167</v>
      </c>
    </row>
    <row r="1240" spans="2:51" s="13" customFormat="1" ht="12">
      <c r="B1240" s="164"/>
      <c r="D1240" s="165" t="s">
        <v>177</v>
      </c>
      <c r="E1240" s="166" t="s">
        <v>1</v>
      </c>
      <c r="F1240" s="167" t="s">
        <v>2395</v>
      </c>
      <c r="H1240" s="166" t="s">
        <v>1</v>
      </c>
      <c r="I1240" s="168"/>
      <c r="L1240" s="164"/>
      <c r="M1240" s="169"/>
      <c r="N1240" s="170"/>
      <c r="O1240" s="170"/>
      <c r="P1240" s="170"/>
      <c r="Q1240" s="170"/>
      <c r="R1240" s="170"/>
      <c r="S1240" s="170"/>
      <c r="T1240" s="171"/>
      <c r="AT1240" s="166" t="s">
        <v>177</v>
      </c>
      <c r="AU1240" s="166" t="s">
        <v>85</v>
      </c>
      <c r="AV1240" s="13" t="s">
        <v>32</v>
      </c>
      <c r="AW1240" s="13" t="s">
        <v>31</v>
      </c>
      <c r="AX1240" s="13" t="s">
        <v>77</v>
      </c>
      <c r="AY1240" s="166" t="s">
        <v>167</v>
      </c>
    </row>
    <row r="1241" spans="2:51" s="13" customFormat="1" ht="12">
      <c r="B1241" s="164"/>
      <c r="D1241" s="165" t="s">
        <v>177</v>
      </c>
      <c r="E1241" s="166" t="s">
        <v>1</v>
      </c>
      <c r="F1241" s="167" t="s">
        <v>2407</v>
      </c>
      <c r="H1241" s="166" t="s">
        <v>1</v>
      </c>
      <c r="I1241" s="168"/>
      <c r="L1241" s="164"/>
      <c r="M1241" s="169"/>
      <c r="N1241" s="170"/>
      <c r="O1241" s="170"/>
      <c r="P1241" s="170"/>
      <c r="Q1241" s="170"/>
      <c r="R1241" s="170"/>
      <c r="S1241" s="170"/>
      <c r="T1241" s="171"/>
      <c r="AT1241" s="166" t="s">
        <v>177</v>
      </c>
      <c r="AU1241" s="166" t="s">
        <v>85</v>
      </c>
      <c r="AV1241" s="13" t="s">
        <v>32</v>
      </c>
      <c r="AW1241" s="13" t="s">
        <v>31</v>
      </c>
      <c r="AX1241" s="13" t="s">
        <v>77</v>
      </c>
      <c r="AY1241" s="166" t="s">
        <v>167</v>
      </c>
    </row>
    <row r="1242" spans="2:51" s="13" customFormat="1" ht="12">
      <c r="B1242" s="164"/>
      <c r="D1242" s="165" t="s">
        <v>177</v>
      </c>
      <c r="E1242" s="166" t="s">
        <v>1</v>
      </c>
      <c r="F1242" s="167" t="s">
        <v>2398</v>
      </c>
      <c r="H1242" s="166" t="s">
        <v>1</v>
      </c>
      <c r="I1242" s="168"/>
      <c r="L1242" s="164"/>
      <c r="M1242" s="169"/>
      <c r="N1242" s="170"/>
      <c r="O1242" s="170"/>
      <c r="P1242" s="170"/>
      <c r="Q1242" s="170"/>
      <c r="R1242" s="170"/>
      <c r="S1242" s="170"/>
      <c r="T1242" s="171"/>
      <c r="AT1242" s="166" t="s">
        <v>177</v>
      </c>
      <c r="AU1242" s="166" t="s">
        <v>85</v>
      </c>
      <c r="AV1242" s="13" t="s">
        <v>32</v>
      </c>
      <c r="AW1242" s="13" t="s">
        <v>31</v>
      </c>
      <c r="AX1242" s="13" t="s">
        <v>77</v>
      </c>
      <c r="AY1242" s="166" t="s">
        <v>167</v>
      </c>
    </row>
    <row r="1243" spans="2:51" s="13" customFormat="1" ht="12">
      <c r="B1243" s="164"/>
      <c r="D1243" s="165" t="s">
        <v>177</v>
      </c>
      <c r="E1243" s="166" t="s">
        <v>1</v>
      </c>
      <c r="F1243" s="167" t="s">
        <v>2399</v>
      </c>
      <c r="H1243" s="166" t="s">
        <v>1</v>
      </c>
      <c r="I1243" s="168"/>
      <c r="L1243" s="164"/>
      <c r="M1243" s="169"/>
      <c r="N1243" s="170"/>
      <c r="O1243" s="170"/>
      <c r="P1243" s="170"/>
      <c r="Q1243" s="170"/>
      <c r="R1243" s="170"/>
      <c r="S1243" s="170"/>
      <c r="T1243" s="171"/>
      <c r="AT1243" s="166" t="s">
        <v>177</v>
      </c>
      <c r="AU1243" s="166" t="s">
        <v>85</v>
      </c>
      <c r="AV1243" s="13" t="s">
        <v>32</v>
      </c>
      <c r="AW1243" s="13" t="s">
        <v>31</v>
      </c>
      <c r="AX1243" s="13" t="s">
        <v>77</v>
      </c>
      <c r="AY1243" s="166" t="s">
        <v>167</v>
      </c>
    </row>
    <row r="1244" spans="2:51" s="14" customFormat="1" ht="12">
      <c r="B1244" s="172"/>
      <c r="D1244" s="165" t="s">
        <v>177</v>
      </c>
      <c r="E1244" s="173" t="s">
        <v>1</v>
      </c>
      <c r="F1244" s="174" t="s">
        <v>32</v>
      </c>
      <c r="H1244" s="175">
        <v>1</v>
      </c>
      <c r="I1244" s="176"/>
      <c r="L1244" s="172"/>
      <c r="M1244" s="177"/>
      <c r="N1244" s="178"/>
      <c r="O1244" s="178"/>
      <c r="P1244" s="178"/>
      <c r="Q1244" s="178"/>
      <c r="R1244" s="178"/>
      <c r="S1244" s="178"/>
      <c r="T1244" s="179"/>
      <c r="AT1244" s="173" t="s">
        <v>177</v>
      </c>
      <c r="AU1244" s="173" t="s">
        <v>85</v>
      </c>
      <c r="AV1244" s="14" t="s">
        <v>85</v>
      </c>
      <c r="AW1244" s="14" t="s">
        <v>31</v>
      </c>
      <c r="AX1244" s="14" t="s">
        <v>32</v>
      </c>
      <c r="AY1244" s="173" t="s">
        <v>167</v>
      </c>
    </row>
    <row r="1245" spans="1:65" s="2" customFormat="1" ht="16.5" customHeight="1">
      <c r="A1245" s="33"/>
      <c r="B1245" s="150"/>
      <c r="C1245" s="151" t="s">
        <v>1759</v>
      </c>
      <c r="D1245" s="151" t="s">
        <v>170</v>
      </c>
      <c r="E1245" s="152" t="s">
        <v>2408</v>
      </c>
      <c r="F1245" s="153" t="s">
        <v>2409</v>
      </c>
      <c r="G1245" s="154" t="s">
        <v>502</v>
      </c>
      <c r="H1245" s="155">
        <v>1</v>
      </c>
      <c r="I1245" s="156"/>
      <c r="J1245" s="157">
        <f>ROUND(I1245*H1245,2)</f>
        <v>0</v>
      </c>
      <c r="K1245" s="153" t="s">
        <v>1</v>
      </c>
      <c r="L1245" s="34"/>
      <c r="M1245" s="158" t="s">
        <v>1</v>
      </c>
      <c r="N1245" s="159" t="s">
        <v>42</v>
      </c>
      <c r="O1245" s="59"/>
      <c r="P1245" s="160">
        <f>O1245*H1245</f>
        <v>0</v>
      </c>
      <c r="Q1245" s="160">
        <v>0</v>
      </c>
      <c r="R1245" s="160">
        <f>Q1245*H1245</f>
        <v>0</v>
      </c>
      <c r="S1245" s="160">
        <v>0</v>
      </c>
      <c r="T1245" s="161">
        <f>S1245*H1245</f>
        <v>0</v>
      </c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R1245" s="162" t="s">
        <v>175</v>
      </c>
      <c r="AT1245" s="162" t="s">
        <v>170</v>
      </c>
      <c r="AU1245" s="162" t="s">
        <v>85</v>
      </c>
      <c r="AY1245" s="18" t="s">
        <v>167</v>
      </c>
      <c r="BE1245" s="163">
        <f>IF(N1245="základní",J1245,0)</f>
        <v>0</v>
      </c>
      <c r="BF1245" s="163">
        <f>IF(N1245="snížená",J1245,0)</f>
        <v>0</v>
      </c>
      <c r="BG1245" s="163">
        <f>IF(N1245="zákl. přenesená",J1245,0)</f>
        <v>0</v>
      </c>
      <c r="BH1245" s="163">
        <f>IF(N1245="sníž. přenesená",J1245,0)</f>
        <v>0</v>
      </c>
      <c r="BI1245" s="163">
        <f>IF(N1245="nulová",J1245,0)</f>
        <v>0</v>
      </c>
      <c r="BJ1245" s="18" t="s">
        <v>32</v>
      </c>
      <c r="BK1245" s="163">
        <f>ROUND(I1245*H1245,2)</f>
        <v>0</v>
      </c>
      <c r="BL1245" s="18" t="s">
        <v>175</v>
      </c>
      <c r="BM1245" s="162" t="s">
        <v>2410</v>
      </c>
    </row>
    <row r="1246" spans="2:51" s="13" customFormat="1" ht="12">
      <c r="B1246" s="164"/>
      <c r="D1246" s="165" t="s">
        <v>177</v>
      </c>
      <c r="E1246" s="166" t="s">
        <v>1</v>
      </c>
      <c r="F1246" s="167" t="s">
        <v>2391</v>
      </c>
      <c r="H1246" s="166" t="s">
        <v>1</v>
      </c>
      <c r="I1246" s="168"/>
      <c r="L1246" s="164"/>
      <c r="M1246" s="169"/>
      <c r="N1246" s="170"/>
      <c r="O1246" s="170"/>
      <c r="P1246" s="170"/>
      <c r="Q1246" s="170"/>
      <c r="R1246" s="170"/>
      <c r="S1246" s="170"/>
      <c r="T1246" s="171"/>
      <c r="AT1246" s="166" t="s">
        <v>177</v>
      </c>
      <c r="AU1246" s="166" t="s">
        <v>85</v>
      </c>
      <c r="AV1246" s="13" t="s">
        <v>32</v>
      </c>
      <c r="AW1246" s="13" t="s">
        <v>31</v>
      </c>
      <c r="AX1246" s="13" t="s">
        <v>77</v>
      </c>
      <c r="AY1246" s="166" t="s">
        <v>167</v>
      </c>
    </row>
    <row r="1247" spans="2:51" s="13" customFormat="1" ht="12">
      <c r="B1247" s="164"/>
      <c r="D1247" s="165" t="s">
        <v>177</v>
      </c>
      <c r="E1247" s="166" t="s">
        <v>1</v>
      </c>
      <c r="F1247" s="167" t="s">
        <v>2392</v>
      </c>
      <c r="H1247" s="166" t="s">
        <v>1</v>
      </c>
      <c r="I1247" s="168"/>
      <c r="L1247" s="164"/>
      <c r="M1247" s="169"/>
      <c r="N1247" s="170"/>
      <c r="O1247" s="170"/>
      <c r="P1247" s="170"/>
      <c r="Q1247" s="170"/>
      <c r="R1247" s="170"/>
      <c r="S1247" s="170"/>
      <c r="T1247" s="171"/>
      <c r="AT1247" s="166" t="s">
        <v>177</v>
      </c>
      <c r="AU1247" s="166" t="s">
        <v>85</v>
      </c>
      <c r="AV1247" s="13" t="s">
        <v>32</v>
      </c>
      <c r="AW1247" s="13" t="s">
        <v>31</v>
      </c>
      <c r="AX1247" s="13" t="s">
        <v>77</v>
      </c>
      <c r="AY1247" s="166" t="s">
        <v>167</v>
      </c>
    </row>
    <row r="1248" spans="2:51" s="13" customFormat="1" ht="12">
      <c r="B1248" s="164"/>
      <c r="D1248" s="165" t="s">
        <v>177</v>
      </c>
      <c r="E1248" s="166" t="s">
        <v>1</v>
      </c>
      <c r="F1248" s="167" t="s">
        <v>2393</v>
      </c>
      <c r="H1248" s="166" t="s">
        <v>1</v>
      </c>
      <c r="I1248" s="168"/>
      <c r="L1248" s="164"/>
      <c r="M1248" s="169"/>
      <c r="N1248" s="170"/>
      <c r="O1248" s="170"/>
      <c r="P1248" s="170"/>
      <c r="Q1248" s="170"/>
      <c r="R1248" s="170"/>
      <c r="S1248" s="170"/>
      <c r="T1248" s="171"/>
      <c r="AT1248" s="166" t="s">
        <v>177</v>
      </c>
      <c r="AU1248" s="166" t="s">
        <v>85</v>
      </c>
      <c r="AV1248" s="13" t="s">
        <v>32</v>
      </c>
      <c r="AW1248" s="13" t="s">
        <v>31</v>
      </c>
      <c r="AX1248" s="13" t="s">
        <v>77</v>
      </c>
      <c r="AY1248" s="166" t="s">
        <v>167</v>
      </c>
    </row>
    <row r="1249" spans="2:51" s="13" customFormat="1" ht="12">
      <c r="B1249" s="164"/>
      <c r="D1249" s="165" t="s">
        <v>177</v>
      </c>
      <c r="E1249" s="166" t="s">
        <v>1</v>
      </c>
      <c r="F1249" s="167" t="s">
        <v>2394</v>
      </c>
      <c r="H1249" s="166" t="s">
        <v>1</v>
      </c>
      <c r="I1249" s="168"/>
      <c r="L1249" s="164"/>
      <c r="M1249" s="169"/>
      <c r="N1249" s="170"/>
      <c r="O1249" s="170"/>
      <c r="P1249" s="170"/>
      <c r="Q1249" s="170"/>
      <c r="R1249" s="170"/>
      <c r="S1249" s="170"/>
      <c r="T1249" s="171"/>
      <c r="AT1249" s="166" t="s">
        <v>177</v>
      </c>
      <c r="AU1249" s="166" t="s">
        <v>85</v>
      </c>
      <c r="AV1249" s="13" t="s">
        <v>32</v>
      </c>
      <c r="AW1249" s="13" t="s">
        <v>31</v>
      </c>
      <c r="AX1249" s="13" t="s">
        <v>77</v>
      </c>
      <c r="AY1249" s="166" t="s">
        <v>167</v>
      </c>
    </row>
    <row r="1250" spans="2:51" s="13" customFormat="1" ht="12">
      <c r="B1250" s="164"/>
      <c r="D1250" s="165" t="s">
        <v>177</v>
      </c>
      <c r="E1250" s="166" t="s">
        <v>1</v>
      </c>
      <c r="F1250" s="167" t="s">
        <v>2395</v>
      </c>
      <c r="H1250" s="166" t="s">
        <v>1</v>
      </c>
      <c r="I1250" s="168"/>
      <c r="L1250" s="164"/>
      <c r="M1250" s="169"/>
      <c r="N1250" s="170"/>
      <c r="O1250" s="170"/>
      <c r="P1250" s="170"/>
      <c r="Q1250" s="170"/>
      <c r="R1250" s="170"/>
      <c r="S1250" s="170"/>
      <c r="T1250" s="171"/>
      <c r="AT1250" s="166" t="s">
        <v>177</v>
      </c>
      <c r="AU1250" s="166" t="s">
        <v>85</v>
      </c>
      <c r="AV1250" s="13" t="s">
        <v>32</v>
      </c>
      <c r="AW1250" s="13" t="s">
        <v>31</v>
      </c>
      <c r="AX1250" s="13" t="s">
        <v>77</v>
      </c>
      <c r="AY1250" s="166" t="s">
        <v>167</v>
      </c>
    </row>
    <row r="1251" spans="2:51" s="13" customFormat="1" ht="12">
      <c r="B1251" s="164"/>
      <c r="D1251" s="165" t="s">
        <v>177</v>
      </c>
      <c r="E1251" s="166" t="s">
        <v>1</v>
      </c>
      <c r="F1251" s="167" t="s">
        <v>2396</v>
      </c>
      <c r="H1251" s="166" t="s">
        <v>1</v>
      </c>
      <c r="I1251" s="168"/>
      <c r="L1251" s="164"/>
      <c r="M1251" s="169"/>
      <c r="N1251" s="170"/>
      <c r="O1251" s="170"/>
      <c r="P1251" s="170"/>
      <c r="Q1251" s="170"/>
      <c r="R1251" s="170"/>
      <c r="S1251" s="170"/>
      <c r="T1251" s="171"/>
      <c r="AT1251" s="166" t="s">
        <v>177</v>
      </c>
      <c r="AU1251" s="166" t="s">
        <v>85</v>
      </c>
      <c r="AV1251" s="13" t="s">
        <v>32</v>
      </c>
      <c r="AW1251" s="13" t="s">
        <v>31</v>
      </c>
      <c r="AX1251" s="13" t="s">
        <v>77</v>
      </c>
      <c r="AY1251" s="166" t="s">
        <v>167</v>
      </c>
    </row>
    <row r="1252" spans="2:51" s="13" customFormat="1" ht="12">
      <c r="B1252" s="164"/>
      <c r="D1252" s="165" t="s">
        <v>177</v>
      </c>
      <c r="E1252" s="166" t="s">
        <v>1</v>
      </c>
      <c r="F1252" s="167" t="s">
        <v>2397</v>
      </c>
      <c r="H1252" s="166" t="s">
        <v>1</v>
      </c>
      <c r="I1252" s="168"/>
      <c r="L1252" s="164"/>
      <c r="M1252" s="169"/>
      <c r="N1252" s="170"/>
      <c r="O1252" s="170"/>
      <c r="P1252" s="170"/>
      <c r="Q1252" s="170"/>
      <c r="R1252" s="170"/>
      <c r="S1252" s="170"/>
      <c r="T1252" s="171"/>
      <c r="AT1252" s="166" t="s">
        <v>177</v>
      </c>
      <c r="AU1252" s="166" t="s">
        <v>85</v>
      </c>
      <c r="AV1252" s="13" t="s">
        <v>32</v>
      </c>
      <c r="AW1252" s="13" t="s">
        <v>31</v>
      </c>
      <c r="AX1252" s="13" t="s">
        <v>77</v>
      </c>
      <c r="AY1252" s="166" t="s">
        <v>167</v>
      </c>
    </row>
    <row r="1253" spans="2:51" s="13" customFormat="1" ht="12">
      <c r="B1253" s="164"/>
      <c r="D1253" s="165" t="s">
        <v>177</v>
      </c>
      <c r="E1253" s="166" t="s">
        <v>1</v>
      </c>
      <c r="F1253" s="167" t="s">
        <v>2398</v>
      </c>
      <c r="H1253" s="166" t="s">
        <v>1</v>
      </c>
      <c r="I1253" s="168"/>
      <c r="L1253" s="164"/>
      <c r="M1253" s="169"/>
      <c r="N1253" s="170"/>
      <c r="O1253" s="170"/>
      <c r="P1253" s="170"/>
      <c r="Q1253" s="170"/>
      <c r="R1253" s="170"/>
      <c r="S1253" s="170"/>
      <c r="T1253" s="171"/>
      <c r="AT1253" s="166" t="s">
        <v>177</v>
      </c>
      <c r="AU1253" s="166" t="s">
        <v>85</v>
      </c>
      <c r="AV1253" s="13" t="s">
        <v>32</v>
      </c>
      <c r="AW1253" s="13" t="s">
        <v>31</v>
      </c>
      <c r="AX1253" s="13" t="s">
        <v>77</v>
      </c>
      <c r="AY1253" s="166" t="s">
        <v>167</v>
      </c>
    </row>
    <row r="1254" spans="2:51" s="13" customFormat="1" ht="12">
      <c r="B1254" s="164"/>
      <c r="D1254" s="165" t="s">
        <v>177</v>
      </c>
      <c r="E1254" s="166" t="s">
        <v>1</v>
      </c>
      <c r="F1254" s="167" t="s">
        <v>2399</v>
      </c>
      <c r="H1254" s="166" t="s">
        <v>1</v>
      </c>
      <c r="I1254" s="168"/>
      <c r="L1254" s="164"/>
      <c r="M1254" s="169"/>
      <c r="N1254" s="170"/>
      <c r="O1254" s="170"/>
      <c r="P1254" s="170"/>
      <c r="Q1254" s="170"/>
      <c r="R1254" s="170"/>
      <c r="S1254" s="170"/>
      <c r="T1254" s="171"/>
      <c r="AT1254" s="166" t="s">
        <v>177</v>
      </c>
      <c r="AU1254" s="166" t="s">
        <v>85</v>
      </c>
      <c r="AV1254" s="13" t="s">
        <v>32</v>
      </c>
      <c r="AW1254" s="13" t="s">
        <v>31</v>
      </c>
      <c r="AX1254" s="13" t="s">
        <v>77</v>
      </c>
      <c r="AY1254" s="166" t="s">
        <v>167</v>
      </c>
    </row>
    <row r="1255" spans="2:51" s="14" customFormat="1" ht="12">
      <c r="B1255" s="172"/>
      <c r="D1255" s="165" t="s">
        <v>177</v>
      </c>
      <c r="E1255" s="173" t="s">
        <v>1</v>
      </c>
      <c r="F1255" s="174" t="s">
        <v>32</v>
      </c>
      <c r="H1255" s="175">
        <v>1</v>
      </c>
      <c r="I1255" s="176"/>
      <c r="L1255" s="172"/>
      <c r="M1255" s="177"/>
      <c r="N1255" s="178"/>
      <c r="O1255" s="178"/>
      <c r="P1255" s="178"/>
      <c r="Q1255" s="178"/>
      <c r="R1255" s="178"/>
      <c r="S1255" s="178"/>
      <c r="T1255" s="179"/>
      <c r="AT1255" s="173" t="s">
        <v>177</v>
      </c>
      <c r="AU1255" s="173" t="s">
        <v>85</v>
      </c>
      <c r="AV1255" s="14" t="s">
        <v>85</v>
      </c>
      <c r="AW1255" s="14" t="s">
        <v>31</v>
      </c>
      <c r="AX1255" s="14" t="s">
        <v>32</v>
      </c>
      <c r="AY1255" s="173" t="s">
        <v>167</v>
      </c>
    </row>
    <row r="1256" spans="1:65" s="2" customFormat="1" ht="16.5" customHeight="1">
      <c r="A1256" s="33"/>
      <c r="B1256" s="150"/>
      <c r="C1256" s="151" t="s">
        <v>1764</v>
      </c>
      <c r="D1256" s="151" t="s">
        <v>170</v>
      </c>
      <c r="E1256" s="152" t="s">
        <v>2411</v>
      </c>
      <c r="F1256" s="153" t="s">
        <v>2412</v>
      </c>
      <c r="G1256" s="154" t="s">
        <v>502</v>
      </c>
      <c r="H1256" s="155">
        <v>1</v>
      </c>
      <c r="I1256" s="156"/>
      <c r="J1256" s="157">
        <f>ROUND(I1256*H1256,2)</f>
        <v>0</v>
      </c>
      <c r="K1256" s="153" t="s">
        <v>1</v>
      </c>
      <c r="L1256" s="34"/>
      <c r="M1256" s="158" t="s">
        <v>1</v>
      </c>
      <c r="N1256" s="159" t="s">
        <v>42</v>
      </c>
      <c r="O1256" s="59"/>
      <c r="P1256" s="160">
        <f>O1256*H1256</f>
        <v>0</v>
      </c>
      <c r="Q1256" s="160">
        <v>0</v>
      </c>
      <c r="R1256" s="160">
        <f>Q1256*H1256</f>
        <v>0</v>
      </c>
      <c r="S1256" s="160">
        <v>0</v>
      </c>
      <c r="T1256" s="161">
        <f>S1256*H1256</f>
        <v>0</v>
      </c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R1256" s="162" t="s">
        <v>175</v>
      </c>
      <c r="AT1256" s="162" t="s">
        <v>170</v>
      </c>
      <c r="AU1256" s="162" t="s">
        <v>85</v>
      </c>
      <c r="AY1256" s="18" t="s">
        <v>167</v>
      </c>
      <c r="BE1256" s="163">
        <f>IF(N1256="základní",J1256,0)</f>
        <v>0</v>
      </c>
      <c r="BF1256" s="163">
        <f>IF(N1256="snížená",J1256,0)</f>
        <v>0</v>
      </c>
      <c r="BG1256" s="163">
        <f>IF(N1256="zákl. přenesená",J1256,0)</f>
        <v>0</v>
      </c>
      <c r="BH1256" s="163">
        <f>IF(N1256="sníž. přenesená",J1256,0)</f>
        <v>0</v>
      </c>
      <c r="BI1256" s="163">
        <f>IF(N1256="nulová",J1256,0)</f>
        <v>0</v>
      </c>
      <c r="BJ1256" s="18" t="s">
        <v>32</v>
      </c>
      <c r="BK1256" s="163">
        <f>ROUND(I1256*H1256,2)</f>
        <v>0</v>
      </c>
      <c r="BL1256" s="18" t="s">
        <v>175</v>
      </c>
      <c r="BM1256" s="162" t="s">
        <v>2413</v>
      </c>
    </row>
    <row r="1257" spans="2:51" s="13" customFormat="1" ht="12">
      <c r="B1257" s="164"/>
      <c r="D1257" s="165" t="s">
        <v>177</v>
      </c>
      <c r="E1257" s="166" t="s">
        <v>1</v>
      </c>
      <c r="F1257" s="167" t="s">
        <v>2391</v>
      </c>
      <c r="H1257" s="166" t="s">
        <v>1</v>
      </c>
      <c r="I1257" s="168"/>
      <c r="L1257" s="164"/>
      <c r="M1257" s="169"/>
      <c r="N1257" s="170"/>
      <c r="O1257" s="170"/>
      <c r="P1257" s="170"/>
      <c r="Q1257" s="170"/>
      <c r="R1257" s="170"/>
      <c r="S1257" s="170"/>
      <c r="T1257" s="171"/>
      <c r="AT1257" s="166" t="s">
        <v>177</v>
      </c>
      <c r="AU1257" s="166" t="s">
        <v>85</v>
      </c>
      <c r="AV1257" s="13" t="s">
        <v>32</v>
      </c>
      <c r="AW1257" s="13" t="s">
        <v>31</v>
      </c>
      <c r="AX1257" s="13" t="s">
        <v>77</v>
      </c>
      <c r="AY1257" s="166" t="s">
        <v>167</v>
      </c>
    </row>
    <row r="1258" spans="2:51" s="13" customFormat="1" ht="12">
      <c r="B1258" s="164"/>
      <c r="D1258" s="165" t="s">
        <v>177</v>
      </c>
      <c r="E1258" s="166" t="s">
        <v>1</v>
      </c>
      <c r="F1258" s="167" t="s">
        <v>2392</v>
      </c>
      <c r="H1258" s="166" t="s">
        <v>1</v>
      </c>
      <c r="I1258" s="168"/>
      <c r="L1258" s="164"/>
      <c r="M1258" s="169"/>
      <c r="N1258" s="170"/>
      <c r="O1258" s="170"/>
      <c r="P1258" s="170"/>
      <c r="Q1258" s="170"/>
      <c r="R1258" s="170"/>
      <c r="S1258" s="170"/>
      <c r="T1258" s="171"/>
      <c r="AT1258" s="166" t="s">
        <v>177</v>
      </c>
      <c r="AU1258" s="166" t="s">
        <v>85</v>
      </c>
      <c r="AV1258" s="13" t="s">
        <v>32</v>
      </c>
      <c r="AW1258" s="13" t="s">
        <v>31</v>
      </c>
      <c r="AX1258" s="13" t="s">
        <v>77</v>
      </c>
      <c r="AY1258" s="166" t="s">
        <v>167</v>
      </c>
    </row>
    <row r="1259" spans="2:51" s="13" customFormat="1" ht="12">
      <c r="B1259" s="164"/>
      <c r="D1259" s="165" t="s">
        <v>177</v>
      </c>
      <c r="E1259" s="166" t="s">
        <v>1</v>
      </c>
      <c r="F1259" s="167" t="s">
        <v>2393</v>
      </c>
      <c r="H1259" s="166" t="s">
        <v>1</v>
      </c>
      <c r="I1259" s="168"/>
      <c r="L1259" s="164"/>
      <c r="M1259" s="169"/>
      <c r="N1259" s="170"/>
      <c r="O1259" s="170"/>
      <c r="P1259" s="170"/>
      <c r="Q1259" s="170"/>
      <c r="R1259" s="170"/>
      <c r="S1259" s="170"/>
      <c r="T1259" s="171"/>
      <c r="AT1259" s="166" t="s">
        <v>177</v>
      </c>
      <c r="AU1259" s="166" t="s">
        <v>85</v>
      </c>
      <c r="AV1259" s="13" t="s">
        <v>32</v>
      </c>
      <c r="AW1259" s="13" t="s">
        <v>31</v>
      </c>
      <c r="AX1259" s="13" t="s">
        <v>77</v>
      </c>
      <c r="AY1259" s="166" t="s">
        <v>167</v>
      </c>
    </row>
    <row r="1260" spans="2:51" s="13" customFormat="1" ht="12">
      <c r="B1260" s="164"/>
      <c r="D1260" s="165" t="s">
        <v>177</v>
      </c>
      <c r="E1260" s="166" t="s">
        <v>1</v>
      </c>
      <c r="F1260" s="167" t="s">
        <v>2394</v>
      </c>
      <c r="H1260" s="166" t="s">
        <v>1</v>
      </c>
      <c r="I1260" s="168"/>
      <c r="L1260" s="164"/>
      <c r="M1260" s="169"/>
      <c r="N1260" s="170"/>
      <c r="O1260" s="170"/>
      <c r="P1260" s="170"/>
      <c r="Q1260" s="170"/>
      <c r="R1260" s="170"/>
      <c r="S1260" s="170"/>
      <c r="T1260" s="171"/>
      <c r="AT1260" s="166" t="s">
        <v>177</v>
      </c>
      <c r="AU1260" s="166" t="s">
        <v>85</v>
      </c>
      <c r="AV1260" s="13" t="s">
        <v>32</v>
      </c>
      <c r="AW1260" s="13" t="s">
        <v>31</v>
      </c>
      <c r="AX1260" s="13" t="s">
        <v>77</v>
      </c>
      <c r="AY1260" s="166" t="s">
        <v>167</v>
      </c>
    </row>
    <row r="1261" spans="2:51" s="13" customFormat="1" ht="12">
      <c r="B1261" s="164"/>
      <c r="D1261" s="165" t="s">
        <v>177</v>
      </c>
      <c r="E1261" s="166" t="s">
        <v>1</v>
      </c>
      <c r="F1261" s="167" t="s">
        <v>2395</v>
      </c>
      <c r="H1261" s="166" t="s">
        <v>1</v>
      </c>
      <c r="I1261" s="168"/>
      <c r="L1261" s="164"/>
      <c r="M1261" s="169"/>
      <c r="N1261" s="170"/>
      <c r="O1261" s="170"/>
      <c r="P1261" s="170"/>
      <c r="Q1261" s="170"/>
      <c r="R1261" s="170"/>
      <c r="S1261" s="170"/>
      <c r="T1261" s="171"/>
      <c r="AT1261" s="166" t="s">
        <v>177</v>
      </c>
      <c r="AU1261" s="166" t="s">
        <v>85</v>
      </c>
      <c r="AV1261" s="13" t="s">
        <v>32</v>
      </c>
      <c r="AW1261" s="13" t="s">
        <v>31</v>
      </c>
      <c r="AX1261" s="13" t="s">
        <v>77</v>
      </c>
      <c r="AY1261" s="166" t="s">
        <v>167</v>
      </c>
    </row>
    <row r="1262" spans="2:51" s="13" customFormat="1" ht="12">
      <c r="B1262" s="164"/>
      <c r="D1262" s="165" t="s">
        <v>177</v>
      </c>
      <c r="E1262" s="166" t="s">
        <v>1</v>
      </c>
      <c r="F1262" s="167" t="s">
        <v>2396</v>
      </c>
      <c r="H1262" s="166" t="s">
        <v>1</v>
      </c>
      <c r="I1262" s="168"/>
      <c r="L1262" s="164"/>
      <c r="M1262" s="169"/>
      <c r="N1262" s="170"/>
      <c r="O1262" s="170"/>
      <c r="P1262" s="170"/>
      <c r="Q1262" s="170"/>
      <c r="R1262" s="170"/>
      <c r="S1262" s="170"/>
      <c r="T1262" s="171"/>
      <c r="AT1262" s="166" t="s">
        <v>177</v>
      </c>
      <c r="AU1262" s="166" t="s">
        <v>85</v>
      </c>
      <c r="AV1262" s="13" t="s">
        <v>32</v>
      </c>
      <c r="AW1262" s="13" t="s">
        <v>31</v>
      </c>
      <c r="AX1262" s="13" t="s">
        <v>77</v>
      </c>
      <c r="AY1262" s="166" t="s">
        <v>167</v>
      </c>
    </row>
    <row r="1263" spans="2:51" s="13" customFormat="1" ht="12">
      <c r="B1263" s="164"/>
      <c r="D1263" s="165" t="s">
        <v>177</v>
      </c>
      <c r="E1263" s="166" t="s">
        <v>1</v>
      </c>
      <c r="F1263" s="167" t="s">
        <v>2397</v>
      </c>
      <c r="H1263" s="166" t="s">
        <v>1</v>
      </c>
      <c r="I1263" s="168"/>
      <c r="L1263" s="164"/>
      <c r="M1263" s="169"/>
      <c r="N1263" s="170"/>
      <c r="O1263" s="170"/>
      <c r="P1263" s="170"/>
      <c r="Q1263" s="170"/>
      <c r="R1263" s="170"/>
      <c r="S1263" s="170"/>
      <c r="T1263" s="171"/>
      <c r="AT1263" s="166" t="s">
        <v>177</v>
      </c>
      <c r="AU1263" s="166" t="s">
        <v>85</v>
      </c>
      <c r="AV1263" s="13" t="s">
        <v>32</v>
      </c>
      <c r="AW1263" s="13" t="s">
        <v>31</v>
      </c>
      <c r="AX1263" s="13" t="s">
        <v>77</v>
      </c>
      <c r="AY1263" s="166" t="s">
        <v>167</v>
      </c>
    </row>
    <row r="1264" spans="2:51" s="13" customFormat="1" ht="12">
      <c r="B1264" s="164"/>
      <c r="D1264" s="165" t="s">
        <v>177</v>
      </c>
      <c r="E1264" s="166" t="s">
        <v>1</v>
      </c>
      <c r="F1264" s="167" t="s">
        <v>2398</v>
      </c>
      <c r="H1264" s="166" t="s">
        <v>1</v>
      </c>
      <c r="I1264" s="168"/>
      <c r="L1264" s="164"/>
      <c r="M1264" s="169"/>
      <c r="N1264" s="170"/>
      <c r="O1264" s="170"/>
      <c r="P1264" s="170"/>
      <c r="Q1264" s="170"/>
      <c r="R1264" s="170"/>
      <c r="S1264" s="170"/>
      <c r="T1264" s="171"/>
      <c r="AT1264" s="166" t="s">
        <v>177</v>
      </c>
      <c r="AU1264" s="166" t="s">
        <v>85</v>
      </c>
      <c r="AV1264" s="13" t="s">
        <v>32</v>
      </c>
      <c r="AW1264" s="13" t="s">
        <v>31</v>
      </c>
      <c r="AX1264" s="13" t="s">
        <v>77</v>
      </c>
      <c r="AY1264" s="166" t="s">
        <v>167</v>
      </c>
    </row>
    <row r="1265" spans="2:51" s="13" customFormat="1" ht="12">
      <c r="B1265" s="164"/>
      <c r="D1265" s="165" t="s">
        <v>177</v>
      </c>
      <c r="E1265" s="166" t="s">
        <v>1</v>
      </c>
      <c r="F1265" s="167" t="s">
        <v>2399</v>
      </c>
      <c r="H1265" s="166" t="s">
        <v>1</v>
      </c>
      <c r="I1265" s="168"/>
      <c r="L1265" s="164"/>
      <c r="M1265" s="169"/>
      <c r="N1265" s="170"/>
      <c r="O1265" s="170"/>
      <c r="P1265" s="170"/>
      <c r="Q1265" s="170"/>
      <c r="R1265" s="170"/>
      <c r="S1265" s="170"/>
      <c r="T1265" s="171"/>
      <c r="AT1265" s="166" t="s">
        <v>177</v>
      </c>
      <c r="AU1265" s="166" t="s">
        <v>85</v>
      </c>
      <c r="AV1265" s="13" t="s">
        <v>32</v>
      </c>
      <c r="AW1265" s="13" t="s">
        <v>31</v>
      </c>
      <c r="AX1265" s="13" t="s">
        <v>77</v>
      </c>
      <c r="AY1265" s="166" t="s">
        <v>167</v>
      </c>
    </row>
    <row r="1266" spans="2:51" s="14" customFormat="1" ht="12">
      <c r="B1266" s="172"/>
      <c r="D1266" s="165" t="s">
        <v>177</v>
      </c>
      <c r="E1266" s="173" t="s">
        <v>1</v>
      </c>
      <c r="F1266" s="174" t="s">
        <v>32</v>
      </c>
      <c r="H1266" s="175">
        <v>1</v>
      </c>
      <c r="I1266" s="176"/>
      <c r="L1266" s="172"/>
      <c r="M1266" s="177"/>
      <c r="N1266" s="178"/>
      <c r="O1266" s="178"/>
      <c r="P1266" s="178"/>
      <c r="Q1266" s="178"/>
      <c r="R1266" s="178"/>
      <c r="S1266" s="178"/>
      <c r="T1266" s="179"/>
      <c r="AT1266" s="173" t="s">
        <v>177</v>
      </c>
      <c r="AU1266" s="173" t="s">
        <v>85</v>
      </c>
      <c r="AV1266" s="14" t="s">
        <v>85</v>
      </c>
      <c r="AW1266" s="14" t="s">
        <v>31</v>
      </c>
      <c r="AX1266" s="14" t="s">
        <v>32</v>
      </c>
      <c r="AY1266" s="173" t="s">
        <v>167</v>
      </c>
    </row>
    <row r="1267" spans="1:65" s="2" customFormat="1" ht="16.5" customHeight="1">
      <c r="A1267" s="33"/>
      <c r="B1267" s="150"/>
      <c r="C1267" s="151" t="s">
        <v>1768</v>
      </c>
      <c r="D1267" s="151" t="s">
        <v>170</v>
      </c>
      <c r="E1267" s="152" t="s">
        <v>2414</v>
      </c>
      <c r="F1267" s="153" t="s">
        <v>2415</v>
      </c>
      <c r="G1267" s="154" t="s">
        <v>502</v>
      </c>
      <c r="H1267" s="155">
        <v>1</v>
      </c>
      <c r="I1267" s="156"/>
      <c r="J1267" s="157">
        <f>ROUND(I1267*H1267,2)</f>
        <v>0</v>
      </c>
      <c r="K1267" s="153" t="s">
        <v>1</v>
      </c>
      <c r="L1267" s="34"/>
      <c r="M1267" s="158" t="s">
        <v>1</v>
      </c>
      <c r="N1267" s="159" t="s">
        <v>42</v>
      </c>
      <c r="O1267" s="59"/>
      <c r="P1267" s="160">
        <f>O1267*H1267</f>
        <v>0</v>
      </c>
      <c r="Q1267" s="160">
        <v>0</v>
      </c>
      <c r="R1267" s="160">
        <f>Q1267*H1267</f>
        <v>0</v>
      </c>
      <c r="S1267" s="160">
        <v>0</v>
      </c>
      <c r="T1267" s="161">
        <f>S1267*H1267</f>
        <v>0</v>
      </c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R1267" s="162" t="s">
        <v>175</v>
      </c>
      <c r="AT1267" s="162" t="s">
        <v>170</v>
      </c>
      <c r="AU1267" s="162" t="s">
        <v>85</v>
      </c>
      <c r="AY1267" s="18" t="s">
        <v>167</v>
      </c>
      <c r="BE1267" s="163">
        <f>IF(N1267="základní",J1267,0)</f>
        <v>0</v>
      </c>
      <c r="BF1267" s="163">
        <f>IF(N1267="snížená",J1267,0)</f>
        <v>0</v>
      </c>
      <c r="BG1267" s="163">
        <f>IF(N1267="zákl. přenesená",J1267,0)</f>
        <v>0</v>
      </c>
      <c r="BH1267" s="163">
        <f>IF(N1267="sníž. přenesená",J1267,0)</f>
        <v>0</v>
      </c>
      <c r="BI1267" s="163">
        <f>IF(N1267="nulová",J1267,0)</f>
        <v>0</v>
      </c>
      <c r="BJ1267" s="18" t="s">
        <v>32</v>
      </c>
      <c r="BK1267" s="163">
        <f>ROUND(I1267*H1267,2)</f>
        <v>0</v>
      </c>
      <c r="BL1267" s="18" t="s">
        <v>175</v>
      </c>
      <c r="BM1267" s="162" t="s">
        <v>2416</v>
      </c>
    </row>
    <row r="1268" spans="2:51" s="13" customFormat="1" ht="12">
      <c r="B1268" s="164"/>
      <c r="D1268" s="165" t="s">
        <v>177</v>
      </c>
      <c r="E1268" s="166" t="s">
        <v>1</v>
      </c>
      <c r="F1268" s="167" t="s">
        <v>2391</v>
      </c>
      <c r="H1268" s="166" t="s">
        <v>1</v>
      </c>
      <c r="I1268" s="168"/>
      <c r="L1268" s="164"/>
      <c r="M1268" s="169"/>
      <c r="N1268" s="170"/>
      <c r="O1268" s="170"/>
      <c r="P1268" s="170"/>
      <c r="Q1268" s="170"/>
      <c r="R1268" s="170"/>
      <c r="S1268" s="170"/>
      <c r="T1268" s="171"/>
      <c r="AT1268" s="166" t="s">
        <v>177</v>
      </c>
      <c r="AU1268" s="166" t="s">
        <v>85</v>
      </c>
      <c r="AV1268" s="13" t="s">
        <v>32</v>
      </c>
      <c r="AW1268" s="13" t="s">
        <v>31</v>
      </c>
      <c r="AX1268" s="13" t="s">
        <v>77</v>
      </c>
      <c r="AY1268" s="166" t="s">
        <v>167</v>
      </c>
    </row>
    <row r="1269" spans="2:51" s="13" customFormat="1" ht="12">
      <c r="B1269" s="164"/>
      <c r="D1269" s="165" t="s">
        <v>177</v>
      </c>
      <c r="E1269" s="166" t="s">
        <v>1</v>
      </c>
      <c r="F1269" s="167" t="s">
        <v>2392</v>
      </c>
      <c r="H1269" s="166" t="s">
        <v>1</v>
      </c>
      <c r="I1269" s="168"/>
      <c r="L1269" s="164"/>
      <c r="M1269" s="169"/>
      <c r="N1269" s="170"/>
      <c r="O1269" s="170"/>
      <c r="P1269" s="170"/>
      <c r="Q1269" s="170"/>
      <c r="R1269" s="170"/>
      <c r="S1269" s="170"/>
      <c r="T1269" s="171"/>
      <c r="AT1269" s="166" t="s">
        <v>177</v>
      </c>
      <c r="AU1269" s="166" t="s">
        <v>85</v>
      </c>
      <c r="AV1269" s="13" t="s">
        <v>32</v>
      </c>
      <c r="AW1269" s="13" t="s">
        <v>31</v>
      </c>
      <c r="AX1269" s="13" t="s">
        <v>77</v>
      </c>
      <c r="AY1269" s="166" t="s">
        <v>167</v>
      </c>
    </row>
    <row r="1270" spans="2:51" s="13" customFormat="1" ht="12">
      <c r="B1270" s="164"/>
      <c r="D1270" s="165" t="s">
        <v>177</v>
      </c>
      <c r="E1270" s="166" t="s">
        <v>1</v>
      </c>
      <c r="F1270" s="167" t="s">
        <v>2393</v>
      </c>
      <c r="H1270" s="166" t="s">
        <v>1</v>
      </c>
      <c r="I1270" s="168"/>
      <c r="L1270" s="164"/>
      <c r="M1270" s="169"/>
      <c r="N1270" s="170"/>
      <c r="O1270" s="170"/>
      <c r="P1270" s="170"/>
      <c r="Q1270" s="170"/>
      <c r="R1270" s="170"/>
      <c r="S1270" s="170"/>
      <c r="T1270" s="171"/>
      <c r="AT1270" s="166" t="s">
        <v>177</v>
      </c>
      <c r="AU1270" s="166" t="s">
        <v>85</v>
      </c>
      <c r="AV1270" s="13" t="s">
        <v>32</v>
      </c>
      <c r="AW1270" s="13" t="s">
        <v>31</v>
      </c>
      <c r="AX1270" s="13" t="s">
        <v>77</v>
      </c>
      <c r="AY1270" s="166" t="s">
        <v>167</v>
      </c>
    </row>
    <row r="1271" spans="2:51" s="13" customFormat="1" ht="12">
      <c r="B1271" s="164"/>
      <c r="D1271" s="165" t="s">
        <v>177</v>
      </c>
      <c r="E1271" s="166" t="s">
        <v>1</v>
      </c>
      <c r="F1271" s="167" t="s">
        <v>2394</v>
      </c>
      <c r="H1271" s="166" t="s">
        <v>1</v>
      </c>
      <c r="I1271" s="168"/>
      <c r="L1271" s="164"/>
      <c r="M1271" s="169"/>
      <c r="N1271" s="170"/>
      <c r="O1271" s="170"/>
      <c r="P1271" s="170"/>
      <c r="Q1271" s="170"/>
      <c r="R1271" s="170"/>
      <c r="S1271" s="170"/>
      <c r="T1271" s="171"/>
      <c r="AT1271" s="166" t="s">
        <v>177</v>
      </c>
      <c r="AU1271" s="166" t="s">
        <v>85</v>
      </c>
      <c r="AV1271" s="13" t="s">
        <v>32</v>
      </c>
      <c r="AW1271" s="13" t="s">
        <v>31</v>
      </c>
      <c r="AX1271" s="13" t="s">
        <v>77</v>
      </c>
      <c r="AY1271" s="166" t="s">
        <v>167</v>
      </c>
    </row>
    <row r="1272" spans="2:51" s="13" customFormat="1" ht="12">
      <c r="B1272" s="164"/>
      <c r="D1272" s="165" t="s">
        <v>177</v>
      </c>
      <c r="E1272" s="166" t="s">
        <v>1</v>
      </c>
      <c r="F1272" s="167" t="s">
        <v>2395</v>
      </c>
      <c r="H1272" s="166" t="s">
        <v>1</v>
      </c>
      <c r="I1272" s="168"/>
      <c r="L1272" s="164"/>
      <c r="M1272" s="169"/>
      <c r="N1272" s="170"/>
      <c r="O1272" s="170"/>
      <c r="P1272" s="170"/>
      <c r="Q1272" s="170"/>
      <c r="R1272" s="170"/>
      <c r="S1272" s="170"/>
      <c r="T1272" s="171"/>
      <c r="AT1272" s="166" t="s">
        <v>177</v>
      </c>
      <c r="AU1272" s="166" t="s">
        <v>85</v>
      </c>
      <c r="AV1272" s="13" t="s">
        <v>32</v>
      </c>
      <c r="AW1272" s="13" t="s">
        <v>31</v>
      </c>
      <c r="AX1272" s="13" t="s">
        <v>77</v>
      </c>
      <c r="AY1272" s="166" t="s">
        <v>167</v>
      </c>
    </row>
    <row r="1273" spans="2:51" s="13" customFormat="1" ht="12">
      <c r="B1273" s="164"/>
      <c r="D1273" s="165" t="s">
        <v>177</v>
      </c>
      <c r="E1273" s="166" t="s">
        <v>1</v>
      </c>
      <c r="F1273" s="167" t="s">
        <v>2396</v>
      </c>
      <c r="H1273" s="166" t="s">
        <v>1</v>
      </c>
      <c r="I1273" s="168"/>
      <c r="L1273" s="164"/>
      <c r="M1273" s="169"/>
      <c r="N1273" s="170"/>
      <c r="O1273" s="170"/>
      <c r="P1273" s="170"/>
      <c r="Q1273" s="170"/>
      <c r="R1273" s="170"/>
      <c r="S1273" s="170"/>
      <c r="T1273" s="171"/>
      <c r="AT1273" s="166" t="s">
        <v>177</v>
      </c>
      <c r="AU1273" s="166" t="s">
        <v>85</v>
      </c>
      <c r="AV1273" s="13" t="s">
        <v>32</v>
      </c>
      <c r="AW1273" s="13" t="s">
        <v>31</v>
      </c>
      <c r="AX1273" s="13" t="s">
        <v>77</v>
      </c>
      <c r="AY1273" s="166" t="s">
        <v>167</v>
      </c>
    </row>
    <row r="1274" spans="2:51" s="13" customFormat="1" ht="12">
      <c r="B1274" s="164"/>
      <c r="D1274" s="165" t="s">
        <v>177</v>
      </c>
      <c r="E1274" s="166" t="s">
        <v>1</v>
      </c>
      <c r="F1274" s="167" t="s">
        <v>2417</v>
      </c>
      <c r="H1274" s="166" t="s">
        <v>1</v>
      </c>
      <c r="I1274" s="168"/>
      <c r="L1274" s="164"/>
      <c r="M1274" s="169"/>
      <c r="N1274" s="170"/>
      <c r="O1274" s="170"/>
      <c r="P1274" s="170"/>
      <c r="Q1274" s="170"/>
      <c r="R1274" s="170"/>
      <c r="S1274" s="170"/>
      <c r="T1274" s="171"/>
      <c r="AT1274" s="166" t="s">
        <v>177</v>
      </c>
      <c r="AU1274" s="166" t="s">
        <v>85</v>
      </c>
      <c r="AV1274" s="13" t="s">
        <v>32</v>
      </c>
      <c r="AW1274" s="13" t="s">
        <v>31</v>
      </c>
      <c r="AX1274" s="13" t="s">
        <v>77</v>
      </c>
      <c r="AY1274" s="166" t="s">
        <v>167</v>
      </c>
    </row>
    <row r="1275" spans="2:51" s="13" customFormat="1" ht="12">
      <c r="B1275" s="164"/>
      <c r="D1275" s="165" t="s">
        <v>177</v>
      </c>
      <c r="E1275" s="166" t="s">
        <v>1</v>
      </c>
      <c r="F1275" s="167" t="s">
        <v>2398</v>
      </c>
      <c r="H1275" s="166" t="s">
        <v>1</v>
      </c>
      <c r="I1275" s="168"/>
      <c r="L1275" s="164"/>
      <c r="M1275" s="169"/>
      <c r="N1275" s="170"/>
      <c r="O1275" s="170"/>
      <c r="P1275" s="170"/>
      <c r="Q1275" s="170"/>
      <c r="R1275" s="170"/>
      <c r="S1275" s="170"/>
      <c r="T1275" s="171"/>
      <c r="AT1275" s="166" t="s">
        <v>177</v>
      </c>
      <c r="AU1275" s="166" t="s">
        <v>85</v>
      </c>
      <c r="AV1275" s="13" t="s">
        <v>32</v>
      </c>
      <c r="AW1275" s="13" t="s">
        <v>31</v>
      </c>
      <c r="AX1275" s="13" t="s">
        <v>77</v>
      </c>
      <c r="AY1275" s="166" t="s">
        <v>167</v>
      </c>
    </row>
    <row r="1276" spans="2:51" s="13" customFormat="1" ht="12">
      <c r="B1276" s="164"/>
      <c r="D1276" s="165" t="s">
        <v>177</v>
      </c>
      <c r="E1276" s="166" t="s">
        <v>1</v>
      </c>
      <c r="F1276" s="167" t="s">
        <v>2399</v>
      </c>
      <c r="H1276" s="166" t="s">
        <v>1</v>
      </c>
      <c r="I1276" s="168"/>
      <c r="L1276" s="164"/>
      <c r="M1276" s="169"/>
      <c r="N1276" s="170"/>
      <c r="O1276" s="170"/>
      <c r="P1276" s="170"/>
      <c r="Q1276" s="170"/>
      <c r="R1276" s="170"/>
      <c r="S1276" s="170"/>
      <c r="T1276" s="171"/>
      <c r="AT1276" s="166" t="s">
        <v>177</v>
      </c>
      <c r="AU1276" s="166" t="s">
        <v>85</v>
      </c>
      <c r="AV1276" s="13" t="s">
        <v>32</v>
      </c>
      <c r="AW1276" s="13" t="s">
        <v>31</v>
      </c>
      <c r="AX1276" s="13" t="s">
        <v>77</v>
      </c>
      <c r="AY1276" s="166" t="s">
        <v>167</v>
      </c>
    </row>
    <row r="1277" spans="2:51" s="14" customFormat="1" ht="12">
      <c r="B1277" s="172"/>
      <c r="D1277" s="165" t="s">
        <v>177</v>
      </c>
      <c r="E1277" s="173" t="s">
        <v>1</v>
      </c>
      <c r="F1277" s="174" t="s">
        <v>32</v>
      </c>
      <c r="H1277" s="175">
        <v>1</v>
      </c>
      <c r="I1277" s="176"/>
      <c r="L1277" s="172"/>
      <c r="M1277" s="177"/>
      <c r="N1277" s="178"/>
      <c r="O1277" s="178"/>
      <c r="P1277" s="178"/>
      <c r="Q1277" s="178"/>
      <c r="R1277" s="178"/>
      <c r="S1277" s="178"/>
      <c r="T1277" s="179"/>
      <c r="AT1277" s="173" t="s">
        <v>177</v>
      </c>
      <c r="AU1277" s="173" t="s">
        <v>85</v>
      </c>
      <c r="AV1277" s="14" t="s">
        <v>85</v>
      </c>
      <c r="AW1277" s="14" t="s">
        <v>31</v>
      </c>
      <c r="AX1277" s="14" t="s">
        <v>32</v>
      </c>
      <c r="AY1277" s="173" t="s">
        <v>167</v>
      </c>
    </row>
    <row r="1278" spans="1:65" s="2" customFormat="1" ht="16.5" customHeight="1">
      <c r="A1278" s="33"/>
      <c r="B1278" s="150"/>
      <c r="C1278" s="151" t="s">
        <v>1773</v>
      </c>
      <c r="D1278" s="151" t="s">
        <v>170</v>
      </c>
      <c r="E1278" s="152" t="s">
        <v>2418</v>
      </c>
      <c r="F1278" s="153" t="s">
        <v>2419</v>
      </c>
      <c r="G1278" s="154" t="s">
        <v>502</v>
      </c>
      <c r="H1278" s="155">
        <v>1</v>
      </c>
      <c r="I1278" s="156"/>
      <c r="J1278" s="157">
        <f>ROUND(I1278*H1278,2)</f>
        <v>0</v>
      </c>
      <c r="K1278" s="153" t="s">
        <v>1</v>
      </c>
      <c r="L1278" s="34"/>
      <c r="M1278" s="158" t="s">
        <v>1</v>
      </c>
      <c r="N1278" s="159" t="s">
        <v>42</v>
      </c>
      <c r="O1278" s="59"/>
      <c r="P1278" s="160">
        <f>O1278*H1278</f>
        <v>0</v>
      </c>
      <c r="Q1278" s="160">
        <v>0</v>
      </c>
      <c r="R1278" s="160">
        <f>Q1278*H1278</f>
        <v>0</v>
      </c>
      <c r="S1278" s="160">
        <v>0</v>
      </c>
      <c r="T1278" s="161">
        <f>S1278*H1278</f>
        <v>0</v>
      </c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R1278" s="162" t="s">
        <v>175</v>
      </c>
      <c r="AT1278" s="162" t="s">
        <v>170</v>
      </c>
      <c r="AU1278" s="162" t="s">
        <v>85</v>
      </c>
      <c r="AY1278" s="18" t="s">
        <v>167</v>
      </c>
      <c r="BE1278" s="163">
        <f>IF(N1278="základní",J1278,0)</f>
        <v>0</v>
      </c>
      <c r="BF1278" s="163">
        <f>IF(N1278="snížená",J1278,0)</f>
        <v>0</v>
      </c>
      <c r="BG1278" s="163">
        <f>IF(N1278="zákl. přenesená",J1278,0)</f>
        <v>0</v>
      </c>
      <c r="BH1278" s="163">
        <f>IF(N1278="sníž. přenesená",J1278,0)</f>
        <v>0</v>
      </c>
      <c r="BI1278" s="163">
        <f>IF(N1278="nulová",J1278,0)</f>
        <v>0</v>
      </c>
      <c r="BJ1278" s="18" t="s">
        <v>32</v>
      </c>
      <c r="BK1278" s="163">
        <f>ROUND(I1278*H1278,2)</f>
        <v>0</v>
      </c>
      <c r="BL1278" s="18" t="s">
        <v>175</v>
      </c>
      <c r="BM1278" s="162" t="s">
        <v>2420</v>
      </c>
    </row>
    <row r="1279" spans="2:51" s="13" customFormat="1" ht="12">
      <c r="B1279" s="164"/>
      <c r="D1279" s="165" t="s">
        <v>177</v>
      </c>
      <c r="E1279" s="166" t="s">
        <v>1</v>
      </c>
      <c r="F1279" s="167" t="s">
        <v>2391</v>
      </c>
      <c r="H1279" s="166" t="s">
        <v>1</v>
      </c>
      <c r="I1279" s="168"/>
      <c r="L1279" s="164"/>
      <c r="M1279" s="169"/>
      <c r="N1279" s="170"/>
      <c r="O1279" s="170"/>
      <c r="P1279" s="170"/>
      <c r="Q1279" s="170"/>
      <c r="R1279" s="170"/>
      <c r="S1279" s="170"/>
      <c r="T1279" s="171"/>
      <c r="AT1279" s="166" t="s">
        <v>177</v>
      </c>
      <c r="AU1279" s="166" t="s">
        <v>85</v>
      </c>
      <c r="AV1279" s="13" t="s">
        <v>32</v>
      </c>
      <c r="AW1279" s="13" t="s">
        <v>31</v>
      </c>
      <c r="AX1279" s="13" t="s">
        <v>77</v>
      </c>
      <c r="AY1279" s="166" t="s">
        <v>167</v>
      </c>
    </row>
    <row r="1280" spans="2:51" s="13" customFormat="1" ht="12">
      <c r="B1280" s="164"/>
      <c r="D1280" s="165" t="s">
        <v>177</v>
      </c>
      <c r="E1280" s="166" t="s">
        <v>1</v>
      </c>
      <c r="F1280" s="167" t="s">
        <v>2392</v>
      </c>
      <c r="H1280" s="166" t="s">
        <v>1</v>
      </c>
      <c r="I1280" s="168"/>
      <c r="L1280" s="164"/>
      <c r="M1280" s="169"/>
      <c r="N1280" s="170"/>
      <c r="O1280" s="170"/>
      <c r="P1280" s="170"/>
      <c r="Q1280" s="170"/>
      <c r="R1280" s="170"/>
      <c r="S1280" s="170"/>
      <c r="T1280" s="171"/>
      <c r="AT1280" s="166" t="s">
        <v>177</v>
      </c>
      <c r="AU1280" s="166" t="s">
        <v>85</v>
      </c>
      <c r="AV1280" s="13" t="s">
        <v>32</v>
      </c>
      <c r="AW1280" s="13" t="s">
        <v>31</v>
      </c>
      <c r="AX1280" s="13" t="s">
        <v>77</v>
      </c>
      <c r="AY1280" s="166" t="s">
        <v>167</v>
      </c>
    </row>
    <row r="1281" spans="2:51" s="13" customFormat="1" ht="12">
      <c r="B1281" s="164"/>
      <c r="D1281" s="165" t="s">
        <v>177</v>
      </c>
      <c r="E1281" s="166" t="s">
        <v>1</v>
      </c>
      <c r="F1281" s="167" t="s">
        <v>2403</v>
      </c>
      <c r="H1281" s="166" t="s">
        <v>1</v>
      </c>
      <c r="I1281" s="168"/>
      <c r="L1281" s="164"/>
      <c r="M1281" s="169"/>
      <c r="N1281" s="170"/>
      <c r="O1281" s="170"/>
      <c r="P1281" s="170"/>
      <c r="Q1281" s="170"/>
      <c r="R1281" s="170"/>
      <c r="S1281" s="170"/>
      <c r="T1281" s="171"/>
      <c r="AT1281" s="166" t="s">
        <v>177</v>
      </c>
      <c r="AU1281" s="166" t="s">
        <v>85</v>
      </c>
      <c r="AV1281" s="13" t="s">
        <v>32</v>
      </c>
      <c r="AW1281" s="13" t="s">
        <v>31</v>
      </c>
      <c r="AX1281" s="13" t="s">
        <v>77</v>
      </c>
      <c r="AY1281" s="166" t="s">
        <v>167</v>
      </c>
    </row>
    <row r="1282" spans="2:51" s="13" customFormat="1" ht="12">
      <c r="B1282" s="164"/>
      <c r="D1282" s="165" t="s">
        <v>177</v>
      </c>
      <c r="E1282" s="166" t="s">
        <v>1</v>
      </c>
      <c r="F1282" s="167" t="s">
        <v>2404</v>
      </c>
      <c r="H1282" s="166" t="s">
        <v>1</v>
      </c>
      <c r="I1282" s="168"/>
      <c r="L1282" s="164"/>
      <c r="M1282" s="169"/>
      <c r="N1282" s="170"/>
      <c r="O1282" s="170"/>
      <c r="P1282" s="170"/>
      <c r="Q1282" s="170"/>
      <c r="R1282" s="170"/>
      <c r="S1282" s="170"/>
      <c r="T1282" s="171"/>
      <c r="AT1282" s="166" t="s">
        <v>177</v>
      </c>
      <c r="AU1282" s="166" t="s">
        <v>85</v>
      </c>
      <c r="AV1282" s="13" t="s">
        <v>32</v>
      </c>
      <c r="AW1282" s="13" t="s">
        <v>31</v>
      </c>
      <c r="AX1282" s="13" t="s">
        <v>77</v>
      </c>
      <c r="AY1282" s="166" t="s">
        <v>167</v>
      </c>
    </row>
    <row r="1283" spans="2:51" s="13" customFormat="1" ht="12">
      <c r="B1283" s="164"/>
      <c r="D1283" s="165" t="s">
        <v>177</v>
      </c>
      <c r="E1283" s="166" t="s">
        <v>1</v>
      </c>
      <c r="F1283" s="167" t="s">
        <v>2405</v>
      </c>
      <c r="H1283" s="166" t="s">
        <v>1</v>
      </c>
      <c r="I1283" s="168"/>
      <c r="L1283" s="164"/>
      <c r="M1283" s="169"/>
      <c r="N1283" s="170"/>
      <c r="O1283" s="170"/>
      <c r="P1283" s="170"/>
      <c r="Q1283" s="170"/>
      <c r="R1283" s="170"/>
      <c r="S1283" s="170"/>
      <c r="T1283" s="171"/>
      <c r="AT1283" s="166" t="s">
        <v>177</v>
      </c>
      <c r="AU1283" s="166" t="s">
        <v>85</v>
      </c>
      <c r="AV1283" s="13" t="s">
        <v>32</v>
      </c>
      <c r="AW1283" s="13" t="s">
        <v>31</v>
      </c>
      <c r="AX1283" s="13" t="s">
        <v>77</v>
      </c>
      <c r="AY1283" s="166" t="s">
        <v>167</v>
      </c>
    </row>
    <row r="1284" spans="2:51" s="13" customFormat="1" ht="12">
      <c r="B1284" s="164"/>
      <c r="D1284" s="165" t="s">
        <v>177</v>
      </c>
      <c r="E1284" s="166" t="s">
        <v>1</v>
      </c>
      <c r="F1284" s="167" t="s">
        <v>2406</v>
      </c>
      <c r="H1284" s="166" t="s">
        <v>1</v>
      </c>
      <c r="I1284" s="168"/>
      <c r="L1284" s="164"/>
      <c r="M1284" s="169"/>
      <c r="N1284" s="170"/>
      <c r="O1284" s="170"/>
      <c r="P1284" s="170"/>
      <c r="Q1284" s="170"/>
      <c r="R1284" s="170"/>
      <c r="S1284" s="170"/>
      <c r="T1284" s="171"/>
      <c r="AT1284" s="166" t="s">
        <v>177</v>
      </c>
      <c r="AU1284" s="166" t="s">
        <v>85</v>
      </c>
      <c r="AV1284" s="13" t="s">
        <v>32</v>
      </c>
      <c r="AW1284" s="13" t="s">
        <v>31</v>
      </c>
      <c r="AX1284" s="13" t="s">
        <v>77</v>
      </c>
      <c r="AY1284" s="166" t="s">
        <v>167</v>
      </c>
    </row>
    <row r="1285" spans="2:51" s="13" customFormat="1" ht="12">
      <c r="B1285" s="164"/>
      <c r="D1285" s="165" t="s">
        <v>177</v>
      </c>
      <c r="E1285" s="166" t="s">
        <v>1</v>
      </c>
      <c r="F1285" s="167" t="s">
        <v>2395</v>
      </c>
      <c r="H1285" s="166" t="s">
        <v>1</v>
      </c>
      <c r="I1285" s="168"/>
      <c r="L1285" s="164"/>
      <c r="M1285" s="169"/>
      <c r="N1285" s="170"/>
      <c r="O1285" s="170"/>
      <c r="P1285" s="170"/>
      <c r="Q1285" s="170"/>
      <c r="R1285" s="170"/>
      <c r="S1285" s="170"/>
      <c r="T1285" s="171"/>
      <c r="AT1285" s="166" t="s">
        <v>177</v>
      </c>
      <c r="AU1285" s="166" t="s">
        <v>85</v>
      </c>
      <c r="AV1285" s="13" t="s">
        <v>32</v>
      </c>
      <c r="AW1285" s="13" t="s">
        <v>31</v>
      </c>
      <c r="AX1285" s="13" t="s">
        <v>77</v>
      </c>
      <c r="AY1285" s="166" t="s">
        <v>167</v>
      </c>
    </row>
    <row r="1286" spans="2:51" s="13" customFormat="1" ht="12">
      <c r="B1286" s="164"/>
      <c r="D1286" s="165" t="s">
        <v>177</v>
      </c>
      <c r="E1286" s="166" t="s">
        <v>1</v>
      </c>
      <c r="F1286" s="167" t="s">
        <v>2407</v>
      </c>
      <c r="H1286" s="166" t="s">
        <v>1</v>
      </c>
      <c r="I1286" s="168"/>
      <c r="L1286" s="164"/>
      <c r="M1286" s="169"/>
      <c r="N1286" s="170"/>
      <c r="O1286" s="170"/>
      <c r="P1286" s="170"/>
      <c r="Q1286" s="170"/>
      <c r="R1286" s="170"/>
      <c r="S1286" s="170"/>
      <c r="T1286" s="171"/>
      <c r="AT1286" s="166" t="s">
        <v>177</v>
      </c>
      <c r="AU1286" s="166" t="s">
        <v>85</v>
      </c>
      <c r="AV1286" s="13" t="s">
        <v>32</v>
      </c>
      <c r="AW1286" s="13" t="s">
        <v>31</v>
      </c>
      <c r="AX1286" s="13" t="s">
        <v>77</v>
      </c>
      <c r="AY1286" s="166" t="s">
        <v>167</v>
      </c>
    </row>
    <row r="1287" spans="2:51" s="13" customFormat="1" ht="12">
      <c r="B1287" s="164"/>
      <c r="D1287" s="165" t="s">
        <v>177</v>
      </c>
      <c r="E1287" s="166" t="s">
        <v>1</v>
      </c>
      <c r="F1287" s="167" t="s">
        <v>2398</v>
      </c>
      <c r="H1287" s="166" t="s">
        <v>1</v>
      </c>
      <c r="I1287" s="168"/>
      <c r="L1287" s="164"/>
      <c r="M1287" s="169"/>
      <c r="N1287" s="170"/>
      <c r="O1287" s="170"/>
      <c r="P1287" s="170"/>
      <c r="Q1287" s="170"/>
      <c r="R1287" s="170"/>
      <c r="S1287" s="170"/>
      <c r="T1287" s="171"/>
      <c r="AT1287" s="166" t="s">
        <v>177</v>
      </c>
      <c r="AU1287" s="166" t="s">
        <v>85</v>
      </c>
      <c r="AV1287" s="13" t="s">
        <v>32</v>
      </c>
      <c r="AW1287" s="13" t="s">
        <v>31</v>
      </c>
      <c r="AX1287" s="13" t="s">
        <v>77</v>
      </c>
      <c r="AY1287" s="166" t="s">
        <v>167</v>
      </c>
    </row>
    <row r="1288" spans="2:51" s="13" customFormat="1" ht="12">
      <c r="B1288" s="164"/>
      <c r="D1288" s="165" t="s">
        <v>177</v>
      </c>
      <c r="E1288" s="166" t="s">
        <v>1</v>
      </c>
      <c r="F1288" s="167" t="s">
        <v>2399</v>
      </c>
      <c r="H1288" s="166" t="s">
        <v>1</v>
      </c>
      <c r="I1288" s="168"/>
      <c r="L1288" s="164"/>
      <c r="M1288" s="169"/>
      <c r="N1288" s="170"/>
      <c r="O1288" s="170"/>
      <c r="P1288" s="170"/>
      <c r="Q1288" s="170"/>
      <c r="R1288" s="170"/>
      <c r="S1288" s="170"/>
      <c r="T1288" s="171"/>
      <c r="AT1288" s="166" t="s">
        <v>177</v>
      </c>
      <c r="AU1288" s="166" t="s">
        <v>85</v>
      </c>
      <c r="AV1288" s="13" t="s">
        <v>32</v>
      </c>
      <c r="AW1288" s="13" t="s">
        <v>31</v>
      </c>
      <c r="AX1288" s="13" t="s">
        <v>77</v>
      </c>
      <c r="AY1288" s="166" t="s">
        <v>167</v>
      </c>
    </row>
    <row r="1289" spans="2:51" s="14" customFormat="1" ht="12">
      <c r="B1289" s="172"/>
      <c r="D1289" s="165" t="s">
        <v>177</v>
      </c>
      <c r="E1289" s="173" t="s">
        <v>1</v>
      </c>
      <c r="F1289" s="174" t="s">
        <v>32</v>
      </c>
      <c r="H1289" s="175">
        <v>1</v>
      </c>
      <c r="I1289" s="176"/>
      <c r="L1289" s="172"/>
      <c r="M1289" s="177"/>
      <c r="N1289" s="178"/>
      <c r="O1289" s="178"/>
      <c r="P1289" s="178"/>
      <c r="Q1289" s="178"/>
      <c r="R1289" s="178"/>
      <c r="S1289" s="178"/>
      <c r="T1289" s="179"/>
      <c r="AT1289" s="173" t="s">
        <v>177</v>
      </c>
      <c r="AU1289" s="173" t="s">
        <v>85</v>
      </c>
      <c r="AV1289" s="14" t="s">
        <v>85</v>
      </c>
      <c r="AW1289" s="14" t="s">
        <v>31</v>
      </c>
      <c r="AX1289" s="14" t="s">
        <v>32</v>
      </c>
      <c r="AY1289" s="173" t="s">
        <v>167</v>
      </c>
    </row>
    <row r="1290" spans="1:65" s="2" customFormat="1" ht="16.5" customHeight="1">
      <c r="A1290" s="33"/>
      <c r="B1290" s="150"/>
      <c r="C1290" s="151" t="s">
        <v>1777</v>
      </c>
      <c r="D1290" s="151" t="s">
        <v>170</v>
      </c>
      <c r="E1290" s="152" t="s">
        <v>2421</v>
      </c>
      <c r="F1290" s="153" t="s">
        <v>2422</v>
      </c>
      <c r="G1290" s="154" t="s">
        <v>502</v>
      </c>
      <c r="H1290" s="155">
        <v>1</v>
      </c>
      <c r="I1290" s="156"/>
      <c r="J1290" s="157">
        <f>ROUND(I1290*H1290,2)</f>
        <v>0</v>
      </c>
      <c r="K1290" s="153" t="s">
        <v>1</v>
      </c>
      <c r="L1290" s="34"/>
      <c r="M1290" s="158" t="s">
        <v>1</v>
      </c>
      <c r="N1290" s="159" t="s">
        <v>42</v>
      </c>
      <c r="O1290" s="59"/>
      <c r="P1290" s="160">
        <f>O1290*H1290</f>
        <v>0</v>
      </c>
      <c r="Q1290" s="160">
        <v>0</v>
      </c>
      <c r="R1290" s="160">
        <f>Q1290*H1290</f>
        <v>0</v>
      </c>
      <c r="S1290" s="160">
        <v>0</v>
      </c>
      <c r="T1290" s="161">
        <f>S1290*H1290</f>
        <v>0</v>
      </c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R1290" s="162" t="s">
        <v>175</v>
      </c>
      <c r="AT1290" s="162" t="s">
        <v>170</v>
      </c>
      <c r="AU1290" s="162" t="s">
        <v>85</v>
      </c>
      <c r="AY1290" s="18" t="s">
        <v>167</v>
      </c>
      <c r="BE1290" s="163">
        <f>IF(N1290="základní",J1290,0)</f>
        <v>0</v>
      </c>
      <c r="BF1290" s="163">
        <f>IF(N1290="snížená",J1290,0)</f>
        <v>0</v>
      </c>
      <c r="BG1290" s="163">
        <f>IF(N1290="zákl. přenesená",J1290,0)</f>
        <v>0</v>
      </c>
      <c r="BH1290" s="163">
        <f>IF(N1290="sníž. přenesená",J1290,0)</f>
        <v>0</v>
      </c>
      <c r="BI1290" s="163">
        <f>IF(N1290="nulová",J1290,0)</f>
        <v>0</v>
      </c>
      <c r="BJ1290" s="18" t="s">
        <v>32</v>
      </c>
      <c r="BK1290" s="163">
        <f>ROUND(I1290*H1290,2)</f>
        <v>0</v>
      </c>
      <c r="BL1290" s="18" t="s">
        <v>175</v>
      </c>
      <c r="BM1290" s="162" t="s">
        <v>2423</v>
      </c>
    </row>
    <row r="1291" spans="2:51" s="13" customFormat="1" ht="12">
      <c r="B1291" s="164"/>
      <c r="D1291" s="165" t="s">
        <v>177</v>
      </c>
      <c r="E1291" s="166" t="s">
        <v>1</v>
      </c>
      <c r="F1291" s="167" t="s">
        <v>2391</v>
      </c>
      <c r="H1291" s="166" t="s">
        <v>1</v>
      </c>
      <c r="I1291" s="168"/>
      <c r="L1291" s="164"/>
      <c r="M1291" s="169"/>
      <c r="N1291" s="170"/>
      <c r="O1291" s="170"/>
      <c r="P1291" s="170"/>
      <c r="Q1291" s="170"/>
      <c r="R1291" s="170"/>
      <c r="S1291" s="170"/>
      <c r="T1291" s="171"/>
      <c r="AT1291" s="166" t="s">
        <v>177</v>
      </c>
      <c r="AU1291" s="166" t="s">
        <v>85</v>
      </c>
      <c r="AV1291" s="13" t="s">
        <v>32</v>
      </c>
      <c r="AW1291" s="13" t="s">
        <v>31</v>
      </c>
      <c r="AX1291" s="13" t="s">
        <v>77</v>
      </c>
      <c r="AY1291" s="166" t="s">
        <v>167</v>
      </c>
    </row>
    <row r="1292" spans="2:51" s="13" customFormat="1" ht="12">
      <c r="B1292" s="164"/>
      <c r="D1292" s="165" t="s">
        <v>177</v>
      </c>
      <c r="E1292" s="166" t="s">
        <v>1</v>
      </c>
      <c r="F1292" s="167" t="s">
        <v>2392</v>
      </c>
      <c r="H1292" s="166" t="s">
        <v>1</v>
      </c>
      <c r="I1292" s="168"/>
      <c r="L1292" s="164"/>
      <c r="M1292" s="169"/>
      <c r="N1292" s="170"/>
      <c r="O1292" s="170"/>
      <c r="P1292" s="170"/>
      <c r="Q1292" s="170"/>
      <c r="R1292" s="170"/>
      <c r="S1292" s="170"/>
      <c r="T1292" s="171"/>
      <c r="AT1292" s="166" t="s">
        <v>177</v>
      </c>
      <c r="AU1292" s="166" t="s">
        <v>85</v>
      </c>
      <c r="AV1292" s="13" t="s">
        <v>32</v>
      </c>
      <c r="AW1292" s="13" t="s">
        <v>31</v>
      </c>
      <c r="AX1292" s="13" t="s">
        <v>77</v>
      </c>
      <c r="AY1292" s="166" t="s">
        <v>167</v>
      </c>
    </row>
    <row r="1293" spans="2:51" s="13" customFormat="1" ht="12">
      <c r="B1293" s="164"/>
      <c r="D1293" s="165" t="s">
        <v>177</v>
      </c>
      <c r="E1293" s="166" t="s">
        <v>1</v>
      </c>
      <c r="F1293" s="167" t="s">
        <v>2393</v>
      </c>
      <c r="H1293" s="166" t="s">
        <v>1</v>
      </c>
      <c r="I1293" s="168"/>
      <c r="L1293" s="164"/>
      <c r="M1293" s="169"/>
      <c r="N1293" s="170"/>
      <c r="O1293" s="170"/>
      <c r="P1293" s="170"/>
      <c r="Q1293" s="170"/>
      <c r="R1293" s="170"/>
      <c r="S1293" s="170"/>
      <c r="T1293" s="171"/>
      <c r="AT1293" s="166" t="s">
        <v>177</v>
      </c>
      <c r="AU1293" s="166" t="s">
        <v>85</v>
      </c>
      <c r="AV1293" s="13" t="s">
        <v>32</v>
      </c>
      <c r="AW1293" s="13" t="s">
        <v>31</v>
      </c>
      <c r="AX1293" s="13" t="s">
        <v>77</v>
      </c>
      <c r="AY1293" s="166" t="s">
        <v>167</v>
      </c>
    </row>
    <row r="1294" spans="2:51" s="13" customFormat="1" ht="12">
      <c r="B1294" s="164"/>
      <c r="D1294" s="165" t="s">
        <v>177</v>
      </c>
      <c r="E1294" s="166" t="s">
        <v>1</v>
      </c>
      <c r="F1294" s="167" t="s">
        <v>2394</v>
      </c>
      <c r="H1294" s="166" t="s">
        <v>1</v>
      </c>
      <c r="I1294" s="168"/>
      <c r="L1294" s="164"/>
      <c r="M1294" s="169"/>
      <c r="N1294" s="170"/>
      <c r="O1294" s="170"/>
      <c r="P1294" s="170"/>
      <c r="Q1294" s="170"/>
      <c r="R1294" s="170"/>
      <c r="S1294" s="170"/>
      <c r="T1294" s="171"/>
      <c r="AT1294" s="166" t="s">
        <v>177</v>
      </c>
      <c r="AU1294" s="166" t="s">
        <v>85</v>
      </c>
      <c r="AV1294" s="13" t="s">
        <v>32</v>
      </c>
      <c r="AW1294" s="13" t="s">
        <v>31</v>
      </c>
      <c r="AX1294" s="13" t="s">
        <v>77</v>
      </c>
      <c r="AY1294" s="166" t="s">
        <v>167</v>
      </c>
    </row>
    <row r="1295" spans="2:51" s="13" customFormat="1" ht="12">
      <c r="B1295" s="164"/>
      <c r="D1295" s="165" t="s">
        <v>177</v>
      </c>
      <c r="E1295" s="166" t="s">
        <v>1</v>
      </c>
      <c r="F1295" s="167" t="s">
        <v>2395</v>
      </c>
      <c r="H1295" s="166" t="s">
        <v>1</v>
      </c>
      <c r="I1295" s="168"/>
      <c r="L1295" s="164"/>
      <c r="M1295" s="169"/>
      <c r="N1295" s="170"/>
      <c r="O1295" s="170"/>
      <c r="P1295" s="170"/>
      <c r="Q1295" s="170"/>
      <c r="R1295" s="170"/>
      <c r="S1295" s="170"/>
      <c r="T1295" s="171"/>
      <c r="AT1295" s="166" t="s">
        <v>177</v>
      </c>
      <c r="AU1295" s="166" t="s">
        <v>85</v>
      </c>
      <c r="AV1295" s="13" t="s">
        <v>32</v>
      </c>
      <c r="AW1295" s="13" t="s">
        <v>31</v>
      </c>
      <c r="AX1295" s="13" t="s">
        <v>77</v>
      </c>
      <c r="AY1295" s="166" t="s">
        <v>167</v>
      </c>
    </row>
    <row r="1296" spans="2:51" s="13" customFormat="1" ht="12">
      <c r="B1296" s="164"/>
      <c r="D1296" s="165" t="s">
        <v>177</v>
      </c>
      <c r="E1296" s="166" t="s">
        <v>1</v>
      </c>
      <c r="F1296" s="167" t="s">
        <v>2396</v>
      </c>
      <c r="H1296" s="166" t="s">
        <v>1</v>
      </c>
      <c r="I1296" s="168"/>
      <c r="L1296" s="164"/>
      <c r="M1296" s="169"/>
      <c r="N1296" s="170"/>
      <c r="O1296" s="170"/>
      <c r="P1296" s="170"/>
      <c r="Q1296" s="170"/>
      <c r="R1296" s="170"/>
      <c r="S1296" s="170"/>
      <c r="T1296" s="171"/>
      <c r="AT1296" s="166" t="s">
        <v>177</v>
      </c>
      <c r="AU1296" s="166" t="s">
        <v>85</v>
      </c>
      <c r="AV1296" s="13" t="s">
        <v>32</v>
      </c>
      <c r="AW1296" s="13" t="s">
        <v>31</v>
      </c>
      <c r="AX1296" s="13" t="s">
        <v>77</v>
      </c>
      <c r="AY1296" s="166" t="s">
        <v>167</v>
      </c>
    </row>
    <row r="1297" spans="2:51" s="13" customFormat="1" ht="12">
      <c r="B1297" s="164"/>
      <c r="D1297" s="165" t="s">
        <v>177</v>
      </c>
      <c r="E1297" s="166" t="s">
        <v>1</v>
      </c>
      <c r="F1297" s="167" t="s">
        <v>2417</v>
      </c>
      <c r="H1297" s="166" t="s">
        <v>1</v>
      </c>
      <c r="I1297" s="168"/>
      <c r="L1297" s="164"/>
      <c r="M1297" s="169"/>
      <c r="N1297" s="170"/>
      <c r="O1297" s="170"/>
      <c r="P1297" s="170"/>
      <c r="Q1297" s="170"/>
      <c r="R1297" s="170"/>
      <c r="S1297" s="170"/>
      <c r="T1297" s="171"/>
      <c r="AT1297" s="166" t="s">
        <v>177</v>
      </c>
      <c r="AU1297" s="166" t="s">
        <v>85</v>
      </c>
      <c r="AV1297" s="13" t="s">
        <v>32</v>
      </c>
      <c r="AW1297" s="13" t="s">
        <v>31</v>
      </c>
      <c r="AX1297" s="13" t="s">
        <v>77</v>
      </c>
      <c r="AY1297" s="166" t="s">
        <v>167</v>
      </c>
    </row>
    <row r="1298" spans="2:51" s="13" customFormat="1" ht="12">
      <c r="B1298" s="164"/>
      <c r="D1298" s="165" t="s">
        <v>177</v>
      </c>
      <c r="E1298" s="166" t="s">
        <v>1</v>
      </c>
      <c r="F1298" s="167" t="s">
        <v>2398</v>
      </c>
      <c r="H1298" s="166" t="s">
        <v>1</v>
      </c>
      <c r="I1298" s="168"/>
      <c r="L1298" s="164"/>
      <c r="M1298" s="169"/>
      <c r="N1298" s="170"/>
      <c r="O1298" s="170"/>
      <c r="P1298" s="170"/>
      <c r="Q1298" s="170"/>
      <c r="R1298" s="170"/>
      <c r="S1298" s="170"/>
      <c r="T1298" s="171"/>
      <c r="AT1298" s="166" t="s">
        <v>177</v>
      </c>
      <c r="AU1298" s="166" t="s">
        <v>85</v>
      </c>
      <c r="AV1298" s="13" t="s">
        <v>32</v>
      </c>
      <c r="AW1298" s="13" t="s">
        <v>31</v>
      </c>
      <c r="AX1298" s="13" t="s">
        <v>77</v>
      </c>
      <c r="AY1298" s="166" t="s">
        <v>167</v>
      </c>
    </row>
    <row r="1299" spans="2:51" s="13" customFormat="1" ht="12">
      <c r="B1299" s="164"/>
      <c r="D1299" s="165" t="s">
        <v>177</v>
      </c>
      <c r="E1299" s="166" t="s">
        <v>1</v>
      </c>
      <c r="F1299" s="167" t="s">
        <v>2399</v>
      </c>
      <c r="H1299" s="166" t="s">
        <v>1</v>
      </c>
      <c r="I1299" s="168"/>
      <c r="L1299" s="164"/>
      <c r="M1299" s="169"/>
      <c r="N1299" s="170"/>
      <c r="O1299" s="170"/>
      <c r="P1299" s="170"/>
      <c r="Q1299" s="170"/>
      <c r="R1299" s="170"/>
      <c r="S1299" s="170"/>
      <c r="T1299" s="171"/>
      <c r="AT1299" s="166" t="s">
        <v>177</v>
      </c>
      <c r="AU1299" s="166" t="s">
        <v>85</v>
      </c>
      <c r="AV1299" s="13" t="s">
        <v>32</v>
      </c>
      <c r="AW1299" s="13" t="s">
        <v>31</v>
      </c>
      <c r="AX1299" s="13" t="s">
        <v>77</v>
      </c>
      <c r="AY1299" s="166" t="s">
        <v>167</v>
      </c>
    </row>
    <row r="1300" spans="2:51" s="14" customFormat="1" ht="12">
      <c r="B1300" s="172"/>
      <c r="D1300" s="165" t="s">
        <v>177</v>
      </c>
      <c r="E1300" s="173" t="s">
        <v>1</v>
      </c>
      <c r="F1300" s="174" t="s">
        <v>32</v>
      </c>
      <c r="H1300" s="175">
        <v>1</v>
      </c>
      <c r="I1300" s="176"/>
      <c r="L1300" s="172"/>
      <c r="M1300" s="177"/>
      <c r="N1300" s="178"/>
      <c r="O1300" s="178"/>
      <c r="P1300" s="178"/>
      <c r="Q1300" s="178"/>
      <c r="R1300" s="178"/>
      <c r="S1300" s="178"/>
      <c r="T1300" s="179"/>
      <c r="AT1300" s="173" t="s">
        <v>177</v>
      </c>
      <c r="AU1300" s="173" t="s">
        <v>85</v>
      </c>
      <c r="AV1300" s="14" t="s">
        <v>85</v>
      </c>
      <c r="AW1300" s="14" t="s">
        <v>31</v>
      </c>
      <c r="AX1300" s="14" t="s">
        <v>32</v>
      </c>
      <c r="AY1300" s="173" t="s">
        <v>167</v>
      </c>
    </row>
    <row r="1301" spans="1:65" s="2" customFormat="1" ht="16.5" customHeight="1">
      <c r="A1301" s="33"/>
      <c r="B1301" s="150"/>
      <c r="C1301" s="151" t="s">
        <v>1781</v>
      </c>
      <c r="D1301" s="151" t="s">
        <v>170</v>
      </c>
      <c r="E1301" s="152" t="s">
        <v>2424</v>
      </c>
      <c r="F1301" s="153" t="s">
        <v>2425</v>
      </c>
      <c r="G1301" s="154" t="s">
        <v>502</v>
      </c>
      <c r="H1301" s="155">
        <v>1</v>
      </c>
      <c r="I1301" s="156"/>
      <c r="J1301" s="157">
        <f>ROUND(I1301*H1301,2)</f>
        <v>0</v>
      </c>
      <c r="K1301" s="153" t="s">
        <v>1</v>
      </c>
      <c r="L1301" s="34"/>
      <c r="M1301" s="158" t="s">
        <v>1</v>
      </c>
      <c r="N1301" s="159" t="s">
        <v>42</v>
      </c>
      <c r="O1301" s="59"/>
      <c r="P1301" s="160">
        <f>O1301*H1301</f>
        <v>0</v>
      </c>
      <c r="Q1301" s="160">
        <v>0</v>
      </c>
      <c r="R1301" s="160">
        <f>Q1301*H1301</f>
        <v>0</v>
      </c>
      <c r="S1301" s="160">
        <v>0</v>
      </c>
      <c r="T1301" s="161">
        <f>S1301*H1301</f>
        <v>0</v>
      </c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R1301" s="162" t="s">
        <v>175</v>
      </c>
      <c r="AT1301" s="162" t="s">
        <v>170</v>
      </c>
      <c r="AU1301" s="162" t="s">
        <v>85</v>
      </c>
      <c r="AY1301" s="18" t="s">
        <v>167</v>
      </c>
      <c r="BE1301" s="163">
        <f>IF(N1301="základní",J1301,0)</f>
        <v>0</v>
      </c>
      <c r="BF1301" s="163">
        <f>IF(N1301="snížená",J1301,0)</f>
        <v>0</v>
      </c>
      <c r="BG1301" s="163">
        <f>IF(N1301="zákl. přenesená",J1301,0)</f>
        <v>0</v>
      </c>
      <c r="BH1301" s="163">
        <f>IF(N1301="sníž. přenesená",J1301,0)</f>
        <v>0</v>
      </c>
      <c r="BI1301" s="163">
        <f>IF(N1301="nulová",J1301,0)</f>
        <v>0</v>
      </c>
      <c r="BJ1301" s="18" t="s">
        <v>32</v>
      </c>
      <c r="BK1301" s="163">
        <f>ROUND(I1301*H1301,2)</f>
        <v>0</v>
      </c>
      <c r="BL1301" s="18" t="s">
        <v>175</v>
      </c>
      <c r="BM1301" s="162" t="s">
        <v>2426</v>
      </c>
    </row>
    <row r="1302" spans="2:51" s="13" customFormat="1" ht="12">
      <c r="B1302" s="164"/>
      <c r="D1302" s="165" t="s">
        <v>177</v>
      </c>
      <c r="E1302" s="166" t="s">
        <v>1</v>
      </c>
      <c r="F1302" s="167" t="s">
        <v>2391</v>
      </c>
      <c r="H1302" s="166" t="s">
        <v>1</v>
      </c>
      <c r="I1302" s="168"/>
      <c r="L1302" s="164"/>
      <c r="M1302" s="169"/>
      <c r="N1302" s="170"/>
      <c r="O1302" s="170"/>
      <c r="P1302" s="170"/>
      <c r="Q1302" s="170"/>
      <c r="R1302" s="170"/>
      <c r="S1302" s="170"/>
      <c r="T1302" s="171"/>
      <c r="AT1302" s="166" t="s">
        <v>177</v>
      </c>
      <c r="AU1302" s="166" t="s">
        <v>85</v>
      </c>
      <c r="AV1302" s="13" t="s">
        <v>32</v>
      </c>
      <c r="AW1302" s="13" t="s">
        <v>31</v>
      </c>
      <c r="AX1302" s="13" t="s">
        <v>77</v>
      </c>
      <c r="AY1302" s="166" t="s">
        <v>167</v>
      </c>
    </row>
    <row r="1303" spans="2:51" s="13" customFormat="1" ht="12">
      <c r="B1303" s="164"/>
      <c r="D1303" s="165" t="s">
        <v>177</v>
      </c>
      <c r="E1303" s="166" t="s">
        <v>1</v>
      </c>
      <c r="F1303" s="167" t="s">
        <v>2392</v>
      </c>
      <c r="H1303" s="166" t="s">
        <v>1</v>
      </c>
      <c r="I1303" s="168"/>
      <c r="L1303" s="164"/>
      <c r="M1303" s="169"/>
      <c r="N1303" s="170"/>
      <c r="O1303" s="170"/>
      <c r="P1303" s="170"/>
      <c r="Q1303" s="170"/>
      <c r="R1303" s="170"/>
      <c r="S1303" s="170"/>
      <c r="T1303" s="171"/>
      <c r="AT1303" s="166" t="s">
        <v>177</v>
      </c>
      <c r="AU1303" s="166" t="s">
        <v>85</v>
      </c>
      <c r="AV1303" s="13" t="s">
        <v>32</v>
      </c>
      <c r="AW1303" s="13" t="s">
        <v>31</v>
      </c>
      <c r="AX1303" s="13" t="s">
        <v>77</v>
      </c>
      <c r="AY1303" s="166" t="s">
        <v>167</v>
      </c>
    </row>
    <row r="1304" spans="2:51" s="13" customFormat="1" ht="12">
      <c r="B1304" s="164"/>
      <c r="D1304" s="165" t="s">
        <v>177</v>
      </c>
      <c r="E1304" s="166" t="s">
        <v>1</v>
      </c>
      <c r="F1304" s="167" t="s">
        <v>2403</v>
      </c>
      <c r="H1304" s="166" t="s">
        <v>1</v>
      </c>
      <c r="I1304" s="168"/>
      <c r="L1304" s="164"/>
      <c r="M1304" s="169"/>
      <c r="N1304" s="170"/>
      <c r="O1304" s="170"/>
      <c r="P1304" s="170"/>
      <c r="Q1304" s="170"/>
      <c r="R1304" s="170"/>
      <c r="S1304" s="170"/>
      <c r="T1304" s="171"/>
      <c r="AT1304" s="166" t="s">
        <v>177</v>
      </c>
      <c r="AU1304" s="166" t="s">
        <v>85</v>
      </c>
      <c r="AV1304" s="13" t="s">
        <v>32</v>
      </c>
      <c r="AW1304" s="13" t="s">
        <v>31</v>
      </c>
      <c r="AX1304" s="13" t="s">
        <v>77</v>
      </c>
      <c r="AY1304" s="166" t="s">
        <v>167</v>
      </c>
    </row>
    <row r="1305" spans="2:51" s="13" customFormat="1" ht="12">
      <c r="B1305" s="164"/>
      <c r="D1305" s="165" t="s">
        <v>177</v>
      </c>
      <c r="E1305" s="166" t="s">
        <v>1</v>
      </c>
      <c r="F1305" s="167" t="s">
        <v>2404</v>
      </c>
      <c r="H1305" s="166" t="s">
        <v>1</v>
      </c>
      <c r="I1305" s="168"/>
      <c r="L1305" s="164"/>
      <c r="M1305" s="169"/>
      <c r="N1305" s="170"/>
      <c r="O1305" s="170"/>
      <c r="P1305" s="170"/>
      <c r="Q1305" s="170"/>
      <c r="R1305" s="170"/>
      <c r="S1305" s="170"/>
      <c r="T1305" s="171"/>
      <c r="AT1305" s="166" t="s">
        <v>177</v>
      </c>
      <c r="AU1305" s="166" t="s">
        <v>85</v>
      </c>
      <c r="AV1305" s="13" t="s">
        <v>32</v>
      </c>
      <c r="AW1305" s="13" t="s">
        <v>31</v>
      </c>
      <c r="AX1305" s="13" t="s">
        <v>77</v>
      </c>
      <c r="AY1305" s="166" t="s">
        <v>167</v>
      </c>
    </row>
    <row r="1306" spans="2:51" s="13" customFormat="1" ht="12">
      <c r="B1306" s="164"/>
      <c r="D1306" s="165" t="s">
        <v>177</v>
      </c>
      <c r="E1306" s="166" t="s">
        <v>1</v>
      </c>
      <c r="F1306" s="167" t="s">
        <v>2405</v>
      </c>
      <c r="H1306" s="166" t="s">
        <v>1</v>
      </c>
      <c r="I1306" s="168"/>
      <c r="L1306" s="164"/>
      <c r="M1306" s="169"/>
      <c r="N1306" s="170"/>
      <c r="O1306" s="170"/>
      <c r="P1306" s="170"/>
      <c r="Q1306" s="170"/>
      <c r="R1306" s="170"/>
      <c r="S1306" s="170"/>
      <c r="T1306" s="171"/>
      <c r="AT1306" s="166" t="s">
        <v>177</v>
      </c>
      <c r="AU1306" s="166" t="s">
        <v>85</v>
      </c>
      <c r="AV1306" s="13" t="s">
        <v>32</v>
      </c>
      <c r="AW1306" s="13" t="s">
        <v>31</v>
      </c>
      <c r="AX1306" s="13" t="s">
        <v>77</v>
      </c>
      <c r="AY1306" s="166" t="s">
        <v>167</v>
      </c>
    </row>
    <row r="1307" spans="2:51" s="13" customFormat="1" ht="12">
      <c r="B1307" s="164"/>
      <c r="D1307" s="165" t="s">
        <v>177</v>
      </c>
      <c r="E1307" s="166" t="s">
        <v>1</v>
      </c>
      <c r="F1307" s="167" t="s">
        <v>2406</v>
      </c>
      <c r="H1307" s="166" t="s">
        <v>1</v>
      </c>
      <c r="I1307" s="168"/>
      <c r="L1307" s="164"/>
      <c r="M1307" s="169"/>
      <c r="N1307" s="170"/>
      <c r="O1307" s="170"/>
      <c r="P1307" s="170"/>
      <c r="Q1307" s="170"/>
      <c r="R1307" s="170"/>
      <c r="S1307" s="170"/>
      <c r="T1307" s="171"/>
      <c r="AT1307" s="166" t="s">
        <v>177</v>
      </c>
      <c r="AU1307" s="166" t="s">
        <v>85</v>
      </c>
      <c r="AV1307" s="13" t="s">
        <v>32</v>
      </c>
      <c r="AW1307" s="13" t="s">
        <v>31</v>
      </c>
      <c r="AX1307" s="13" t="s">
        <v>77</v>
      </c>
      <c r="AY1307" s="166" t="s">
        <v>167</v>
      </c>
    </row>
    <row r="1308" spans="2:51" s="13" customFormat="1" ht="12">
      <c r="B1308" s="164"/>
      <c r="D1308" s="165" t="s">
        <v>177</v>
      </c>
      <c r="E1308" s="166" t="s">
        <v>1</v>
      </c>
      <c r="F1308" s="167" t="s">
        <v>2395</v>
      </c>
      <c r="H1308" s="166" t="s">
        <v>1</v>
      </c>
      <c r="I1308" s="168"/>
      <c r="L1308" s="164"/>
      <c r="M1308" s="169"/>
      <c r="N1308" s="170"/>
      <c r="O1308" s="170"/>
      <c r="P1308" s="170"/>
      <c r="Q1308" s="170"/>
      <c r="R1308" s="170"/>
      <c r="S1308" s="170"/>
      <c r="T1308" s="171"/>
      <c r="AT1308" s="166" t="s">
        <v>177</v>
      </c>
      <c r="AU1308" s="166" t="s">
        <v>85</v>
      </c>
      <c r="AV1308" s="13" t="s">
        <v>32</v>
      </c>
      <c r="AW1308" s="13" t="s">
        <v>31</v>
      </c>
      <c r="AX1308" s="13" t="s">
        <v>77</v>
      </c>
      <c r="AY1308" s="166" t="s">
        <v>167</v>
      </c>
    </row>
    <row r="1309" spans="2:51" s="13" customFormat="1" ht="12">
      <c r="B1309" s="164"/>
      <c r="D1309" s="165" t="s">
        <v>177</v>
      </c>
      <c r="E1309" s="166" t="s">
        <v>1</v>
      </c>
      <c r="F1309" s="167" t="s">
        <v>2407</v>
      </c>
      <c r="H1309" s="166" t="s">
        <v>1</v>
      </c>
      <c r="I1309" s="168"/>
      <c r="L1309" s="164"/>
      <c r="M1309" s="169"/>
      <c r="N1309" s="170"/>
      <c r="O1309" s="170"/>
      <c r="P1309" s="170"/>
      <c r="Q1309" s="170"/>
      <c r="R1309" s="170"/>
      <c r="S1309" s="170"/>
      <c r="T1309" s="171"/>
      <c r="AT1309" s="166" t="s">
        <v>177</v>
      </c>
      <c r="AU1309" s="166" t="s">
        <v>85</v>
      </c>
      <c r="AV1309" s="13" t="s">
        <v>32</v>
      </c>
      <c r="AW1309" s="13" t="s">
        <v>31</v>
      </c>
      <c r="AX1309" s="13" t="s">
        <v>77</v>
      </c>
      <c r="AY1309" s="166" t="s">
        <v>167</v>
      </c>
    </row>
    <row r="1310" spans="2:51" s="13" customFormat="1" ht="12">
      <c r="B1310" s="164"/>
      <c r="D1310" s="165" t="s">
        <v>177</v>
      </c>
      <c r="E1310" s="166" t="s">
        <v>1</v>
      </c>
      <c r="F1310" s="167" t="s">
        <v>2398</v>
      </c>
      <c r="H1310" s="166" t="s">
        <v>1</v>
      </c>
      <c r="I1310" s="168"/>
      <c r="L1310" s="164"/>
      <c r="M1310" s="169"/>
      <c r="N1310" s="170"/>
      <c r="O1310" s="170"/>
      <c r="P1310" s="170"/>
      <c r="Q1310" s="170"/>
      <c r="R1310" s="170"/>
      <c r="S1310" s="170"/>
      <c r="T1310" s="171"/>
      <c r="AT1310" s="166" t="s">
        <v>177</v>
      </c>
      <c r="AU1310" s="166" t="s">
        <v>85</v>
      </c>
      <c r="AV1310" s="13" t="s">
        <v>32</v>
      </c>
      <c r="AW1310" s="13" t="s">
        <v>31</v>
      </c>
      <c r="AX1310" s="13" t="s">
        <v>77</v>
      </c>
      <c r="AY1310" s="166" t="s">
        <v>167</v>
      </c>
    </row>
    <row r="1311" spans="2:51" s="13" customFormat="1" ht="12">
      <c r="B1311" s="164"/>
      <c r="D1311" s="165" t="s">
        <v>177</v>
      </c>
      <c r="E1311" s="166" t="s">
        <v>1</v>
      </c>
      <c r="F1311" s="167" t="s">
        <v>2399</v>
      </c>
      <c r="H1311" s="166" t="s">
        <v>1</v>
      </c>
      <c r="I1311" s="168"/>
      <c r="L1311" s="164"/>
      <c r="M1311" s="169"/>
      <c r="N1311" s="170"/>
      <c r="O1311" s="170"/>
      <c r="P1311" s="170"/>
      <c r="Q1311" s="170"/>
      <c r="R1311" s="170"/>
      <c r="S1311" s="170"/>
      <c r="T1311" s="171"/>
      <c r="AT1311" s="166" t="s">
        <v>177</v>
      </c>
      <c r="AU1311" s="166" t="s">
        <v>85</v>
      </c>
      <c r="AV1311" s="13" t="s">
        <v>32</v>
      </c>
      <c r="AW1311" s="13" t="s">
        <v>31</v>
      </c>
      <c r="AX1311" s="13" t="s">
        <v>77</v>
      </c>
      <c r="AY1311" s="166" t="s">
        <v>167</v>
      </c>
    </row>
    <row r="1312" spans="2:51" s="14" customFormat="1" ht="12">
      <c r="B1312" s="172"/>
      <c r="D1312" s="165" t="s">
        <v>177</v>
      </c>
      <c r="E1312" s="173" t="s">
        <v>1</v>
      </c>
      <c r="F1312" s="174" t="s">
        <v>32</v>
      </c>
      <c r="H1312" s="175">
        <v>1</v>
      </c>
      <c r="I1312" s="176"/>
      <c r="L1312" s="172"/>
      <c r="M1312" s="177"/>
      <c r="N1312" s="178"/>
      <c r="O1312" s="178"/>
      <c r="P1312" s="178"/>
      <c r="Q1312" s="178"/>
      <c r="R1312" s="178"/>
      <c r="S1312" s="178"/>
      <c r="T1312" s="179"/>
      <c r="AT1312" s="173" t="s">
        <v>177</v>
      </c>
      <c r="AU1312" s="173" t="s">
        <v>85</v>
      </c>
      <c r="AV1312" s="14" t="s">
        <v>85</v>
      </c>
      <c r="AW1312" s="14" t="s">
        <v>31</v>
      </c>
      <c r="AX1312" s="14" t="s">
        <v>32</v>
      </c>
      <c r="AY1312" s="173" t="s">
        <v>167</v>
      </c>
    </row>
    <row r="1313" spans="1:65" s="2" customFormat="1" ht="16.5" customHeight="1">
      <c r="A1313" s="33"/>
      <c r="B1313" s="150"/>
      <c r="C1313" s="151" t="s">
        <v>1785</v>
      </c>
      <c r="D1313" s="151" t="s">
        <v>170</v>
      </c>
      <c r="E1313" s="152" t="s">
        <v>2427</v>
      </c>
      <c r="F1313" s="153" t="s">
        <v>2428</v>
      </c>
      <c r="G1313" s="154" t="s">
        <v>502</v>
      </c>
      <c r="H1313" s="155">
        <v>1</v>
      </c>
      <c r="I1313" s="156"/>
      <c r="J1313" s="157">
        <f>ROUND(I1313*H1313,2)</f>
        <v>0</v>
      </c>
      <c r="K1313" s="153" t="s">
        <v>1</v>
      </c>
      <c r="L1313" s="34"/>
      <c r="M1313" s="158" t="s">
        <v>1</v>
      </c>
      <c r="N1313" s="159" t="s">
        <v>42</v>
      </c>
      <c r="O1313" s="59"/>
      <c r="P1313" s="160">
        <f>O1313*H1313</f>
        <v>0</v>
      </c>
      <c r="Q1313" s="160">
        <v>0</v>
      </c>
      <c r="R1313" s="160">
        <f>Q1313*H1313</f>
        <v>0</v>
      </c>
      <c r="S1313" s="160">
        <v>0</v>
      </c>
      <c r="T1313" s="161">
        <f>S1313*H1313</f>
        <v>0</v>
      </c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R1313" s="162" t="s">
        <v>175</v>
      </c>
      <c r="AT1313" s="162" t="s">
        <v>170</v>
      </c>
      <c r="AU1313" s="162" t="s">
        <v>85</v>
      </c>
      <c r="AY1313" s="18" t="s">
        <v>167</v>
      </c>
      <c r="BE1313" s="163">
        <f>IF(N1313="základní",J1313,0)</f>
        <v>0</v>
      </c>
      <c r="BF1313" s="163">
        <f>IF(N1313="snížená",J1313,0)</f>
        <v>0</v>
      </c>
      <c r="BG1313" s="163">
        <f>IF(N1313="zákl. přenesená",J1313,0)</f>
        <v>0</v>
      </c>
      <c r="BH1313" s="163">
        <f>IF(N1313="sníž. přenesená",J1313,0)</f>
        <v>0</v>
      </c>
      <c r="BI1313" s="163">
        <f>IF(N1313="nulová",J1313,0)</f>
        <v>0</v>
      </c>
      <c r="BJ1313" s="18" t="s">
        <v>32</v>
      </c>
      <c r="BK1313" s="163">
        <f>ROUND(I1313*H1313,2)</f>
        <v>0</v>
      </c>
      <c r="BL1313" s="18" t="s">
        <v>175</v>
      </c>
      <c r="BM1313" s="162" t="s">
        <v>2429</v>
      </c>
    </row>
    <row r="1314" spans="2:51" s="13" customFormat="1" ht="12">
      <c r="B1314" s="164"/>
      <c r="D1314" s="165" t="s">
        <v>177</v>
      </c>
      <c r="E1314" s="166" t="s">
        <v>1</v>
      </c>
      <c r="F1314" s="167" t="s">
        <v>2391</v>
      </c>
      <c r="H1314" s="166" t="s">
        <v>1</v>
      </c>
      <c r="I1314" s="168"/>
      <c r="L1314" s="164"/>
      <c r="M1314" s="169"/>
      <c r="N1314" s="170"/>
      <c r="O1314" s="170"/>
      <c r="P1314" s="170"/>
      <c r="Q1314" s="170"/>
      <c r="R1314" s="170"/>
      <c r="S1314" s="170"/>
      <c r="T1314" s="171"/>
      <c r="AT1314" s="166" t="s">
        <v>177</v>
      </c>
      <c r="AU1314" s="166" t="s">
        <v>85</v>
      </c>
      <c r="AV1314" s="13" t="s">
        <v>32</v>
      </c>
      <c r="AW1314" s="13" t="s">
        <v>31</v>
      </c>
      <c r="AX1314" s="13" t="s">
        <v>77</v>
      </c>
      <c r="AY1314" s="166" t="s">
        <v>167</v>
      </c>
    </row>
    <row r="1315" spans="2:51" s="13" customFormat="1" ht="12">
      <c r="B1315" s="164"/>
      <c r="D1315" s="165" t="s">
        <v>177</v>
      </c>
      <c r="E1315" s="166" t="s">
        <v>1</v>
      </c>
      <c r="F1315" s="167" t="s">
        <v>2392</v>
      </c>
      <c r="H1315" s="166" t="s">
        <v>1</v>
      </c>
      <c r="I1315" s="168"/>
      <c r="L1315" s="164"/>
      <c r="M1315" s="169"/>
      <c r="N1315" s="170"/>
      <c r="O1315" s="170"/>
      <c r="P1315" s="170"/>
      <c r="Q1315" s="170"/>
      <c r="R1315" s="170"/>
      <c r="S1315" s="170"/>
      <c r="T1315" s="171"/>
      <c r="AT1315" s="166" t="s">
        <v>177</v>
      </c>
      <c r="AU1315" s="166" t="s">
        <v>85</v>
      </c>
      <c r="AV1315" s="13" t="s">
        <v>32</v>
      </c>
      <c r="AW1315" s="13" t="s">
        <v>31</v>
      </c>
      <c r="AX1315" s="13" t="s">
        <v>77</v>
      </c>
      <c r="AY1315" s="166" t="s">
        <v>167</v>
      </c>
    </row>
    <row r="1316" spans="2:51" s="13" customFormat="1" ht="12">
      <c r="B1316" s="164"/>
      <c r="D1316" s="165" t="s">
        <v>177</v>
      </c>
      <c r="E1316" s="166" t="s">
        <v>1</v>
      </c>
      <c r="F1316" s="167" t="s">
        <v>2393</v>
      </c>
      <c r="H1316" s="166" t="s">
        <v>1</v>
      </c>
      <c r="I1316" s="168"/>
      <c r="L1316" s="164"/>
      <c r="M1316" s="169"/>
      <c r="N1316" s="170"/>
      <c r="O1316" s="170"/>
      <c r="P1316" s="170"/>
      <c r="Q1316" s="170"/>
      <c r="R1316" s="170"/>
      <c r="S1316" s="170"/>
      <c r="T1316" s="171"/>
      <c r="AT1316" s="166" t="s">
        <v>177</v>
      </c>
      <c r="AU1316" s="166" t="s">
        <v>85</v>
      </c>
      <c r="AV1316" s="13" t="s">
        <v>32</v>
      </c>
      <c r="AW1316" s="13" t="s">
        <v>31</v>
      </c>
      <c r="AX1316" s="13" t="s">
        <v>77</v>
      </c>
      <c r="AY1316" s="166" t="s">
        <v>167</v>
      </c>
    </row>
    <row r="1317" spans="2:51" s="13" customFormat="1" ht="12">
      <c r="B1317" s="164"/>
      <c r="D1317" s="165" t="s">
        <v>177</v>
      </c>
      <c r="E1317" s="166" t="s">
        <v>1</v>
      </c>
      <c r="F1317" s="167" t="s">
        <v>2394</v>
      </c>
      <c r="H1317" s="166" t="s">
        <v>1</v>
      </c>
      <c r="I1317" s="168"/>
      <c r="L1317" s="164"/>
      <c r="M1317" s="169"/>
      <c r="N1317" s="170"/>
      <c r="O1317" s="170"/>
      <c r="P1317" s="170"/>
      <c r="Q1317" s="170"/>
      <c r="R1317" s="170"/>
      <c r="S1317" s="170"/>
      <c r="T1317" s="171"/>
      <c r="AT1317" s="166" t="s">
        <v>177</v>
      </c>
      <c r="AU1317" s="166" t="s">
        <v>85</v>
      </c>
      <c r="AV1317" s="13" t="s">
        <v>32</v>
      </c>
      <c r="AW1317" s="13" t="s">
        <v>31</v>
      </c>
      <c r="AX1317" s="13" t="s">
        <v>77</v>
      </c>
      <c r="AY1317" s="166" t="s">
        <v>167</v>
      </c>
    </row>
    <row r="1318" spans="2:51" s="13" customFormat="1" ht="12">
      <c r="B1318" s="164"/>
      <c r="D1318" s="165" t="s">
        <v>177</v>
      </c>
      <c r="E1318" s="166" t="s">
        <v>1</v>
      </c>
      <c r="F1318" s="167" t="s">
        <v>2395</v>
      </c>
      <c r="H1318" s="166" t="s">
        <v>1</v>
      </c>
      <c r="I1318" s="168"/>
      <c r="L1318" s="164"/>
      <c r="M1318" s="169"/>
      <c r="N1318" s="170"/>
      <c r="O1318" s="170"/>
      <c r="P1318" s="170"/>
      <c r="Q1318" s="170"/>
      <c r="R1318" s="170"/>
      <c r="S1318" s="170"/>
      <c r="T1318" s="171"/>
      <c r="AT1318" s="166" t="s">
        <v>177</v>
      </c>
      <c r="AU1318" s="166" t="s">
        <v>85</v>
      </c>
      <c r="AV1318" s="13" t="s">
        <v>32</v>
      </c>
      <c r="AW1318" s="13" t="s">
        <v>31</v>
      </c>
      <c r="AX1318" s="13" t="s">
        <v>77</v>
      </c>
      <c r="AY1318" s="166" t="s">
        <v>167</v>
      </c>
    </row>
    <row r="1319" spans="2:51" s="13" customFormat="1" ht="12">
      <c r="B1319" s="164"/>
      <c r="D1319" s="165" t="s">
        <v>177</v>
      </c>
      <c r="E1319" s="166" t="s">
        <v>1</v>
      </c>
      <c r="F1319" s="167" t="s">
        <v>2396</v>
      </c>
      <c r="H1319" s="166" t="s">
        <v>1</v>
      </c>
      <c r="I1319" s="168"/>
      <c r="L1319" s="164"/>
      <c r="M1319" s="169"/>
      <c r="N1319" s="170"/>
      <c r="O1319" s="170"/>
      <c r="P1319" s="170"/>
      <c r="Q1319" s="170"/>
      <c r="R1319" s="170"/>
      <c r="S1319" s="170"/>
      <c r="T1319" s="171"/>
      <c r="AT1319" s="166" t="s">
        <v>177</v>
      </c>
      <c r="AU1319" s="166" t="s">
        <v>85</v>
      </c>
      <c r="AV1319" s="13" t="s">
        <v>32</v>
      </c>
      <c r="AW1319" s="13" t="s">
        <v>31</v>
      </c>
      <c r="AX1319" s="13" t="s">
        <v>77</v>
      </c>
      <c r="AY1319" s="166" t="s">
        <v>167</v>
      </c>
    </row>
    <row r="1320" spans="2:51" s="13" customFormat="1" ht="12">
      <c r="B1320" s="164"/>
      <c r="D1320" s="165" t="s">
        <v>177</v>
      </c>
      <c r="E1320" s="166" t="s">
        <v>1</v>
      </c>
      <c r="F1320" s="167" t="s">
        <v>2417</v>
      </c>
      <c r="H1320" s="166" t="s">
        <v>1</v>
      </c>
      <c r="I1320" s="168"/>
      <c r="L1320" s="164"/>
      <c r="M1320" s="169"/>
      <c r="N1320" s="170"/>
      <c r="O1320" s="170"/>
      <c r="P1320" s="170"/>
      <c r="Q1320" s="170"/>
      <c r="R1320" s="170"/>
      <c r="S1320" s="170"/>
      <c r="T1320" s="171"/>
      <c r="AT1320" s="166" t="s">
        <v>177</v>
      </c>
      <c r="AU1320" s="166" t="s">
        <v>85</v>
      </c>
      <c r="AV1320" s="13" t="s">
        <v>32</v>
      </c>
      <c r="AW1320" s="13" t="s">
        <v>31</v>
      </c>
      <c r="AX1320" s="13" t="s">
        <v>77</v>
      </c>
      <c r="AY1320" s="166" t="s">
        <v>167</v>
      </c>
    </row>
    <row r="1321" spans="2:51" s="13" customFormat="1" ht="12">
      <c r="B1321" s="164"/>
      <c r="D1321" s="165" t="s">
        <v>177</v>
      </c>
      <c r="E1321" s="166" t="s">
        <v>1</v>
      </c>
      <c r="F1321" s="167" t="s">
        <v>2398</v>
      </c>
      <c r="H1321" s="166" t="s">
        <v>1</v>
      </c>
      <c r="I1321" s="168"/>
      <c r="L1321" s="164"/>
      <c r="M1321" s="169"/>
      <c r="N1321" s="170"/>
      <c r="O1321" s="170"/>
      <c r="P1321" s="170"/>
      <c r="Q1321" s="170"/>
      <c r="R1321" s="170"/>
      <c r="S1321" s="170"/>
      <c r="T1321" s="171"/>
      <c r="AT1321" s="166" t="s">
        <v>177</v>
      </c>
      <c r="AU1321" s="166" t="s">
        <v>85</v>
      </c>
      <c r="AV1321" s="13" t="s">
        <v>32</v>
      </c>
      <c r="AW1321" s="13" t="s">
        <v>31</v>
      </c>
      <c r="AX1321" s="13" t="s">
        <v>77</v>
      </c>
      <c r="AY1321" s="166" t="s">
        <v>167</v>
      </c>
    </row>
    <row r="1322" spans="2:51" s="13" customFormat="1" ht="12">
      <c r="B1322" s="164"/>
      <c r="D1322" s="165" t="s">
        <v>177</v>
      </c>
      <c r="E1322" s="166" t="s">
        <v>1</v>
      </c>
      <c r="F1322" s="167" t="s">
        <v>2399</v>
      </c>
      <c r="H1322" s="166" t="s">
        <v>1</v>
      </c>
      <c r="I1322" s="168"/>
      <c r="L1322" s="164"/>
      <c r="M1322" s="169"/>
      <c r="N1322" s="170"/>
      <c r="O1322" s="170"/>
      <c r="P1322" s="170"/>
      <c r="Q1322" s="170"/>
      <c r="R1322" s="170"/>
      <c r="S1322" s="170"/>
      <c r="T1322" s="171"/>
      <c r="AT1322" s="166" t="s">
        <v>177</v>
      </c>
      <c r="AU1322" s="166" t="s">
        <v>85</v>
      </c>
      <c r="AV1322" s="13" t="s">
        <v>32</v>
      </c>
      <c r="AW1322" s="13" t="s">
        <v>31</v>
      </c>
      <c r="AX1322" s="13" t="s">
        <v>77</v>
      </c>
      <c r="AY1322" s="166" t="s">
        <v>167</v>
      </c>
    </row>
    <row r="1323" spans="2:51" s="14" customFormat="1" ht="12">
      <c r="B1323" s="172"/>
      <c r="D1323" s="165" t="s">
        <v>177</v>
      </c>
      <c r="E1323" s="173" t="s">
        <v>1</v>
      </c>
      <c r="F1323" s="174" t="s">
        <v>32</v>
      </c>
      <c r="H1323" s="175">
        <v>1</v>
      </c>
      <c r="I1323" s="176"/>
      <c r="L1323" s="172"/>
      <c r="M1323" s="177"/>
      <c r="N1323" s="178"/>
      <c r="O1323" s="178"/>
      <c r="P1323" s="178"/>
      <c r="Q1323" s="178"/>
      <c r="R1323" s="178"/>
      <c r="S1323" s="178"/>
      <c r="T1323" s="179"/>
      <c r="AT1323" s="173" t="s">
        <v>177</v>
      </c>
      <c r="AU1323" s="173" t="s">
        <v>85</v>
      </c>
      <c r="AV1323" s="14" t="s">
        <v>85</v>
      </c>
      <c r="AW1323" s="14" t="s">
        <v>31</v>
      </c>
      <c r="AX1323" s="14" t="s">
        <v>32</v>
      </c>
      <c r="AY1323" s="173" t="s">
        <v>167</v>
      </c>
    </row>
    <row r="1324" spans="2:63" s="12" customFormat="1" ht="22.9" customHeight="1">
      <c r="B1324" s="137"/>
      <c r="D1324" s="138" t="s">
        <v>76</v>
      </c>
      <c r="E1324" s="148" t="s">
        <v>572</v>
      </c>
      <c r="F1324" s="148" t="s">
        <v>573</v>
      </c>
      <c r="I1324" s="140"/>
      <c r="J1324" s="149">
        <f>BK1324</f>
        <v>0</v>
      </c>
      <c r="L1324" s="137"/>
      <c r="M1324" s="142"/>
      <c r="N1324" s="143"/>
      <c r="O1324" s="143"/>
      <c r="P1324" s="144">
        <f>P1325</f>
        <v>0</v>
      </c>
      <c r="Q1324" s="143"/>
      <c r="R1324" s="144">
        <f>R1325</f>
        <v>0</v>
      </c>
      <c r="S1324" s="143"/>
      <c r="T1324" s="145">
        <f>T1325</f>
        <v>0</v>
      </c>
      <c r="AR1324" s="138" t="s">
        <v>32</v>
      </c>
      <c r="AT1324" s="146" t="s">
        <v>76</v>
      </c>
      <c r="AU1324" s="146" t="s">
        <v>32</v>
      </c>
      <c r="AY1324" s="138" t="s">
        <v>167</v>
      </c>
      <c r="BK1324" s="147">
        <f>BK1325</f>
        <v>0</v>
      </c>
    </row>
    <row r="1325" spans="1:65" s="2" customFormat="1" ht="16.5" customHeight="1">
      <c r="A1325" s="33"/>
      <c r="B1325" s="150"/>
      <c r="C1325" s="151" t="s">
        <v>1790</v>
      </c>
      <c r="D1325" s="151" t="s">
        <v>170</v>
      </c>
      <c r="E1325" s="152" t="s">
        <v>2430</v>
      </c>
      <c r="F1325" s="153" t="s">
        <v>2431</v>
      </c>
      <c r="G1325" s="154" t="s">
        <v>260</v>
      </c>
      <c r="H1325" s="155">
        <v>104.186</v>
      </c>
      <c r="I1325" s="156"/>
      <c r="J1325" s="157">
        <f>ROUND(I1325*H1325,2)</f>
        <v>0</v>
      </c>
      <c r="K1325" s="153" t="s">
        <v>174</v>
      </c>
      <c r="L1325" s="34"/>
      <c r="M1325" s="158" t="s">
        <v>1</v>
      </c>
      <c r="N1325" s="159" t="s">
        <v>42</v>
      </c>
      <c r="O1325" s="59"/>
      <c r="P1325" s="160">
        <f>O1325*H1325</f>
        <v>0</v>
      </c>
      <c r="Q1325" s="160">
        <v>0</v>
      </c>
      <c r="R1325" s="160">
        <f>Q1325*H1325</f>
        <v>0</v>
      </c>
      <c r="S1325" s="160">
        <v>0</v>
      </c>
      <c r="T1325" s="161">
        <f>S1325*H1325</f>
        <v>0</v>
      </c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R1325" s="162" t="s">
        <v>175</v>
      </c>
      <c r="AT1325" s="162" t="s">
        <v>170</v>
      </c>
      <c r="AU1325" s="162" t="s">
        <v>85</v>
      </c>
      <c r="AY1325" s="18" t="s">
        <v>167</v>
      </c>
      <c r="BE1325" s="163">
        <f>IF(N1325="základní",J1325,0)</f>
        <v>0</v>
      </c>
      <c r="BF1325" s="163">
        <f>IF(N1325="snížená",J1325,0)</f>
        <v>0</v>
      </c>
      <c r="BG1325" s="163">
        <f>IF(N1325="zákl. přenesená",J1325,0)</f>
        <v>0</v>
      </c>
      <c r="BH1325" s="163">
        <f>IF(N1325="sníž. přenesená",J1325,0)</f>
        <v>0</v>
      </c>
      <c r="BI1325" s="163">
        <f>IF(N1325="nulová",J1325,0)</f>
        <v>0</v>
      </c>
      <c r="BJ1325" s="18" t="s">
        <v>32</v>
      </c>
      <c r="BK1325" s="163">
        <f>ROUND(I1325*H1325,2)</f>
        <v>0</v>
      </c>
      <c r="BL1325" s="18" t="s">
        <v>175</v>
      </c>
      <c r="BM1325" s="162" t="s">
        <v>2432</v>
      </c>
    </row>
    <row r="1326" spans="2:63" s="12" customFormat="1" ht="25.9" customHeight="1">
      <c r="B1326" s="137"/>
      <c r="D1326" s="138" t="s">
        <v>76</v>
      </c>
      <c r="E1326" s="139" t="s">
        <v>2433</v>
      </c>
      <c r="F1326" s="139" t="s">
        <v>2434</v>
      </c>
      <c r="I1326" s="140"/>
      <c r="J1326" s="141">
        <f>BK1326</f>
        <v>0</v>
      </c>
      <c r="L1326" s="137"/>
      <c r="M1326" s="142"/>
      <c r="N1326" s="143"/>
      <c r="O1326" s="143"/>
      <c r="P1326" s="144">
        <f>P1327</f>
        <v>0</v>
      </c>
      <c r="Q1326" s="143"/>
      <c r="R1326" s="144">
        <f>R1327</f>
        <v>0.01474</v>
      </c>
      <c r="S1326" s="143"/>
      <c r="T1326" s="145">
        <f>T1327</f>
        <v>0</v>
      </c>
      <c r="AR1326" s="138" t="s">
        <v>85</v>
      </c>
      <c r="AT1326" s="146" t="s">
        <v>76</v>
      </c>
      <c r="AU1326" s="146" t="s">
        <v>77</v>
      </c>
      <c r="AY1326" s="138" t="s">
        <v>167</v>
      </c>
      <c r="BK1326" s="147">
        <f>BK1327</f>
        <v>0</v>
      </c>
    </row>
    <row r="1327" spans="2:63" s="12" customFormat="1" ht="22.9" customHeight="1">
      <c r="B1327" s="137"/>
      <c r="D1327" s="138" t="s">
        <v>76</v>
      </c>
      <c r="E1327" s="148" t="s">
        <v>2435</v>
      </c>
      <c r="F1327" s="148" t="s">
        <v>2436</v>
      </c>
      <c r="I1327" s="140"/>
      <c r="J1327" s="149">
        <f>BK1327</f>
        <v>0</v>
      </c>
      <c r="L1327" s="137"/>
      <c r="M1327" s="142"/>
      <c r="N1327" s="143"/>
      <c r="O1327" s="143"/>
      <c r="P1327" s="144">
        <f>SUM(P1328:P1332)</f>
        <v>0</v>
      </c>
      <c r="Q1327" s="143"/>
      <c r="R1327" s="144">
        <f>SUM(R1328:R1332)</f>
        <v>0.01474</v>
      </c>
      <c r="S1327" s="143"/>
      <c r="T1327" s="145">
        <f>SUM(T1328:T1332)</f>
        <v>0</v>
      </c>
      <c r="AR1327" s="138" t="s">
        <v>85</v>
      </c>
      <c r="AT1327" s="146" t="s">
        <v>76</v>
      </c>
      <c r="AU1327" s="146" t="s">
        <v>32</v>
      </c>
      <c r="AY1327" s="138" t="s">
        <v>167</v>
      </c>
      <c r="BK1327" s="147">
        <f>SUM(BK1328:BK1332)</f>
        <v>0</v>
      </c>
    </row>
    <row r="1328" spans="1:65" s="2" customFormat="1" ht="16.5" customHeight="1">
      <c r="A1328" s="33"/>
      <c r="B1328" s="150"/>
      <c r="C1328" s="151" t="s">
        <v>1794</v>
      </c>
      <c r="D1328" s="151" t="s">
        <v>170</v>
      </c>
      <c r="E1328" s="152" t="s">
        <v>2437</v>
      </c>
      <c r="F1328" s="153" t="s">
        <v>2438</v>
      </c>
      <c r="G1328" s="154" t="s">
        <v>475</v>
      </c>
      <c r="H1328" s="155">
        <v>0</v>
      </c>
      <c r="I1328" s="156"/>
      <c r="J1328" s="157">
        <f>ROUND(I1328*H1328,2)</f>
        <v>0</v>
      </c>
      <c r="K1328" s="153" t="s">
        <v>174</v>
      </c>
      <c r="L1328" s="34"/>
      <c r="M1328" s="158" t="s">
        <v>1</v>
      </c>
      <c r="N1328" s="159" t="s">
        <v>42</v>
      </c>
      <c r="O1328" s="59"/>
      <c r="P1328" s="160">
        <f>O1328*H1328</f>
        <v>0</v>
      </c>
      <c r="Q1328" s="160">
        <v>3E-05</v>
      </c>
      <c r="R1328" s="160">
        <f>Q1328*H1328</f>
        <v>0</v>
      </c>
      <c r="S1328" s="160">
        <v>3E-05</v>
      </c>
      <c r="T1328" s="161">
        <f>S1328*H1328</f>
        <v>0</v>
      </c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R1328" s="162" t="s">
        <v>257</v>
      </c>
      <c r="AT1328" s="162" t="s">
        <v>170</v>
      </c>
      <c r="AU1328" s="162" t="s">
        <v>85</v>
      </c>
      <c r="AY1328" s="18" t="s">
        <v>167</v>
      </c>
      <c r="BE1328" s="163">
        <f>IF(N1328="základní",J1328,0)</f>
        <v>0</v>
      </c>
      <c r="BF1328" s="163">
        <f>IF(N1328="snížená",J1328,0)</f>
        <v>0</v>
      </c>
      <c r="BG1328" s="163">
        <f>IF(N1328="zákl. přenesená",J1328,0)</f>
        <v>0</v>
      </c>
      <c r="BH1328" s="163">
        <f>IF(N1328="sníž. přenesená",J1328,0)</f>
        <v>0</v>
      </c>
      <c r="BI1328" s="163">
        <f>IF(N1328="nulová",J1328,0)</f>
        <v>0</v>
      </c>
      <c r="BJ1328" s="18" t="s">
        <v>32</v>
      </c>
      <c r="BK1328" s="163">
        <f>ROUND(I1328*H1328,2)</f>
        <v>0</v>
      </c>
      <c r="BL1328" s="18" t="s">
        <v>257</v>
      </c>
      <c r="BM1328" s="162" t="s">
        <v>2439</v>
      </c>
    </row>
    <row r="1329" spans="2:51" s="13" customFormat="1" ht="12">
      <c r="B1329" s="164"/>
      <c r="D1329" s="165" t="s">
        <v>177</v>
      </c>
      <c r="E1329" s="166" t="s">
        <v>1</v>
      </c>
      <c r="F1329" s="167" t="s">
        <v>2440</v>
      </c>
      <c r="H1329" s="166" t="s">
        <v>1</v>
      </c>
      <c r="I1329" s="168"/>
      <c r="L1329" s="164"/>
      <c r="M1329" s="169"/>
      <c r="N1329" s="170"/>
      <c r="O1329" s="170"/>
      <c r="P1329" s="170"/>
      <c r="Q1329" s="170"/>
      <c r="R1329" s="170"/>
      <c r="S1329" s="170"/>
      <c r="T1329" s="171"/>
      <c r="AT1329" s="166" t="s">
        <v>177</v>
      </c>
      <c r="AU1329" s="166" t="s">
        <v>85</v>
      </c>
      <c r="AV1329" s="13" t="s">
        <v>32</v>
      </c>
      <c r="AW1329" s="13" t="s">
        <v>31</v>
      </c>
      <c r="AX1329" s="13" t="s">
        <v>77</v>
      </c>
      <c r="AY1329" s="166" t="s">
        <v>167</v>
      </c>
    </row>
    <row r="1330" spans="2:51" s="14" customFormat="1" ht="12">
      <c r="B1330" s="172"/>
      <c r="D1330" s="165" t="s">
        <v>177</v>
      </c>
      <c r="E1330" s="173" t="s">
        <v>1</v>
      </c>
      <c r="F1330" s="174" t="s">
        <v>77</v>
      </c>
      <c r="H1330" s="175">
        <v>0</v>
      </c>
      <c r="I1330" s="176"/>
      <c r="L1330" s="172"/>
      <c r="M1330" s="177"/>
      <c r="N1330" s="178"/>
      <c r="O1330" s="178"/>
      <c r="P1330" s="178"/>
      <c r="Q1330" s="178"/>
      <c r="R1330" s="178"/>
      <c r="S1330" s="178"/>
      <c r="T1330" s="179"/>
      <c r="AT1330" s="173" t="s">
        <v>177</v>
      </c>
      <c r="AU1330" s="173" t="s">
        <v>85</v>
      </c>
      <c r="AV1330" s="14" t="s">
        <v>85</v>
      </c>
      <c r="AW1330" s="14" t="s">
        <v>31</v>
      </c>
      <c r="AX1330" s="14" t="s">
        <v>32</v>
      </c>
      <c r="AY1330" s="173" t="s">
        <v>167</v>
      </c>
    </row>
    <row r="1331" spans="1:65" s="2" customFormat="1" ht="16.5" customHeight="1">
      <c r="A1331" s="33"/>
      <c r="B1331" s="150"/>
      <c r="C1331" s="151" t="s">
        <v>1798</v>
      </c>
      <c r="D1331" s="151" t="s">
        <v>170</v>
      </c>
      <c r="E1331" s="152" t="s">
        <v>2441</v>
      </c>
      <c r="F1331" s="153" t="s">
        <v>2442</v>
      </c>
      <c r="G1331" s="154" t="s">
        <v>2443</v>
      </c>
      <c r="H1331" s="155">
        <v>22</v>
      </c>
      <c r="I1331" s="156"/>
      <c r="J1331" s="157">
        <f>ROUND(I1331*H1331,2)</f>
        <v>0</v>
      </c>
      <c r="K1331" s="153" t="s">
        <v>1</v>
      </c>
      <c r="L1331" s="34"/>
      <c r="M1331" s="158" t="s">
        <v>1</v>
      </c>
      <c r="N1331" s="159" t="s">
        <v>42</v>
      </c>
      <c r="O1331" s="59"/>
      <c r="P1331" s="160">
        <f>O1331*H1331</f>
        <v>0</v>
      </c>
      <c r="Q1331" s="160">
        <v>0.00067</v>
      </c>
      <c r="R1331" s="160">
        <f>Q1331*H1331</f>
        <v>0.01474</v>
      </c>
      <c r="S1331" s="160">
        <v>0</v>
      </c>
      <c r="T1331" s="161">
        <f>S1331*H1331</f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62" t="s">
        <v>257</v>
      </c>
      <c r="AT1331" s="162" t="s">
        <v>170</v>
      </c>
      <c r="AU1331" s="162" t="s">
        <v>85</v>
      </c>
      <c r="AY1331" s="18" t="s">
        <v>167</v>
      </c>
      <c r="BE1331" s="163">
        <f>IF(N1331="základní",J1331,0)</f>
        <v>0</v>
      </c>
      <c r="BF1331" s="163">
        <f>IF(N1331="snížená",J1331,0)</f>
        <v>0</v>
      </c>
      <c r="BG1331" s="163">
        <f>IF(N1331="zákl. přenesená",J1331,0)</f>
        <v>0</v>
      </c>
      <c r="BH1331" s="163">
        <f>IF(N1331="sníž. přenesená",J1331,0)</f>
        <v>0</v>
      </c>
      <c r="BI1331" s="163">
        <f>IF(N1331="nulová",J1331,0)</f>
        <v>0</v>
      </c>
      <c r="BJ1331" s="18" t="s">
        <v>32</v>
      </c>
      <c r="BK1331" s="163">
        <f>ROUND(I1331*H1331,2)</f>
        <v>0</v>
      </c>
      <c r="BL1331" s="18" t="s">
        <v>257</v>
      </c>
      <c r="BM1331" s="162" t="s">
        <v>2444</v>
      </c>
    </row>
    <row r="1332" spans="1:65" s="2" customFormat="1" ht="16.5" customHeight="1">
      <c r="A1332" s="33"/>
      <c r="B1332" s="150"/>
      <c r="C1332" s="151" t="s">
        <v>1801</v>
      </c>
      <c r="D1332" s="151" t="s">
        <v>170</v>
      </c>
      <c r="E1332" s="152" t="s">
        <v>2445</v>
      </c>
      <c r="F1332" s="153" t="s">
        <v>2446</v>
      </c>
      <c r="G1332" s="154" t="s">
        <v>260</v>
      </c>
      <c r="H1332" s="155">
        <v>0.015</v>
      </c>
      <c r="I1332" s="156"/>
      <c r="J1332" s="157">
        <f>ROUND(I1332*H1332,2)</f>
        <v>0</v>
      </c>
      <c r="K1332" s="153" t="s">
        <v>174</v>
      </c>
      <c r="L1332" s="34"/>
      <c r="M1332" s="203" t="s">
        <v>1</v>
      </c>
      <c r="N1332" s="204" t="s">
        <v>42</v>
      </c>
      <c r="O1332" s="205"/>
      <c r="P1332" s="206">
        <f>O1332*H1332</f>
        <v>0</v>
      </c>
      <c r="Q1332" s="206">
        <v>0</v>
      </c>
      <c r="R1332" s="206">
        <f>Q1332*H1332</f>
        <v>0</v>
      </c>
      <c r="S1332" s="206">
        <v>0</v>
      </c>
      <c r="T1332" s="207">
        <f>S1332*H1332</f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62" t="s">
        <v>257</v>
      </c>
      <c r="AT1332" s="162" t="s">
        <v>170</v>
      </c>
      <c r="AU1332" s="162" t="s">
        <v>85</v>
      </c>
      <c r="AY1332" s="18" t="s">
        <v>167</v>
      </c>
      <c r="BE1332" s="163">
        <f>IF(N1332="základní",J1332,0)</f>
        <v>0</v>
      </c>
      <c r="BF1332" s="163">
        <f>IF(N1332="snížená",J1332,0)</f>
        <v>0</v>
      </c>
      <c r="BG1332" s="163">
        <f>IF(N1332="zákl. přenesená",J1332,0)</f>
        <v>0</v>
      </c>
      <c r="BH1332" s="163">
        <f>IF(N1332="sníž. přenesená",J1332,0)</f>
        <v>0</v>
      </c>
      <c r="BI1332" s="163">
        <f>IF(N1332="nulová",J1332,0)</f>
        <v>0</v>
      </c>
      <c r="BJ1332" s="18" t="s">
        <v>32</v>
      </c>
      <c r="BK1332" s="163">
        <f>ROUND(I1332*H1332,2)</f>
        <v>0</v>
      </c>
      <c r="BL1332" s="18" t="s">
        <v>257</v>
      </c>
      <c r="BM1332" s="162" t="s">
        <v>2447</v>
      </c>
    </row>
    <row r="1333" spans="1:31" s="2" customFormat="1" ht="6.95" customHeight="1">
      <c r="A1333" s="33"/>
      <c r="B1333" s="48"/>
      <c r="C1333" s="49"/>
      <c r="D1333" s="49"/>
      <c r="E1333" s="49"/>
      <c r="F1333" s="49"/>
      <c r="G1333" s="49"/>
      <c r="H1333" s="49"/>
      <c r="I1333" s="49"/>
      <c r="J1333" s="49"/>
      <c r="K1333" s="49"/>
      <c r="L1333" s="34"/>
      <c r="M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</row>
  </sheetData>
  <autoFilter ref="C128:K133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</row>
    <row r="8" spans="2:12" s="1" customFormat="1" ht="12" customHeight="1">
      <c r="B8" s="21"/>
      <c r="D8" s="28" t="s">
        <v>135</v>
      </c>
      <c r="L8" s="21"/>
    </row>
    <row r="9" spans="1:31" s="2" customFormat="1" ht="16.5" customHeight="1">
      <c r="A9" s="33"/>
      <c r="B9" s="34"/>
      <c r="C9" s="33"/>
      <c r="D9" s="33"/>
      <c r="E9" s="276" t="s">
        <v>2448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9" t="s">
        <v>2449</v>
      </c>
      <c r="F11" s="275"/>
      <c r="G11" s="275"/>
      <c r="H11" s="275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5"/>
      <c r="G20" s="265"/>
      <c r="H20" s="26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9" t="s">
        <v>1</v>
      </c>
      <c r="F29" s="269"/>
      <c r="G29" s="269"/>
      <c r="H29" s="26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37</v>
      </c>
      <c r="E32" s="33"/>
      <c r="F32" s="33"/>
      <c r="G32" s="33"/>
      <c r="H32" s="33"/>
      <c r="I32" s="33"/>
      <c r="J32" s="72">
        <f>ROUND(J122,0)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41</v>
      </c>
      <c r="E35" s="28" t="s">
        <v>42</v>
      </c>
      <c r="F35" s="106">
        <f>ROUND((SUM(BE122:BE149)),0)</f>
        <v>0</v>
      </c>
      <c r="G35" s="33"/>
      <c r="H35" s="33"/>
      <c r="I35" s="107">
        <v>0.21</v>
      </c>
      <c r="J35" s="106">
        <f>ROUND(((SUM(BE122:BE149))*I35),0)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6">
        <f>ROUND((SUM(BF122:BF149)),0)</f>
        <v>0</v>
      </c>
      <c r="G36" s="33"/>
      <c r="H36" s="33"/>
      <c r="I36" s="107">
        <v>0.12</v>
      </c>
      <c r="J36" s="106">
        <f>ROUND(((SUM(BF122:BF149))*I36),0)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6">
        <f>ROUND((SUM(BG122:BG149)),0)</f>
        <v>0</v>
      </c>
      <c r="G37" s="33"/>
      <c r="H37" s="33"/>
      <c r="I37" s="107">
        <v>0.21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6">
        <f>ROUND((SUM(BH122:BH149)),0)</f>
        <v>0</v>
      </c>
      <c r="G38" s="33"/>
      <c r="H38" s="33"/>
      <c r="I38" s="107">
        <v>0.12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6">
        <f>ROUND((SUM(BI122:BI149)),0)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47</v>
      </c>
      <c r="E41" s="61"/>
      <c r="F41" s="61"/>
      <c r="G41" s="110" t="s">
        <v>48</v>
      </c>
      <c r="H41" s="111" t="s">
        <v>49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76" t="s">
        <v>2448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9" t="str">
        <f>E11</f>
        <v>SO 810 - NÁHRADNÍ VÝSADBA ZELENĚ</v>
      </c>
      <c r="F89" s="275"/>
      <c r="G89" s="275"/>
      <c r="H89" s="275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BRNĚNSKÉ VODÁRNY A KANALIZACE, a.s.</v>
      </c>
      <c r="G93" s="33"/>
      <c r="H93" s="33"/>
      <c r="I93" s="28" t="s">
        <v>29</v>
      </c>
      <c r="J93" s="31" t="str">
        <f>E23</f>
        <v>JV PROJEKT VH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140</v>
      </c>
      <c r="D96" s="108"/>
      <c r="E96" s="108"/>
      <c r="F96" s="108"/>
      <c r="G96" s="108"/>
      <c r="H96" s="108"/>
      <c r="I96" s="108"/>
      <c r="J96" s="117" t="s">
        <v>141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142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143</v>
      </c>
    </row>
    <row r="99" spans="2:12" s="9" customFormat="1" ht="24.95" customHeight="1">
      <c r="B99" s="119"/>
      <c r="D99" s="120" t="s">
        <v>2450</v>
      </c>
      <c r="E99" s="121"/>
      <c r="F99" s="121"/>
      <c r="G99" s="121"/>
      <c r="H99" s="121"/>
      <c r="I99" s="121"/>
      <c r="J99" s="122">
        <f>J123</f>
        <v>0</v>
      </c>
      <c r="L99" s="119"/>
    </row>
    <row r="100" spans="2:12" s="9" customFormat="1" ht="24.95" customHeight="1">
      <c r="B100" s="119"/>
      <c r="D100" s="120" t="s">
        <v>2451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152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6" t="str">
        <f>E7</f>
        <v>BRNO, KOSMÁKOVA – REKONSTRUKCE VODOVODU</v>
      </c>
      <c r="F110" s="277"/>
      <c r="G110" s="277"/>
      <c r="H110" s="277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135</v>
      </c>
      <c r="L111" s="21"/>
    </row>
    <row r="112" spans="1:31" s="2" customFormat="1" ht="16.5" customHeight="1">
      <c r="A112" s="33"/>
      <c r="B112" s="34"/>
      <c r="C112" s="33"/>
      <c r="D112" s="33"/>
      <c r="E112" s="276" t="s">
        <v>2448</v>
      </c>
      <c r="F112" s="275"/>
      <c r="G112" s="275"/>
      <c r="H112" s="275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137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9" t="str">
        <f>E11</f>
        <v>SO 810 - NÁHRADNÍ VÝSADBA ZELENĚ</v>
      </c>
      <c r="F114" s="275"/>
      <c r="G114" s="275"/>
      <c r="H114" s="275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>BRNO</v>
      </c>
      <c r="G116" s="33"/>
      <c r="H116" s="33"/>
      <c r="I116" s="28" t="s">
        <v>22</v>
      </c>
      <c r="J116" s="56" t="str">
        <f>IF(J14="","",J14)</f>
        <v/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BRNĚNSKÉ VODÁRNY A KANALIZACE, a.s.</v>
      </c>
      <c r="G118" s="33"/>
      <c r="H118" s="33"/>
      <c r="I118" s="28" t="s">
        <v>29</v>
      </c>
      <c r="J118" s="31" t="str">
        <f>E23</f>
        <v>JV PROJEKT VH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33</v>
      </c>
      <c r="J119" s="31" t="str">
        <f>E26</f>
        <v xml:space="preserve"> Obrtel M.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27"/>
      <c r="B121" s="128"/>
      <c r="C121" s="129" t="s">
        <v>153</v>
      </c>
      <c r="D121" s="130" t="s">
        <v>62</v>
      </c>
      <c r="E121" s="130" t="s">
        <v>58</v>
      </c>
      <c r="F121" s="130" t="s">
        <v>59</v>
      </c>
      <c r="G121" s="130" t="s">
        <v>154</v>
      </c>
      <c r="H121" s="130" t="s">
        <v>155</v>
      </c>
      <c r="I121" s="130" t="s">
        <v>156</v>
      </c>
      <c r="J121" s="130" t="s">
        <v>141</v>
      </c>
      <c r="K121" s="131" t="s">
        <v>157</v>
      </c>
      <c r="L121" s="132"/>
      <c r="M121" s="63" t="s">
        <v>1</v>
      </c>
      <c r="N121" s="64" t="s">
        <v>41</v>
      </c>
      <c r="O121" s="64" t="s">
        <v>158</v>
      </c>
      <c r="P121" s="64" t="s">
        <v>159</v>
      </c>
      <c r="Q121" s="64" t="s">
        <v>160</v>
      </c>
      <c r="R121" s="64" t="s">
        <v>161</v>
      </c>
      <c r="S121" s="64" t="s">
        <v>162</v>
      </c>
      <c r="T121" s="65" t="s">
        <v>163</v>
      </c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1:63" s="2" customFormat="1" ht="22.9" customHeight="1">
      <c r="A122" s="33"/>
      <c r="B122" s="34"/>
      <c r="C122" s="70" t="s">
        <v>164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P123+P140</f>
        <v>0</v>
      </c>
      <c r="Q122" s="67"/>
      <c r="R122" s="134">
        <f>R123+R140</f>
        <v>0</v>
      </c>
      <c r="S122" s="67"/>
      <c r="T122" s="135">
        <f>T123+T140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76</v>
      </c>
      <c r="AU122" s="18" t="s">
        <v>143</v>
      </c>
      <c r="BK122" s="136">
        <f>BK123+BK140</f>
        <v>0</v>
      </c>
    </row>
    <row r="123" spans="2:63" s="12" customFormat="1" ht="25.9" customHeight="1">
      <c r="B123" s="137"/>
      <c r="D123" s="138" t="s">
        <v>76</v>
      </c>
      <c r="E123" s="139" t="s">
        <v>32</v>
      </c>
      <c r="F123" s="139" t="s">
        <v>2452</v>
      </c>
      <c r="I123" s="140"/>
      <c r="J123" s="141">
        <f>BK123</f>
        <v>0</v>
      </c>
      <c r="L123" s="137"/>
      <c r="M123" s="142"/>
      <c r="N123" s="143"/>
      <c r="O123" s="143"/>
      <c r="P123" s="144">
        <f>SUM(P124:P139)</f>
        <v>0</v>
      </c>
      <c r="Q123" s="143"/>
      <c r="R123" s="144">
        <f>SUM(R124:R139)</f>
        <v>0</v>
      </c>
      <c r="S123" s="143"/>
      <c r="T123" s="145">
        <f>SUM(T124:T139)</f>
        <v>0</v>
      </c>
      <c r="AR123" s="138" t="s">
        <v>32</v>
      </c>
      <c r="AT123" s="146" t="s">
        <v>76</v>
      </c>
      <c r="AU123" s="146" t="s">
        <v>77</v>
      </c>
      <c r="AY123" s="138" t="s">
        <v>167</v>
      </c>
      <c r="BK123" s="147">
        <f>SUM(BK124:BK139)</f>
        <v>0</v>
      </c>
    </row>
    <row r="124" spans="1:65" s="2" customFormat="1" ht="21.75" customHeight="1">
      <c r="A124" s="33"/>
      <c r="B124" s="150"/>
      <c r="C124" s="151" t="s">
        <v>77</v>
      </c>
      <c r="D124" s="151" t="s">
        <v>170</v>
      </c>
      <c r="E124" s="152" t="s">
        <v>2453</v>
      </c>
      <c r="F124" s="153" t="s">
        <v>2454</v>
      </c>
      <c r="G124" s="154" t="s">
        <v>475</v>
      </c>
      <c r="H124" s="155">
        <v>5</v>
      </c>
      <c r="I124" s="156"/>
      <c r="J124" s="157">
        <f aca="true" t="shared" si="0" ref="J124:J139">ROUND(I124*H124,2)</f>
        <v>0</v>
      </c>
      <c r="K124" s="153" t="s">
        <v>174</v>
      </c>
      <c r="L124" s="34"/>
      <c r="M124" s="158" t="s">
        <v>1</v>
      </c>
      <c r="N124" s="159" t="s">
        <v>42</v>
      </c>
      <c r="O124" s="59"/>
      <c r="P124" s="160">
        <f aca="true" t="shared" si="1" ref="P124:P139">O124*H124</f>
        <v>0</v>
      </c>
      <c r="Q124" s="160">
        <v>0</v>
      </c>
      <c r="R124" s="160">
        <f aca="true" t="shared" si="2" ref="R124:R139">Q124*H124</f>
        <v>0</v>
      </c>
      <c r="S124" s="160">
        <v>0</v>
      </c>
      <c r="T124" s="161">
        <f aca="true" t="shared" si="3" ref="T124:T139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2" t="s">
        <v>175</v>
      </c>
      <c r="AT124" s="162" t="s">
        <v>170</v>
      </c>
      <c r="AU124" s="162" t="s">
        <v>32</v>
      </c>
      <c r="AY124" s="18" t="s">
        <v>167</v>
      </c>
      <c r="BE124" s="163">
        <f aca="true" t="shared" si="4" ref="BE124:BE139">IF(N124="základní",J124,0)</f>
        <v>0</v>
      </c>
      <c r="BF124" s="163">
        <f aca="true" t="shared" si="5" ref="BF124:BF139">IF(N124="snížená",J124,0)</f>
        <v>0</v>
      </c>
      <c r="BG124" s="163">
        <f aca="true" t="shared" si="6" ref="BG124:BG139">IF(N124="zákl. přenesená",J124,0)</f>
        <v>0</v>
      </c>
      <c r="BH124" s="163">
        <f aca="true" t="shared" si="7" ref="BH124:BH139">IF(N124="sníž. přenesená",J124,0)</f>
        <v>0</v>
      </c>
      <c r="BI124" s="163">
        <f aca="true" t="shared" si="8" ref="BI124:BI139">IF(N124="nulová",J124,0)</f>
        <v>0</v>
      </c>
      <c r="BJ124" s="18" t="s">
        <v>32</v>
      </c>
      <c r="BK124" s="163">
        <f aca="true" t="shared" si="9" ref="BK124:BK139">ROUND(I124*H124,2)</f>
        <v>0</v>
      </c>
      <c r="BL124" s="18" t="s">
        <v>175</v>
      </c>
      <c r="BM124" s="162" t="s">
        <v>85</v>
      </c>
    </row>
    <row r="125" spans="1:65" s="2" customFormat="1" ht="16.5" customHeight="1">
      <c r="A125" s="33"/>
      <c r="B125" s="150"/>
      <c r="C125" s="151" t="s">
        <v>77</v>
      </c>
      <c r="D125" s="151" t="s">
        <v>170</v>
      </c>
      <c r="E125" s="152" t="s">
        <v>2455</v>
      </c>
      <c r="F125" s="153" t="s">
        <v>2456</v>
      </c>
      <c r="G125" s="154" t="s">
        <v>475</v>
      </c>
      <c r="H125" s="155">
        <v>5</v>
      </c>
      <c r="I125" s="156"/>
      <c r="J125" s="157">
        <f t="shared" si="0"/>
        <v>0</v>
      </c>
      <c r="K125" s="153" t="s">
        <v>174</v>
      </c>
      <c r="L125" s="34"/>
      <c r="M125" s="158" t="s">
        <v>1</v>
      </c>
      <c r="N125" s="159" t="s">
        <v>42</v>
      </c>
      <c r="O125" s="59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2" t="s">
        <v>175</v>
      </c>
      <c r="AT125" s="162" t="s">
        <v>170</v>
      </c>
      <c r="AU125" s="162" t="s">
        <v>32</v>
      </c>
      <c r="AY125" s="18" t="s">
        <v>167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8" t="s">
        <v>32</v>
      </c>
      <c r="BK125" s="163">
        <f t="shared" si="9"/>
        <v>0</v>
      </c>
      <c r="BL125" s="18" t="s">
        <v>175</v>
      </c>
      <c r="BM125" s="162" t="s">
        <v>175</v>
      </c>
    </row>
    <row r="126" spans="1:65" s="2" customFormat="1" ht="16.5" customHeight="1">
      <c r="A126" s="33"/>
      <c r="B126" s="150"/>
      <c r="C126" s="151" t="s">
        <v>77</v>
      </c>
      <c r="D126" s="151" t="s">
        <v>170</v>
      </c>
      <c r="E126" s="152" t="s">
        <v>2457</v>
      </c>
      <c r="F126" s="153" t="s">
        <v>2458</v>
      </c>
      <c r="G126" s="154" t="s">
        <v>2459</v>
      </c>
      <c r="H126" s="155">
        <v>0.6</v>
      </c>
      <c r="I126" s="156"/>
      <c r="J126" s="157">
        <f t="shared" si="0"/>
        <v>0</v>
      </c>
      <c r="K126" s="153" t="s">
        <v>240</v>
      </c>
      <c r="L126" s="34"/>
      <c r="M126" s="158" t="s">
        <v>1</v>
      </c>
      <c r="N126" s="159" t="s">
        <v>42</v>
      </c>
      <c r="O126" s="59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2" t="s">
        <v>175</v>
      </c>
      <c r="AT126" s="162" t="s">
        <v>170</v>
      </c>
      <c r="AU126" s="162" t="s">
        <v>32</v>
      </c>
      <c r="AY126" s="18" t="s">
        <v>167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8" t="s">
        <v>32</v>
      </c>
      <c r="BK126" s="163">
        <f t="shared" si="9"/>
        <v>0</v>
      </c>
      <c r="BL126" s="18" t="s">
        <v>175</v>
      </c>
      <c r="BM126" s="162" t="s">
        <v>204</v>
      </c>
    </row>
    <row r="127" spans="1:65" s="2" customFormat="1" ht="16.5" customHeight="1">
      <c r="A127" s="33"/>
      <c r="B127" s="150"/>
      <c r="C127" s="151" t="s">
        <v>77</v>
      </c>
      <c r="D127" s="151" t="s">
        <v>170</v>
      </c>
      <c r="E127" s="152" t="s">
        <v>2460</v>
      </c>
      <c r="F127" s="153" t="s">
        <v>2461</v>
      </c>
      <c r="G127" s="154" t="s">
        <v>1788</v>
      </c>
      <c r="H127" s="155">
        <v>5</v>
      </c>
      <c r="I127" s="156"/>
      <c r="J127" s="157">
        <f t="shared" si="0"/>
        <v>0</v>
      </c>
      <c r="K127" s="153" t="s">
        <v>240</v>
      </c>
      <c r="L127" s="34"/>
      <c r="M127" s="158" t="s">
        <v>1</v>
      </c>
      <c r="N127" s="159" t="s">
        <v>42</v>
      </c>
      <c r="O127" s="59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2" t="s">
        <v>175</v>
      </c>
      <c r="AT127" s="162" t="s">
        <v>170</v>
      </c>
      <c r="AU127" s="162" t="s">
        <v>32</v>
      </c>
      <c r="AY127" s="18" t="s">
        <v>167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8" t="s">
        <v>32</v>
      </c>
      <c r="BK127" s="163">
        <f t="shared" si="9"/>
        <v>0</v>
      </c>
      <c r="BL127" s="18" t="s">
        <v>175</v>
      </c>
      <c r="BM127" s="162" t="s">
        <v>216</v>
      </c>
    </row>
    <row r="128" spans="1:65" s="2" customFormat="1" ht="16.5" customHeight="1">
      <c r="A128" s="33"/>
      <c r="B128" s="150"/>
      <c r="C128" s="151" t="s">
        <v>77</v>
      </c>
      <c r="D128" s="151" t="s">
        <v>170</v>
      </c>
      <c r="E128" s="152" t="s">
        <v>2462</v>
      </c>
      <c r="F128" s="153" t="s">
        <v>2463</v>
      </c>
      <c r="G128" s="154" t="s">
        <v>1788</v>
      </c>
      <c r="H128" s="155">
        <v>5</v>
      </c>
      <c r="I128" s="156"/>
      <c r="J128" s="157">
        <f t="shared" si="0"/>
        <v>0</v>
      </c>
      <c r="K128" s="153" t="s">
        <v>723</v>
      </c>
      <c r="L128" s="34"/>
      <c r="M128" s="158" t="s">
        <v>1</v>
      </c>
      <c r="N128" s="159" t="s">
        <v>42</v>
      </c>
      <c r="O128" s="59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2" t="s">
        <v>175</v>
      </c>
      <c r="AT128" s="162" t="s">
        <v>170</v>
      </c>
      <c r="AU128" s="162" t="s">
        <v>32</v>
      </c>
      <c r="AY128" s="18" t="s">
        <v>167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8" t="s">
        <v>32</v>
      </c>
      <c r="BK128" s="163">
        <f t="shared" si="9"/>
        <v>0</v>
      </c>
      <c r="BL128" s="18" t="s">
        <v>175</v>
      </c>
      <c r="BM128" s="162" t="s">
        <v>223</v>
      </c>
    </row>
    <row r="129" spans="1:65" s="2" customFormat="1" ht="16.5" customHeight="1">
      <c r="A129" s="33"/>
      <c r="B129" s="150"/>
      <c r="C129" s="151" t="s">
        <v>77</v>
      </c>
      <c r="D129" s="151" t="s">
        <v>170</v>
      </c>
      <c r="E129" s="152" t="s">
        <v>2464</v>
      </c>
      <c r="F129" s="153" t="s">
        <v>2465</v>
      </c>
      <c r="G129" s="154" t="s">
        <v>475</v>
      </c>
      <c r="H129" s="155">
        <v>5</v>
      </c>
      <c r="I129" s="156"/>
      <c r="J129" s="157">
        <f t="shared" si="0"/>
        <v>0</v>
      </c>
      <c r="K129" s="153" t="s">
        <v>240</v>
      </c>
      <c r="L129" s="34"/>
      <c r="M129" s="158" t="s">
        <v>1</v>
      </c>
      <c r="N129" s="159" t="s">
        <v>42</v>
      </c>
      <c r="O129" s="59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2" t="s">
        <v>175</v>
      </c>
      <c r="AT129" s="162" t="s">
        <v>170</v>
      </c>
      <c r="AU129" s="162" t="s">
        <v>32</v>
      </c>
      <c r="AY129" s="18" t="s">
        <v>167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8" t="s">
        <v>32</v>
      </c>
      <c r="BK129" s="163">
        <f t="shared" si="9"/>
        <v>0</v>
      </c>
      <c r="BL129" s="18" t="s">
        <v>175</v>
      </c>
      <c r="BM129" s="162" t="s">
        <v>8</v>
      </c>
    </row>
    <row r="130" spans="1:65" s="2" customFormat="1" ht="16.5" customHeight="1">
      <c r="A130" s="33"/>
      <c r="B130" s="150"/>
      <c r="C130" s="151" t="s">
        <v>77</v>
      </c>
      <c r="D130" s="151" t="s">
        <v>170</v>
      </c>
      <c r="E130" s="152" t="s">
        <v>2466</v>
      </c>
      <c r="F130" s="153" t="s">
        <v>2467</v>
      </c>
      <c r="G130" s="154" t="s">
        <v>233</v>
      </c>
      <c r="H130" s="155">
        <v>5</v>
      </c>
      <c r="I130" s="156"/>
      <c r="J130" s="157">
        <f t="shared" si="0"/>
        <v>0</v>
      </c>
      <c r="K130" s="153" t="s">
        <v>174</v>
      </c>
      <c r="L130" s="34"/>
      <c r="M130" s="158" t="s">
        <v>1</v>
      </c>
      <c r="N130" s="159" t="s">
        <v>42</v>
      </c>
      <c r="O130" s="59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2" t="s">
        <v>175</v>
      </c>
      <c r="AT130" s="162" t="s">
        <v>170</v>
      </c>
      <c r="AU130" s="162" t="s">
        <v>32</v>
      </c>
      <c r="AY130" s="18" t="s">
        <v>167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8" t="s">
        <v>32</v>
      </c>
      <c r="BK130" s="163">
        <f t="shared" si="9"/>
        <v>0</v>
      </c>
      <c r="BL130" s="18" t="s">
        <v>175</v>
      </c>
      <c r="BM130" s="162" t="s">
        <v>243</v>
      </c>
    </row>
    <row r="131" spans="1:65" s="2" customFormat="1" ht="24.2" customHeight="1">
      <c r="A131" s="33"/>
      <c r="B131" s="150"/>
      <c r="C131" s="151" t="s">
        <v>77</v>
      </c>
      <c r="D131" s="151" t="s">
        <v>170</v>
      </c>
      <c r="E131" s="152" t="s">
        <v>2468</v>
      </c>
      <c r="F131" s="153" t="s">
        <v>2469</v>
      </c>
      <c r="G131" s="154" t="s">
        <v>173</v>
      </c>
      <c r="H131" s="155">
        <v>16</v>
      </c>
      <c r="I131" s="156"/>
      <c r="J131" s="157">
        <f t="shared" si="0"/>
        <v>0</v>
      </c>
      <c r="K131" s="153" t="s">
        <v>240</v>
      </c>
      <c r="L131" s="34"/>
      <c r="M131" s="158" t="s">
        <v>1</v>
      </c>
      <c r="N131" s="159" t="s">
        <v>42</v>
      </c>
      <c r="O131" s="59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2" t="s">
        <v>175</v>
      </c>
      <c r="AT131" s="162" t="s">
        <v>170</v>
      </c>
      <c r="AU131" s="162" t="s">
        <v>32</v>
      </c>
      <c r="AY131" s="18" t="s">
        <v>167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8" t="s">
        <v>32</v>
      </c>
      <c r="BK131" s="163">
        <f t="shared" si="9"/>
        <v>0</v>
      </c>
      <c r="BL131" s="18" t="s">
        <v>175</v>
      </c>
      <c r="BM131" s="162" t="s">
        <v>257</v>
      </c>
    </row>
    <row r="132" spans="1:65" s="2" customFormat="1" ht="16.5" customHeight="1">
      <c r="A132" s="33"/>
      <c r="B132" s="150"/>
      <c r="C132" s="151" t="s">
        <v>77</v>
      </c>
      <c r="D132" s="151" t="s">
        <v>170</v>
      </c>
      <c r="E132" s="152" t="s">
        <v>2470</v>
      </c>
      <c r="F132" s="153" t="s">
        <v>2471</v>
      </c>
      <c r="G132" s="154" t="s">
        <v>173</v>
      </c>
      <c r="H132" s="155">
        <v>16</v>
      </c>
      <c r="I132" s="156"/>
      <c r="J132" s="157">
        <f t="shared" si="0"/>
        <v>0</v>
      </c>
      <c r="K132" s="153" t="s">
        <v>174</v>
      </c>
      <c r="L132" s="34"/>
      <c r="M132" s="158" t="s">
        <v>1</v>
      </c>
      <c r="N132" s="159" t="s">
        <v>42</v>
      </c>
      <c r="O132" s="59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2" t="s">
        <v>175</v>
      </c>
      <c r="AT132" s="162" t="s">
        <v>170</v>
      </c>
      <c r="AU132" s="162" t="s">
        <v>32</v>
      </c>
      <c r="AY132" s="18" t="s">
        <v>167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8" t="s">
        <v>32</v>
      </c>
      <c r="BK132" s="163">
        <f t="shared" si="9"/>
        <v>0</v>
      </c>
      <c r="BL132" s="18" t="s">
        <v>175</v>
      </c>
      <c r="BM132" s="162" t="s">
        <v>270</v>
      </c>
    </row>
    <row r="133" spans="1:65" s="2" customFormat="1" ht="16.5" customHeight="1">
      <c r="A133" s="33"/>
      <c r="B133" s="150"/>
      <c r="C133" s="151" t="s">
        <v>77</v>
      </c>
      <c r="D133" s="151" t="s">
        <v>170</v>
      </c>
      <c r="E133" s="152" t="s">
        <v>2472</v>
      </c>
      <c r="F133" s="153" t="s">
        <v>2473</v>
      </c>
      <c r="G133" s="154" t="s">
        <v>1788</v>
      </c>
      <c r="H133" s="155">
        <v>10</v>
      </c>
      <c r="I133" s="156"/>
      <c r="J133" s="157">
        <f t="shared" si="0"/>
        <v>0</v>
      </c>
      <c r="K133" s="153" t="s">
        <v>174</v>
      </c>
      <c r="L133" s="34"/>
      <c r="M133" s="158" t="s">
        <v>1</v>
      </c>
      <c r="N133" s="159" t="s">
        <v>42</v>
      </c>
      <c r="O133" s="59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2" t="s">
        <v>175</v>
      </c>
      <c r="AT133" s="162" t="s">
        <v>170</v>
      </c>
      <c r="AU133" s="162" t="s">
        <v>32</v>
      </c>
      <c r="AY133" s="18" t="s">
        <v>167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8" t="s">
        <v>32</v>
      </c>
      <c r="BK133" s="163">
        <f t="shared" si="9"/>
        <v>0</v>
      </c>
      <c r="BL133" s="18" t="s">
        <v>175</v>
      </c>
      <c r="BM133" s="162" t="s">
        <v>278</v>
      </c>
    </row>
    <row r="134" spans="1:65" s="2" customFormat="1" ht="16.5" customHeight="1">
      <c r="A134" s="33"/>
      <c r="B134" s="150"/>
      <c r="C134" s="151" t="s">
        <v>77</v>
      </c>
      <c r="D134" s="151" t="s">
        <v>170</v>
      </c>
      <c r="E134" s="152" t="s">
        <v>2474</v>
      </c>
      <c r="F134" s="153" t="s">
        <v>2475</v>
      </c>
      <c r="G134" s="154" t="s">
        <v>1788</v>
      </c>
      <c r="H134" s="155">
        <v>10</v>
      </c>
      <c r="I134" s="156"/>
      <c r="J134" s="157">
        <f t="shared" si="0"/>
        <v>0</v>
      </c>
      <c r="K134" s="153" t="s">
        <v>240</v>
      </c>
      <c r="L134" s="34"/>
      <c r="M134" s="158" t="s">
        <v>1</v>
      </c>
      <c r="N134" s="159" t="s">
        <v>42</v>
      </c>
      <c r="O134" s="59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2" t="s">
        <v>175</v>
      </c>
      <c r="AT134" s="162" t="s">
        <v>170</v>
      </c>
      <c r="AU134" s="162" t="s">
        <v>32</v>
      </c>
      <c r="AY134" s="18" t="s">
        <v>167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8" t="s">
        <v>32</v>
      </c>
      <c r="BK134" s="163">
        <f t="shared" si="9"/>
        <v>0</v>
      </c>
      <c r="BL134" s="18" t="s">
        <v>175</v>
      </c>
      <c r="BM134" s="162" t="s">
        <v>286</v>
      </c>
    </row>
    <row r="135" spans="1:65" s="2" customFormat="1" ht="16.5" customHeight="1">
      <c r="A135" s="33"/>
      <c r="B135" s="150"/>
      <c r="C135" s="151" t="s">
        <v>77</v>
      </c>
      <c r="D135" s="151" t="s">
        <v>170</v>
      </c>
      <c r="E135" s="152" t="s">
        <v>2476</v>
      </c>
      <c r="F135" s="153" t="s">
        <v>2477</v>
      </c>
      <c r="G135" s="154" t="s">
        <v>1788</v>
      </c>
      <c r="H135" s="155">
        <v>5</v>
      </c>
      <c r="I135" s="156"/>
      <c r="J135" s="157">
        <f t="shared" si="0"/>
        <v>0</v>
      </c>
      <c r="K135" s="153" t="s">
        <v>174</v>
      </c>
      <c r="L135" s="34"/>
      <c r="M135" s="158" t="s">
        <v>1</v>
      </c>
      <c r="N135" s="159" t="s">
        <v>42</v>
      </c>
      <c r="O135" s="59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2" t="s">
        <v>175</v>
      </c>
      <c r="AT135" s="162" t="s">
        <v>170</v>
      </c>
      <c r="AU135" s="162" t="s">
        <v>32</v>
      </c>
      <c r="AY135" s="18" t="s">
        <v>167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8" t="s">
        <v>32</v>
      </c>
      <c r="BK135" s="163">
        <f t="shared" si="9"/>
        <v>0</v>
      </c>
      <c r="BL135" s="18" t="s">
        <v>175</v>
      </c>
      <c r="BM135" s="162" t="s">
        <v>295</v>
      </c>
    </row>
    <row r="136" spans="1:65" s="2" customFormat="1" ht="16.5" customHeight="1">
      <c r="A136" s="33"/>
      <c r="B136" s="150"/>
      <c r="C136" s="151" t="s">
        <v>77</v>
      </c>
      <c r="D136" s="151" t="s">
        <v>170</v>
      </c>
      <c r="E136" s="152" t="s">
        <v>2478</v>
      </c>
      <c r="F136" s="153" t="s">
        <v>2479</v>
      </c>
      <c r="G136" s="154" t="s">
        <v>1788</v>
      </c>
      <c r="H136" s="155">
        <v>5</v>
      </c>
      <c r="I136" s="156"/>
      <c r="J136" s="157">
        <f t="shared" si="0"/>
        <v>0</v>
      </c>
      <c r="K136" s="153" t="s">
        <v>240</v>
      </c>
      <c r="L136" s="34"/>
      <c r="M136" s="158" t="s">
        <v>1</v>
      </c>
      <c r="N136" s="159" t="s">
        <v>42</v>
      </c>
      <c r="O136" s="59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2" t="s">
        <v>175</v>
      </c>
      <c r="AT136" s="162" t="s">
        <v>170</v>
      </c>
      <c r="AU136" s="162" t="s">
        <v>32</v>
      </c>
      <c r="AY136" s="18" t="s">
        <v>167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8" t="s">
        <v>32</v>
      </c>
      <c r="BK136" s="163">
        <f t="shared" si="9"/>
        <v>0</v>
      </c>
      <c r="BL136" s="18" t="s">
        <v>175</v>
      </c>
      <c r="BM136" s="162" t="s">
        <v>305</v>
      </c>
    </row>
    <row r="137" spans="1:65" s="2" customFormat="1" ht="21.75" customHeight="1">
      <c r="A137" s="33"/>
      <c r="B137" s="150"/>
      <c r="C137" s="151" t="s">
        <v>77</v>
      </c>
      <c r="D137" s="151" t="s">
        <v>170</v>
      </c>
      <c r="E137" s="152" t="s">
        <v>2480</v>
      </c>
      <c r="F137" s="153" t="s">
        <v>2481</v>
      </c>
      <c r="G137" s="154" t="s">
        <v>173</v>
      </c>
      <c r="H137" s="155">
        <v>1</v>
      </c>
      <c r="I137" s="156"/>
      <c r="J137" s="157">
        <f t="shared" si="0"/>
        <v>0</v>
      </c>
      <c r="K137" s="153" t="s">
        <v>240</v>
      </c>
      <c r="L137" s="34"/>
      <c r="M137" s="158" t="s">
        <v>1</v>
      </c>
      <c r="N137" s="159" t="s">
        <v>42</v>
      </c>
      <c r="O137" s="59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2" t="s">
        <v>175</v>
      </c>
      <c r="AT137" s="162" t="s">
        <v>170</v>
      </c>
      <c r="AU137" s="162" t="s">
        <v>32</v>
      </c>
      <c r="AY137" s="18" t="s">
        <v>167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8" t="s">
        <v>32</v>
      </c>
      <c r="BK137" s="163">
        <f t="shared" si="9"/>
        <v>0</v>
      </c>
      <c r="BL137" s="18" t="s">
        <v>175</v>
      </c>
      <c r="BM137" s="162" t="s">
        <v>314</v>
      </c>
    </row>
    <row r="138" spans="1:65" s="2" customFormat="1" ht="16.5" customHeight="1">
      <c r="A138" s="33"/>
      <c r="B138" s="150"/>
      <c r="C138" s="151" t="s">
        <v>77</v>
      </c>
      <c r="D138" s="151" t="s">
        <v>170</v>
      </c>
      <c r="E138" s="152" t="s">
        <v>2482</v>
      </c>
      <c r="F138" s="153" t="s">
        <v>2483</v>
      </c>
      <c r="G138" s="154" t="s">
        <v>260</v>
      </c>
      <c r="H138" s="155">
        <v>6</v>
      </c>
      <c r="I138" s="156"/>
      <c r="J138" s="157">
        <f t="shared" si="0"/>
        <v>0</v>
      </c>
      <c r="K138" s="153" t="s">
        <v>174</v>
      </c>
      <c r="L138" s="34"/>
      <c r="M138" s="158" t="s">
        <v>1</v>
      </c>
      <c r="N138" s="159" t="s">
        <v>42</v>
      </c>
      <c r="O138" s="59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2" t="s">
        <v>175</v>
      </c>
      <c r="AT138" s="162" t="s">
        <v>170</v>
      </c>
      <c r="AU138" s="162" t="s">
        <v>32</v>
      </c>
      <c r="AY138" s="18" t="s">
        <v>167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8" t="s">
        <v>32</v>
      </c>
      <c r="BK138" s="163">
        <f t="shared" si="9"/>
        <v>0</v>
      </c>
      <c r="BL138" s="18" t="s">
        <v>175</v>
      </c>
      <c r="BM138" s="162" t="s">
        <v>319</v>
      </c>
    </row>
    <row r="139" spans="1:65" s="2" customFormat="1" ht="16.5" customHeight="1">
      <c r="A139" s="33"/>
      <c r="B139" s="150"/>
      <c r="C139" s="151" t="s">
        <v>77</v>
      </c>
      <c r="D139" s="151" t="s">
        <v>170</v>
      </c>
      <c r="E139" s="152" t="s">
        <v>2484</v>
      </c>
      <c r="F139" s="153" t="s">
        <v>2485</v>
      </c>
      <c r="G139" s="154" t="s">
        <v>173</v>
      </c>
      <c r="H139" s="155">
        <v>2.5</v>
      </c>
      <c r="I139" s="156"/>
      <c r="J139" s="157">
        <f t="shared" si="0"/>
        <v>0</v>
      </c>
      <c r="K139" s="153" t="s">
        <v>240</v>
      </c>
      <c r="L139" s="34"/>
      <c r="M139" s="158" t="s">
        <v>1</v>
      </c>
      <c r="N139" s="159" t="s">
        <v>42</v>
      </c>
      <c r="O139" s="59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175</v>
      </c>
      <c r="AT139" s="162" t="s">
        <v>170</v>
      </c>
      <c r="AU139" s="162" t="s">
        <v>32</v>
      </c>
      <c r="AY139" s="18" t="s">
        <v>167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8" t="s">
        <v>32</v>
      </c>
      <c r="BK139" s="163">
        <f t="shared" si="9"/>
        <v>0</v>
      </c>
      <c r="BL139" s="18" t="s">
        <v>175</v>
      </c>
      <c r="BM139" s="162" t="s">
        <v>328</v>
      </c>
    </row>
    <row r="140" spans="2:63" s="12" customFormat="1" ht="25.9" customHeight="1">
      <c r="B140" s="137"/>
      <c r="D140" s="138" t="s">
        <v>76</v>
      </c>
      <c r="E140" s="139" t="s">
        <v>85</v>
      </c>
      <c r="F140" s="139" t="s">
        <v>2486</v>
      </c>
      <c r="I140" s="140"/>
      <c r="J140" s="141">
        <f>BK140</f>
        <v>0</v>
      </c>
      <c r="L140" s="137"/>
      <c r="M140" s="142"/>
      <c r="N140" s="143"/>
      <c r="O140" s="143"/>
      <c r="P140" s="144">
        <f>SUM(P141:P149)</f>
        <v>0</v>
      </c>
      <c r="Q140" s="143"/>
      <c r="R140" s="144">
        <f>SUM(R141:R149)</f>
        <v>0</v>
      </c>
      <c r="S140" s="143"/>
      <c r="T140" s="145">
        <f>SUM(T141:T149)</f>
        <v>0</v>
      </c>
      <c r="AR140" s="138" t="s">
        <v>32</v>
      </c>
      <c r="AT140" s="146" t="s">
        <v>76</v>
      </c>
      <c r="AU140" s="146" t="s">
        <v>77</v>
      </c>
      <c r="AY140" s="138" t="s">
        <v>167</v>
      </c>
      <c r="BK140" s="147">
        <f>SUM(BK141:BK149)</f>
        <v>0</v>
      </c>
    </row>
    <row r="141" spans="1:65" s="2" customFormat="1" ht="21.75" customHeight="1">
      <c r="A141" s="33"/>
      <c r="B141" s="150"/>
      <c r="C141" s="193" t="s">
        <v>77</v>
      </c>
      <c r="D141" s="193" t="s">
        <v>453</v>
      </c>
      <c r="E141" s="194" t="s">
        <v>2487</v>
      </c>
      <c r="F141" s="195" t="s">
        <v>2488</v>
      </c>
      <c r="G141" s="196" t="s">
        <v>1788</v>
      </c>
      <c r="H141" s="197">
        <v>3</v>
      </c>
      <c r="I141" s="198"/>
      <c r="J141" s="199">
        <f aca="true" t="shared" si="10" ref="J141:J149">ROUND(I141*H141,2)</f>
        <v>0</v>
      </c>
      <c r="K141" s="195" t="s">
        <v>240</v>
      </c>
      <c r="L141" s="200"/>
      <c r="M141" s="201" t="s">
        <v>1</v>
      </c>
      <c r="N141" s="202" t="s">
        <v>42</v>
      </c>
      <c r="O141" s="59"/>
      <c r="P141" s="160">
        <f aca="true" t="shared" si="11" ref="P141:P149">O141*H141</f>
        <v>0</v>
      </c>
      <c r="Q141" s="160">
        <v>0</v>
      </c>
      <c r="R141" s="160">
        <f aca="true" t="shared" si="12" ref="R141:R149">Q141*H141</f>
        <v>0</v>
      </c>
      <c r="S141" s="160">
        <v>0</v>
      </c>
      <c r="T141" s="161">
        <f aca="true" t="shared" si="13" ref="T141:T149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216</v>
      </c>
      <c r="AT141" s="162" t="s">
        <v>453</v>
      </c>
      <c r="AU141" s="162" t="s">
        <v>32</v>
      </c>
      <c r="AY141" s="18" t="s">
        <v>167</v>
      </c>
      <c r="BE141" s="163">
        <f aca="true" t="shared" si="14" ref="BE141:BE149">IF(N141="základní",J141,0)</f>
        <v>0</v>
      </c>
      <c r="BF141" s="163">
        <f aca="true" t="shared" si="15" ref="BF141:BF149">IF(N141="snížená",J141,0)</f>
        <v>0</v>
      </c>
      <c r="BG141" s="163">
        <f aca="true" t="shared" si="16" ref="BG141:BG149">IF(N141="zákl. přenesená",J141,0)</f>
        <v>0</v>
      </c>
      <c r="BH141" s="163">
        <f aca="true" t="shared" si="17" ref="BH141:BH149">IF(N141="sníž. přenesená",J141,0)</f>
        <v>0</v>
      </c>
      <c r="BI141" s="163">
        <f aca="true" t="shared" si="18" ref="BI141:BI149">IF(N141="nulová",J141,0)</f>
        <v>0</v>
      </c>
      <c r="BJ141" s="18" t="s">
        <v>32</v>
      </c>
      <c r="BK141" s="163">
        <f aca="true" t="shared" si="19" ref="BK141:BK149">ROUND(I141*H141,2)</f>
        <v>0</v>
      </c>
      <c r="BL141" s="18" t="s">
        <v>175</v>
      </c>
      <c r="BM141" s="162" t="s">
        <v>338</v>
      </c>
    </row>
    <row r="142" spans="1:65" s="2" customFormat="1" ht="16.5" customHeight="1">
      <c r="A142" s="33"/>
      <c r="B142" s="150"/>
      <c r="C142" s="193" t="s">
        <v>77</v>
      </c>
      <c r="D142" s="193" t="s">
        <v>453</v>
      </c>
      <c r="E142" s="194" t="s">
        <v>2489</v>
      </c>
      <c r="F142" s="195" t="s">
        <v>2490</v>
      </c>
      <c r="G142" s="196" t="s">
        <v>1788</v>
      </c>
      <c r="H142" s="197">
        <v>2</v>
      </c>
      <c r="I142" s="198"/>
      <c r="J142" s="199">
        <f t="shared" si="10"/>
        <v>0</v>
      </c>
      <c r="K142" s="195" t="s">
        <v>240</v>
      </c>
      <c r="L142" s="200"/>
      <c r="M142" s="201" t="s">
        <v>1</v>
      </c>
      <c r="N142" s="202" t="s">
        <v>42</v>
      </c>
      <c r="O142" s="59"/>
      <c r="P142" s="160">
        <f t="shared" si="11"/>
        <v>0</v>
      </c>
      <c r="Q142" s="160">
        <v>0</v>
      </c>
      <c r="R142" s="160">
        <f t="shared" si="12"/>
        <v>0</v>
      </c>
      <c r="S142" s="160">
        <v>0</v>
      </c>
      <c r="T142" s="161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2" t="s">
        <v>216</v>
      </c>
      <c r="AT142" s="162" t="s">
        <v>453</v>
      </c>
      <c r="AU142" s="162" t="s">
        <v>32</v>
      </c>
      <c r="AY142" s="18" t="s">
        <v>167</v>
      </c>
      <c r="BE142" s="163">
        <f t="shared" si="14"/>
        <v>0</v>
      </c>
      <c r="BF142" s="163">
        <f t="shared" si="15"/>
        <v>0</v>
      </c>
      <c r="BG142" s="163">
        <f t="shared" si="16"/>
        <v>0</v>
      </c>
      <c r="BH142" s="163">
        <f t="shared" si="17"/>
        <v>0</v>
      </c>
      <c r="BI142" s="163">
        <f t="shared" si="18"/>
        <v>0</v>
      </c>
      <c r="BJ142" s="18" t="s">
        <v>32</v>
      </c>
      <c r="BK142" s="163">
        <f t="shared" si="19"/>
        <v>0</v>
      </c>
      <c r="BL142" s="18" t="s">
        <v>175</v>
      </c>
      <c r="BM142" s="162" t="s">
        <v>347</v>
      </c>
    </row>
    <row r="143" spans="1:65" s="2" customFormat="1" ht="16.5" customHeight="1">
      <c r="A143" s="33"/>
      <c r="B143" s="150"/>
      <c r="C143" s="193" t="s">
        <v>77</v>
      </c>
      <c r="D143" s="193" t="s">
        <v>453</v>
      </c>
      <c r="E143" s="194" t="s">
        <v>2491</v>
      </c>
      <c r="F143" s="195" t="s">
        <v>2492</v>
      </c>
      <c r="G143" s="196" t="s">
        <v>2459</v>
      </c>
      <c r="H143" s="197">
        <v>0.6</v>
      </c>
      <c r="I143" s="198"/>
      <c r="J143" s="199">
        <f t="shared" si="10"/>
        <v>0</v>
      </c>
      <c r="K143" s="195" t="s">
        <v>240</v>
      </c>
      <c r="L143" s="200"/>
      <c r="M143" s="201" t="s">
        <v>1</v>
      </c>
      <c r="N143" s="202" t="s">
        <v>42</v>
      </c>
      <c r="O143" s="59"/>
      <c r="P143" s="160">
        <f t="shared" si="11"/>
        <v>0</v>
      </c>
      <c r="Q143" s="160">
        <v>0</v>
      </c>
      <c r="R143" s="160">
        <f t="shared" si="12"/>
        <v>0</v>
      </c>
      <c r="S143" s="160">
        <v>0</v>
      </c>
      <c r="T143" s="161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216</v>
      </c>
      <c r="AT143" s="162" t="s">
        <v>453</v>
      </c>
      <c r="AU143" s="162" t="s">
        <v>32</v>
      </c>
      <c r="AY143" s="18" t="s">
        <v>167</v>
      </c>
      <c r="BE143" s="163">
        <f t="shared" si="14"/>
        <v>0</v>
      </c>
      <c r="BF143" s="163">
        <f t="shared" si="15"/>
        <v>0</v>
      </c>
      <c r="BG143" s="163">
        <f t="shared" si="16"/>
        <v>0</v>
      </c>
      <c r="BH143" s="163">
        <f t="shared" si="17"/>
        <v>0</v>
      </c>
      <c r="BI143" s="163">
        <f t="shared" si="18"/>
        <v>0</v>
      </c>
      <c r="BJ143" s="18" t="s">
        <v>32</v>
      </c>
      <c r="BK143" s="163">
        <f t="shared" si="19"/>
        <v>0</v>
      </c>
      <c r="BL143" s="18" t="s">
        <v>175</v>
      </c>
      <c r="BM143" s="162" t="s">
        <v>355</v>
      </c>
    </row>
    <row r="144" spans="1:65" s="2" customFormat="1" ht="16.5" customHeight="1">
      <c r="A144" s="33"/>
      <c r="B144" s="150"/>
      <c r="C144" s="193" t="s">
        <v>77</v>
      </c>
      <c r="D144" s="193" t="s">
        <v>453</v>
      </c>
      <c r="E144" s="194" t="s">
        <v>2493</v>
      </c>
      <c r="F144" s="195" t="s">
        <v>2494</v>
      </c>
      <c r="G144" s="196" t="s">
        <v>2459</v>
      </c>
      <c r="H144" s="197">
        <v>5</v>
      </c>
      <c r="I144" s="198"/>
      <c r="J144" s="199">
        <f t="shared" si="10"/>
        <v>0</v>
      </c>
      <c r="K144" s="195" t="s">
        <v>240</v>
      </c>
      <c r="L144" s="200"/>
      <c r="M144" s="201" t="s">
        <v>1</v>
      </c>
      <c r="N144" s="202" t="s">
        <v>42</v>
      </c>
      <c r="O144" s="59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2" t="s">
        <v>216</v>
      </c>
      <c r="AT144" s="162" t="s">
        <v>453</v>
      </c>
      <c r="AU144" s="162" t="s">
        <v>32</v>
      </c>
      <c r="AY144" s="18" t="s">
        <v>167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8" t="s">
        <v>32</v>
      </c>
      <c r="BK144" s="163">
        <f t="shared" si="19"/>
        <v>0</v>
      </c>
      <c r="BL144" s="18" t="s">
        <v>175</v>
      </c>
      <c r="BM144" s="162" t="s">
        <v>360</v>
      </c>
    </row>
    <row r="145" spans="1:65" s="2" customFormat="1" ht="16.5" customHeight="1">
      <c r="A145" s="33"/>
      <c r="B145" s="150"/>
      <c r="C145" s="193" t="s">
        <v>77</v>
      </c>
      <c r="D145" s="193" t="s">
        <v>453</v>
      </c>
      <c r="E145" s="194" t="s">
        <v>2495</v>
      </c>
      <c r="F145" s="195" t="s">
        <v>2496</v>
      </c>
      <c r="G145" s="196" t="s">
        <v>173</v>
      </c>
      <c r="H145" s="197">
        <v>0.5</v>
      </c>
      <c r="I145" s="198"/>
      <c r="J145" s="199">
        <f t="shared" si="10"/>
        <v>0</v>
      </c>
      <c r="K145" s="195" t="s">
        <v>240</v>
      </c>
      <c r="L145" s="200"/>
      <c r="M145" s="201" t="s">
        <v>1</v>
      </c>
      <c r="N145" s="202" t="s">
        <v>42</v>
      </c>
      <c r="O145" s="59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2" t="s">
        <v>216</v>
      </c>
      <c r="AT145" s="162" t="s">
        <v>453</v>
      </c>
      <c r="AU145" s="162" t="s">
        <v>32</v>
      </c>
      <c r="AY145" s="18" t="s">
        <v>167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8" t="s">
        <v>32</v>
      </c>
      <c r="BK145" s="163">
        <f t="shared" si="19"/>
        <v>0</v>
      </c>
      <c r="BL145" s="18" t="s">
        <v>175</v>
      </c>
      <c r="BM145" s="162" t="s">
        <v>373</v>
      </c>
    </row>
    <row r="146" spans="1:65" s="2" customFormat="1" ht="16.5" customHeight="1">
      <c r="A146" s="33"/>
      <c r="B146" s="150"/>
      <c r="C146" s="193" t="s">
        <v>77</v>
      </c>
      <c r="D146" s="193" t="s">
        <v>453</v>
      </c>
      <c r="E146" s="194" t="s">
        <v>2497</v>
      </c>
      <c r="F146" s="195" t="s">
        <v>2498</v>
      </c>
      <c r="G146" s="196" t="s">
        <v>1788</v>
      </c>
      <c r="H146" s="197">
        <v>5</v>
      </c>
      <c r="I146" s="198"/>
      <c r="J146" s="199">
        <f t="shared" si="10"/>
        <v>0</v>
      </c>
      <c r="K146" s="195" t="s">
        <v>240</v>
      </c>
      <c r="L146" s="200"/>
      <c r="M146" s="201" t="s">
        <v>1</v>
      </c>
      <c r="N146" s="202" t="s">
        <v>42</v>
      </c>
      <c r="O146" s="59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2" t="s">
        <v>216</v>
      </c>
      <c r="AT146" s="162" t="s">
        <v>453</v>
      </c>
      <c r="AU146" s="162" t="s">
        <v>32</v>
      </c>
      <c r="AY146" s="18" t="s">
        <v>167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8" t="s">
        <v>32</v>
      </c>
      <c r="BK146" s="163">
        <f t="shared" si="19"/>
        <v>0</v>
      </c>
      <c r="BL146" s="18" t="s">
        <v>175</v>
      </c>
      <c r="BM146" s="162" t="s">
        <v>389</v>
      </c>
    </row>
    <row r="147" spans="1:65" s="2" customFormat="1" ht="16.5" customHeight="1">
      <c r="A147" s="33"/>
      <c r="B147" s="150"/>
      <c r="C147" s="193" t="s">
        <v>77</v>
      </c>
      <c r="D147" s="193" t="s">
        <v>453</v>
      </c>
      <c r="E147" s="194" t="s">
        <v>2499</v>
      </c>
      <c r="F147" s="195" t="s">
        <v>2500</v>
      </c>
      <c r="G147" s="196" t="s">
        <v>1788</v>
      </c>
      <c r="H147" s="197">
        <v>15</v>
      </c>
      <c r="I147" s="198"/>
      <c r="J147" s="199">
        <f t="shared" si="10"/>
        <v>0</v>
      </c>
      <c r="K147" s="195" t="s">
        <v>240</v>
      </c>
      <c r="L147" s="200"/>
      <c r="M147" s="201" t="s">
        <v>1</v>
      </c>
      <c r="N147" s="202" t="s">
        <v>42</v>
      </c>
      <c r="O147" s="59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216</v>
      </c>
      <c r="AT147" s="162" t="s">
        <v>453</v>
      </c>
      <c r="AU147" s="162" t="s">
        <v>32</v>
      </c>
      <c r="AY147" s="18" t="s">
        <v>167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8" t="s">
        <v>32</v>
      </c>
      <c r="BK147" s="163">
        <f t="shared" si="19"/>
        <v>0</v>
      </c>
      <c r="BL147" s="18" t="s">
        <v>175</v>
      </c>
      <c r="BM147" s="162" t="s">
        <v>399</v>
      </c>
    </row>
    <row r="148" spans="1:65" s="2" customFormat="1" ht="16.5" customHeight="1">
      <c r="A148" s="33"/>
      <c r="B148" s="150"/>
      <c r="C148" s="193" t="s">
        <v>77</v>
      </c>
      <c r="D148" s="193" t="s">
        <v>453</v>
      </c>
      <c r="E148" s="194" t="s">
        <v>2501</v>
      </c>
      <c r="F148" s="195" t="s">
        <v>2502</v>
      </c>
      <c r="G148" s="196" t="s">
        <v>1788</v>
      </c>
      <c r="H148" s="197">
        <v>15</v>
      </c>
      <c r="I148" s="198"/>
      <c r="J148" s="199">
        <f t="shared" si="10"/>
        <v>0</v>
      </c>
      <c r="K148" s="195" t="s">
        <v>240</v>
      </c>
      <c r="L148" s="200"/>
      <c r="M148" s="201" t="s">
        <v>1</v>
      </c>
      <c r="N148" s="202" t="s">
        <v>42</v>
      </c>
      <c r="O148" s="59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2" t="s">
        <v>216</v>
      </c>
      <c r="AT148" s="162" t="s">
        <v>453</v>
      </c>
      <c r="AU148" s="162" t="s">
        <v>32</v>
      </c>
      <c r="AY148" s="18" t="s">
        <v>167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8" t="s">
        <v>32</v>
      </c>
      <c r="BK148" s="163">
        <f t="shared" si="19"/>
        <v>0</v>
      </c>
      <c r="BL148" s="18" t="s">
        <v>175</v>
      </c>
      <c r="BM148" s="162" t="s">
        <v>409</v>
      </c>
    </row>
    <row r="149" spans="1:65" s="2" customFormat="1" ht="16.5" customHeight="1">
      <c r="A149" s="33"/>
      <c r="B149" s="150"/>
      <c r="C149" s="193" t="s">
        <v>77</v>
      </c>
      <c r="D149" s="193" t="s">
        <v>453</v>
      </c>
      <c r="E149" s="194" t="s">
        <v>2503</v>
      </c>
      <c r="F149" s="195" t="s">
        <v>2504</v>
      </c>
      <c r="G149" s="196" t="s">
        <v>260</v>
      </c>
      <c r="H149" s="197">
        <v>3</v>
      </c>
      <c r="I149" s="198"/>
      <c r="J149" s="199">
        <f t="shared" si="10"/>
        <v>0</v>
      </c>
      <c r="K149" s="195" t="s">
        <v>240</v>
      </c>
      <c r="L149" s="200"/>
      <c r="M149" s="219" t="s">
        <v>1</v>
      </c>
      <c r="N149" s="220" t="s">
        <v>42</v>
      </c>
      <c r="O149" s="205"/>
      <c r="P149" s="206">
        <f t="shared" si="11"/>
        <v>0</v>
      </c>
      <c r="Q149" s="206">
        <v>0</v>
      </c>
      <c r="R149" s="206">
        <f t="shared" si="12"/>
        <v>0</v>
      </c>
      <c r="S149" s="206">
        <v>0</v>
      </c>
      <c r="T149" s="20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216</v>
      </c>
      <c r="AT149" s="162" t="s">
        <v>453</v>
      </c>
      <c r="AU149" s="162" t="s">
        <v>32</v>
      </c>
      <c r="AY149" s="18" t="s">
        <v>167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8" t="s">
        <v>32</v>
      </c>
      <c r="BK149" s="163">
        <f t="shared" si="19"/>
        <v>0</v>
      </c>
      <c r="BL149" s="18" t="s">
        <v>175</v>
      </c>
      <c r="BM149" s="162" t="s">
        <v>421</v>
      </c>
    </row>
    <row r="150" spans="1:31" s="2" customFormat="1" ht="6.95" customHeight="1">
      <c r="A150" s="33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34"/>
      <c r="M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</sheetData>
  <autoFilter ref="C121:K14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126</v>
      </c>
      <c r="L4" s="21"/>
      <c r="M4" s="100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76" t="str">
        <f>'Rekapitulace stavby'!K6</f>
        <v>BRNO, KOSMÁKOVA – REKONSTRUKCE VODOVODU</v>
      </c>
      <c r="F7" s="277"/>
      <c r="G7" s="277"/>
      <c r="H7" s="277"/>
      <c r="L7" s="21"/>
    </row>
    <row r="8" spans="1:31" s="2" customFormat="1" ht="12" customHeight="1">
      <c r="A8" s="33"/>
      <c r="B8" s="34"/>
      <c r="C8" s="33"/>
      <c r="D8" s="28" t="s">
        <v>135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9" t="s">
        <v>2505</v>
      </c>
      <c r="F9" s="275"/>
      <c r="G9" s="275"/>
      <c r="H9" s="275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5"/>
      <c r="G18" s="265"/>
      <c r="H18" s="26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1"/>
      <c r="B27" s="102"/>
      <c r="C27" s="101"/>
      <c r="D27" s="101"/>
      <c r="E27" s="269" t="s">
        <v>1</v>
      </c>
      <c r="F27" s="269"/>
      <c r="G27" s="269"/>
      <c r="H27" s="269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33"/>
      <c r="J30" s="72">
        <f>ROUND(J118,0)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5" t="s">
        <v>41</v>
      </c>
      <c r="E33" s="28" t="s">
        <v>42</v>
      </c>
      <c r="F33" s="106">
        <f>ROUND((SUM(BE118:BE196)),0)</f>
        <v>0</v>
      </c>
      <c r="G33" s="33"/>
      <c r="H33" s="33"/>
      <c r="I33" s="107">
        <v>0.21</v>
      </c>
      <c r="J33" s="106">
        <f>ROUND(((SUM(BE118:BE196))*I33),0)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6">
        <f>ROUND((SUM(BF118:BF196)),0)</f>
        <v>0</v>
      </c>
      <c r="G34" s="33"/>
      <c r="H34" s="33"/>
      <c r="I34" s="107">
        <v>0.12</v>
      </c>
      <c r="J34" s="106">
        <f>ROUND(((SUM(BF118:BF196))*I34),0)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6">
        <f>ROUND((SUM(BG118:BG196)),0)</f>
        <v>0</v>
      </c>
      <c r="G35" s="33"/>
      <c r="H35" s="33"/>
      <c r="I35" s="107">
        <v>0.21</v>
      </c>
      <c r="J35" s="10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6">
        <f>ROUND((SUM(BH118:BH196)),0)</f>
        <v>0</v>
      </c>
      <c r="G36" s="33"/>
      <c r="H36" s="33"/>
      <c r="I36" s="107">
        <v>0.12</v>
      </c>
      <c r="J36" s="10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6">
        <f>ROUND((SUM(BI118:BI196)),0)</f>
        <v>0</v>
      </c>
      <c r="G37" s="33"/>
      <c r="H37" s="33"/>
      <c r="I37" s="107">
        <v>0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47</v>
      </c>
      <c r="E39" s="61"/>
      <c r="F39" s="61"/>
      <c r="G39" s="110" t="s">
        <v>48</v>
      </c>
      <c r="H39" s="111" t="s">
        <v>49</v>
      </c>
      <c r="I39" s="61"/>
      <c r="J39" s="112">
        <f>SUM(J30:J37)</f>
        <v>0</v>
      </c>
      <c r="K39" s="11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4" t="s">
        <v>53</v>
      </c>
      <c r="G61" s="46" t="s">
        <v>52</v>
      </c>
      <c r="H61" s="36"/>
      <c r="I61" s="36"/>
      <c r="J61" s="11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4" t="s">
        <v>53</v>
      </c>
      <c r="G76" s="46" t="s">
        <v>52</v>
      </c>
      <c r="H76" s="36"/>
      <c r="I76" s="36"/>
      <c r="J76" s="11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6" t="str">
        <f>E7</f>
        <v>BRNO, KOSMÁKOVA – REKONSTRUKCE VODOVODU</v>
      </c>
      <c r="F85" s="277"/>
      <c r="G85" s="277"/>
      <c r="H85" s="277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135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99 - OSTATNÍ NÁKLADY</v>
      </c>
      <c r="F87" s="275"/>
      <c r="G87" s="275"/>
      <c r="H87" s="275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BRNĚNSKÉ VODÁRNY A KANALIZACE, a.s.</v>
      </c>
      <c r="G91" s="33"/>
      <c r="H91" s="33"/>
      <c r="I91" s="28" t="s">
        <v>29</v>
      </c>
      <c r="J91" s="31" t="str">
        <f>E21</f>
        <v>JV PROJEKT VH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6" t="s">
        <v>140</v>
      </c>
      <c r="D94" s="108"/>
      <c r="E94" s="108"/>
      <c r="F94" s="108"/>
      <c r="G94" s="108"/>
      <c r="H94" s="108"/>
      <c r="I94" s="108"/>
      <c r="J94" s="117" t="s">
        <v>141</v>
      </c>
      <c r="K94" s="10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142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143</v>
      </c>
    </row>
    <row r="97" spans="2:12" s="9" customFormat="1" ht="24.95" customHeight="1">
      <c r="B97" s="119"/>
      <c r="D97" s="120" t="s">
        <v>144</v>
      </c>
      <c r="E97" s="121"/>
      <c r="F97" s="121"/>
      <c r="G97" s="121"/>
      <c r="H97" s="121"/>
      <c r="I97" s="121"/>
      <c r="J97" s="122">
        <f>J119</f>
        <v>0</v>
      </c>
      <c r="L97" s="119"/>
    </row>
    <row r="98" spans="2:12" s="10" customFormat="1" ht="19.9" customHeight="1">
      <c r="B98" s="123"/>
      <c r="D98" s="124" t="s">
        <v>150</v>
      </c>
      <c r="E98" s="125"/>
      <c r="F98" s="125"/>
      <c r="G98" s="125"/>
      <c r="H98" s="125"/>
      <c r="I98" s="125"/>
      <c r="J98" s="126">
        <f>J120</f>
        <v>0</v>
      </c>
      <c r="L98" s="123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152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76" t="str">
        <f>E7</f>
        <v>BRNO, KOSMÁKOVA – REKONSTRUKCE VODOVODU</v>
      </c>
      <c r="F108" s="277"/>
      <c r="G108" s="277"/>
      <c r="H108" s="277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135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9" t="str">
        <f>E9</f>
        <v>99 - OSTATNÍ NÁKLADY</v>
      </c>
      <c r="F110" s="275"/>
      <c r="G110" s="275"/>
      <c r="H110" s="275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>BRNO</v>
      </c>
      <c r="G112" s="33"/>
      <c r="H112" s="33"/>
      <c r="I112" s="28" t="s">
        <v>22</v>
      </c>
      <c r="J112" s="56" t="str">
        <f>IF(J12="","",J12)</f>
        <v/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.7" customHeight="1">
      <c r="A114" s="33"/>
      <c r="B114" s="34"/>
      <c r="C114" s="28" t="s">
        <v>23</v>
      </c>
      <c r="D114" s="33"/>
      <c r="E114" s="33"/>
      <c r="F114" s="26" t="str">
        <f>E15</f>
        <v>BRNĚNSKÉ VODÁRNY A KANALIZACE, a.s.</v>
      </c>
      <c r="G114" s="33"/>
      <c r="H114" s="33"/>
      <c r="I114" s="28" t="s">
        <v>29</v>
      </c>
      <c r="J114" s="31" t="str">
        <f>E21</f>
        <v>JV PROJEKT VH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27</v>
      </c>
      <c r="D115" s="33"/>
      <c r="E115" s="33"/>
      <c r="F115" s="26" t="str">
        <f>IF(E18="","",E18)</f>
        <v>Vyplň údaj</v>
      </c>
      <c r="G115" s="33"/>
      <c r="H115" s="33"/>
      <c r="I115" s="28" t="s">
        <v>33</v>
      </c>
      <c r="J115" s="31" t="str">
        <f>E24</f>
        <v xml:space="preserve"> Obrtel M.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7"/>
      <c r="B117" s="128"/>
      <c r="C117" s="129" t="s">
        <v>153</v>
      </c>
      <c r="D117" s="130" t="s">
        <v>62</v>
      </c>
      <c r="E117" s="130" t="s">
        <v>58</v>
      </c>
      <c r="F117" s="130" t="s">
        <v>59</v>
      </c>
      <c r="G117" s="130" t="s">
        <v>154</v>
      </c>
      <c r="H117" s="130" t="s">
        <v>155</v>
      </c>
      <c r="I117" s="130" t="s">
        <v>156</v>
      </c>
      <c r="J117" s="130" t="s">
        <v>141</v>
      </c>
      <c r="K117" s="131" t="s">
        <v>157</v>
      </c>
      <c r="L117" s="132"/>
      <c r="M117" s="63" t="s">
        <v>1</v>
      </c>
      <c r="N117" s="64" t="s">
        <v>41</v>
      </c>
      <c r="O117" s="64" t="s">
        <v>158</v>
      </c>
      <c r="P117" s="64" t="s">
        <v>159</v>
      </c>
      <c r="Q117" s="64" t="s">
        <v>160</v>
      </c>
      <c r="R117" s="64" t="s">
        <v>161</v>
      </c>
      <c r="S117" s="64" t="s">
        <v>162</v>
      </c>
      <c r="T117" s="65" t="s">
        <v>163</v>
      </c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63" s="2" customFormat="1" ht="22.9" customHeight="1">
      <c r="A118" s="33"/>
      <c r="B118" s="34"/>
      <c r="C118" s="70" t="s">
        <v>164</v>
      </c>
      <c r="D118" s="33"/>
      <c r="E118" s="33"/>
      <c r="F118" s="33"/>
      <c r="G118" s="33"/>
      <c r="H118" s="33"/>
      <c r="I118" s="33"/>
      <c r="J118" s="133">
        <f>BK118</f>
        <v>0</v>
      </c>
      <c r="K118" s="33"/>
      <c r="L118" s="34"/>
      <c r="M118" s="66"/>
      <c r="N118" s="57"/>
      <c r="O118" s="67"/>
      <c r="P118" s="134">
        <f>P119</f>
        <v>0</v>
      </c>
      <c r="Q118" s="67"/>
      <c r="R118" s="134">
        <f>R119</f>
        <v>2E-05</v>
      </c>
      <c r="S118" s="67"/>
      <c r="T118" s="13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76</v>
      </c>
      <c r="AU118" s="18" t="s">
        <v>143</v>
      </c>
      <c r="BK118" s="136">
        <f>BK119</f>
        <v>0</v>
      </c>
    </row>
    <row r="119" spans="2:63" s="12" customFormat="1" ht="25.9" customHeight="1">
      <c r="B119" s="137"/>
      <c r="D119" s="138" t="s">
        <v>76</v>
      </c>
      <c r="E119" s="139" t="s">
        <v>165</v>
      </c>
      <c r="F119" s="139" t="s">
        <v>166</v>
      </c>
      <c r="I119" s="140"/>
      <c r="J119" s="141">
        <f>BK119</f>
        <v>0</v>
      </c>
      <c r="L119" s="137"/>
      <c r="M119" s="142"/>
      <c r="N119" s="143"/>
      <c r="O119" s="143"/>
      <c r="P119" s="144">
        <f>P120</f>
        <v>0</v>
      </c>
      <c r="Q119" s="143"/>
      <c r="R119" s="144">
        <f>R120</f>
        <v>2E-05</v>
      </c>
      <c r="S119" s="143"/>
      <c r="T119" s="145">
        <f>T120</f>
        <v>0</v>
      </c>
      <c r="AR119" s="138" t="s">
        <v>32</v>
      </c>
      <c r="AT119" s="146" t="s">
        <v>76</v>
      </c>
      <c r="AU119" s="146" t="s">
        <v>77</v>
      </c>
      <c r="AY119" s="138" t="s">
        <v>167</v>
      </c>
      <c r="BK119" s="147">
        <f>BK120</f>
        <v>0</v>
      </c>
    </row>
    <row r="120" spans="2:63" s="12" customFormat="1" ht="22.9" customHeight="1">
      <c r="B120" s="137"/>
      <c r="D120" s="138" t="s">
        <v>76</v>
      </c>
      <c r="E120" s="148" t="s">
        <v>221</v>
      </c>
      <c r="F120" s="148" t="s">
        <v>498</v>
      </c>
      <c r="I120" s="140"/>
      <c r="J120" s="149">
        <f>BK120</f>
        <v>0</v>
      </c>
      <c r="L120" s="137"/>
      <c r="M120" s="142"/>
      <c r="N120" s="143"/>
      <c r="O120" s="143"/>
      <c r="P120" s="144">
        <f>SUM(P121:P196)</f>
        <v>0</v>
      </c>
      <c r="Q120" s="143"/>
      <c r="R120" s="144">
        <f>SUM(R121:R196)</f>
        <v>2E-05</v>
      </c>
      <c r="S120" s="143"/>
      <c r="T120" s="145">
        <f>SUM(T121:T196)</f>
        <v>0</v>
      </c>
      <c r="AR120" s="138" t="s">
        <v>32</v>
      </c>
      <c r="AT120" s="146" t="s">
        <v>76</v>
      </c>
      <c r="AU120" s="146" t="s">
        <v>32</v>
      </c>
      <c r="AY120" s="138" t="s">
        <v>167</v>
      </c>
      <c r="BK120" s="147">
        <f>SUM(BK121:BK196)</f>
        <v>0</v>
      </c>
    </row>
    <row r="121" spans="1:65" s="2" customFormat="1" ht="16.5" customHeight="1">
      <c r="A121" s="33"/>
      <c r="B121" s="150"/>
      <c r="C121" s="151" t="s">
        <v>32</v>
      </c>
      <c r="D121" s="151" t="s">
        <v>170</v>
      </c>
      <c r="E121" s="152" t="s">
        <v>2506</v>
      </c>
      <c r="F121" s="153" t="s">
        <v>2507</v>
      </c>
      <c r="G121" s="154" t="s">
        <v>502</v>
      </c>
      <c r="H121" s="155">
        <v>1</v>
      </c>
      <c r="I121" s="156"/>
      <c r="J121" s="157">
        <f>ROUND(I121*H121,2)</f>
        <v>0</v>
      </c>
      <c r="K121" s="153" t="s">
        <v>1</v>
      </c>
      <c r="L121" s="34"/>
      <c r="M121" s="158" t="s">
        <v>1</v>
      </c>
      <c r="N121" s="159" t="s">
        <v>42</v>
      </c>
      <c r="O121" s="59"/>
      <c r="P121" s="160">
        <f>O121*H121</f>
        <v>0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2" t="s">
        <v>175</v>
      </c>
      <c r="AT121" s="162" t="s">
        <v>170</v>
      </c>
      <c r="AU121" s="162" t="s">
        <v>85</v>
      </c>
      <c r="AY121" s="18" t="s">
        <v>167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8" t="s">
        <v>32</v>
      </c>
      <c r="BK121" s="163">
        <f>ROUND(I121*H121,2)</f>
        <v>0</v>
      </c>
      <c r="BL121" s="18" t="s">
        <v>175</v>
      </c>
      <c r="BM121" s="162" t="s">
        <v>2508</v>
      </c>
    </row>
    <row r="122" spans="2:51" s="13" customFormat="1" ht="22.5">
      <c r="B122" s="164"/>
      <c r="D122" s="165" t="s">
        <v>177</v>
      </c>
      <c r="E122" s="166" t="s">
        <v>1</v>
      </c>
      <c r="F122" s="167" t="s">
        <v>2509</v>
      </c>
      <c r="H122" s="166" t="s">
        <v>1</v>
      </c>
      <c r="I122" s="168"/>
      <c r="L122" s="164"/>
      <c r="M122" s="169"/>
      <c r="N122" s="170"/>
      <c r="O122" s="170"/>
      <c r="P122" s="170"/>
      <c r="Q122" s="170"/>
      <c r="R122" s="170"/>
      <c r="S122" s="170"/>
      <c r="T122" s="171"/>
      <c r="AT122" s="166" t="s">
        <v>177</v>
      </c>
      <c r="AU122" s="166" t="s">
        <v>85</v>
      </c>
      <c r="AV122" s="13" t="s">
        <v>32</v>
      </c>
      <c r="AW122" s="13" t="s">
        <v>31</v>
      </c>
      <c r="AX122" s="13" t="s">
        <v>77</v>
      </c>
      <c r="AY122" s="166" t="s">
        <v>167</v>
      </c>
    </row>
    <row r="123" spans="2:51" s="13" customFormat="1" ht="12">
      <c r="B123" s="164"/>
      <c r="D123" s="165" t="s">
        <v>177</v>
      </c>
      <c r="E123" s="166" t="s">
        <v>1</v>
      </c>
      <c r="F123" s="167" t="s">
        <v>2510</v>
      </c>
      <c r="H123" s="166" t="s">
        <v>1</v>
      </c>
      <c r="I123" s="168"/>
      <c r="L123" s="164"/>
      <c r="M123" s="169"/>
      <c r="N123" s="170"/>
      <c r="O123" s="170"/>
      <c r="P123" s="170"/>
      <c r="Q123" s="170"/>
      <c r="R123" s="170"/>
      <c r="S123" s="170"/>
      <c r="T123" s="171"/>
      <c r="AT123" s="166" t="s">
        <v>177</v>
      </c>
      <c r="AU123" s="166" t="s">
        <v>85</v>
      </c>
      <c r="AV123" s="13" t="s">
        <v>32</v>
      </c>
      <c r="AW123" s="13" t="s">
        <v>31</v>
      </c>
      <c r="AX123" s="13" t="s">
        <v>77</v>
      </c>
      <c r="AY123" s="166" t="s">
        <v>167</v>
      </c>
    </row>
    <row r="124" spans="2:51" s="14" customFormat="1" ht="12">
      <c r="B124" s="172"/>
      <c r="D124" s="165" t="s">
        <v>177</v>
      </c>
      <c r="E124" s="173" t="s">
        <v>1</v>
      </c>
      <c r="F124" s="174" t="s">
        <v>32</v>
      </c>
      <c r="H124" s="175">
        <v>1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177</v>
      </c>
      <c r="AU124" s="173" t="s">
        <v>85</v>
      </c>
      <c r="AV124" s="14" t="s">
        <v>85</v>
      </c>
      <c r="AW124" s="14" t="s">
        <v>31</v>
      </c>
      <c r="AX124" s="14" t="s">
        <v>32</v>
      </c>
      <c r="AY124" s="173" t="s">
        <v>167</v>
      </c>
    </row>
    <row r="125" spans="1:65" s="2" customFormat="1" ht="16.5" customHeight="1">
      <c r="A125" s="33"/>
      <c r="B125" s="150"/>
      <c r="C125" s="151" t="s">
        <v>85</v>
      </c>
      <c r="D125" s="151" t="s">
        <v>170</v>
      </c>
      <c r="E125" s="152" t="s">
        <v>2511</v>
      </c>
      <c r="F125" s="153" t="s">
        <v>2512</v>
      </c>
      <c r="G125" s="154" t="s">
        <v>502</v>
      </c>
      <c r="H125" s="155">
        <v>1</v>
      </c>
      <c r="I125" s="156"/>
      <c r="J125" s="157">
        <f>ROUND(I125*H125,2)</f>
        <v>0</v>
      </c>
      <c r="K125" s="153" t="s">
        <v>1</v>
      </c>
      <c r="L125" s="34"/>
      <c r="M125" s="158" t="s">
        <v>1</v>
      </c>
      <c r="N125" s="159" t="s">
        <v>42</v>
      </c>
      <c r="O125" s="59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2" t="s">
        <v>175</v>
      </c>
      <c r="AT125" s="162" t="s">
        <v>170</v>
      </c>
      <c r="AU125" s="162" t="s">
        <v>85</v>
      </c>
      <c r="AY125" s="18" t="s">
        <v>167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8" t="s">
        <v>32</v>
      </c>
      <c r="BK125" s="163">
        <f>ROUND(I125*H125,2)</f>
        <v>0</v>
      </c>
      <c r="BL125" s="18" t="s">
        <v>175</v>
      </c>
      <c r="BM125" s="162" t="s">
        <v>2513</v>
      </c>
    </row>
    <row r="126" spans="2:51" s="13" customFormat="1" ht="12">
      <c r="B126" s="164"/>
      <c r="D126" s="165" t="s">
        <v>177</v>
      </c>
      <c r="E126" s="166" t="s">
        <v>1</v>
      </c>
      <c r="F126" s="167" t="s">
        <v>2514</v>
      </c>
      <c r="H126" s="166" t="s">
        <v>1</v>
      </c>
      <c r="I126" s="168"/>
      <c r="L126" s="164"/>
      <c r="M126" s="169"/>
      <c r="N126" s="170"/>
      <c r="O126" s="170"/>
      <c r="P126" s="170"/>
      <c r="Q126" s="170"/>
      <c r="R126" s="170"/>
      <c r="S126" s="170"/>
      <c r="T126" s="171"/>
      <c r="AT126" s="166" t="s">
        <v>177</v>
      </c>
      <c r="AU126" s="166" t="s">
        <v>85</v>
      </c>
      <c r="AV126" s="13" t="s">
        <v>32</v>
      </c>
      <c r="AW126" s="13" t="s">
        <v>31</v>
      </c>
      <c r="AX126" s="13" t="s">
        <v>77</v>
      </c>
      <c r="AY126" s="166" t="s">
        <v>167</v>
      </c>
    </row>
    <row r="127" spans="2:51" s="13" customFormat="1" ht="12">
      <c r="B127" s="164"/>
      <c r="D127" s="165" t="s">
        <v>177</v>
      </c>
      <c r="E127" s="166" t="s">
        <v>1</v>
      </c>
      <c r="F127" s="167" t="s">
        <v>2515</v>
      </c>
      <c r="H127" s="166" t="s">
        <v>1</v>
      </c>
      <c r="I127" s="168"/>
      <c r="L127" s="164"/>
      <c r="M127" s="169"/>
      <c r="N127" s="170"/>
      <c r="O127" s="170"/>
      <c r="P127" s="170"/>
      <c r="Q127" s="170"/>
      <c r="R127" s="170"/>
      <c r="S127" s="170"/>
      <c r="T127" s="171"/>
      <c r="AT127" s="166" t="s">
        <v>177</v>
      </c>
      <c r="AU127" s="166" t="s">
        <v>85</v>
      </c>
      <c r="AV127" s="13" t="s">
        <v>32</v>
      </c>
      <c r="AW127" s="13" t="s">
        <v>31</v>
      </c>
      <c r="AX127" s="13" t="s">
        <v>77</v>
      </c>
      <c r="AY127" s="166" t="s">
        <v>167</v>
      </c>
    </row>
    <row r="128" spans="2:51" s="13" customFormat="1" ht="12">
      <c r="B128" s="164"/>
      <c r="D128" s="165" t="s">
        <v>177</v>
      </c>
      <c r="E128" s="166" t="s">
        <v>1</v>
      </c>
      <c r="F128" s="167" t="s">
        <v>2516</v>
      </c>
      <c r="H128" s="166" t="s">
        <v>1</v>
      </c>
      <c r="I128" s="168"/>
      <c r="L128" s="164"/>
      <c r="M128" s="169"/>
      <c r="N128" s="170"/>
      <c r="O128" s="170"/>
      <c r="P128" s="170"/>
      <c r="Q128" s="170"/>
      <c r="R128" s="170"/>
      <c r="S128" s="170"/>
      <c r="T128" s="171"/>
      <c r="AT128" s="166" t="s">
        <v>177</v>
      </c>
      <c r="AU128" s="166" t="s">
        <v>85</v>
      </c>
      <c r="AV128" s="13" t="s">
        <v>32</v>
      </c>
      <c r="AW128" s="13" t="s">
        <v>31</v>
      </c>
      <c r="AX128" s="13" t="s">
        <v>77</v>
      </c>
      <c r="AY128" s="166" t="s">
        <v>167</v>
      </c>
    </row>
    <row r="129" spans="2:51" s="13" customFormat="1" ht="12">
      <c r="B129" s="164"/>
      <c r="D129" s="165" t="s">
        <v>177</v>
      </c>
      <c r="E129" s="166" t="s">
        <v>1</v>
      </c>
      <c r="F129" s="167" t="s">
        <v>2517</v>
      </c>
      <c r="H129" s="166" t="s">
        <v>1</v>
      </c>
      <c r="I129" s="168"/>
      <c r="L129" s="164"/>
      <c r="M129" s="169"/>
      <c r="N129" s="170"/>
      <c r="O129" s="170"/>
      <c r="P129" s="170"/>
      <c r="Q129" s="170"/>
      <c r="R129" s="170"/>
      <c r="S129" s="170"/>
      <c r="T129" s="171"/>
      <c r="AT129" s="166" t="s">
        <v>177</v>
      </c>
      <c r="AU129" s="166" t="s">
        <v>85</v>
      </c>
      <c r="AV129" s="13" t="s">
        <v>32</v>
      </c>
      <c r="AW129" s="13" t="s">
        <v>31</v>
      </c>
      <c r="AX129" s="13" t="s">
        <v>77</v>
      </c>
      <c r="AY129" s="166" t="s">
        <v>167</v>
      </c>
    </row>
    <row r="130" spans="2:51" s="13" customFormat="1" ht="12">
      <c r="B130" s="164"/>
      <c r="D130" s="165" t="s">
        <v>177</v>
      </c>
      <c r="E130" s="166" t="s">
        <v>1</v>
      </c>
      <c r="F130" s="167" t="s">
        <v>2518</v>
      </c>
      <c r="H130" s="166" t="s">
        <v>1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6" t="s">
        <v>177</v>
      </c>
      <c r="AU130" s="166" t="s">
        <v>85</v>
      </c>
      <c r="AV130" s="13" t="s">
        <v>32</v>
      </c>
      <c r="AW130" s="13" t="s">
        <v>31</v>
      </c>
      <c r="AX130" s="13" t="s">
        <v>77</v>
      </c>
      <c r="AY130" s="166" t="s">
        <v>167</v>
      </c>
    </row>
    <row r="131" spans="2:51" s="13" customFormat="1" ht="12">
      <c r="B131" s="164"/>
      <c r="D131" s="165" t="s">
        <v>177</v>
      </c>
      <c r="E131" s="166" t="s">
        <v>1</v>
      </c>
      <c r="F131" s="167" t="s">
        <v>2519</v>
      </c>
      <c r="H131" s="166" t="s">
        <v>1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66" t="s">
        <v>177</v>
      </c>
      <c r="AU131" s="166" t="s">
        <v>85</v>
      </c>
      <c r="AV131" s="13" t="s">
        <v>32</v>
      </c>
      <c r="AW131" s="13" t="s">
        <v>31</v>
      </c>
      <c r="AX131" s="13" t="s">
        <v>77</v>
      </c>
      <c r="AY131" s="166" t="s">
        <v>167</v>
      </c>
    </row>
    <row r="132" spans="2:51" s="13" customFormat="1" ht="12">
      <c r="B132" s="164"/>
      <c r="D132" s="165" t="s">
        <v>177</v>
      </c>
      <c r="E132" s="166" t="s">
        <v>1</v>
      </c>
      <c r="F132" s="167" t="s">
        <v>2520</v>
      </c>
      <c r="H132" s="166" t="s">
        <v>1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6" t="s">
        <v>177</v>
      </c>
      <c r="AU132" s="166" t="s">
        <v>85</v>
      </c>
      <c r="AV132" s="13" t="s">
        <v>32</v>
      </c>
      <c r="AW132" s="13" t="s">
        <v>31</v>
      </c>
      <c r="AX132" s="13" t="s">
        <v>77</v>
      </c>
      <c r="AY132" s="166" t="s">
        <v>167</v>
      </c>
    </row>
    <row r="133" spans="2:51" s="13" customFormat="1" ht="12">
      <c r="B133" s="164"/>
      <c r="D133" s="165" t="s">
        <v>177</v>
      </c>
      <c r="E133" s="166" t="s">
        <v>1</v>
      </c>
      <c r="F133" s="167" t="s">
        <v>2521</v>
      </c>
      <c r="H133" s="166" t="s">
        <v>1</v>
      </c>
      <c r="I133" s="168"/>
      <c r="L133" s="164"/>
      <c r="M133" s="169"/>
      <c r="N133" s="170"/>
      <c r="O133" s="170"/>
      <c r="P133" s="170"/>
      <c r="Q133" s="170"/>
      <c r="R133" s="170"/>
      <c r="S133" s="170"/>
      <c r="T133" s="171"/>
      <c r="AT133" s="166" t="s">
        <v>177</v>
      </c>
      <c r="AU133" s="166" t="s">
        <v>85</v>
      </c>
      <c r="AV133" s="13" t="s">
        <v>32</v>
      </c>
      <c r="AW133" s="13" t="s">
        <v>31</v>
      </c>
      <c r="AX133" s="13" t="s">
        <v>77</v>
      </c>
      <c r="AY133" s="166" t="s">
        <v>167</v>
      </c>
    </row>
    <row r="134" spans="2:51" s="13" customFormat="1" ht="12">
      <c r="B134" s="164"/>
      <c r="D134" s="165" t="s">
        <v>177</v>
      </c>
      <c r="E134" s="166" t="s">
        <v>1</v>
      </c>
      <c r="F134" s="167" t="s">
        <v>2522</v>
      </c>
      <c r="H134" s="166" t="s">
        <v>1</v>
      </c>
      <c r="I134" s="168"/>
      <c r="L134" s="164"/>
      <c r="M134" s="169"/>
      <c r="N134" s="170"/>
      <c r="O134" s="170"/>
      <c r="P134" s="170"/>
      <c r="Q134" s="170"/>
      <c r="R134" s="170"/>
      <c r="S134" s="170"/>
      <c r="T134" s="171"/>
      <c r="AT134" s="166" t="s">
        <v>177</v>
      </c>
      <c r="AU134" s="166" t="s">
        <v>85</v>
      </c>
      <c r="AV134" s="13" t="s">
        <v>32</v>
      </c>
      <c r="AW134" s="13" t="s">
        <v>31</v>
      </c>
      <c r="AX134" s="13" t="s">
        <v>77</v>
      </c>
      <c r="AY134" s="166" t="s">
        <v>167</v>
      </c>
    </row>
    <row r="135" spans="2:51" s="13" customFormat="1" ht="12">
      <c r="B135" s="164"/>
      <c r="D135" s="165" t="s">
        <v>177</v>
      </c>
      <c r="E135" s="166" t="s">
        <v>1</v>
      </c>
      <c r="F135" s="167" t="s">
        <v>2523</v>
      </c>
      <c r="H135" s="166" t="s">
        <v>1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66" t="s">
        <v>177</v>
      </c>
      <c r="AU135" s="166" t="s">
        <v>85</v>
      </c>
      <c r="AV135" s="13" t="s">
        <v>32</v>
      </c>
      <c r="AW135" s="13" t="s">
        <v>31</v>
      </c>
      <c r="AX135" s="13" t="s">
        <v>77</v>
      </c>
      <c r="AY135" s="166" t="s">
        <v>167</v>
      </c>
    </row>
    <row r="136" spans="2:51" s="13" customFormat="1" ht="12">
      <c r="B136" s="164"/>
      <c r="D136" s="165" t="s">
        <v>177</v>
      </c>
      <c r="E136" s="166" t="s">
        <v>1</v>
      </c>
      <c r="F136" s="167" t="s">
        <v>2515</v>
      </c>
      <c r="H136" s="166" t="s">
        <v>1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6" t="s">
        <v>177</v>
      </c>
      <c r="AU136" s="166" t="s">
        <v>85</v>
      </c>
      <c r="AV136" s="13" t="s">
        <v>32</v>
      </c>
      <c r="AW136" s="13" t="s">
        <v>31</v>
      </c>
      <c r="AX136" s="13" t="s">
        <v>77</v>
      </c>
      <c r="AY136" s="166" t="s">
        <v>167</v>
      </c>
    </row>
    <row r="137" spans="2:51" s="13" customFormat="1" ht="12">
      <c r="B137" s="164"/>
      <c r="D137" s="165" t="s">
        <v>177</v>
      </c>
      <c r="E137" s="166" t="s">
        <v>1</v>
      </c>
      <c r="F137" s="167" t="s">
        <v>2524</v>
      </c>
      <c r="H137" s="166" t="s">
        <v>1</v>
      </c>
      <c r="I137" s="168"/>
      <c r="L137" s="164"/>
      <c r="M137" s="169"/>
      <c r="N137" s="170"/>
      <c r="O137" s="170"/>
      <c r="P137" s="170"/>
      <c r="Q137" s="170"/>
      <c r="R137" s="170"/>
      <c r="S137" s="170"/>
      <c r="T137" s="171"/>
      <c r="AT137" s="166" t="s">
        <v>177</v>
      </c>
      <c r="AU137" s="166" t="s">
        <v>85</v>
      </c>
      <c r="AV137" s="13" t="s">
        <v>32</v>
      </c>
      <c r="AW137" s="13" t="s">
        <v>31</v>
      </c>
      <c r="AX137" s="13" t="s">
        <v>77</v>
      </c>
      <c r="AY137" s="166" t="s">
        <v>167</v>
      </c>
    </row>
    <row r="138" spans="2:51" s="14" customFormat="1" ht="12">
      <c r="B138" s="172"/>
      <c r="D138" s="165" t="s">
        <v>177</v>
      </c>
      <c r="E138" s="173" t="s">
        <v>1</v>
      </c>
      <c r="F138" s="174" t="s">
        <v>32</v>
      </c>
      <c r="H138" s="175">
        <v>1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3" t="s">
        <v>177</v>
      </c>
      <c r="AU138" s="173" t="s">
        <v>85</v>
      </c>
      <c r="AV138" s="14" t="s">
        <v>85</v>
      </c>
      <c r="AW138" s="14" t="s">
        <v>31</v>
      </c>
      <c r="AX138" s="14" t="s">
        <v>32</v>
      </c>
      <c r="AY138" s="173" t="s">
        <v>167</v>
      </c>
    </row>
    <row r="139" spans="1:65" s="2" customFormat="1" ht="16.5" customHeight="1">
      <c r="A139" s="33"/>
      <c r="B139" s="150"/>
      <c r="C139" s="151" t="s">
        <v>186</v>
      </c>
      <c r="D139" s="151" t="s">
        <v>170</v>
      </c>
      <c r="E139" s="152" t="s">
        <v>2525</v>
      </c>
      <c r="F139" s="153" t="s">
        <v>2526</v>
      </c>
      <c r="G139" s="154" t="s">
        <v>502</v>
      </c>
      <c r="H139" s="155">
        <v>1</v>
      </c>
      <c r="I139" s="156"/>
      <c r="J139" s="157">
        <f>ROUND(I139*H139,2)</f>
        <v>0</v>
      </c>
      <c r="K139" s="153" t="s">
        <v>1</v>
      </c>
      <c r="L139" s="34"/>
      <c r="M139" s="158" t="s">
        <v>1</v>
      </c>
      <c r="N139" s="159" t="s">
        <v>42</v>
      </c>
      <c r="O139" s="59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2" t="s">
        <v>175</v>
      </c>
      <c r="AT139" s="162" t="s">
        <v>170</v>
      </c>
      <c r="AU139" s="162" t="s">
        <v>85</v>
      </c>
      <c r="AY139" s="18" t="s">
        <v>167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18" t="s">
        <v>32</v>
      </c>
      <c r="BK139" s="163">
        <f>ROUND(I139*H139,2)</f>
        <v>0</v>
      </c>
      <c r="BL139" s="18" t="s">
        <v>175</v>
      </c>
      <c r="BM139" s="162" t="s">
        <v>2527</v>
      </c>
    </row>
    <row r="140" spans="2:51" s="14" customFormat="1" ht="12">
      <c r="B140" s="172"/>
      <c r="D140" s="165" t="s">
        <v>177</v>
      </c>
      <c r="E140" s="173" t="s">
        <v>1</v>
      </c>
      <c r="F140" s="174" t="s">
        <v>32</v>
      </c>
      <c r="H140" s="175">
        <v>1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177</v>
      </c>
      <c r="AU140" s="173" t="s">
        <v>85</v>
      </c>
      <c r="AV140" s="14" t="s">
        <v>85</v>
      </c>
      <c r="AW140" s="14" t="s">
        <v>31</v>
      </c>
      <c r="AX140" s="14" t="s">
        <v>32</v>
      </c>
      <c r="AY140" s="173" t="s">
        <v>167</v>
      </c>
    </row>
    <row r="141" spans="1:65" s="2" customFormat="1" ht="16.5" customHeight="1">
      <c r="A141" s="33"/>
      <c r="B141" s="150"/>
      <c r="C141" s="151" t="s">
        <v>175</v>
      </c>
      <c r="D141" s="151" t="s">
        <v>170</v>
      </c>
      <c r="E141" s="152" t="s">
        <v>2528</v>
      </c>
      <c r="F141" s="153" t="s">
        <v>2529</v>
      </c>
      <c r="G141" s="154" t="s">
        <v>502</v>
      </c>
      <c r="H141" s="155">
        <v>1</v>
      </c>
      <c r="I141" s="156"/>
      <c r="J141" s="157">
        <f>ROUND(I141*H141,2)</f>
        <v>0</v>
      </c>
      <c r="K141" s="153" t="s">
        <v>1</v>
      </c>
      <c r="L141" s="34"/>
      <c r="M141" s="158" t="s">
        <v>1</v>
      </c>
      <c r="N141" s="159" t="s">
        <v>42</v>
      </c>
      <c r="O141" s="59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2" t="s">
        <v>175</v>
      </c>
      <c r="AT141" s="162" t="s">
        <v>170</v>
      </c>
      <c r="AU141" s="162" t="s">
        <v>85</v>
      </c>
      <c r="AY141" s="18" t="s">
        <v>167</v>
      </c>
      <c r="BE141" s="163">
        <f>IF(N141="základní",J141,0)</f>
        <v>0</v>
      </c>
      <c r="BF141" s="163">
        <f>IF(N141="snížená",J141,0)</f>
        <v>0</v>
      </c>
      <c r="BG141" s="163">
        <f>IF(N141="zákl. přenesená",J141,0)</f>
        <v>0</v>
      </c>
      <c r="BH141" s="163">
        <f>IF(N141="sníž. přenesená",J141,0)</f>
        <v>0</v>
      </c>
      <c r="BI141" s="163">
        <f>IF(N141="nulová",J141,0)</f>
        <v>0</v>
      </c>
      <c r="BJ141" s="18" t="s">
        <v>32</v>
      </c>
      <c r="BK141" s="163">
        <f>ROUND(I141*H141,2)</f>
        <v>0</v>
      </c>
      <c r="BL141" s="18" t="s">
        <v>175</v>
      </c>
      <c r="BM141" s="162" t="s">
        <v>2530</v>
      </c>
    </row>
    <row r="142" spans="2:51" s="14" customFormat="1" ht="12">
      <c r="B142" s="172"/>
      <c r="D142" s="165" t="s">
        <v>177</v>
      </c>
      <c r="E142" s="173" t="s">
        <v>1</v>
      </c>
      <c r="F142" s="174" t="s">
        <v>32</v>
      </c>
      <c r="H142" s="175">
        <v>1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177</v>
      </c>
      <c r="AU142" s="173" t="s">
        <v>85</v>
      </c>
      <c r="AV142" s="14" t="s">
        <v>85</v>
      </c>
      <c r="AW142" s="14" t="s">
        <v>31</v>
      </c>
      <c r="AX142" s="14" t="s">
        <v>32</v>
      </c>
      <c r="AY142" s="173" t="s">
        <v>167</v>
      </c>
    </row>
    <row r="143" spans="1:65" s="2" customFormat="1" ht="16.5" customHeight="1">
      <c r="A143" s="33"/>
      <c r="B143" s="150"/>
      <c r="C143" s="151" t="s">
        <v>200</v>
      </c>
      <c r="D143" s="151" t="s">
        <v>170</v>
      </c>
      <c r="E143" s="152" t="s">
        <v>2531</v>
      </c>
      <c r="F143" s="153" t="s">
        <v>2532</v>
      </c>
      <c r="G143" s="154" t="s">
        <v>246</v>
      </c>
      <c r="H143" s="155">
        <v>81.4</v>
      </c>
      <c r="I143" s="156"/>
      <c r="J143" s="157">
        <f>ROUND(I143*H143,2)</f>
        <v>0</v>
      </c>
      <c r="K143" s="153" t="s">
        <v>1</v>
      </c>
      <c r="L143" s="34"/>
      <c r="M143" s="158" t="s">
        <v>1</v>
      </c>
      <c r="N143" s="159" t="s">
        <v>42</v>
      </c>
      <c r="O143" s="59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2" t="s">
        <v>175</v>
      </c>
      <c r="AT143" s="162" t="s">
        <v>170</v>
      </c>
      <c r="AU143" s="162" t="s">
        <v>85</v>
      </c>
      <c r="AY143" s="18" t="s">
        <v>167</v>
      </c>
      <c r="BE143" s="163">
        <f>IF(N143="základní",J143,0)</f>
        <v>0</v>
      </c>
      <c r="BF143" s="163">
        <f>IF(N143="snížená",J143,0)</f>
        <v>0</v>
      </c>
      <c r="BG143" s="163">
        <f>IF(N143="zákl. přenesená",J143,0)</f>
        <v>0</v>
      </c>
      <c r="BH143" s="163">
        <f>IF(N143="sníž. přenesená",J143,0)</f>
        <v>0</v>
      </c>
      <c r="BI143" s="163">
        <f>IF(N143="nulová",J143,0)</f>
        <v>0</v>
      </c>
      <c r="BJ143" s="18" t="s">
        <v>32</v>
      </c>
      <c r="BK143" s="163">
        <f>ROUND(I143*H143,2)</f>
        <v>0</v>
      </c>
      <c r="BL143" s="18" t="s">
        <v>175</v>
      </c>
      <c r="BM143" s="162" t="s">
        <v>2533</v>
      </c>
    </row>
    <row r="144" spans="2:51" s="13" customFormat="1" ht="12">
      <c r="B144" s="164"/>
      <c r="D144" s="165" t="s">
        <v>177</v>
      </c>
      <c r="E144" s="166" t="s">
        <v>1</v>
      </c>
      <c r="F144" s="167" t="s">
        <v>92</v>
      </c>
      <c r="H144" s="166" t="s">
        <v>1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6" t="s">
        <v>177</v>
      </c>
      <c r="AU144" s="166" t="s">
        <v>85</v>
      </c>
      <c r="AV144" s="13" t="s">
        <v>32</v>
      </c>
      <c r="AW144" s="13" t="s">
        <v>31</v>
      </c>
      <c r="AX144" s="13" t="s">
        <v>77</v>
      </c>
      <c r="AY144" s="166" t="s">
        <v>167</v>
      </c>
    </row>
    <row r="145" spans="2:51" s="14" customFormat="1" ht="12">
      <c r="B145" s="172"/>
      <c r="D145" s="165" t="s">
        <v>177</v>
      </c>
      <c r="E145" s="173" t="s">
        <v>1</v>
      </c>
      <c r="F145" s="174" t="s">
        <v>2534</v>
      </c>
      <c r="H145" s="175">
        <v>81.4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177</v>
      </c>
      <c r="AU145" s="173" t="s">
        <v>85</v>
      </c>
      <c r="AV145" s="14" t="s">
        <v>85</v>
      </c>
      <c r="AW145" s="14" t="s">
        <v>31</v>
      </c>
      <c r="AX145" s="14" t="s">
        <v>77</v>
      </c>
      <c r="AY145" s="173" t="s">
        <v>167</v>
      </c>
    </row>
    <row r="146" spans="2:51" s="15" customFormat="1" ht="12">
      <c r="B146" s="180"/>
      <c r="D146" s="165" t="s">
        <v>177</v>
      </c>
      <c r="E146" s="181" t="s">
        <v>1</v>
      </c>
      <c r="F146" s="182" t="s">
        <v>192</v>
      </c>
      <c r="H146" s="183">
        <v>81.4</v>
      </c>
      <c r="I146" s="184"/>
      <c r="L146" s="180"/>
      <c r="M146" s="185"/>
      <c r="N146" s="186"/>
      <c r="O146" s="186"/>
      <c r="P146" s="186"/>
      <c r="Q146" s="186"/>
      <c r="R146" s="186"/>
      <c r="S146" s="186"/>
      <c r="T146" s="187"/>
      <c r="AT146" s="181" t="s">
        <v>177</v>
      </c>
      <c r="AU146" s="181" t="s">
        <v>85</v>
      </c>
      <c r="AV146" s="15" t="s">
        <v>175</v>
      </c>
      <c r="AW146" s="15" t="s">
        <v>31</v>
      </c>
      <c r="AX146" s="15" t="s">
        <v>32</v>
      </c>
      <c r="AY146" s="181" t="s">
        <v>167</v>
      </c>
    </row>
    <row r="147" spans="1:65" s="2" customFormat="1" ht="16.5" customHeight="1">
      <c r="A147" s="33"/>
      <c r="B147" s="150"/>
      <c r="C147" s="151" t="s">
        <v>204</v>
      </c>
      <c r="D147" s="151" t="s">
        <v>170</v>
      </c>
      <c r="E147" s="152" t="s">
        <v>2535</v>
      </c>
      <c r="F147" s="153" t="s">
        <v>2536</v>
      </c>
      <c r="G147" s="154" t="s">
        <v>502</v>
      </c>
      <c r="H147" s="155">
        <v>1</v>
      </c>
      <c r="I147" s="156"/>
      <c r="J147" s="157">
        <f>ROUND(I147*H147,2)</f>
        <v>0</v>
      </c>
      <c r="K147" s="153" t="s">
        <v>1</v>
      </c>
      <c r="L147" s="34"/>
      <c r="M147" s="158" t="s">
        <v>1</v>
      </c>
      <c r="N147" s="159" t="s">
        <v>42</v>
      </c>
      <c r="O147" s="59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2" t="s">
        <v>175</v>
      </c>
      <c r="AT147" s="162" t="s">
        <v>170</v>
      </c>
      <c r="AU147" s="162" t="s">
        <v>85</v>
      </c>
      <c r="AY147" s="18" t="s">
        <v>167</v>
      </c>
      <c r="BE147" s="163">
        <f>IF(N147="základní",J147,0)</f>
        <v>0</v>
      </c>
      <c r="BF147" s="163">
        <f>IF(N147="snížená",J147,0)</f>
        <v>0</v>
      </c>
      <c r="BG147" s="163">
        <f>IF(N147="zákl. přenesená",J147,0)</f>
        <v>0</v>
      </c>
      <c r="BH147" s="163">
        <f>IF(N147="sníž. přenesená",J147,0)</f>
        <v>0</v>
      </c>
      <c r="BI147" s="163">
        <f>IF(N147="nulová",J147,0)</f>
        <v>0</v>
      </c>
      <c r="BJ147" s="18" t="s">
        <v>32</v>
      </c>
      <c r="BK147" s="163">
        <f>ROUND(I147*H147,2)</f>
        <v>0</v>
      </c>
      <c r="BL147" s="18" t="s">
        <v>175</v>
      </c>
      <c r="BM147" s="162" t="s">
        <v>2537</v>
      </c>
    </row>
    <row r="148" spans="2:51" s="14" customFormat="1" ht="12">
      <c r="B148" s="172"/>
      <c r="D148" s="165" t="s">
        <v>177</v>
      </c>
      <c r="E148" s="173" t="s">
        <v>1</v>
      </c>
      <c r="F148" s="174" t="s">
        <v>32</v>
      </c>
      <c r="H148" s="175">
        <v>1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177</v>
      </c>
      <c r="AU148" s="173" t="s">
        <v>85</v>
      </c>
      <c r="AV148" s="14" t="s">
        <v>85</v>
      </c>
      <c r="AW148" s="14" t="s">
        <v>31</v>
      </c>
      <c r="AX148" s="14" t="s">
        <v>32</v>
      </c>
      <c r="AY148" s="173" t="s">
        <v>167</v>
      </c>
    </row>
    <row r="149" spans="1:65" s="2" customFormat="1" ht="16.5" customHeight="1">
      <c r="A149" s="33"/>
      <c r="B149" s="150"/>
      <c r="C149" s="151" t="s">
        <v>210</v>
      </c>
      <c r="D149" s="151" t="s">
        <v>170</v>
      </c>
      <c r="E149" s="152" t="s">
        <v>2538</v>
      </c>
      <c r="F149" s="153" t="s">
        <v>2539</v>
      </c>
      <c r="G149" s="154" t="s">
        <v>502</v>
      </c>
      <c r="H149" s="155">
        <v>1</v>
      </c>
      <c r="I149" s="156"/>
      <c r="J149" s="157">
        <f>ROUND(I149*H149,2)</f>
        <v>0</v>
      </c>
      <c r="K149" s="153" t="s">
        <v>1</v>
      </c>
      <c r="L149" s="34"/>
      <c r="M149" s="158" t="s">
        <v>1</v>
      </c>
      <c r="N149" s="159" t="s">
        <v>42</v>
      </c>
      <c r="O149" s="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2" t="s">
        <v>175</v>
      </c>
      <c r="AT149" s="162" t="s">
        <v>170</v>
      </c>
      <c r="AU149" s="162" t="s">
        <v>85</v>
      </c>
      <c r="AY149" s="18" t="s">
        <v>167</v>
      </c>
      <c r="BE149" s="163">
        <f>IF(N149="základní",J149,0)</f>
        <v>0</v>
      </c>
      <c r="BF149" s="163">
        <f>IF(N149="snížená",J149,0)</f>
        <v>0</v>
      </c>
      <c r="BG149" s="163">
        <f>IF(N149="zákl. přenesená",J149,0)</f>
        <v>0</v>
      </c>
      <c r="BH149" s="163">
        <f>IF(N149="sníž. přenesená",J149,0)</f>
        <v>0</v>
      </c>
      <c r="BI149" s="163">
        <f>IF(N149="nulová",J149,0)</f>
        <v>0</v>
      </c>
      <c r="BJ149" s="18" t="s">
        <v>32</v>
      </c>
      <c r="BK149" s="163">
        <f>ROUND(I149*H149,2)</f>
        <v>0</v>
      </c>
      <c r="BL149" s="18" t="s">
        <v>175</v>
      </c>
      <c r="BM149" s="162" t="s">
        <v>2540</v>
      </c>
    </row>
    <row r="150" spans="2:51" s="14" customFormat="1" ht="12">
      <c r="B150" s="172"/>
      <c r="D150" s="165" t="s">
        <v>177</v>
      </c>
      <c r="E150" s="173" t="s">
        <v>1</v>
      </c>
      <c r="F150" s="174" t="s">
        <v>32</v>
      </c>
      <c r="H150" s="175">
        <v>1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177</v>
      </c>
      <c r="AU150" s="173" t="s">
        <v>85</v>
      </c>
      <c r="AV150" s="14" t="s">
        <v>85</v>
      </c>
      <c r="AW150" s="14" t="s">
        <v>31</v>
      </c>
      <c r="AX150" s="14" t="s">
        <v>32</v>
      </c>
      <c r="AY150" s="173" t="s">
        <v>167</v>
      </c>
    </row>
    <row r="151" spans="1:65" s="2" customFormat="1" ht="16.5" customHeight="1">
      <c r="A151" s="33"/>
      <c r="B151" s="150"/>
      <c r="C151" s="151" t="s">
        <v>216</v>
      </c>
      <c r="D151" s="151" t="s">
        <v>170</v>
      </c>
      <c r="E151" s="152" t="s">
        <v>2541</v>
      </c>
      <c r="F151" s="153" t="s">
        <v>2542</v>
      </c>
      <c r="G151" s="154" t="s">
        <v>2543</v>
      </c>
      <c r="H151" s="155">
        <v>1</v>
      </c>
      <c r="I151" s="156"/>
      <c r="J151" s="157">
        <f>ROUND(I151*H151,2)</f>
        <v>0</v>
      </c>
      <c r="K151" s="153" t="s">
        <v>1</v>
      </c>
      <c r="L151" s="34"/>
      <c r="M151" s="158" t="s">
        <v>1</v>
      </c>
      <c r="N151" s="159" t="s">
        <v>42</v>
      </c>
      <c r="O151" s="59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2" t="s">
        <v>175</v>
      </c>
      <c r="AT151" s="162" t="s">
        <v>170</v>
      </c>
      <c r="AU151" s="162" t="s">
        <v>85</v>
      </c>
      <c r="AY151" s="18" t="s">
        <v>167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8" t="s">
        <v>32</v>
      </c>
      <c r="BK151" s="163">
        <f>ROUND(I151*H151,2)</f>
        <v>0</v>
      </c>
      <c r="BL151" s="18" t="s">
        <v>175</v>
      </c>
      <c r="BM151" s="162" t="s">
        <v>2544</v>
      </c>
    </row>
    <row r="152" spans="2:51" s="14" customFormat="1" ht="12">
      <c r="B152" s="172"/>
      <c r="D152" s="165" t="s">
        <v>177</v>
      </c>
      <c r="E152" s="173" t="s">
        <v>1</v>
      </c>
      <c r="F152" s="174" t="s">
        <v>32</v>
      </c>
      <c r="H152" s="175">
        <v>1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177</v>
      </c>
      <c r="AU152" s="173" t="s">
        <v>85</v>
      </c>
      <c r="AV152" s="14" t="s">
        <v>85</v>
      </c>
      <c r="AW152" s="14" t="s">
        <v>31</v>
      </c>
      <c r="AX152" s="14" t="s">
        <v>32</v>
      </c>
      <c r="AY152" s="173" t="s">
        <v>167</v>
      </c>
    </row>
    <row r="153" spans="1:65" s="2" customFormat="1" ht="16.5" customHeight="1">
      <c r="A153" s="33"/>
      <c r="B153" s="150"/>
      <c r="C153" s="151" t="s">
        <v>221</v>
      </c>
      <c r="D153" s="151" t="s">
        <v>170</v>
      </c>
      <c r="E153" s="152" t="s">
        <v>2545</v>
      </c>
      <c r="F153" s="153" t="s">
        <v>2546</v>
      </c>
      <c r="G153" s="154" t="s">
        <v>502</v>
      </c>
      <c r="H153" s="155">
        <v>1</v>
      </c>
      <c r="I153" s="156"/>
      <c r="J153" s="157">
        <f>ROUND(I153*H153,2)</f>
        <v>0</v>
      </c>
      <c r="K153" s="153" t="s">
        <v>1</v>
      </c>
      <c r="L153" s="34"/>
      <c r="M153" s="158" t="s">
        <v>1</v>
      </c>
      <c r="N153" s="159" t="s">
        <v>42</v>
      </c>
      <c r="O153" s="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2" t="s">
        <v>175</v>
      </c>
      <c r="AT153" s="162" t="s">
        <v>170</v>
      </c>
      <c r="AU153" s="162" t="s">
        <v>85</v>
      </c>
      <c r="AY153" s="18" t="s">
        <v>167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8" t="s">
        <v>32</v>
      </c>
      <c r="BK153" s="163">
        <f>ROUND(I153*H153,2)</f>
        <v>0</v>
      </c>
      <c r="BL153" s="18" t="s">
        <v>175</v>
      </c>
      <c r="BM153" s="162" t="s">
        <v>2547</v>
      </c>
    </row>
    <row r="154" spans="2:51" s="14" customFormat="1" ht="12">
      <c r="B154" s="172"/>
      <c r="D154" s="165" t="s">
        <v>177</v>
      </c>
      <c r="E154" s="173" t="s">
        <v>1</v>
      </c>
      <c r="F154" s="174" t="s">
        <v>32</v>
      </c>
      <c r="H154" s="175">
        <v>1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177</v>
      </c>
      <c r="AU154" s="173" t="s">
        <v>85</v>
      </c>
      <c r="AV154" s="14" t="s">
        <v>85</v>
      </c>
      <c r="AW154" s="14" t="s">
        <v>31</v>
      </c>
      <c r="AX154" s="14" t="s">
        <v>32</v>
      </c>
      <c r="AY154" s="173" t="s">
        <v>167</v>
      </c>
    </row>
    <row r="155" spans="1:65" s="2" customFormat="1" ht="16.5" customHeight="1">
      <c r="A155" s="33"/>
      <c r="B155" s="150"/>
      <c r="C155" s="151" t="s">
        <v>223</v>
      </c>
      <c r="D155" s="151" t="s">
        <v>170</v>
      </c>
      <c r="E155" s="152" t="s">
        <v>2548</v>
      </c>
      <c r="F155" s="153" t="s">
        <v>2549</v>
      </c>
      <c r="G155" s="154" t="s">
        <v>475</v>
      </c>
      <c r="H155" s="155">
        <v>1</v>
      </c>
      <c r="I155" s="156"/>
      <c r="J155" s="157">
        <f>ROUND(I155*H155,2)</f>
        <v>0</v>
      </c>
      <c r="K155" s="153" t="s">
        <v>1</v>
      </c>
      <c r="L155" s="34"/>
      <c r="M155" s="158" t="s">
        <v>1</v>
      </c>
      <c r="N155" s="159" t="s">
        <v>42</v>
      </c>
      <c r="O155" s="59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2" t="s">
        <v>175</v>
      </c>
      <c r="AT155" s="162" t="s">
        <v>170</v>
      </c>
      <c r="AU155" s="162" t="s">
        <v>85</v>
      </c>
      <c r="AY155" s="18" t="s">
        <v>167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8" t="s">
        <v>32</v>
      </c>
      <c r="BK155" s="163">
        <f>ROUND(I155*H155,2)</f>
        <v>0</v>
      </c>
      <c r="BL155" s="18" t="s">
        <v>175</v>
      </c>
      <c r="BM155" s="162" t="s">
        <v>2550</v>
      </c>
    </row>
    <row r="156" spans="2:51" s="14" customFormat="1" ht="12">
      <c r="B156" s="172"/>
      <c r="D156" s="165" t="s">
        <v>177</v>
      </c>
      <c r="E156" s="173" t="s">
        <v>1</v>
      </c>
      <c r="F156" s="174" t="s">
        <v>32</v>
      </c>
      <c r="H156" s="175">
        <v>1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3" t="s">
        <v>177</v>
      </c>
      <c r="AU156" s="173" t="s">
        <v>85</v>
      </c>
      <c r="AV156" s="14" t="s">
        <v>85</v>
      </c>
      <c r="AW156" s="14" t="s">
        <v>31</v>
      </c>
      <c r="AX156" s="14" t="s">
        <v>32</v>
      </c>
      <c r="AY156" s="173" t="s">
        <v>167</v>
      </c>
    </row>
    <row r="157" spans="1:65" s="2" customFormat="1" ht="16.5" customHeight="1">
      <c r="A157" s="33"/>
      <c r="B157" s="150"/>
      <c r="C157" s="151" t="s">
        <v>168</v>
      </c>
      <c r="D157" s="151" t="s">
        <v>170</v>
      </c>
      <c r="E157" s="152" t="s">
        <v>2551</v>
      </c>
      <c r="F157" s="153" t="s">
        <v>2552</v>
      </c>
      <c r="G157" s="154" t="s">
        <v>502</v>
      </c>
      <c r="H157" s="155">
        <v>1</v>
      </c>
      <c r="I157" s="156"/>
      <c r="J157" s="157">
        <f>ROUND(I157*H157,2)</f>
        <v>0</v>
      </c>
      <c r="K157" s="153" t="s">
        <v>1</v>
      </c>
      <c r="L157" s="34"/>
      <c r="M157" s="158" t="s">
        <v>1</v>
      </c>
      <c r="N157" s="159" t="s">
        <v>42</v>
      </c>
      <c r="O157" s="59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2" t="s">
        <v>175</v>
      </c>
      <c r="AT157" s="162" t="s">
        <v>170</v>
      </c>
      <c r="AU157" s="162" t="s">
        <v>85</v>
      </c>
      <c r="AY157" s="18" t="s">
        <v>167</v>
      </c>
      <c r="BE157" s="163">
        <f>IF(N157="základní",J157,0)</f>
        <v>0</v>
      </c>
      <c r="BF157" s="163">
        <f>IF(N157="snížená",J157,0)</f>
        <v>0</v>
      </c>
      <c r="BG157" s="163">
        <f>IF(N157="zákl. přenesená",J157,0)</f>
        <v>0</v>
      </c>
      <c r="BH157" s="163">
        <f>IF(N157="sníž. přenesená",J157,0)</f>
        <v>0</v>
      </c>
      <c r="BI157" s="163">
        <f>IF(N157="nulová",J157,0)</f>
        <v>0</v>
      </c>
      <c r="BJ157" s="18" t="s">
        <v>32</v>
      </c>
      <c r="BK157" s="163">
        <f>ROUND(I157*H157,2)</f>
        <v>0</v>
      </c>
      <c r="BL157" s="18" t="s">
        <v>175</v>
      </c>
      <c r="BM157" s="162" t="s">
        <v>2553</v>
      </c>
    </row>
    <row r="158" spans="2:51" s="14" customFormat="1" ht="12">
      <c r="B158" s="172"/>
      <c r="D158" s="165" t="s">
        <v>177</v>
      </c>
      <c r="E158" s="173" t="s">
        <v>1</v>
      </c>
      <c r="F158" s="174" t="s">
        <v>32</v>
      </c>
      <c r="H158" s="175">
        <v>1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177</v>
      </c>
      <c r="AU158" s="173" t="s">
        <v>85</v>
      </c>
      <c r="AV158" s="14" t="s">
        <v>85</v>
      </c>
      <c r="AW158" s="14" t="s">
        <v>31</v>
      </c>
      <c r="AX158" s="14" t="s">
        <v>32</v>
      </c>
      <c r="AY158" s="173" t="s">
        <v>167</v>
      </c>
    </row>
    <row r="159" spans="1:65" s="2" customFormat="1" ht="16.5" customHeight="1">
      <c r="A159" s="33"/>
      <c r="B159" s="150"/>
      <c r="C159" s="151" t="s">
        <v>8</v>
      </c>
      <c r="D159" s="151" t="s">
        <v>170</v>
      </c>
      <c r="E159" s="152" t="s">
        <v>2554</v>
      </c>
      <c r="F159" s="153" t="s">
        <v>2555</v>
      </c>
      <c r="G159" s="154" t="s">
        <v>502</v>
      </c>
      <c r="H159" s="155">
        <v>1</v>
      </c>
      <c r="I159" s="156"/>
      <c r="J159" s="157">
        <f>ROUND(I159*H159,2)</f>
        <v>0</v>
      </c>
      <c r="K159" s="153" t="s">
        <v>1</v>
      </c>
      <c r="L159" s="34"/>
      <c r="M159" s="158" t="s">
        <v>1</v>
      </c>
      <c r="N159" s="159" t="s">
        <v>42</v>
      </c>
      <c r="O159" s="59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2" t="s">
        <v>175</v>
      </c>
      <c r="AT159" s="162" t="s">
        <v>170</v>
      </c>
      <c r="AU159" s="162" t="s">
        <v>85</v>
      </c>
      <c r="AY159" s="18" t="s">
        <v>167</v>
      </c>
      <c r="BE159" s="163">
        <f>IF(N159="základní",J159,0)</f>
        <v>0</v>
      </c>
      <c r="BF159" s="163">
        <f>IF(N159="snížená",J159,0)</f>
        <v>0</v>
      </c>
      <c r="BG159" s="163">
        <f>IF(N159="zákl. přenesená",J159,0)</f>
        <v>0</v>
      </c>
      <c r="BH159" s="163">
        <f>IF(N159="sníž. přenesená",J159,0)</f>
        <v>0</v>
      </c>
      <c r="BI159" s="163">
        <f>IF(N159="nulová",J159,0)</f>
        <v>0</v>
      </c>
      <c r="BJ159" s="18" t="s">
        <v>32</v>
      </c>
      <c r="BK159" s="163">
        <f>ROUND(I159*H159,2)</f>
        <v>0</v>
      </c>
      <c r="BL159" s="18" t="s">
        <v>175</v>
      </c>
      <c r="BM159" s="162" t="s">
        <v>2556</v>
      </c>
    </row>
    <row r="160" spans="2:51" s="14" customFormat="1" ht="12">
      <c r="B160" s="172"/>
      <c r="D160" s="165" t="s">
        <v>177</v>
      </c>
      <c r="E160" s="173" t="s">
        <v>1</v>
      </c>
      <c r="F160" s="174" t="s">
        <v>32</v>
      </c>
      <c r="H160" s="175">
        <v>1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177</v>
      </c>
      <c r="AU160" s="173" t="s">
        <v>85</v>
      </c>
      <c r="AV160" s="14" t="s">
        <v>85</v>
      </c>
      <c r="AW160" s="14" t="s">
        <v>31</v>
      </c>
      <c r="AX160" s="14" t="s">
        <v>32</v>
      </c>
      <c r="AY160" s="173" t="s">
        <v>167</v>
      </c>
    </row>
    <row r="161" spans="1:65" s="2" customFormat="1" ht="16.5" customHeight="1">
      <c r="A161" s="33"/>
      <c r="B161" s="150"/>
      <c r="C161" s="151" t="s">
        <v>237</v>
      </c>
      <c r="D161" s="151" t="s">
        <v>170</v>
      </c>
      <c r="E161" s="152" t="s">
        <v>2557</v>
      </c>
      <c r="F161" s="153" t="s">
        <v>2558</v>
      </c>
      <c r="G161" s="154" t="s">
        <v>502</v>
      </c>
      <c r="H161" s="155">
        <v>1</v>
      </c>
      <c r="I161" s="156"/>
      <c r="J161" s="157">
        <f>ROUND(I161*H161,2)</f>
        <v>0</v>
      </c>
      <c r="K161" s="153" t="s">
        <v>1</v>
      </c>
      <c r="L161" s="34"/>
      <c r="M161" s="158" t="s">
        <v>1</v>
      </c>
      <c r="N161" s="159" t="s">
        <v>42</v>
      </c>
      <c r="O161" s="59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2" t="s">
        <v>175</v>
      </c>
      <c r="AT161" s="162" t="s">
        <v>170</v>
      </c>
      <c r="AU161" s="162" t="s">
        <v>85</v>
      </c>
      <c r="AY161" s="18" t="s">
        <v>167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8" t="s">
        <v>32</v>
      </c>
      <c r="BK161" s="163">
        <f>ROUND(I161*H161,2)</f>
        <v>0</v>
      </c>
      <c r="BL161" s="18" t="s">
        <v>175</v>
      </c>
      <c r="BM161" s="162" t="s">
        <v>2559</v>
      </c>
    </row>
    <row r="162" spans="2:51" s="14" customFormat="1" ht="12">
      <c r="B162" s="172"/>
      <c r="D162" s="165" t="s">
        <v>177</v>
      </c>
      <c r="E162" s="173" t="s">
        <v>1</v>
      </c>
      <c r="F162" s="174" t="s">
        <v>32</v>
      </c>
      <c r="H162" s="175">
        <v>1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177</v>
      </c>
      <c r="AU162" s="173" t="s">
        <v>85</v>
      </c>
      <c r="AV162" s="14" t="s">
        <v>85</v>
      </c>
      <c r="AW162" s="14" t="s">
        <v>31</v>
      </c>
      <c r="AX162" s="14" t="s">
        <v>32</v>
      </c>
      <c r="AY162" s="173" t="s">
        <v>167</v>
      </c>
    </row>
    <row r="163" spans="1:65" s="2" customFormat="1" ht="16.5" customHeight="1">
      <c r="A163" s="33"/>
      <c r="B163" s="150"/>
      <c r="C163" s="151" t="s">
        <v>243</v>
      </c>
      <c r="D163" s="151" t="s">
        <v>170</v>
      </c>
      <c r="E163" s="152" t="s">
        <v>2560</v>
      </c>
      <c r="F163" s="153" t="s">
        <v>2561</v>
      </c>
      <c r="G163" s="154" t="s">
        <v>502</v>
      </c>
      <c r="H163" s="155">
        <v>1</v>
      </c>
      <c r="I163" s="156"/>
      <c r="J163" s="157">
        <f>ROUND(I163*H163,2)</f>
        <v>0</v>
      </c>
      <c r="K163" s="153" t="s">
        <v>1</v>
      </c>
      <c r="L163" s="34"/>
      <c r="M163" s="158" t="s">
        <v>1</v>
      </c>
      <c r="N163" s="159" t="s">
        <v>42</v>
      </c>
      <c r="O163" s="59"/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2" t="s">
        <v>175</v>
      </c>
      <c r="AT163" s="162" t="s">
        <v>170</v>
      </c>
      <c r="AU163" s="162" t="s">
        <v>85</v>
      </c>
      <c r="AY163" s="18" t="s">
        <v>167</v>
      </c>
      <c r="BE163" s="163">
        <f>IF(N163="základní",J163,0)</f>
        <v>0</v>
      </c>
      <c r="BF163" s="163">
        <f>IF(N163="snížená",J163,0)</f>
        <v>0</v>
      </c>
      <c r="BG163" s="163">
        <f>IF(N163="zákl. přenesená",J163,0)</f>
        <v>0</v>
      </c>
      <c r="BH163" s="163">
        <f>IF(N163="sníž. přenesená",J163,0)</f>
        <v>0</v>
      </c>
      <c r="BI163" s="163">
        <f>IF(N163="nulová",J163,0)</f>
        <v>0</v>
      </c>
      <c r="BJ163" s="18" t="s">
        <v>32</v>
      </c>
      <c r="BK163" s="163">
        <f>ROUND(I163*H163,2)</f>
        <v>0</v>
      </c>
      <c r="BL163" s="18" t="s">
        <v>175</v>
      </c>
      <c r="BM163" s="162" t="s">
        <v>2562</v>
      </c>
    </row>
    <row r="164" spans="2:51" s="14" customFormat="1" ht="12">
      <c r="B164" s="172"/>
      <c r="D164" s="165" t="s">
        <v>177</v>
      </c>
      <c r="E164" s="173" t="s">
        <v>1</v>
      </c>
      <c r="F164" s="174" t="s">
        <v>32</v>
      </c>
      <c r="H164" s="175">
        <v>1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177</v>
      </c>
      <c r="AU164" s="173" t="s">
        <v>85</v>
      </c>
      <c r="AV164" s="14" t="s">
        <v>85</v>
      </c>
      <c r="AW164" s="14" t="s">
        <v>31</v>
      </c>
      <c r="AX164" s="14" t="s">
        <v>32</v>
      </c>
      <c r="AY164" s="173" t="s">
        <v>167</v>
      </c>
    </row>
    <row r="165" spans="1:65" s="2" customFormat="1" ht="16.5" customHeight="1">
      <c r="A165" s="33"/>
      <c r="B165" s="150"/>
      <c r="C165" s="151" t="s">
        <v>249</v>
      </c>
      <c r="D165" s="151" t="s">
        <v>170</v>
      </c>
      <c r="E165" s="152" t="s">
        <v>2563</v>
      </c>
      <c r="F165" s="153" t="s">
        <v>2564</v>
      </c>
      <c r="G165" s="154" t="s">
        <v>502</v>
      </c>
      <c r="H165" s="155">
        <v>1</v>
      </c>
      <c r="I165" s="156"/>
      <c r="J165" s="157">
        <f>ROUND(I165*H165,2)</f>
        <v>0</v>
      </c>
      <c r="K165" s="153" t="s">
        <v>1</v>
      </c>
      <c r="L165" s="34"/>
      <c r="M165" s="158" t="s">
        <v>1</v>
      </c>
      <c r="N165" s="159" t="s">
        <v>42</v>
      </c>
      <c r="O165" s="59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2" t="s">
        <v>175</v>
      </c>
      <c r="AT165" s="162" t="s">
        <v>170</v>
      </c>
      <c r="AU165" s="162" t="s">
        <v>85</v>
      </c>
      <c r="AY165" s="18" t="s">
        <v>167</v>
      </c>
      <c r="BE165" s="163">
        <f>IF(N165="základní",J165,0)</f>
        <v>0</v>
      </c>
      <c r="BF165" s="163">
        <f>IF(N165="snížená",J165,0)</f>
        <v>0</v>
      </c>
      <c r="BG165" s="163">
        <f>IF(N165="zákl. přenesená",J165,0)</f>
        <v>0</v>
      </c>
      <c r="BH165" s="163">
        <f>IF(N165="sníž. přenesená",J165,0)</f>
        <v>0</v>
      </c>
      <c r="BI165" s="163">
        <f>IF(N165="nulová",J165,0)</f>
        <v>0</v>
      </c>
      <c r="BJ165" s="18" t="s">
        <v>32</v>
      </c>
      <c r="BK165" s="163">
        <f>ROUND(I165*H165,2)</f>
        <v>0</v>
      </c>
      <c r="BL165" s="18" t="s">
        <v>175</v>
      </c>
      <c r="BM165" s="162" t="s">
        <v>2565</v>
      </c>
    </row>
    <row r="166" spans="2:51" s="13" customFormat="1" ht="12">
      <c r="B166" s="164"/>
      <c r="D166" s="165" t="s">
        <v>177</v>
      </c>
      <c r="E166" s="166" t="s">
        <v>1</v>
      </c>
      <c r="F166" s="167" t="s">
        <v>2566</v>
      </c>
      <c r="H166" s="166" t="s">
        <v>1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66" t="s">
        <v>177</v>
      </c>
      <c r="AU166" s="166" t="s">
        <v>85</v>
      </c>
      <c r="AV166" s="13" t="s">
        <v>32</v>
      </c>
      <c r="AW166" s="13" t="s">
        <v>31</v>
      </c>
      <c r="AX166" s="13" t="s">
        <v>77</v>
      </c>
      <c r="AY166" s="166" t="s">
        <v>167</v>
      </c>
    </row>
    <row r="167" spans="2:51" s="13" customFormat="1" ht="12">
      <c r="B167" s="164"/>
      <c r="D167" s="165" t="s">
        <v>177</v>
      </c>
      <c r="E167" s="166" t="s">
        <v>1</v>
      </c>
      <c r="F167" s="167" t="s">
        <v>2567</v>
      </c>
      <c r="H167" s="166" t="s">
        <v>1</v>
      </c>
      <c r="I167" s="168"/>
      <c r="L167" s="164"/>
      <c r="M167" s="169"/>
      <c r="N167" s="170"/>
      <c r="O167" s="170"/>
      <c r="P167" s="170"/>
      <c r="Q167" s="170"/>
      <c r="R167" s="170"/>
      <c r="S167" s="170"/>
      <c r="T167" s="171"/>
      <c r="AT167" s="166" t="s">
        <v>177</v>
      </c>
      <c r="AU167" s="166" t="s">
        <v>85</v>
      </c>
      <c r="AV167" s="13" t="s">
        <v>32</v>
      </c>
      <c r="AW167" s="13" t="s">
        <v>31</v>
      </c>
      <c r="AX167" s="13" t="s">
        <v>77</v>
      </c>
      <c r="AY167" s="166" t="s">
        <v>167</v>
      </c>
    </row>
    <row r="168" spans="2:51" s="13" customFormat="1" ht="12">
      <c r="B168" s="164"/>
      <c r="D168" s="165" t="s">
        <v>177</v>
      </c>
      <c r="E168" s="166" t="s">
        <v>1</v>
      </c>
      <c r="F168" s="167" t="s">
        <v>2568</v>
      </c>
      <c r="H168" s="166" t="s">
        <v>1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66" t="s">
        <v>177</v>
      </c>
      <c r="AU168" s="166" t="s">
        <v>85</v>
      </c>
      <c r="AV168" s="13" t="s">
        <v>32</v>
      </c>
      <c r="AW168" s="13" t="s">
        <v>31</v>
      </c>
      <c r="AX168" s="13" t="s">
        <v>77</v>
      </c>
      <c r="AY168" s="166" t="s">
        <v>167</v>
      </c>
    </row>
    <row r="169" spans="2:51" s="13" customFormat="1" ht="12">
      <c r="B169" s="164"/>
      <c r="D169" s="165" t="s">
        <v>177</v>
      </c>
      <c r="E169" s="166" t="s">
        <v>1</v>
      </c>
      <c r="F169" s="167" t="s">
        <v>2569</v>
      </c>
      <c r="H169" s="166" t="s">
        <v>1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6" t="s">
        <v>177</v>
      </c>
      <c r="AU169" s="166" t="s">
        <v>85</v>
      </c>
      <c r="AV169" s="13" t="s">
        <v>32</v>
      </c>
      <c r="AW169" s="13" t="s">
        <v>31</v>
      </c>
      <c r="AX169" s="13" t="s">
        <v>77</v>
      </c>
      <c r="AY169" s="166" t="s">
        <v>167</v>
      </c>
    </row>
    <row r="170" spans="2:51" s="13" customFormat="1" ht="12">
      <c r="B170" s="164"/>
      <c r="D170" s="165" t="s">
        <v>177</v>
      </c>
      <c r="E170" s="166" t="s">
        <v>1</v>
      </c>
      <c r="F170" s="167" t="s">
        <v>2570</v>
      </c>
      <c r="H170" s="166" t="s">
        <v>1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66" t="s">
        <v>177</v>
      </c>
      <c r="AU170" s="166" t="s">
        <v>85</v>
      </c>
      <c r="AV170" s="13" t="s">
        <v>32</v>
      </c>
      <c r="AW170" s="13" t="s">
        <v>31</v>
      </c>
      <c r="AX170" s="13" t="s">
        <v>77</v>
      </c>
      <c r="AY170" s="166" t="s">
        <v>167</v>
      </c>
    </row>
    <row r="171" spans="2:51" s="13" customFormat="1" ht="12">
      <c r="B171" s="164"/>
      <c r="D171" s="165" t="s">
        <v>177</v>
      </c>
      <c r="E171" s="166" t="s">
        <v>1</v>
      </c>
      <c r="F171" s="167" t="s">
        <v>2571</v>
      </c>
      <c r="H171" s="166" t="s">
        <v>1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66" t="s">
        <v>177</v>
      </c>
      <c r="AU171" s="166" t="s">
        <v>85</v>
      </c>
      <c r="AV171" s="13" t="s">
        <v>32</v>
      </c>
      <c r="AW171" s="13" t="s">
        <v>31</v>
      </c>
      <c r="AX171" s="13" t="s">
        <v>77</v>
      </c>
      <c r="AY171" s="166" t="s">
        <v>167</v>
      </c>
    </row>
    <row r="172" spans="2:51" s="14" customFormat="1" ht="12">
      <c r="B172" s="172"/>
      <c r="D172" s="165" t="s">
        <v>177</v>
      </c>
      <c r="E172" s="173" t="s">
        <v>1</v>
      </c>
      <c r="F172" s="174" t="s">
        <v>32</v>
      </c>
      <c r="H172" s="175">
        <v>1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177</v>
      </c>
      <c r="AU172" s="173" t="s">
        <v>85</v>
      </c>
      <c r="AV172" s="14" t="s">
        <v>85</v>
      </c>
      <c r="AW172" s="14" t="s">
        <v>31</v>
      </c>
      <c r="AX172" s="14" t="s">
        <v>32</v>
      </c>
      <c r="AY172" s="173" t="s">
        <v>167</v>
      </c>
    </row>
    <row r="173" spans="1:65" s="2" customFormat="1" ht="16.5" customHeight="1">
      <c r="A173" s="33"/>
      <c r="B173" s="150"/>
      <c r="C173" s="151" t="s">
        <v>257</v>
      </c>
      <c r="D173" s="151" t="s">
        <v>170</v>
      </c>
      <c r="E173" s="152" t="s">
        <v>2572</v>
      </c>
      <c r="F173" s="153" t="s">
        <v>2573</v>
      </c>
      <c r="G173" s="154" t="s">
        <v>502</v>
      </c>
      <c r="H173" s="155">
        <v>1</v>
      </c>
      <c r="I173" s="156"/>
      <c r="J173" s="157">
        <f>ROUND(I173*H173,2)</f>
        <v>0</v>
      </c>
      <c r="K173" s="153" t="s">
        <v>1</v>
      </c>
      <c r="L173" s="34"/>
      <c r="M173" s="158" t="s">
        <v>1</v>
      </c>
      <c r="N173" s="159" t="s">
        <v>42</v>
      </c>
      <c r="O173" s="59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2" t="s">
        <v>175</v>
      </c>
      <c r="AT173" s="162" t="s">
        <v>170</v>
      </c>
      <c r="AU173" s="162" t="s">
        <v>85</v>
      </c>
      <c r="AY173" s="18" t="s">
        <v>167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8" t="s">
        <v>32</v>
      </c>
      <c r="BK173" s="163">
        <f>ROUND(I173*H173,2)</f>
        <v>0</v>
      </c>
      <c r="BL173" s="18" t="s">
        <v>175</v>
      </c>
      <c r="BM173" s="162" t="s">
        <v>2574</v>
      </c>
    </row>
    <row r="174" spans="2:51" s="14" customFormat="1" ht="12">
      <c r="B174" s="172"/>
      <c r="D174" s="165" t="s">
        <v>177</v>
      </c>
      <c r="E174" s="173" t="s">
        <v>1</v>
      </c>
      <c r="F174" s="174" t="s">
        <v>32</v>
      </c>
      <c r="H174" s="175">
        <v>1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177</v>
      </c>
      <c r="AU174" s="173" t="s">
        <v>85</v>
      </c>
      <c r="AV174" s="14" t="s">
        <v>85</v>
      </c>
      <c r="AW174" s="14" t="s">
        <v>31</v>
      </c>
      <c r="AX174" s="14" t="s">
        <v>32</v>
      </c>
      <c r="AY174" s="173" t="s">
        <v>167</v>
      </c>
    </row>
    <row r="175" spans="1:65" s="2" customFormat="1" ht="21.75" customHeight="1">
      <c r="A175" s="33"/>
      <c r="B175" s="150"/>
      <c r="C175" s="151" t="s">
        <v>265</v>
      </c>
      <c r="D175" s="151" t="s">
        <v>170</v>
      </c>
      <c r="E175" s="152" t="s">
        <v>2575</v>
      </c>
      <c r="F175" s="153" t="s">
        <v>2576</v>
      </c>
      <c r="G175" s="154" t="s">
        <v>1788</v>
      </c>
      <c r="H175" s="155">
        <v>13</v>
      </c>
      <c r="I175" s="156"/>
      <c r="J175" s="157">
        <f>ROUND(I175*H175,2)</f>
        <v>0</v>
      </c>
      <c r="K175" s="153" t="s">
        <v>1</v>
      </c>
      <c r="L175" s="34"/>
      <c r="M175" s="158" t="s">
        <v>1</v>
      </c>
      <c r="N175" s="159" t="s">
        <v>42</v>
      </c>
      <c r="O175" s="59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2" t="s">
        <v>175</v>
      </c>
      <c r="AT175" s="162" t="s">
        <v>170</v>
      </c>
      <c r="AU175" s="162" t="s">
        <v>85</v>
      </c>
      <c r="AY175" s="18" t="s">
        <v>167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8" t="s">
        <v>32</v>
      </c>
      <c r="BK175" s="163">
        <f>ROUND(I175*H175,2)</f>
        <v>0</v>
      </c>
      <c r="BL175" s="18" t="s">
        <v>175</v>
      </c>
      <c r="BM175" s="162" t="s">
        <v>2577</v>
      </c>
    </row>
    <row r="176" spans="2:51" s="13" customFormat="1" ht="12">
      <c r="B176" s="164"/>
      <c r="D176" s="165" t="s">
        <v>177</v>
      </c>
      <c r="E176" s="166" t="s">
        <v>1</v>
      </c>
      <c r="F176" s="167" t="s">
        <v>2578</v>
      </c>
      <c r="H176" s="166" t="s">
        <v>1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66" t="s">
        <v>177</v>
      </c>
      <c r="AU176" s="166" t="s">
        <v>85</v>
      </c>
      <c r="AV176" s="13" t="s">
        <v>32</v>
      </c>
      <c r="AW176" s="13" t="s">
        <v>31</v>
      </c>
      <c r="AX176" s="13" t="s">
        <v>77</v>
      </c>
      <c r="AY176" s="166" t="s">
        <v>167</v>
      </c>
    </row>
    <row r="177" spans="2:51" s="14" customFormat="1" ht="12">
      <c r="B177" s="172"/>
      <c r="D177" s="165" t="s">
        <v>177</v>
      </c>
      <c r="E177" s="173" t="s">
        <v>1</v>
      </c>
      <c r="F177" s="174" t="s">
        <v>2579</v>
      </c>
      <c r="H177" s="175">
        <v>13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177</v>
      </c>
      <c r="AU177" s="173" t="s">
        <v>85</v>
      </c>
      <c r="AV177" s="14" t="s">
        <v>85</v>
      </c>
      <c r="AW177" s="14" t="s">
        <v>31</v>
      </c>
      <c r="AX177" s="14" t="s">
        <v>77</v>
      </c>
      <c r="AY177" s="173" t="s">
        <v>167</v>
      </c>
    </row>
    <row r="178" spans="2:51" s="15" customFormat="1" ht="12">
      <c r="B178" s="180"/>
      <c r="D178" s="165" t="s">
        <v>177</v>
      </c>
      <c r="E178" s="181" t="s">
        <v>1</v>
      </c>
      <c r="F178" s="182" t="s">
        <v>192</v>
      </c>
      <c r="H178" s="183">
        <v>13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177</v>
      </c>
      <c r="AU178" s="181" t="s">
        <v>85</v>
      </c>
      <c r="AV178" s="15" t="s">
        <v>175</v>
      </c>
      <c r="AW178" s="15" t="s">
        <v>31</v>
      </c>
      <c r="AX178" s="15" t="s">
        <v>32</v>
      </c>
      <c r="AY178" s="181" t="s">
        <v>167</v>
      </c>
    </row>
    <row r="179" spans="1:65" s="2" customFormat="1" ht="21.75" customHeight="1">
      <c r="A179" s="33"/>
      <c r="B179" s="150"/>
      <c r="C179" s="151" t="s">
        <v>270</v>
      </c>
      <c r="D179" s="151" t="s">
        <v>170</v>
      </c>
      <c r="E179" s="152" t="s">
        <v>2580</v>
      </c>
      <c r="F179" s="153" t="s">
        <v>2581</v>
      </c>
      <c r="G179" s="154" t="s">
        <v>502</v>
      </c>
      <c r="H179" s="155">
        <v>1</v>
      </c>
      <c r="I179" s="156"/>
      <c r="J179" s="157">
        <f>ROUND(I179*H179,2)</f>
        <v>0</v>
      </c>
      <c r="K179" s="153" t="s">
        <v>1</v>
      </c>
      <c r="L179" s="34"/>
      <c r="M179" s="158" t="s">
        <v>1</v>
      </c>
      <c r="N179" s="159" t="s">
        <v>42</v>
      </c>
      <c r="O179" s="59"/>
      <c r="P179" s="160">
        <f>O179*H179</f>
        <v>0</v>
      </c>
      <c r="Q179" s="160">
        <v>1E-05</v>
      </c>
      <c r="R179" s="160">
        <f>Q179*H179</f>
        <v>1E-05</v>
      </c>
      <c r="S179" s="160">
        <v>0</v>
      </c>
      <c r="T179" s="16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2" t="s">
        <v>175</v>
      </c>
      <c r="AT179" s="162" t="s">
        <v>170</v>
      </c>
      <c r="AU179" s="162" t="s">
        <v>85</v>
      </c>
      <c r="AY179" s="18" t="s">
        <v>167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8" t="s">
        <v>32</v>
      </c>
      <c r="BK179" s="163">
        <f>ROUND(I179*H179,2)</f>
        <v>0</v>
      </c>
      <c r="BL179" s="18" t="s">
        <v>175</v>
      </c>
      <c r="BM179" s="162" t="s">
        <v>2582</v>
      </c>
    </row>
    <row r="180" spans="2:51" s="14" customFormat="1" ht="12">
      <c r="B180" s="172"/>
      <c r="D180" s="165" t="s">
        <v>177</v>
      </c>
      <c r="E180" s="173" t="s">
        <v>1</v>
      </c>
      <c r="F180" s="174" t="s">
        <v>32</v>
      </c>
      <c r="H180" s="175">
        <v>1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177</v>
      </c>
      <c r="AU180" s="173" t="s">
        <v>85</v>
      </c>
      <c r="AV180" s="14" t="s">
        <v>85</v>
      </c>
      <c r="AW180" s="14" t="s">
        <v>31</v>
      </c>
      <c r="AX180" s="14" t="s">
        <v>32</v>
      </c>
      <c r="AY180" s="173" t="s">
        <v>167</v>
      </c>
    </row>
    <row r="181" spans="1:65" s="2" customFormat="1" ht="24.2" customHeight="1">
      <c r="A181" s="33"/>
      <c r="B181" s="150"/>
      <c r="C181" s="151" t="s">
        <v>275</v>
      </c>
      <c r="D181" s="151" t="s">
        <v>170</v>
      </c>
      <c r="E181" s="152" t="s">
        <v>2583</v>
      </c>
      <c r="F181" s="153" t="s">
        <v>2584</v>
      </c>
      <c r="G181" s="154" t="s">
        <v>502</v>
      </c>
      <c r="H181" s="155">
        <v>1</v>
      </c>
      <c r="I181" s="156"/>
      <c r="J181" s="157">
        <f>ROUND(I181*H181,2)</f>
        <v>0</v>
      </c>
      <c r="K181" s="153" t="s">
        <v>1</v>
      </c>
      <c r="L181" s="34"/>
      <c r="M181" s="158" t="s">
        <v>1</v>
      </c>
      <c r="N181" s="159" t="s">
        <v>42</v>
      </c>
      <c r="O181" s="59"/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2" t="s">
        <v>175</v>
      </c>
      <c r="AT181" s="162" t="s">
        <v>170</v>
      </c>
      <c r="AU181" s="162" t="s">
        <v>85</v>
      </c>
      <c r="AY181" s="18" t="s">
        <v>167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8" t="s">
        <v>32</v>
      </c>
      <c r="BK181" s="163">
        <f>ROUND(I181*H181,2)</f>
        <v>0</v>
      </c>
      <c r="BL181" s="18" t="s">
        <v>175</v>
      </c>
      <c r="BM181" s="162" t="s">
        <v>2585</v>
      </c>
    </row>
    <row r="182" spans="2:51" s="14" customFormat="1" ht="12">
      <c r="B182" s="172"/>
      <c r="D182" s="165" t="s">
        <v>177</v>
      </c>
      <c r="E182" s="173" t="s">
        <v>1</v>
      </c>
      <c r="F182" s="174" t="s">
        <v>32</v>
      </c>
      <c r="H182" s="175">
        <v>1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177</v>
      </c>
      <c r="AU182" s="173" t="s">
        <v>85</v>
      </c>
      <c r="AV182" s="14" t="s">
        <v>85</v>
      </c>
      <c r="AW182" s="14" t="s">
        <v>31</v>
      </c>
      <c r="AX182" s="14" t="s">
        <v>32</v>
      </c>
      <c r="AY182" s="173" t="s">
        <v>167</v>
      </c>
    </row>
    <row r="183" spans="1:65" s="2" customFormat="1" ht="24.2" customHeight="1">
      <c r="A183" s="33"/>
      <c r="B183" s="150"/>
      <c r="C183" s="151" t="s">
        <v>278</v>
      </c>
      <c r="D183" s="151" t="s">
        <v>170</v>
      </c>
      <c r="E183" s="152" t="s">
        <v>2586</v>
      </c>
      <c r="F183" s="153" t="s">
        <v>2587</v>
      </c>
      <c r="G183" s="154" t="s">
        <v>502</v>
      </c>
      <c r="H183" s="155">
        <v>1</v>
      </c>
      <c r="I183" s="156"/>
      <c r="J183" s="157">
        <f>ROUND(I183*H183,2)</f>
        <v>0</v>
      </c>
      <c r="K183" s="153" t="s">
        <v>1</v>
      </c>
      <c r="L183" s="34"/>
      <c r="M183" s="158" t="s">
        <v>1</v>
      </c>
      <c r="N183" s="159" t="s">
        <v>42</v>
      </c>
      <c r="O183" s="59"/>
      <c r="P183" s="160">
        <f>O183*H183</f>
        <v>0</v>
      </c>
      <c r="Q183" s="160">
        <v>1E-05</v>
      </c>
      <c r="R183" s="160">
        <f>Q183*H183</f>
        <v>1E-05</v>
      </c>
      <c r="S183" s="160">
        <v>0</v>
      </c>
      <c r="T183" s="16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2" t="s">
        <v>175</v>
      </c>
      <c r="AT183" s="162" t="s">
        <v>170</v>
      </c>
      <c r="AU183" s="162" t="s">
        <v>85</v>
      </c>
      <c r="AY183" s="18" t="s">
        <v>167</v>
      </c>
      <c r="BE183" s="163">
        <f>IF(N183="základní",J183,0)</f>
        <v>0</v>
      </c>
      <c r="BF183" s="163">
        <f>IF(N183="snížená",J183,0)</f>
        <v>0</v>
      </c>
      <c r="BG183" s="163">
        <f>IF(N183="zákl. přenesená",J183,0)</f>
        <v>0</v>
      </c>
      <c r="BH183" s="163">
        <f>IF(N183="sníž. přenesená",J183,0)</f>
        <v>0</v>
      </c>
      <c r="BI183" s="163">
        <f>IF(N183="nulová",J183,0)</f>
        <v>0</v>
      </c>
      <c r="BJ183" s="18" t="s">
        <v>32</v>
      </c>
      <c r="BK183" s="163">
        <f>ROUND(I183*H183,2)</f>
        <v>0</v>
      </c>
      <c r="BL183" s="18" t="s">
        <v>175</v>
      </c>
      <c r="BM183" s="162" t="s">
        <v>2588</v>
      </c>
    </row>
    <row r="184" spans="2:51" s="14" customFormat="1" ht="12">
      <c r="B184" s="172"/>
      <c r="D184" s="165" t="s">
        <v>177</v>
      </c>
      <c r="E184" s="173" t="s">
        <v>1</v>
      </c>
      <c r="F184" s="174" t="s">
        <v>32</v>
      </c>
      <c r="H184" s="175">
        <v>1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177</v>
      </c>
      <c r="AU184" s="173" t="s">
        <v>85</v>
      </c>
      <c r="AV184" s="14" t="s">
        <v>85</v>
      </c>
      <c r="AW184" s="14" t="s">
        <v>31</v>
      </c>
      <c r="AX184" s="14" t="s">
        <v>32</v>
      </c>
      <c r="AY184" s="173" t="s">
        <v>167</v>
      </c>
    </row>
    <row r="185" spans="1:65" s="2" customFormat="1" ht="16.5" customHeight="1">
      <c r="A185" s="33"/>
      <c r="B185" s="150"/>
      <c r="C185" s="151" t="s">
        <v>7</v>
      </c>
      <c r="D185" s="151" t="s">
        <v>170</v>
      </c>
      <c r="E185" s="152" t="s">
        <v>2589</v>
      </c>
      <c r="F185" s="153" t="s">
        <v>2590</v>
      </c>
      <c r="G185" s="154" t="s">
        <v>502</v>
      </c>
      <c r="H185" s="155">
        <v>1</v>
      </c>
      <c r="I185" s="156"/>
      <c r="J185" s="157">
        <f>ROUND(I185*H185,2)</f>
        <v>0</v>
      </c>
      <c r="K185" s="153" t="s">
        <v>1</v>
      </c>
      <c r="L185" s="34"/>
      <c r="M185" s="158" t="s">
        <v>1</v>
      </c>
      <c r="N185" s="159" t="s">
        <v>42</v>
      </c>
      <c r="O185" s="59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2" t="s">
        <v>175</v>
      </c>
      <c r="AT185" s="162" t="s">
        <v>170</v>
      </c>
      <c r="AU185" s="162" t="s">
        <v>85</v>
      </c>
      <c r="AY185" s="18" t="s">
        <v>167</v>
      </c>
      <c r="BE185" s="163">
        <f>IF(N185="základní",J185,0)</f>
        <v>0</v>
      </c>
      <c r="BF185" s="163">
        <f>IF(N185="snížená",J185,0)</f>
        <v>0</v>
      </c>
      <c r="BG185" s="163">
        <f>IF(N185="zákl. přenesená",J185,0)</f>
        <v>0</v>
      </c>
      <c r="BH185" s="163">
        <f>IF(N185="sníž. přenesená",J185,0)</f>
        <v>0</v>
      </c>
      <c r="BI185" s="163">
        <f>IF(N185="nulová",J185,0)</f>
        <v>0</v>
      </c>
      <c r="BJ185" s="18" t="s">
        <v>32</v>
      </c>
      <c r="BK185" s="163">
        <f>ROUND(I185*H185,2)</f>
        <v>0</v>
      </c>
      <c r="BL185" s="18" t="s">
        <v>175</v>
      </c>
      <c r="BM185" s="162" t="s">
        <v>2591</v>
      </c>
    </row>
    <row r="186" spans="2:51" s="13" customFormat="1" ht="12">
      <c r="B186" s="164"/>
      <c r="D186" s="165" t="s">
        <v>177</v>
      </c>
      <c r="E186" s="166" t="s">
        <v>1</v>
      </c>
      <c r="F186" s="167" t="s">
        <v>2592</v>
      </c>
      <c r="H186" s="166" t="s">
        <v>1</v>
      </c>
      <c r="I186" s="168"/>
      <c r="L186" s="164"/>
      <c r="M186" s="169"/>
      <c r="N186" s="170"/>
      <c r="O186" s="170"/>
      <c r="P186" s="170"/>
      <c r="Q186" s="170"/>
      <c r="R186" s="170"/>
      <c r="S186" s="170"/>
      <c r="T186" s="171"/>
      <c r="AT186" s="166" t="s">
        <v>177</v>
      </c>
      <c r="AU186" s="166" t="s">
        <v>85</v>
      </c>
      <c r="AV186" s="13" t="s">
        <v>32</v>
      </c>
      <c r="AW186" s="13" t="s">
        <v>31</v>
      </c>
      <c r="AX186" s="13" t="s">
        <v>77</v>
      </c>
      <c r="AY186" s="166" t="s">
        <v>167</v>
      </c>
    </row>
    <row r="187" spans="2:51" s="13" customFormat="1" ht="12">
      <c r="B187" s="164"/>
      <c r="D187" s="165" t="s">
        <v>177</v>
      </c>
      <c r="E187" s="166" t="s">
        <v>1</v>
      </c>
      <c r="F187" s="167" t="s">
        <v>2593</v>
      </c>
      <c r="H187" s="166" t="s">
        <v>1</v>
      </c>
      <c r="I187" s="168"/>
      <c r="L187" s="164"/>
      <c r="M187" s="169"/>
      <c r="N187" s="170"/>
      <c r="O187" s="170"/>
      <c r="P187" s="170"/>
      <c r="Q187" s="170"/>
      <c r="R187" s="170"/>
      <c r="S187" s="170"/>
      <c r="T187" s="171"/>
      <c r="AT187" s="166" t="s">
        <v>177</v>
      </c>
      <c r="AU187" s="166" t="s">
        <v>85</v>
      </c>
      <c r="AV187" s="13" t="s">
        <v>32</v>
      </c>
      <c r="AW187" s="13" t="s">
        <v>31</v>
      </c>
      <c r="AX187" s="13" t="s">
        <v>77</v>
      </c>
      <c r="AY187" s="166" t="s">
        <v>167</v>
      </c>
    </row>
    <row r="188" spans="2:51" s="13" customFormat="1" ht="12">
      <c r="B188" s="164"/>
      <c r="D188" s="165" t="s">
        <v>177</v>
      </c>
      <c r="E188" s="166" t="s">
        <v>1</v>
      </c>
      <c r="F188" s="167" t="s">
        <v>2594</v>
      </c>
      <c r="H188" s="166" t="s">
        <v>1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66" t="s">
        <v>177</v>
      </c>
      <c r="AU188" s="166" t="s">
        <v>85</v>
      </c>
      <c r="AV188" s="13" t="s">
        <v>32</v>
      </c>
      <c r="AW188" s="13" t="s">
        <v>31</v>
      </c>
      <c r="AX188" s="13" t="s">
        <v>77</v>
      </c>
      <c r="AY188" s="166" t="s">
        <v>167</v>
      </c>
    </row>
    <row r="189" spans="2:51" s="13" customFormat="1" ht="12">
      <c r="B189" s="164"/>
      <c r="D189" s="165" t="s">
        <v>177</v>
      </c>
      <c r="E189" s="166" t="s">
        <v>1</v>
      </c>
      <c r="F189" s="167" t="s">
        <v>2595</v>
      </c>
      <c r="H189" s="166" t="s">
        <v>1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66" t="s">
        <v>177</v>
      </c>
      <c r="AU189" s="166" t="s">
        <v>85</v>
      </c>
      <c r="AV189" s="13" t="s">
        <v>32</v>
      </c>
      <c r="AW189" s="13" t="s">
        <v>31</v>
      </c>
      <c r="AX189" s="13" t="s">
        <v>77</v>
      </c>
      <c r="AY189" s="166" t="s">
        <v>167</v>
      </c>
    </row>
    <row r="190" spans="2:51" s="14" customFormat="1" ht="12">
      <c r="B190" s="172"/>
      <c r="D190" s="165" t="s">
        <v>177</v>
      </c>
      <c r="E190" s="173" t="s">
        <v>1</v>
      </c>
      <c r="F190" s="174" t="s">
        <v>32</v>
      </c>
      <c r="H190" s="175">
        <v>1</v>
      </c>
      <c r="I190" s="176"/>
      <c r="L190" s="172"/>
      <c r="M190" s="177"/>
      <c r="N190" s="178"/>
      <c r="O190" s="178"/>
      <c r="P190" s="178"/>
      <c r="Q190" s="178"/>
      <c r="R190" s="178"/>
      <c r="S190" s="178"/>
      <c r="T190" s="179"/>
      <c r="AT190" s="173" t="s">
        <v>177</v>
      </c>
      <c r="AU190" s="173" t="s">
        <v>85</v>
      </c>
      <c r="AV190" s="14" t="s">
        <v>85</v>
      </c>
      <c r="AW190" s="14" t="s">
        <v>31</v>
      </c>
      <c r="AX190" s="14" t="s">
        <v>32</v>
      </c>
      <c r="AY190" s="173" t="s">
        <v>167</v>
      </c>
    </row>
    <row r="191" spans="1:65" s="2" customFormat="1" ht="16.5" customHeight="1">
      <c r="A191" s="33"/>
      <c r="B191" s="150"/>
      <c r="C191" s="151" t="s">
        <v>286</v>
      </c>
      <c r="D191" s="151" t="s">
        <v>170</v>
      </c>
      <c r="E191" s="152" t="s">
        <v>2596</v>
      </c>
      <c r="F191" s="153" t="s">
        <v>2597</v>
      </c>
      <c r="G191" s="154" t="s">
        <v>502</v>
      </c>
      <c r="H191" s="155">
        <v>1</v>
      </c>
      <c r="I191" s="156"/>
      <c r="J191" s="157">
        <f>ROUND(I191*H191,2)</f>
        <v>0</v>
      </c>
      <c r="K191" s="153" t="s">
        <v>1</v>
      </c>
      <c r="L191" s="34"/>
      <c r="M191" s="158" t="s">
        <v>1</v>
      </c>
      <c r="N191" s="159" t="s">
        <v>42</v>
      </c>
      <c r="O191" s="59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2" t="s">
        <v>175</v>
      </c>
      <c r="AT191" s="162" t="s">
        <v>170</v>
      </c>
      <c r="AU191" s="162" t="s">
        <v>85</v>
      </c>
      <c r="AY191" s="18" t="s">
        <v>167</v>
      </c>
      <c r="BE191" s="163">
        <f>IF(N191="základní",J191,0)</f>
        <v>0</v>
      </c>
      <c r="BF191" s="163">
        <f>IF(N191="snížená",J191,0)</f>
        <v>0</v>
      </c>
      <c r="BG191" s="163">
        <f>IF(N191="zákl. přenesená",J191,0)</f>
        <v>0</v>
      </c>
      <c r="BH191" s="163">
        <f>IF(N191="sníž. přenesená",J191,0)</f>
        <v>0</v>
      </c>
      <c r="BI191" s="163">
        <f>IF(N191="nulová",J191,0)</f>
        <v>0</v>
      </c>
      <c r="BJ191" s="18" t="s">
        <v>32</v>
      </c>
      <c r="BK191" s="163">
        <f>ROUND(I191*H191,2)</f>
        <v>0</v>
      </c>
      <c r="BL191" s="18" t="s">
        <v>175</v>
      </c>
      <c r="BM191" s="162" t="s">
        <v>2598</v>
      </c>
    </row>
    <row r="192" spans="2:51" s="14" customFormat="1" ht="12">
      <c r="B192" s="172"/>
      <c r="D192" s="165" t="s">
        <v>177</v>
      </c>
      <c r="E192" s="173" t="s">
        <v>1</v>
      </c>
      <c r="F192" s="174" t="s">
        <v>32</v>
      </c>
      <c r="H192" s="175">
        <v>1</v>
      </c>
      <c r="I192" s="176"/>
      <c r="L192" s="172"/>
      <c r="M192" s="177"/>
      <c r="N192" s="178"/>
      <c r="O192" s="178"/>
      <c r="P192" s="178"/>
      <c r="Q192" s="178"/>
      <c r="R192" s="178"/>
      <c r="S192" s="178"/>
      <c r="T192" s="179"/>
      <c r="AT192" s="173" t="s">
        <v>177</v>
      </c>
      <c r="AU192" s="173" t="s">
        <v>85</v>
      </c>
      <c r="AV192" s="14" t="s">
        <v>85</v>
      </c>
      <c r="AW192" s="14" t="s">
        <v>31</v>
      </c>
      <c r="AX192" s="14" t="s">
        <v>32</v>
      </c>
      <c r="AY192" s="173" t="s">
        <v>167</v>
      </c>
    </row>
    <row r="193" spans="1:65" s="2" customFormat="1" ht="16.5" customHeight="1">
      <c r="A193" s="33"/>
      <c r="B193" s="150"/>
      <c r="C193" s="151" t="s">
        <v>290</v>
      </c>
      <c r="D193" s="151" t="s">
        <v>170</v>
      </c>
      <c r="E193" s="152" t="s">
        <v>2599</v>
      </c>
      <c r="F193" s="153" t="s">
        <v>2600</v>
      </c>
      <c r="G193" s="154" t="s">
        <v>502</v>
      </c>
      <c r="H193" s="155">
        <v>1</v>
      </c>
      <c r="I193" s="156"/>
      <c r="J193" s="157">
        <f>ROUND(I193*H193,2)</f>
        <v>0</v>
      </c>
      <c r="K193" s="153" t="s">
        <v>1</v>
      </c>
      <c r="L193" s="34"/>
      <c r="M193" s="158" t="s">
        <v>1</v>
      </c>
      <c r="N193" s="159" t="s">
        <v>42</v>
      </c>
      <c r="O193" s="59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2" t="s">
        <v>175</v>
      </c>
      <c r="AT193" s="162" t="s">
        <v>170</v>
      </c>
      <c r="AU193" s="162" t="s">
        <v>85</v>
      </c>
      <c r="AY193" s="18" t="s">
        <v>167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8" t="s">
        <v>32</v>
      </c>
      <c r="BK193" s="163">
        <f>ROUND(I193*H193,2)</f>
        <v>0</v>
      </c>
      <c r="BL193" s="18" t="s">
        <v>175</v>
      </c>
      <c r="BM193" s="162" t="s">
        <v>2601</v>
      </c>
    </row>
    <row r="194" spans="2:51" s="14" customFormat="1" ht="12">
      <c r="B194" s="172"/>
      <c r="D194" s="165" t="s">
        <v>177</v>
      </c>
      <c r="E194" s="173" t="s">
        <v>1</v>
      </c>
      <c r="F194" s="174" t="s">
        <v>32</v>
      </c>
      <c r="H194" s="175">
        <v>1</v>
      </c>
      <c r="I194" s="176"/>
      <c r="L194" s="172"/>
      <c r="M194" s="177"/>
      <c r="N194" s="178"/>
      <c r="O194" s="178"/>
      <c r="P194" s="178"/>
      <c r="Q194" s="178"/>
      <c r="R194" s="178"/>
      <c r="S194" s="178"/>
      <c r="T194" s="179"/>
      <c r="AT194" s="173" t="s">
        <v>177</v>
      </c>
      <c r="AU194" s="173" t="s">
        <v>85</v>
      </c>
      <c r="AV194" s="14" t="s">
        <v>85</v>
      </c>
      <c r="AW194" s="14" t="s">
        <v>31</v>
      </c>
      <c r="AX194" s="14" t="s">
        <v>32</v>
      </c>
      <c r="AY194" s="173" t="s">
        <v>167</v>
      </c>
    </row>
    <row r="195" spans="1:65" s="2" customFormat="1" ht="24.2" customHeight="1">
      <c r="A195" s="33"/>
      <c r="B195" s="150"/>
      <c r="C195" s="151" t="s">
        <v>295</v>
      </c>
      <c r="D195" s="151" t="s">
        <v>170</v>
      </c>
      <c r="E195" s="152" t="s">
        <v>2602</v>
      </c>
      <c r="F195" s="153" t="s">
        <v>2603</v>
      </c>
      <c r="G195" s="154" t="s">
        <v>502</v>
      </c>
      <c r="H195" s="155">
        <v>1</v>
      </c>
      <c r="I195" s="156"/>
      <c r="J195" s="157">
        <f>ROUND(I195*H195,2)</f>
        <v>0</v>
      </c>
      <c r="K195" s="153" t="s">
        <v>1</v>
      </c>
      <c r="L195" s="34"/>
      <c r="M195" s="158" t="s">
        <v>1</v>
      </c>
      <c r="N195" s="159" t="s">
        <v>42</v>
      </c>
      <c r="O195" s="59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2" t="s">
        <v>175</v>
      </c>
      <c r="AT195" s="162" t="s">
        <v>170</v>
      </c>
      <c r="AU195" s="162" t="s">
        <v>85</v>
      </c>
      <c r="AY195" s="18" t="s">
        <v>167</v>
      </c>
      <c r="BE195" s="163">
        <f>IF(N195="základní",J195,0)</f>
        <v>0</v>
      </c>
      <c r="BF195" s="163">
        <f>IF(N195="snížená",J195,0)</f>
        <v>0</v>
      </c>
      <c r="BG195" s="163">
        <f>IF(N195="zákl. přenesená",J195,0)</f>
        <v>0</v>
      </c>
      <c r="BH195" s="163">
        <f>IF(N195="sníž. přenesená",J195,0)</f>
        <v>0</v>
      </c>
      <c r="BI195" s="163">
        <f>IF(N195="nulová",J195,0)</f>
        <v>0</v>
      </c>
      <c r="BJ195" s="18" t="s">
        <v>32</v>
      </c>
      <c r="BK195" s="163">
        <f>ROUND(I195*H195,2)</f>
        <v>0</v>
      </c>
      <c r="BL195" s="18" t="s">
        <v>175</v>
      </c>
      <c r="BM195" s="162" t="s">
        <v>2604</v>
      </c>
    </row>
    <row r="196" spans="2:51" s="14" customFormat="1" ht="12">
      <c r="B196" s="172"/>
      <c r="D196" s="165" t="s">
        <v>177</v>
      </c>
      <c r="E196" s="173" t="s">
        <v>1</v>
      </c>
      <c r="F196" s="174" t="s">
        <v>32</v>
      </c>
      <c r="H196" s="175">
        <v>1</v>
      </c>
      <c r="I196" s="176"/>
      <c r="L196" s="172"/>
      <c r="M196" s="221"/>
      <c r="N196" s="222"/>
      <c r="O196" s="222"/>
      <c r="P196" s="222"/>
      <c r="Q196" s="222"/>
      <c r="R196" s="222"/>
      <c r="S196" s="222"/>
      <c r="T196" s="223"/>
      <c r="AT196" s="173" t="s">
        <v>177</v>
      </c>
      <c r="AU196" s="173" t="s">
        <v>85</v>
      </c>
      <c r="AV196" s="14" t="s">
        <v>85</v>
      </c>
      <c r="AW196" s="14" t="s">
        <v>31</v>
      </c>
      <c r="AX196" s="14" t="s">
        <v>32</v>
      </c>
      <c r="AY196" s="173" t="s">
        <v>167</v>
      </c>
    </row>
    <row r="197" spans="1:31" s="2" customFormat="1" ht="6.95" customHeight="1">
      <c r="A197" s="33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117:K19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Marek</cp:lastModifiedBy>
  <dcterms:created xsi:type="dcterms:W3CDTF">2024-04-30T10:05:06Z</dcterms:created>
  <dcterms:modified xsi:type="dcterms:W3CDTF">2024-04-30T10:09:24Z</dcterms:modified>
  <cp:category/>
  <cp:version/>
  <cp:contentType/>
  <cp:contentStatus/>
</cp:coreProperties>
</file>